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ana6\Desktop\2024-01-25\"/>
    </mc:Choice>
  </mc:AlternateContent>
  <bookViews>
    <workbookView xWindow="-108" yWindow="-108" windowWidth="23256" windowHeight="12576" activeTab="1"/>
  </bookViews>
  <sheets>
    <sheet name="I sk." sheetId="1" r:id="rId1"/>
    <sheet name="II sk." sheetId="2" r:id="rId2"/>
    <sheet name="III sk." sheetId="4" r:id="rId3"/>
    <sheet name="IV sk." sheetId="5" r:id="rId4"/>
    <sheet name="V sk." sheetId="9" r:id="rId5"/>
    <sheet name="1 lent." sheetId="12" r:id="rId6"/>
    <sheet name="2 lent." sheetId="13" r:id="rId7"/>
    <sheet name="3 lent." sheetId="11" r:id="rId8"/>
    <sheet name="4 lent." sheetId="14" r:id="rId9"/>
    <sheet name="Priemonių vykdytojų kodai" sheetId="15" r:id="rId10"/>
  </sheets>
  <externalReferences>
    <externalReference r:id="rId11"/>
  </externalReferences>
  <definedNames>
    <definedName name="_xlnm.Print_Titles" localSheetId="6">'2 lent.'!$4:$5</definedName>
    <definedName name="_xlnm.Print_Titles" localSheetId="7">'3 lent.'!$4:$5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5" i="13" l="1"/>
  <c r="D28" i="13" s="1"/>
  <c r="E25" i="13"/>
  <c r="E28" i="13" s="1"/>
  <c r="D12" i="13"/>
  <c r="E12" i="13"/>
  <c r="D9" i="13"/>
  <c r="E9" i="13"/>
  <c r="E27" i="11"/>
  <c r="D27" i="11"/>
  <c r="C27" i="11"/>
  <c r="C63" i="11" s="1"/>
  <c r="D59" i="11"/>
  <c r="E59" i="11"/>
  <c r="E63" i="11" s="1"/>
  <c r="C59" i="11"/>
  <c r="C321" i="13"/>
  <c r="D40" i="13"/>
  <c r="D35" i="13" s="1"/>
  <c r="E40" i="13"/>
  <c r="D37" i="13"/>
  <c r="K1463" i="11"/>
  <c r="L1463" i="11"/>
  <c r="K1464" i="11"/>
  <c r="L1464" i="11"/>
  <c r="L1471" i="11" s="1"/>
  <c r="K1465" i="11"/>
  <c r="K1471" i="11" s="1"/>
  <c r="L1465" i="11"/>
  <c r="K1466" i="11"/>
  <c r="L1466" i="11"/>
  <c r="K1467" i="11"/>
  <c r="L1467" i="11"/>
  <c r="K1468" i="11"/>
  <c r="L1468" i="11"/>
  <c r="K1469" i="11"/>
  <c r="L1469" i="11"/>
  <c r="K1470" i="11"/>
  <c r="L1470" i="11"/>
  <c r="J1464" i="11"/>
  <c r="J1465" i="11"/>
  <c r="J1466" i="11"/>
  <c r="J1467" i="11"/>
  <c r="J1468" i="11"/>
  <c r="J1469" i="11"/>
  <c r="J1470" i="11"/>
  <c r="J1463" i="11"/>
  <c r="J1471" i="11" s="1"/>
  <c r="K1306" i="11"/>
  <c r="L1306" i="11"/>
  <c r="K1307" i="11"/>
  <c r="L1307" i="11"/>
  <c r="K1308" i="11"/>
  <c r="L1308" i="11"/>
  <c r="K1309" i="11"/>
  <c r="L1309" i="11"/>
  <c r="K1310" i="11"/>
  <c r="L1310" i="11"/>
  <c r="J1307" i="11"/>
  <c r="J1308" i="11"/>
  <c r="J1309" i="11"/>
  <c r="J1310" i="11"/>
  <c r="J1306" i="11"/>
  <c r="J1311" i="11" s="1"/>
  <c r="K1120" i="11"/>
  <c r="K1125" i="11" s="1"/>
  <c r="L1120" i="11"/>
  <c r="K1121" i="11"/>
  <c r="L1121" i="11"/>
  <c r="K1122" i="11"/>
  <c r="L1122" i="11"/>
  <c r="K1123" i="11"/>
  <c r="L1123" i="11"/>
  <c r="K1124" i="11"/>
  <c r="L1124" i="11"/>
  <c r="J1125" i="11"/>
  <c r="J1124" i="11"/>
  <c r="J1123" i="11"/>
  <c r="J1122" i="11"/>
  <c r="J1121" i="11"/>
  <c r="J1120" i="11"/>
  <c r="K1071" i="11"/>
  <c r="L1071" i="11"/>
  <c r="K1072" i="11"/>
  <c r="L1072" i="11"/>
  <c r="K1073" i="11"/>
  <c r="L1073" i="11"/>
  <c r="K1074" i="11"/>
  <c r="L1074" i="11"/>
  <c r="K1075" i="11"/>
  <c r="L1075" i="11"/>
  <c r="K955" i="11"/>
  <c r="L955" i="11"/>
  <c r="K956" i="11"/>
  <c r="L956" i="11"/>
  <c r="K957" i="11"/>
  <c r="L957" i="11"/>
  <c r="K958" i="11"/>
  <c r="L958" i="11"/>
  <c r="K959" i="11"/>
  <c r="L959" i="11"/>
  <c r="J956" i="11"/>
  <c r="J957" i="11"/>
  <c r="J958" i="11"/>
  <c r="J960" i="11" s="1"/>
  <c r="J959" i="11"/>
  <c r="J955" i="11"/>
  <c r="K786" i="11"/>
  <c r="K788" i="11" s="1"/>
  <c r="L786" i="11"/>
  <c r="K787" i="11"/>
  <c r="L787" i="11"/>
  <c r="L788" i="11"/>
  <c r="J786" i="11"/>
  <c r="J787" i="11"/>
  <c r="J788" i="11" s="1"/>
  <c r="K764" i="11"/>
  <c r="L764" i="11"/>
  <c r="L766" i="11" s="1"/>
  <c r="K765" i="11"/>
  <c r="L765" i="11"/>
  <c r="J764" i="11"/>
  <c r="J766" i="11" s="1"/>
  <c r="J765" i="11"/>
  <c r="K729" i="11"/>
  <c r="L729" i="11"/>
  <c r="K730" i="11"/>
  <c r="L730" i="11"/>
  <c r="K731" i="11"/>
  <c r="L731" i="11"/>
  <c r="L733" i="11" s="1"/>
  <c r="K732" i="11"/>
  <c r="L732" i="11"/>
  <c r="K733" i="11"/>
  <c r="J729" i="11"/>
  <c r="J732" i="11"/>
  <c r="J731" i="11"/>
  <c r="J730" i="11"/>
  <c r="J733" i="11" s="1"/>
  <c r="L680" i="11"/>
  <c r="K680" i="11"/>
  <c r="J680" i="11"/>
  <c r="J679" i="11"/>
  <c r="J681" i="11" s="1"/>
  <c r="K610" i="11"/>
  <c r="L610" i="11"/>
  <c r="K611" i="11"/>
  <c r="L611" i="11"/>
  <c r="K612" i="11"/>
  <c r="L612" i="11"/>
  <c r="K613" i="11"/>
  <c r="K614" i="11" s="1"/>
  <c r="L613" i="11"/>
  <c r="J611" i="11"/>
  <c r="J612" i="11"/>
  <c r="J613" i="11"/>
  <c r="J610" i="11"/>
  <c r="J614" i="11" s="1"/>
  <c r="K565" i="11"/>
  <c r="K567" i="11" s="1"/>
  <c r="L565" i="11"/>
  <c r="L567" i="11" s="1"/>
  <c r="K566" i="11"/>
  <c r="L566" i="11"/>
  <c r="J566" i="11"/>
  <c r="J565" i="11"/>
  <c r="J567" i="11" s="1"/>
  <c r="C193" i="11"/>
  <c r="E7" i="13" l="1"/>
  <c r="D7" i="13"/>
  <c r="D63" i="11"/>
  <c r="L614" i="11"/>
  <c r="L1311" i="11"/>
  <c r="K766" i="11"/>
  <c r="L960" i="11"/>
  <c r="K960" i="11"/>
  <c r="L1125" i="11"/>
  <c r="K1311" i="11"/>
  <c r="L1076" i="11"/>
  <c r="K1076" i="11"/>
  <c r="J1074" i="11"/>
  <c r="J1075" i="11"/>
  <c r="J1073" i="11"/>
  <c r="J1072" i="11"/>
  <c r="J1071" i="11"/>
  <c r="J1076" i="11" s="1"/>
  <c r="C733" i="11"/>
  <c r="D733" i="11"/>
  <c r="E733" i="11"/>
  <c r="E418" i="13" l="1"/>
  <c r="D418" i="13"/>
  <c r="C418" i="13"/>
  <c r="E415" i="13"/>
  <c r="D415" i="13"/>
  <c r="C415" i="13"/>
  <c r="E405" i="13"/>
  <c r="D405" i="13"/>
  <c r="C405" i="13"/>
  <c r="E402" i="13"/>
  <c r="D402" i="13"/>
  <c r="C402" i="13"/>
  <c r="E390" i="13"/>
  <c r="D390" i="13"/>
  <c r="C390" i="13"/>
  <c r="E387" i="13"/>
  <c r="D387" i="13"/>
  <c r="C387" i="13"/>
  <c r="E377" i="13"/>
  <c r="D377" i="13"/>
  <c r="C377" i="13"/>
  <c r="E374" i="13"/>
  <c r="D374" i="13"/>
  <c r="C374" i="13"/>
  <c r="E362" i="13"/>
  <c r="D362" i="13"/>
  <c r="C362" i="13"/>
  <c r="E359" i="13"/>
  <c r="D359" i="13"/>
  <c r="C359" i="13"/>
  <c r="E349" i="13"/>
  <c r="D349" i="13"/>
  <c r="C349" i="13"/>
  <c r="E346" i="13"/>
  <c r="D346" i="13"/>
  <c r="C346" i="13"/>
  <c r="E334" i="13"/>
  <c r="D334" i="13"/>
  <c r="C334" i="13"/>
  <c r="E331" i="13"/>
  <c r="D331" i="13"/>
  <c r="C331" i="13"/>
  <c r="E321" i="13"/>
  <c r="D321" i="13"/>
  <c r="E318" i="13"/>
  <c r="D318" i="13"/>
  <c r="C318" i="13"/>
  <c r="E306" i="13"/>
  <c r="D306" i="13"/>
  <c r="C306" i="13"/>
  <c r="E303" i="13"/>
  <c r="D303" i="13"/>
  <c r="C303" i="13"/>
  <c r="E293" i="13"/>
  <c r="D293" i="13"/>
  <c r="C293" i="13"/>
  <c r="E290" i="13"/>
  <c r="D290" i="13"/>
  <c r="C290" i="13"/>
  <c r="E278" i="13"/>
  <c r="D278" i="13"/>
  <c r="C278" i="13"/>
  <c r="E275" i="13"/>
  <c r="D275" i="13"/>
  <c r="C275" i="13"/>
  <c r="E265" i="13"/>
  <c r="D265" i="13"/>
  <c r="C265" i="13"/>
  <c r="E262" i="13"/>
  <c r="D262" i="13"/>
  <c r="C262" i="13"/>
  <c r="E250" i="13"/>
  <c r="D250" i="13"/>
  <c r="C250" i="13"/>
  <c r="E247" i="13"/>
  <c r="D247" i="13"/>
  <c r="C247" i="13"/>
  <c r="E237" i="13"/>
  <c r="D237" i="13"/>
  <c r="C237" i="13"/>
  <c r="E234" i="13"/>
  <c r="D234" i="13"/>
  <c r="C234" i="13"/>
  <c r="E222" i="13"/>
  <c r="D222" i="13"/>
  <c r="C222" i="13"/>
  <c r="E219" i="13"/>
  <c r="D219" i="13"/>
  <c r="C219" i="13"/>
  <c r="E209" i="13"/>
  <c r="D209" i="13"/>
  <c r="C209" i="13"/>
  <c r="E206" i="13"/>
  <c r="D206" i="13"/>
  <c r="C206" i="13"/>
  <c r="E194" i="13"/>
  <c r="D194" i="13"/>
  <c r="C194" i="13"/>
  <c r="E191" i="13"/>
  <c r="D191" i="13"/>
  <c r="C191" i="13"/>
  <c r="E181" i="13"/>
  <c r="D181" i="13"/>
  <c r="C181" i="13"/>
  <c r="E178" i="13"/>
  <c r="D178" i="13"/>
  <c r="C178" i="13"/>
  <c r="E166" i="13"/>
  <c r="D166" i="13"/>
  <c r="C166" i="13"/>
  <c r="E163" i="13"/>
  <c r="D163" i="13"/>
  <c r="C163" i="13"/>
  <c r="E153" i="13"/>
  <c r="D153" i="13"/>
  <c r="C153" i="13"/>
  <c r="E150" i="13"/>
  <c r="D150" i="13"/>
  <c r="C150" i="13"/>
  <c r="E138" i="13"/>
  <c r="D138" i="13"/>
  <c r="C138" i="13"/>
  <c r="E135" i="13"/>
  <c r="D135" i="13"/>
  <c r="C135" i="13"/>
  <c r="E125" i="13"/>
  <c r="D125" i="13"/>
  <c r="C125" i="13"/>
  <c r="E122" i="13"/>
  <c r="D122" i="13"/>
  <c r="C122" i="13"/>
  <c r="E110" i="13"/>
  <c r="D110" i="13"/>
  <c r="C110" i="13"/>
  <c r="E107" i="13"/>
  <c r="D107" i="13"/>
  <c r="C107" i="13"/>
  <c r="E97" i="13"/>
  <c r="D97" i="13"/>
  <c r="C97" i="13"/>
  <c r="E94" i="13"/>
  <c r="D94" i="13"/>
  <c r="C94" i="13"/>
  <c r="K1322" i="11"/>
  <c r="L1322" i="11"/>
  <c r="K1323" i="11"/>
  <c r="L1323" i="11"/>
  <c r="K1324" i="11"/>
  <c r="L1324" i="11"/>
  <c r="K1325" i="11"/>
  <c r="L1325" i="11"/>
  <c r="K1326" i="11"/>
  <c r="L1326" i="11"/>
  <c r="K1327" i="11"/>
  <c r="L1327" i="11"/>
  <c r="K1328" i="11"/>
  <c r="L1328" i="11"/>
  <c r="K1329" i="11"/>
  <c r="L1329" i="11"/>
  <c r="K1330" i="11"/>
  <c r="L1330" i="11"/>
  <c r="J1330" i="11"/>
  <c r="J1329" i="11"/>
  <c r="J1328" i="11"/>
  <c r="J1327" i="11"/>
  <c r="J1326" i="11"/>
  <c r="J1325" i="11"/>
  <c r="J1324" i="11"/>
  <c r="J1323" i="11"/>
  <c r="J1322" i="11"/>
  <c r="C1331" i="11"/>
  <c r="E1424" i="11"/>
  <c r="D1424" i="11"/>
  <c r="C1424" i="11"/>
  <c r="E1412" i="11"/>
  <c r="D1412" i="11"/>
  <c r="C1412" i="11"/>
  <c r="E1403" i="11"/>
  <c r="D1403" i="11"/>
  <c r="C1403" i="11"/>
  <c r="E1394" i="11"/>
  <c r="D1394" i="11"/>
  <c r="C1394" i="11"/>
  <c r="E1385" i="11"/>
  <c r="D1385" i="11"/>
  <c r="C1385" i="11"/>
  <c r="E1376" i="11"/>
  <c r="D1376" i="11"/>
  <c r="C1376" i="11"/>
  <c r="E1367" i="11"/>
  <c r="D1367" i="11"/>
  <c r="C1367" i="11"/>
  <c r="E1358" i="11"/>
  <c r="D1358" i="11"/>
  <c r="C1358" i="11"/>
  <c r="E1349" i="11"/>
  <c r="D1349" i="11"/>
  <c r="C1349" i="11"/>
  <c r="E1340" i="11"/>
  <c r="D1340" i="11"/>
  <c r="C1340" i="11"/>
  <c r="E1331" i="11"/>
  <c r="D1331" i="11"/>
  <c r="C1444" i="11"/>
  <c r="J1331" i="11" l="1"/>
  <c r="L1331" i="11"/>
  <c r="C316" i="13"/>
  <c r="E316" i="13"/>
  <c r="D316" i="13"/>
  <c r="D337" i="13" s="1"/>
  <c r="K1331" i="11"/>
  <c r="D1427" i="11"/>
  <c r="C1427" i="11"/>
  <c r="E1427" i="11"/>
  <c r="C372" i="13"/>
  <c r="C393" i="13" s="1"/>
  <c r="D372" i="13"/>
  <c r="D393" i="13" s="1"/>
  <c r="E400" i="13"/>
  <c r="E421" i="13" s="1"/>
  <c r="E372" i="13"/>
  <c r="E393" i="13" s="1"/>
  <c r="C400" i="13"/>
  <c r="C421" i="13" s="1"/>
  <c r="D400" i="13"/>
  <c r="D421" i="13" s="1"/>
  <c r="C344" i="13"/>
  <c r="C365" i="13" s="1"/>
  <c r="E344" i="13"/>
  <c r="E365" i="13" s="1"/>
  <c r="D344" i="13"/>
  <c r="D365" i="13" s="1"/>
  <c r="C337" i="13"/>
  <c r="E337" i="13"/>
  <c r="C260" i="13"/>
  <c r="C281" i="13" s="1"/>
  <c r="E260" i="13"/>
  <c r="E281" i="13" s="1"/>
  <c r="D288" i="13"/>
  <c r="D309" i="13" s="1"/>
  <c r="E288" i="13"/>
  <c r="E309" i="13" s="1"/>
  <c r="C288" i="13"/>
  <c r="C309" i="13" s="1"/>
  <c r="E232" i="13"/>
  <c r="E253" i="13" s="1"/>
  <c r="D260" i="13"/>
  <c r="D281" i="13" s="1"/>
  <c r="C176" i="13"/>
  <c r="C197" i="13" s="1"/>
  <c r="D232" i="13"/>
  <c r="D253" i="13" s="1"/>
  <c r="C232" i="13"/>
  <c r="C253" i="13" s="1"/>
  <c r="D176" i="13"/>
  <c r="D197" i="13" s="1"/>
  <c r="E176" i="13"/>
  <c r="E197" i="13" s="1"/>
  <c r="C204" i="13"/>
  <c r="C225" i="13" s="1"/>
  <c r="D204" i="13"/>
  <c r="D225" i="13" s="1"/>
  <c r="E204" i="13"/>
  <c r="E225" i="13" s="1"/>
  <c r="C148" i="13"/>
  <c r="C169" i="13" s="1"/>
  <c r="D148" i="13"/>
  <c r="D169" i="13" s="1"/>
  <c r="E148" i="13"/>
  <c r="E169" i="13" s="1"/>
  <c r="C120" i="13"/>
  <c r="C141" i="13" s="1"/>
  <c r="D120" i="13"/>
  <c r="D141" i="13" s="1"/>
  <c r="E120" i="13"/>
  <c r="E141" i="13" s="1"/>
  <c r="C92" i="13"/>
  <c r="C113" i="13" s="1"/>
  <c r="D92" i="13"/>
  <c r="D113" i="13" s="1"/>
  <c r="E92" i="13"/>
  <c r="E113" i="13" s="1"/>
  <c r="C1093" i="11"/>
  <c r="K1246" i="11" l="1"/>
  <c r="L1246" i="11"/>
  <c r="K1247" i="11"/>
  <c r="L1247" i="11"/>
  <c r="K1248" i="11"/>
  <c r="L1248" i="11"/>
  <c r="K1249" i="11"/>
  <c r="L1249" i="11"/>
  <c r="K1250" i="11"/>
  <c r="L1250" i="11"/>
  <c r="K1251" i="11"/>
  <c r="L1251" i="11"/>
  <c r="K1252" i="11"/>
  <c r="L1252" i="11"/>
  <c r="K1253" i="11"/>
  <c r="L1253" i="11"/>
  <c r="J1253" i="11"/>
  <c r="J1252" i="11"/>
  <c r="J1251" i="11"/>
  <c r="J1250" i="11"/>
  <c r="J1249" i="11"/>
  <c r="J1248" i="11"/>
  <c r="J1247" i="11"/>
  <c r="J1246" i="11"/>
  <c r="J1254" i="11" l="1"/>
  <c r="L1254" i="11"/>
  <c r="K1254" i="11"/>
  <c r="E848" i="11" l="1"/>
  <c r="D848" i="11"/>
  <c r="C848" i="11"/>
  <c r="D53" i="13" l="1"/>
  <c r="E53" i="13"/>
  <c r="D50" i="13"/>
  <c r="E50" i="13"/>
  <c r="C40" i="13"/>
  <c r="E37" i="13"/>
  <c r="E35" i="13" s="1"/>
  <c r="E56" i="13" s="1"/>
  <c r="E59" i="13" s="1"/>
  <c r="C37" i="13"/>
  <c r="E533" i="11"/>
  <c r="D533" i="11"/>
  <c r="C533" i="11"/>
  <c r="E526" i="11"/>
  <c r="D526" i="11"/>
  <c r="C526" i="11"/>
  <c r="E525" i="11"/>
  <c r="D525" i="11"/>
  <c r="C525" i="11"/>
  <c r="E524" i="11"/>
  <c r="D524" i="11"/>
  <c r="C524" i="11"/>
  <c r="E523" i="11"/>
  <c r="D523" i="11"/>
  <c r="C523" i="11"/>
  <c r="E522" i="11"/>
  <c r="D522" i="11"/>
  <c r="C522" i="11"/>
  <c r="E518" i="11"/>
  <c r="D518" i="11"/>
  <c r="C518" i="11"/>
  <c r="E512" i="11"/>
  <c r="D512" i="11"/>
  <c r="C512" i="11"/>
  <c r="E506" i="11"/>
  <c r="D506" i="11"/>
  <c r="C506" i="11"/>
  <c r="E500" i="11"/>
  <c r="D500" i="11"/>
  <c r="C500" i="11"/>
  <c r="E494" i="11"/>
  <c r="D494" i="11"/>
  <c r="C494" i="11"/>
  <c r="E487" i="11"/>
  <c r="D487" i="11"/>
  <c r="C487" i="11"/>
  <c r="E486" i="11"/>
  <c r="D486" i="11"/>
  <c r="C486" i="11"/>
  <c r="E485" i="11"/>
  <c r="D485" i="11"/>
  <c r="C485" i="11"/>
  <c r="E484" i="11"/>
  <c r="D484" i="11"/>
  <c r="C484" i="11"/>
  <c r="E483" i="11"/>
  <c r="D483" i="11"/>
  <c r="C483" i="11"/>
  <c r="E479" i="11"/>
  <c r="D479" i="11"/>
  <c r="C479" i="11"/>
  <c r="E473" i="11"/>
  <c r="D473" i="11"/>
  <c r="C473" i="11"/>
  <c r="E467" i="11"/>
  <c r="D467" i="11"/>
  <c r="C467" i="11"/>
  <c r="E461" i="11"/>
  <c r="D461" i="11"/>
  <c r="C461" i="11"/>
  <c r="E455" i="11"/>
  <c r="D455" i="11"/>
  <c r="C455" i="11"/>
  <c r="E449" i="11"/>
  <c r="D449" i="11"/>
  <c r="C449" i="11"/>
  <c r="E443" i="11"/>
  <c r="D443" i="11"/>
  <c r="C443" i="11"/>
  <c r="E436" i="11"/>
  <c r="D436" i="11"/>
  <c r="C436" i="11"/>
  <c r="E435" i="11"/>
  <c r="D435" i="11"/>
  <c r="C435" i="11"/>
  <c r="E434" i="11"/>
  <c r="D434" i="11"/>
  <c r="C434" i="11"/>
  <c r="E433" i="11"/>
  <c r="D433" i="11"/>
  <c r="C433" i="11"/>
  <c r="E432" i="11"/>
  <c r="D432" i="11"/>
  <c r="C432" i="11"/>
  <c r="E401" i="11"/>
  <c r="D401" i="11"/>
  <c r="C401" i="11"/>
  <c r="E395" i="11"/>
  <c r="D395" i="11"/>
  <c r="C395" i="11"/>
  <c r="E389" i="11"/>
  <c r="D389" i="11"/>
  <c r="C389" i="11"/>
  <c r="E383" i="11"/>
  <c r="D383" i="11"/>
  <c r="C383" i="11"/>
  <c r="E377" i="11"/>
  <c r="D377" i="11"/>
  <c r="C377" i="11"/>
  <c r="E371" i="11"/>
  <c r="D371" i="11"/>
  <c r="C371" i="11"/>
  <c r="E365" i="11"/>
  <c r="D365" i="11"/>
  <c r="C365" i="11"/>
  <c r="E358" i="11"/>
  <c r="D358" i="11"/>
  <c r="C358" i="11"/>
  <c r="E357" i="11"/>
  <c r="D357" i="11"/>
  <c r="C357" i="11"/>
  <c r="E356" i="11"/>
  <c r="D356" i="11"/>
  <c r="C356" i="11"/>
  <c r="E355" i="11"/>
  <c r="D355" i="11"/>
  <c r="C355" i="11"/>
  <c r="E354" i="11"/>
  <c r="D354" i="11"/>
  <c r="C354" i="11"/>
  <c r="E351" i="11"/>
  <c r="D351" i="11"/>
  <c r="C351" i="11"/>
  <c r="E344" i="11"/>
  <c r="D344" i="11"/>
  <c r="C344" i="11"/>
  <c r="E343" i="11"/>
  <c r="D343" i="11"/>
  <c r="C343" i="11"/>
  <c r="E342" i="11"/>
  <c r="D342" i="11"/>
  <c r="C342" i="11"/>
  <c r="E341" i="11"/>
  <c r="D341" i="11"/>
  <c r="C341" i="11"/>
  <c r="E340" i="11"/>
  <c r="D340" i="11"/>
  <c r="C340" i="11"/>
  <c r="E337" i="11"/>
  <c r="D337" i="11"/>
  <c r="C337" i="11"/>
  <c r="E330" i="11"/>
  <c r="D330" i="11"/>
  <c r="C330" i="11"/>
  <c r="E329" i="11"/>
  <c r="D329" i="11"/>
  <c r="C329" i="11"/>
  <c r="E328" i="11"/>
  <c r="D328" i="11"/>
  <c r="C328" i="11"/>
  <c r="E327" i="11"/>
  <c r="D327" i="11"/>
  <c r="C327" i="11"/>
  <c r="E326" i="11"/>
  <c r="D326" i="11"/>
  <c r="C326" i="11"/>
  <c r="E322" i="11"/>
  <c r="D322" i="11"/>
  <c r="C322" i="11"/>
  <c r="E315" i="11"/>
  <c r="D315" i="11"/>
  <c r="C315" i="11"/>
  <c r="E314" i="11"/>
  <c r="D314" i="11"/>
  <c r="C314" i="11"/>
  <c r="E313" i="11"/>
  <c r="D313" i="11"/>
  <c r="C313" i="11"/>
  <c r="E312" i="11"/>
  <c r="D312" i="11"/>
  <c r="C312" i="11"/>
  <c r="E311" i="11"/>
  <c r="D311" i="11"/>
  <c r="C311" i="11"/>
  <c r="E294" i="11"/>
  <c r="D294" i="11"/>
  <c r="C294" i="11"/>
  <c r="E288" i="11"/>
  <c r="D288" i="11"/>
  <c r="C288" i="11"/>
  <c r="E282" i="11"/>
  <c r="D282" i="11"/>
  <c r="C282" i="11"/>
  <c r="E275" i="11"/>
  <c r="D275" i="11"/>
  <c r="C275" i="11"/>
  <c r="E274" i="11"/>
  <c r="D274" i="11"/>
  <c r="C274" i="11"/>
  <c r="E273" i="11"/>
  <c r="D273" i="11"/>
  <c r="C273" i="11"/>
  <c r="E272" i="11"/>
  <c r="D272" i="11"/>
  <c r="C272" i="11"/>
  <c r="E271" i="11"/>
  <c r="D271" i="11"/>
  <c r="C271" i="11"/>
  <c r="E267" i="11"/>
  <c r="D267" i="11"/>
  <c r="C267" i="11"/>
  <c r="E261" i="11"/>
  <c r="D261" i="11"/>
  <c r="C261" i="11"/>
  <c r="E255" i="11"/>
  <c r="D255" i="11"/>
  <c r="C255" i="11"/>
  <c r="E249" i="11"/>
  <c r="D249" i="11"/>
  <c r="C249" i="11"/>
  <c r="E243" i="11"/>
  <c r="D243" i="11"/>
  <c r="C243" i="11"/>
  <c r="E237" i="11"/>
  <c r="D237" i="11"/>
  <c r="C237" i="11"/>
  <c r="E231" i="11"/>
  <c r="D231" i="11"/>
  <c r="C231" i="11"/>
  <c r="E225" i="11"/>
  <c r="D225" i="11"/>
  <c r="C225" i="11"/>
  <c r="E219" i="11"/>
  <c r="D219" i="11"/>
  <c r="C219" i="11"/>
  <c r="E212" i="11"/>
  <c r="D212" i="11"/>
  <c r="C212" i="11"/>
  <c r="E211" i="11"/>
  <c r="D211" i="11"/>
  <c r="C211" i="11"/>
  <c r="E210" i="11"/>
  <c r="D210" i="11"/>
  <c r="C210" i="11"/>
  <c r="E209" i="11"/>
  <c r="D209" i="11"/>
  <c r="C209" i="11"/>
  <c r="E208" i="11"/>
  <c r="D208" i="11"/>
  <c r="C208" i="11"/>
  <c r="E204" i="11"/>
  <c r="D204" i="11"/>
  <c r="C204" i="11"/>
  <c r="E197" i="11"/>
  <c r="D197" i="11"/>
  <c r="C197" i="11"/>
  <c r="E196" i="11"/>
  <c r="D196" i="11"/>
  <c r="C196" i="11"/>
  <c r="E195" i="11"/>
  <c r="D195" i="11"/>
  <c r="C195" i="11"/>
  <c r="E194" i="11"/>
  <c r="D194" i="11"/>
  <c r="C194" i="11"/>
  <c r="E193" i="11"/>
  <c r="D193" i="11"/>
  <c r="E190" i="11"/>
  <c r="D190" i="11"/>
  <c r="C190" i="11"/>
  <c r="E184" i="11"/>
  <c r="D184" i="11"/>
  <c r="C184" i="11"/>
  <c r="E177" i="11"/>
  <c r="D177" i="11"/>
  <c r="C177" i="11"/>
  <c r="E176" i="11"/>
  <c r="D176" i="11"/>
  <c r="C176" i="11"/>
  <c r="E175" i="11"/>
  <c r="D175" i="11"/>
  <c r="C175" i="11"/>
  <c r="E174" i="11"/>
  <c r="D174" i="11"/>
  <c r="C174" i="11"/>
  <c r="E173" i="11"/>
  <c r="D173" i="11"/>
  <c r="C173" i="11"/>
  <c r="E172" i="11"/>
  <c r="D172" i="11"/>
  <c r="C172" i="11"/>
  <c r="E165" i="11"/>
  <c r="D165" i="11"/>
  <c r="C165" i="11"/>
  <c r="E164" i="11"/>
  <c r="D164" i="11"/>
  <c r="C164" i="11"/>
  <c r="E163" i="11"/>
  <c r="D163" i="11"/>
  <c r="C163" i="11"/>
  <c r="E162" i="11"/>
  <c r="D162" i="11"/>
  <c r="C162" i="11"/>
  <c r="E161" i="11"/>
  <c r="D161" i="11"/>
  <c r="C161" i="11"/>
  <c r="E157" i="11"/>
  <c r="D157" i="11"/>
  <c r="C157" i="11"/>
  <c r="E151" i="11"/>
  <c r="D151" i="11"/>
  <c r="C151" i="11"/>
  <c r="E145" i="11"/>
  <c r="D145" i="11"/>
  <c r="C145" i="11"/>
  <c r="E139" i="11"/>
  <c r="D139" i="11"/>
  <c r="C139" i="11"/>
  <c r="E133" i="11"/>
  <c r="D133" i="11"/>
  <c r="C133" i="11"/>
  <c r="E126" i="11"/>
  <c r="D126" i="11"/>
  <c r="C126" i="11"/>
  <c r="E125" i="11"/>
  <c r="D125" i="11"/>
  <c r="C125" i="11"/>
  <c r="E124" i="11"/>
  <c r="D124" i="11"/>
  <c r="C124" i="11"/>
  <c r="E123" i="11"/>
  <c r="D123" i="11"/>
  <c r="C123" i="11"/>
  <c r="E122" i="11"/>
  <c r="D122" i="11"/>
  <c r="C122" i="11"/>
  <c r="E106" i="11"/>
  <c r="D106" i="11"/>
  <c r="C106" i="11"/>
  <c r="E99" i="11"/>
  <c r="D99" i="11"/>
  <c r="C99" i="11"/>
  <c r="E98" i="11"/>
  <c r="D98" i="11"/>
  <c r="C98" i="11"/>
  <c r="E97" i="11"/>
  <c r="D97" i="11"/>
  <c r="C97" i="11"/>
  <c r="E96" i="11"/>
  <c r="D96" i="11"/>
  <c r="C96" i="11"/>
  <c r="E95" i="11"/>
  <c r="D95" i="11"/>
  <c r="C95" i="11"/>
  <c r="E94" i="11"/>
  <c r="D94" i="11"/>
  <c r="C94" i="11"/>
  <c r="E88" i="11"/>
  <c r="D88" i="11"/>
  <c r="C88" i="11"/>
  <c r="E82" i="11"/>
  <c r="D82" i="11"/>
  <c r="C82" i="11"/>
  <c r="E75" i="11"/>
  <c r="L532" i="11" s="1"/>
  <c r="D75" i="11"/>
  <c r="K532" i="11" s="1"/>
  <c r="C75" i="11"/>
  <c r="J532" i="11" s="1"/>
  <c r="E74" i="11"/>
  <c r="L531" i="11" s="1"/>
  <c r="D74" i="11"/>
  <c r="K531" i="11" s="1"/>
  <c r="C74" i="11"/>
  <c r="J531" i="11" s="1"/>
  <c r="E73" i="11"/>
  <c r="L530" i="11" s="1"/>
  <c r="D73" i="11"/>
  <c r="K530" i="11" s="1"/>
  <c r="C73" i="11"/>
  <c r="J530" i="11" s="1"/>
  <c r="E72" i="11"/>
  <c r="D72" i="11"/>
  <c r="C72" i="11"/>
  <c r="J529" i="11" s="1"/>
  <c r="C71" i="11"/>
  <c r="J528" i="11" s="1"/>
  <c r="J533" i="11" s="1"/>
  <c r="D71" i="11" l="1"/>
  <c r="K528" i="11" s="1"/>
  <c r="K529" i="11"/>
  <c r="K533" i="11" s="1"/>
  <c r="E71" i="11"/>
  <c r="L528" i="11" s="1"/>
  <c r="L533" i="11" s="1"/>
  <c r="L529" i="11"/>
  <c r="D56" i="13"/>
  <c r="D59" i="13" s="1"/>
  <c r="C35" i="13"/>
  <c r="E488" i="11"/>
  <c r="C76" i="11"/>
  <c r="D437" i="11"/>
  <c r="E316" i="11"/>
  <c r="C359" i="11"/>
  <c r="C198" i="11"/>
  <c r="D331" i="11"/>
  <c r="E276" i="11"/>
  <c r="E331" i="11"/>
  <c r="C345" i="11"/>
  <c r="C213" i="11"/>
  <c r="E100" i="11"/>
  <c r="E166" i="11"/>
  <c r="C178" i="11"/>
  <c r="D213" i="11"/>
  <c r="E527" i="11"/>
  <c r="D527" i="11"/>
  <c r="E213" i="11"/>
  <c r="D359" i="11"/>
  <c r="D488" i="11"/>
  <c r="E76" i="11"/>
  <c r="D166" i="11"/>
  <c r="D76" i="11"/>
  <c r="D127" i="11"/>
  <c r="D178" i="11"/>
  <c r="C331" i="11"/>
  <c r="C437" i="11"/>
  <c r="C488" i="11"/>
  <c r="D345" i="11"/>
  <c r="C127" i="11"/>
  <c r="E127" i="11"/>
  <c r="D276" i="11"/>
  <c r="C316" i="11"/>
  <c r="E345" i="11"/>
  <c r="E437" i="11"/>
  <c r="D316" i="11"/>
  <c r="C100" i="11"/>
  <c r="C276" i="11"/>
  <c r="C527" i="11"/>
  <c r="E198" i="11"/>
  <c r="E178" i="11"/>
  <c r="D100" i="11"/>
  <c r="C166" i="11"/>
  <c r="D198" i="11"/>
  <c r="E359" i="11"/>
  <c r="C637" i="11"/>
  <c r="D637" i="11"/>
  <c r="E637" i="11"/>
  <c r="C643" i="11"/>
  <c r="D643" i="11"/>
  <c r="E643" i="11"/>
  <c r="C646" i="11"/>
  <c r="D646" i="11"/>
  <c r="K679" i="11" s="1"/>
  <c r="K681" i="11" s="1"/>
  <c r="E646" i="11"/>
  <c r="L679" i="11" s="1"/>
  <c r="L681" i="11" s="1"/>
  <c r="C651" i="11"/>
  <c r="D651" i="11"/>
  <c r="E651" i="11"/>
  <c r="C657" i="11"/>
  <c r="D657" i="11"/>
  <c r="E657" i="11"/>
  <c r="C660" i="11"/>
  <c r="D660" i="11"/>
  <c r="E660" i="11"/>
  <c r="C654" i="11"/>
  <c r="D654" i="11"/>
  <c r="E654" i="11"/>
  <c r="C746" i="11"/>
  <c r="C749" i="11"/>
  <c r="D749" i="11"/>
  <c r="E749" i="11"/>
  <c r="D614" i="11"/>
  <c r="E614" i="11"/>
  <c r="C614" i="11"/>
  <c r="D609" i="11"/>
  <c r="E609" i="11"/>
  <c r="C609" i="11"/>
  <c r="D602" i="11"/>
  <c r="E602" i="11"/>
  <c r="C602" i="11"/>
  <c r="D597" i="11"/>
  <c r="E597" i="11"/>
  <c r="C597" i="11"/>
  <c r="D592" i="11"/>
  <c r="E592" i="11"/>
  <c r="C592" i="11"/>
  <c r="D536" i="11" l="1"/>
  <c r="D535" i="11" s="1"/>
  <c r="E536" i="11"/>
  <c r="E535" i="11" s="1"/>
  <c r="C536" i="11"/>
  <c r="C535" i="11" s="1"/>
  <c r="C617" i="11"/>
  <c r="C616" i="11" s="1"/>
  <c r="C1202" i="11"/>
  <c r="D1202" i="11"/>
  <c r="E1202" i="11"/>
  <c r="D82" i="13"/>
  <c r="E82" i="13"/>
  <c r="D79" i="13"/>
  <c r="E79" i="13"/>
  <c r="D69" i="13"/>
  <c r="E69" i="13"/>
  <c r="D66" i="13"/>
  <c r="E66" i="13"/>
  <c r="C82" i="13"/>
  <c r="C79" i="13"/>
  <c r="C69" i="13"/>
  <c r="C66" i="13"/>
  <c r="C53" i="13"/>
  <c r="C50" i="13"/>
  <c r="C549" i="11"/>
  <c r="D549" i="11"/>
  <c r="E549" i="11"/>
  <c r="D552" i="11"/>
  <c r="E552" i="11"/>
  <c r="C552" i="11"/>
  <c r="D567" i="11"/>
  <c r="E567" i="11"/>
  <c r="D558" i="11"/>
  <c r="E558" i="11"/>
  <c r="C558" i="11"/>
  <c r="C567" i="11"/>
  <c r="C56" i="13" l="1"/>
  <c r="C59" i="13" s="1"/>
  <c r="E64" i="13"/>
  <c r="E85" i="13" s="1"/>
  <c r="D64" i="13"/>
  <c r="D85" i="13" s="1"/>
  <c r="D580" i="11"/>
  <c r="D579" i="11" s="1"/>
  <c r="E580" i="11"/>
  <c r="E579" i="11" s="1"/>
  <c r="C580" i="11"/>
  <c r="C579" i="11" s="1"/>
  <c r="C64" i="13"/>
  <c r="C85" i="13" s="1"/>
  <c r="C25" i="13" l="1"/>
  <c r="C22" i="13"/>
  <c r="C12" i="13"/>
  <c r="C9" i="13"/>
  <c r="E1471" i="11"/>
  <c r="D1471" i="11"/>
  <c r="C1471" i="11"/>
  <c r="E1462" i="11"/>
  <c r="D1462" i="11"/>
  <c r="C1462" i="11"/>
  <c r="E1453" i="11"/>
  <c r="D1453" i="11"/>
  <c r="C1453" i="11"/>
  <c r="D1444" i="11"/>
  <c r="D1474" i="11" s="1"/>
  <c r="E1444" i="11"/>
  <c r="E1311" i="11"/>
  <c r="D1311" i="11"/>
  <c r="C1311" i="11"/>
  <c r="E1303" i="11"/>
  <c r="D1303" i="11"/>
  <c r="C1303" i="11"/>
  <c r="E1297" i="11"/>
  <c r="D1297" i="11"/>
  <c r="C1297" i="11"/>
  <c r="E1291" i="11"/>
  <c r="D1291" i="11"/>
  <c r="C1291" i="11"/>
  <c r="E1283" i="11"/>
  <c r="D1283" i="11"/>
  <c r="C1283" i="11"/>
  <c r="E1277" i="11"/>
  <c r="D1277" i="11"/>
  <c r="C1277" i="11"/>
  <c r="E1271" i="11"/>
  <c r="D1271" i="11"/>
  <c r="C1271" i="11"/>
  <c r="C1176" i="11"/>
  <c r="E1254" i="11"/>
  <c r="D1254" i="11"/>
  <c r="C1254" i="11"/>
  <c r="E1245" i="11"/>
  <c r="D1245" i="11"/>
  <c r="C1245" i="11"/>
  <c r="E1233" i="11"/>
  <c r="D1233" i="11"/>
  <c r="C1233" i="11"/>
  <c r="E1222" i="11"/>
  <c r="D1222" i="11"/>
  <c r="C1222" i="11"/>
  <c r="C1213" i="11"/>
  <c r="D1213" i="11"/>
  <c r="E1213" i="11"/>
  <c r="D1176" i="11"/>
  <c r="E1176" i="11"/>
  <c r="D1144" i="11"/>
  <c r="E1144" i="11"/>
  <c r="C1144" i="11"/>
  <c r="E1193" i="11"/>
  <c r="D1193" i="11"/>
  <c r="C1193" i="11"/>
  <c r="E1167" i="11"/>
  <c r="D1167" i="11"/>
  <c r="C1167" i="11"/>
  <c r="E1125" i="11"/>
  <c r="D1125" i="11"/>
  <c r="C1125" i="11"/>
  <c r="E1119" i="11"/>
  <c r="D1119" i="11"/>
  <c r="C1119" i="11"/>
  <c r="E1113" i="11"/>
  <c r="D1113" i="11"/>
  <c r="C1113" i="11"/>
  <c r="E1105" i="11"/>
  <c r="D1105" i="11"/>
  <c r="C1105" i="11"/>
  <c r="E1099" i="11"/>
  <c r="D1099" i="11"/>
  <c r="C1099" i="11"/>
  <c r="C1474" i="11" l="1"/>
  <c r="E1474" i="11"/>
  <c r="C1128" i="11"/>
  <c r="C1257" i="11"/>
  <c r="C1256" i="11" s="1"/>
  <c r="E1257" i="11"/>
  <c r="E1256" i="11" s="1"/>
  <c r="D1257" i="11"/>
  <c r="D1256" i="11" s="1"/>
  <c r="C7" i="13"/>
  <c r="C28" i="13" s="1"/>
  <c r="C1314" i="11"/>
  <c r="D1314" i="11"/>
  <c r="E1314" i="11"/>
  <c r="E1093" i="11"/>
  <c r="E1128" i="11" s="1"/>
  <c r="D1093" i="11"/>
  <c r="D1128" i="11" s="1"/>
  <c r="E1076" i="11"/>
  <c r="D1076" i="11"/>
  <c r="C1076" i="11"/>
  <c r="E1070" i="11"/>
  <c r="D1070" i="11"/>
  <c r="C1070" i="11"/>
  <c r="E1064" i="11"/>
  <c r="D1064" i="11"/>
  <c r="C1064" i="11"/>
  <c r="E1056" i="11"/>
  <c r="D1056" i="11"/>
  <c r="C1056" i="11"/>
  <c r="E1050" i="11"/>
  <c r="D1050" i="11"/>
  <c r="C1050" i="11"/>
  <c r="E1044" i="11"/>
  <c r="D1044" i="11"/>
  <c r="C1044" i="11"/>
  <c r="E1038" i="11"/>
  <c r="D1038" i="11"/>
  <c r="C1038" i="11"/>
  <c r="E1032" i="11"/>
  <c r="D1032" i="11"/>
  <c r="C1032" i="11"/>
  <c r="E1024" i="11"/>
  <c r="D1024" i="11"/>
  <c r="C1024" i="11"/>
  <c r="E1018" i="11"/>
  <c r="D1018" i="11"/>
  <c r="C1018" i="11"/>
  <c r="E1012" i="11"/>
  <c r="D1012" i="11"/>
  <c r="C1012" i="11"/>
  <c r="E1006" i="11"/>
  <c r="D1006" i="11"/>
  <c r="C1006" i="11"/>
  <c r="E1000" i="11"/>
  <c r="D1000" i="11"/>
  <c r="C1000" i="11"/>
  <c r="E994" i="11"/>
  <c r="D994" i="11"/>
  <c r="C994" i="11"/>
  <c r="E988" i="11"/>
  <c r="D988" i="11"/>
  <c r="C988" i="11"/>
  <c r="E982" i="11"/>
  <c r="D982" i="11"/>
  <c r="C982" i="11"/>
  <c r="E976" i="11"/>
  <c r="D976" i="11"/>
  <c r="C976" i="11"/>
  <c r="E960" i="11"/>
  <c r="D960" i="11"/>
  <c r="C960" i="11"/>
  <c r="E954" i="11"/>
  <c r="D954" i="11"/>
  <c r="C954" i="11"/>
  <c r="E948" i="11"/>
  <c r="D948" i="11"/>
  <c r="C948" i="11"/>
  <c r="E942" i="11"/>
  <c r="D942" i="11"/>
  <c r="C942" i="11"/>
  <c r="E934" i="11"/>
  <c r="D934" i="11"/>
  <c r="C934" i="11"/>
  <c r="E928" i="11"/>
  <c r="D928" i="11"/>
  <c r="C928" i="11"/>
  <c r="E922" i="11"/>
  <c r="D922" i="11"/>
  <c r="C922" i="11"/>
  <c r="E916" i="11"/>
  <c r="D916" i="11"/>
  <c r="C916" i="11"/>
  <c r="E910" i="11"/>
  <c r="D910" i="11"/>
  <c r="C910" i="11"/>
  <c r="E904" i="11"/>
  <c r="D904" i="11"/>
  <c r="C904" i="11"/>
  <c r="C895" i="11"/>
  <c r="D895" i="11"/>
  <c r="E895" i="11"/>
  <c r="E889" i="11"/>
  <c r="D889" i="11"/>
  <c r="C889" i="11"/>
  <c r="E883" i="11"/>
  <c r="D883" i="11"/>
  <c r="C883" i="11"/>
  <c r="E875" i="11"/>
  <c r="D875" i="11"/>
  <c r="C875" i="11"/>
  <c r="E869" i="11"/>
  <c r="D869" i="11"/>
  <c r="C869" i="11"/>
  <c r="E863" i="11"/>
  <c r="D863" i="11"/>
  <c r="C863" i="11"/>
  <c r="E857" i="11"/>
  <c r="D857" i="11"/>
  <c r="C857" i="11"/>
  <c r="E842" i="11"/>
  <c r="D842" i="11"/>
  <c r="C842" i="11"/>
  <c r="E834" i="11"/>
  <c r="D834" i="11"/>
  <c r="C834" i="11"/>
  <c r="E826" i="11"/>
  <c r="D826" i="11"/>
  <c r="C826" i="11"/>
  <c r="E818" i="11"/>
  <c r="D818" i="11"/>
  <c r="C818" i="11"/>
  <c r="E812" i="11"/>
  <c r="D812" i="11"/>
  <c r="C812" i="11"/>
  <c r="C804" i="11"/>
  <c r="D804" i="11"/>
  <c r="E804" i="11"/>
  <c r="D1079" i="11" l="1"/>
  <c r="E1079" i="11"/>
  <c r="C1079" i="11"/>
  <c r="C963" i="11"/>
  <c r="E963" i="11"/>
  <c r="D963" i="11"/>
  <c r="C782" i="11"/>
  <c r="D782" i="11"/>
  <c r="E782" i="11"/>
  <c r="C785" i="11"/>
  <c r="D785" i="11"/>
  <c r="E785" i="11"/>
  <c r="C788" i="11"/>
  <c r="D788" i="11"/>
  <c r="E788" i="11"/>
  <c r="E779" i="11"/>
  <c r="D779" i="11"/>
  <c r="C779" i="11"/>
  <c r="E766" i="11"/>
  <c r="D766" i="11"/>
  <c r="C766" i="11"/>
  <c r="C761" i="11"/>
  <c r="D761" i="11"/>
  <c r="E761" i="11"/>
  <c r="C758" i="11"/>
  <c r="D758" i="11"/>
  <c r="E758" i="11"/>
  <c r="E755" i="11"/>
  <c r="D755" i="11"/>
  <c r="C755" i="11"/>
  <c r="E746" i="11"/>
  <c r="D746" i="11"/>
  <c r="C708" i="11"/>
  <c r="D708" i="11"/>
  <c r="E708" i="11"/>
  <c r="C711" i="11"/>
  <c r="D711" i="11"/>
  <c r="E711" i="11"/>
  <c r="C714" i="11"/>
  <c r="D714" i="11"/>
  <c r="E714" i="11"/>
  <c r="C717" i="11"/>
  <c r="D717" i="11"/>
  <c r="E717" i="11"/>
  <c r="C720" i="11"/>
  <c r="D720" i="11"/>
  <c r="E720" i="11"/>
  <c r="C723" i="11"/>
  <c r="D723" i="11"/>
  <c r="E723" i="11"/>
  <c r="C726" i="11"/>
  <c r="D726" i="11"/>
  <c r="E726" i="11"/>
  <c r="C729" i="11"/>
  <c r="D729" i="11"/>
  <c r="E729" i="11"/>
  <c r="E705" i="11"/>
  <c r="D705" i="11"/>
  <c r="C705" i="11"/>
  <c r="C700" i="11"/>
  <c r="D700" i="11"/>
  <c r="E700" i="11"/>
  <c r="C697" i="11"/>
  <c r="D697" i="11"/>
  <c r="E697" i="11"/>
  <c r="E694" i="11"/>
  <c r="D694" i="11"/>
  <c r="C694" i="11"/>
  <c r="E681" i="11"/>
  <c r="D681" i="11"/>
  <c r="C681" i="11"/>
  <c r="C676" i="11"/>
  <c r="D676" i="11"/>
  <c r="E676" i="11"/>
  <c r="E673" i="11"/>
  <c r="D673" i="11"/>
  <c r="C673" i="11"/>
  <c r="C668" i="11"/>
  <c r="D668" i="11"/>
  <c r="E668" i="11"/>
  <c r="E665" i="11"/>
  <c r="D665" i="11"/>
  <c r="C665" i="11"/>
  <c r="E632" i="11"/>
  <c r="D632" i="11"/>
  <c r="C632" i="11"/>
  <c r="D627" i="11"/>
  <c r="D684" i="11" s="1"/>
  <c r="E627" i="11"/>
  <c r="E684" i="11" s="1"/>
  <c r="C627" i="11"/>
  <c r="C736" i="11" l="1"/>
  <c r="C684" i="11"/>
  <c r="E736" i="11"/>
  <c r="D736" i="11"/>
  <c r="D769" i="11"/>
  <c r="D768" i="11" s="1"/>
  <c r="E769" i="11"/>
  <c r="E768" i="11" s="1"/>
  <c r="C769" i="11"/>
  <c r="C768" i="11" s="1"/>
  <c r="C791" i="11"/>
  <c r="C790" i="11" s="1"/>
  <c r="E791" i="11"/>
  <c r="E790" i="11" s="1"/>
  <c r="D791" i="11"/>
  <c r="D790" i="11" s="1"/>
  <c r="E617" i="11"/>
  <c r="E616" i="11" s="1"/>
  <c r="D617" i="11"/>
  <c r="D616" i="11" s="1"/>
</calcChain>
</file>

<file path=xl/sharedStrings.xml><?xml version="1.0" encoding="utf-8"?>
<sst xmlns="http://schemas.openxmlformats.org/spreadsheetml/2006/main" count="5089" uniqueCount="1658">
  <si>
    <t>PATVIRTINTA</t>
  </si>
  <si>
    <t>20__m. _______d. sprendimu Nr. _______</t>
  </si>
  <si>
    <t>PANEVĖŽIO MIESTO SAVIVALDYBĖS</t>
  </si>
  <si>
    <t>2024-2026 METŲ STRATEGINIS VEIKLOS PLANAS</t>
  </si>
  <si>
    <t>I SKYRIUS</t>
  </si>
  <si>
    <t>SAVIVALDYBĖS MISIJA IR VEIKLOS PRIORITETAI</t>
  </si>
  <si>
    <t>II SKYRIUS</t>
  </si>
  <si>
    <t>SSPP tikslai ir uždaviniai</t>
  </si>
  <si>
    <t>Siektinos stebėsenos rodiklio reikšmės</t>
  </si>
  <si>
    <t>III SKYRIUS</t>
  </si>
  <si>
    <t>PLANUOJAMI PASIEKTI REZULTATAI</t>
  </si>
  <si>
    <t>IV SKYRIUS</t>
  </si>
  <si>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</si>
  <si>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</si>
  <si>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</si>
  <si>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</si>
  <si>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</si>
  <si>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</si>
  <si>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</si>
  <si>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t>Stebėsenos rodiklio kodas</t>
  </si>
  <si>
    <t>Stebėsenos rodiklio pavadinimas</t>
  </si>
  <si>
    <t>Siektinos stebėsenos rodiklių reikšmės</t>
  </si>
  <si>
    <t>Savivaldybės strateginio plėtros plano rodiklis</t>
  </si>
  <si>
    <t>V SKYRIUS</t>
  </si>
  <si>
    <t>SAVIVALDYBĖS VALDOMŲ ĮMONIŲ IR VIEŠŲJŲ ĮSTAIGŲ PLANUOJAMOS PASIEKTI PAGRINDINIŲ VEIKLOS RODIKLIŲ REIKŠMĖS</t>
  </si>
  <si>
    <t xml:space="preserve">Šio skyriaus 5 lentelėje pateikiama informacija apie savivaldybės valdomų įmonių ir viešųjų įstaigų, kurių savininkė yra savivaldybė arba kai savivaldybė turi 50 ir daugiau procentų balsų visuotiniame dalininkų susirinkime, n–(n + 2) metais planuojamas pasiekti pagrindinių veiklos rodiklių reikšmes. </t>
  </si>
  <si>
    <t xml:space="preserve">Pagrindiniai veiklos rodikliai, atsižvelgiant į savivaldybės valdomos įmonės arba viešosios įstaigos veiklą, jos tikslus, suprantami kaip rodikliai, geriausiai parodantys savivaldybės plėtros tikslų siekimą. Nustatomi pagrindiniai veiklos rodikliai turi būti susiję su savivaldybės plėtros tikslais arba, jeigu įmanoma, SSVP programų uždaviniais. </t>
  </si>
  <si>
    <t>Informacija apie viešųjų įstaigų, kai savivaldybė turi mažiau nei 50 procentų balsų visuotiniame dalininkų susirinkime, planuojamas pasiekti pagrindinių veiklos rodiklių reikšmes taip pat gali būti pateikiama šio skyriaus 5 lentelėje, tačiau ji nėra privaloma.</t>
  </si>
  <si>
    <t>5 lentelė. Savivaldybės valdomų įmonių ir viešųjų įstaigų planuojami pasiekti pagrindiniai veiklos rodikliai ir jų reikšmės</t>
  </si>
  <si>
    <t>Savivaldybės valdomos įmonės ar viešosios įstaigos pavadinimas</t>
  </si>
  <si>
    <t xml:space="preserve">Rodiklio pavadinimas, matavimo vnt.  </t>
  </si>
  <si>
    <t>Planuojamos rodiklių reikšmės</t>
  </si>
  <si>
    <t>Savivaldybės valdomų įmonių planuojami pasiekti pagrindiniai veiklos rodikliai ir jų reikšmės</t>
  </si>
  <si>
    <t>Viešųjų įstaigų planuojami pasiekti pagrindiniai veiklos rodikliai ir jų reikšmės</t>
  </si>
  <si>
    <t>AB „Panevėžio energija“</t>
  </si>
  <si>
    <t>UAB „Aukštaitijos vandenys“</t>
  </si>
  <si>
    <t>AB „Panevėžio specialus autotransportas“</t>
  </si>
  <si>
    <t>UAB „Panevėžio autobusų parkas“</t>
  </si>
  <si>
    <t>AB „Panevėžio butų ūkis“</t>
  </si>
  <si>
    <t>UAB „Panevėžio gatvės“</t>
  </si>
  <si>
    <t>UAB „Grauduva“</t>
  </si>
  <si>
    <t>UAB „Panevėžio būstas“</t>
  </si>
  <si>
    <t>UAB Panevėžio regiono atliekų tvarkymo centras</t>
  </si>
  <si>
    <t>2024 m.</t>
  </si>
  <si>
    <t>2025 m.</t>
  </si>
  <si>
    <r>
      <t xml:space="preserve">Kapitalo grąžos rodiklis (ROE) </t>
    </r>
    <r>
      <rPr>
        <sz val="10"/>
        <color theme="1"/>
        <rFont val="Calibri"/>
        <family val="2"/>
        <charset val="186"/>
      </rPr>
      <t>%</t>
    </r>
  </si>
  <si>
    <t>VšĮ Panevėžio fizinės medicinos ir reabilitacijos centras</t>
  </si>
  <si>
    <t>Ne mažiau kaip 0,8</t>
  </si>
  <si>
    <t>VšĮ Panevėžio palaikomojo gydymo ir slaugos ligoninė</t>
  </si>
  <si>
    <t>VšĮ Panevėžio odontologijos poliklinika</t>
  </si>
  <si>
    <t>Įstaigoje taikomos kovos su korupcija priemonės: įstaiga įtraukta į Skaidrių ASPĮ sąrašą</t>
  </si>
  <si>
    <t>VšĮ Panevėžio miesto poliklinika</t>
  </si>
  <si>
    <t>Sportininkų, dalyvaujančių miesto, regiono, šalies ir tarptautinėse varžybose,skaičius</t>
  </si>
  <si>
    <t>Sukomplektuotų sportinio rengimo grupių, skaičius</t>
  </si>
  <si>
    <t>Viešoji įstaiga Futbolo akademija „Panevėžys“</t>
  </si>
  <si>
    <t>Darbuotojų, dalyvavusių mokymuose, dalis nuo visų darbuotojų procentais</t>
  </si>
  <si>
    <t>Pateiktų paraiškų nacionaliniams ir tarptautiniams projektams finansuoti skaičius</t>
  </si>
  <si>
    <t>Darbuotojų pasitenkinimo darbu indeksas (NPS)</t>
  </si>
  <si>
    <t>VšĮ Panevėžio plėtros agentūra</t>
  </si>
  <si>
    <t>Pajamų, gautų už parduotus miesto viešojo transporto bilietus, augimas, procentais</t>
  </si>
  <si>
    <t>Viešojo transporto keleivių kelionių skaičiaus augimas, procentais</t>
  </si>
  <si>
    <t>Keleivių pasitenkinimo viešojo transporto paslauga lygis, balais</t>
  </si>
  <si>
    <t>Keleivių naudojimosi viešojo transporto paslaugomis pokytis (pagal gyventojų skaičių mieste), proc.</t>
  </si>
  <si>
    <t>Suderintų vietinio susisiekimo bendrų su kitomis savivaldybėmis maršrutų skaičius,vnt.</t>
  </si>
  <si>
    <t>Įstaigos veiklos sąnaudų dalis (nuo pajamų už parduotus bilietus ir gautas kompensacijas už keleivių vežimo lengvatas), procentais</t>
  </si>
  <si>
    <t>Įstaigos sąnaudų valdymo išlaidoms dalis, ne daugiau proc.</t>
  </si>
  <si>
    <t>VšĮ Panevėžio keleivinis transportas</t>
  </si>
  <si>
    <t>+ 1  balas</t>
  </si>
  <si>
    <t>+ 1 balas</t>
  </si>
  <si>
    <t>ne daugiau nei 16,8</t>
  </si>
  <si>
    <t>Kėlusių kvalifikaciją darbuotojų dalis nuo visų darbuotojų, proc.</t>
  </si>
  <si>
    <t>VšĮ Panevėžio mokslo ir technologijų parkas</t>
  </si>
  <si>
    <t>1.1. Tikslas. Kurti tvarią socialinę ir ekonominę kultūros vertę Panevėžyje</t>
  </si>
  <si>
    <r>
      <t>1.1.1. Uždavinys.</t>
    </r>
    <r>
      <rPr>
        <sz val="12"/>
        <color theme="1"/>
        <rFont val="Times New Roman"/>
        <family val="1"/>
        <charset val="186"/>
      </rPr>
      <t xml:space="preserve"> Padidinti miesto bendruomenės įtrauktį į kultūros kūrimą ir naudojimąsi kultūros produktais bei paslaugomis</t>
    </r>
  </si>
  <si>
    <r>
      <t>1.1.2. Uždavinys.</t>
    </r>
    <r>
      <rPr>
        <sz val="12"/>
        <color theme="1"/>
        <rFont val="Times New Roman"/>
        <family val="1"/>
        <charset val="186"/>
      </rPr>
      <t xml:space="preserve"> Sudaryti palankias sąlygas profesionalaus meno ir kultūros vystymuisi</t>
    </r>
  </si>
  <si>
    <r>
      <t xml:space="preserve">1.1.3. Uždavinys. </t>
    </r>
    <r>
      <rPr>
        <sz val="12"/>
        <color theme="1"/>
        <rFont val="Times New Roman"/>
        <family val="1"/>
        <charset val="186"/>
      </rPr>
      <t>Užtikrinti Panevėžio miesto savivaldybės kultūros įstaigų veiklos kokybės ir paslaugų prieinamumo gerinimą</t>
    </r>
  </si>
  <si>
    <r>
      <t xml:space="preserve">1.1.4. Uždavinys. </t>
    </r>
    <r>
      <rPr>
        <sz val="12"/>
        <color theme="1"/>
        <rFont val="Times New Roman"/>
        <family val="1"/>
        <charset val="186"/>
      </rPr>
      <t>Padidinti miesto turistinį patrauklumą</t>
    </r>
  </si>
  <si>
    <t>Didėjantis</t>
  </si>
  <si>
    <t>1.2. Tikslas. Stiprinti gyventojų sveikatą ir skatinti fizinį aktyvumą siekiant aukšto sporto meistriškumo</t>
  </si>
  <si>
    <r>
      <t>1.2.1. Uždavinys.</t>
    </r>
    <r>
      <rPr>
        <sz val="12"/>
        <color theme="1"/>
        <rFont val="Times New Roman"/>
        <family val="1"/>
        <charset val="186"/>
      </rPr>
      <t xml:space="preserve"> Užtikrinti kokybišką ir efektyvią sveikatos priežiūrą</t>
    </r>
  </si>
  <si>
    <r>
      <t>1.2.2.</t>
    </r>
    <r>
      <rPr>
        <sz val="12"/>
        <color theme="1"/>
        <rFont val="Times New Roman"/>
        <family val="1"/>
        <charset val="186"/>
      </rPr>
      <t xml:space="preserve"> </t>
    </r>
    <r>
      <rPr>
        <b/>
        <sz val="12"/>
        <color theme="1"/>
        <rFont val="Times New Roman"/>
        <family val="1"/>
        <charset val="186"/>
      </rPr>
      <t>Uždavinys.</t>
    </r>
    <r>
      <rPr>
        <sz val="12"/>
        <color theme="1"/>
        <rFont val="Times New Roman"/>
        <family val="1"/>
        <charset val="186"/>
      </rPr>
      <t xml:space="preserve"> Pagerinti aukšto meistriškumo sportininkų rengimo sąlygas</t>
    </r>
  </si>
  <si>
    <t>Mažėjantis</t>
  </si>
  <si>
    <t>1.3. Tikslas. Skatinti socialinės atskirties mažėjimą ir socialinį saugumą</t>
  </si>
  <si>
    <r>
      <t xml:space="preserve">1.3.1. Uždavinys. </t>
    </r>
    <r>
      <rPr>
        <sz val="12"/>
        <color theme="1"/>
        <rFont val="Times New Roman"/>
        <family val="1"/>
        <charset val="186"/>
      </rPr>
      <t>Užtikrinti kokybišką ir efektyvią socialinę paramą bendruomenėje</t>
    </r>
  </si>
  <si>
    <r>
      <t xml:space="preserve">1.3.2. Uždavinys. </t>
    </r>
    <r>
      <rPr>
        <sz val="12"/>
        <color theme="1"/>
        <rFont val="Times New Roman"/>
        <family val="1"/>
        <charset val="186"/>
      </rPr>
      <t>Vystyti socialinės paramos individualizuoto kompleksiškumo teikimo modelį</t>
    </r>
  </si>
  <si>
    <t>1.4. Tikslas. Didinti gyventojų socialinį aktyvumą ir pilietinę atsakomybę</t>
  </si>
  <si>
    <r>
      <t xml:space="preserve">1.4.1. Uždavinys. </t>
    </r>
    <r>
      <rPr>
        <sz val="12"/>
        <color theme="1"/>
        <rFont val="Times New Roman"/>
        <family val="1"/>
        <charset val="186"/>
      </rPr>
      <t>Paskatinti gyventojų bendruomeniškumą ir įtrauktį į savivaldos procesus</t>
    </r>
  </si>
  <si>
    <r>
      <t xml:space="preserve">1.4.2. Uždavinys. </t>
    </r>
    <r>
      <rPr>
        <sz val="12"/>
        <color theme="1"/>
        <rFont val="Times New Roman"/>
        <family val="1"/>
        <charset val="186"/>
      </rPr>
      <t>Išplėtoti NVO ir bendruomeninių organizacijų veiklą bei paskatinti jų iniciatyvas</t>
    </r>
  </si>
  <si>
    <t>41,02 (2019 m.)</t>
  </si>
  <si>
    <t>22,93 (2019 m.)</t>
  </si>
  <si>
    <t>2026 m.</t>
  </si>
  <si>
    <t>1.5. Tikslas. Stiprinti vietos savivaldą ir vykdyti efektyvų miesto įmonių ir įstaigų valdymą</t>
  </si>
  <si>
    <t>1.5.1. Uždavinys. Pagerinti savivaldybės veiklos valdymą</t>
  </si>
  <si>
    <r>
      <t xml:space="preserve">1.5.2. Uždavinys. </t>
    </r>
    <r>
      <rPr>
        <sz val="12"/>
        <color theme="1"/>
        <rFont val="Times New Roman"/>
        <family val="1"/>
        <charset val="186"/>
      </rPr>
      <t>Pagerinti skaitmeninį junglumą</t>
    </r>
  </si>
  <si>
    <t>1.6. Tikslas. Formuoti miesto įvaizdį ir užtikrinti efektyvią komunikaciją</t>
  </si>
  <si>
    <r>
      <t xml:space="preserve">1.6.1. Uždavinys. </t>
    </r>
    <r>
      <rPr>
        <sz val="12"/>
        <color theme="1"/>
        <rFont val="Times New Roman"/>
        <family val="1"/>
        <charset val="186"/>
      </rPr>
      <t>Suformuoti miesto identitetą ir padidinti jo žinomumą</t>
    </r>
  </si>
  <si>
    <r>
      <t xml:space="preserve">1.6.2. Uždavinys. </t>
    </r>
    <r>
      <rPr>
        <sz val="12"/>
        <color theme="1"/>
        <rFont val="Times New Roman"/>
        <family val="1"/>
        <charset val="186"/>
      </rPr>
      <t>Patobulinti viešąją komunikaciją</t>
    </r>
  </si>
  <si>
    <t>2.1. Tikslas. Vykdyti kryptingą darnaus judumo politiką savivaldybėje</t>
  </si>
  <si>
    <r>
      <t>2.1.1. Uždavinys.</t>
    </r>
    <r>
      <rPr>
        <sz val="12"/>
        <color theme="1"/>
        <rFont val="Times New Roman"/>
        <family val="1"/>
        <charset val="186"/>
      </rPr>
      <t xml:space="preserve"> Paskatinti netaršaus mikrotransporto (paspirtukai, dviračiai, riedžiai ir kt.) infrastruktūros plėtrą</t>
    </r>
  </si>
  <si>
    <r>
      <t>2.1.2. Uždavinys.</t>
    </r>
    <r>
      <rPr>
        <sz val="12"/>
        <color theme="1"/>
        <rFont val="Times New Roman"/>
        <family val="1"/>
        <charset val="186"/>
      </rPr>
      <t xml:space="preserve"> Padidinti eismo saugumą</t>
    </r>
  </si>
  <si>
    <r>
      <t>2.1.3. Uždavinys.</t>
    </r>
    <r>
      <rPr>
        <sz val="12"/>
        <color theme="1"/>
        <rFont val="Times New Roman"/>
        <family val="1"/>
        <charset val="186"/>
      </rPr>
      <t xml:space="preserve"> Pasiekti skirtingų transporto būdų darną miesto sistemoje</t>
    </r>
  </si>
  <si>
    <r>
      <t>2.1.4. Uždavinys.</t>
    </r>
    <r>
      <rPr>
        <sz val="12"/>
        <color theme="1"/>
        <rFont val="Times New Roman"/>
        <family val="1"/>
        <charset val="186"/>
      </rPr>
      <t xml:space="preserve"> Padidinti naudojimosi viešuoju transportu mastą</t>
    </r>
  </si>
  <si>
    <r>
      <t>2.1.5. Uždavinys.</t>
    </r>
    <r>
      <rPr>
        <sz val="12"/>
        <color theme="1"/>
        <rFont val="Times New Roman"/>
        <family val="1"/>
        <charset val="186"/>
      </rPr>
      <t xml:space="preserve"> Išplėsti viešojo transporto ir susisiekimo infrastruktūrą bei atnaujinti viešojo transporto priemones</t>
    </r>
  </si>
  <si>
    <r>
      <t>2.1.6. Uždavinys.</t>
    </r>
    <r>
      <rPr>
        <sz val="12"/>
        <color theme="1"/>
        <rFont val="Times New Roman"/>
        <family val="1"/>
        <charset val="186"/>
      </rPr>
      <t xml:space="preserve"> Paskatinti viešojo ir kolektyvinio transporto naudojimą</t>
    </r>
  </si>
  <si>
    <t>2.2. Tikslas. Mažinti poveikį klimato kaitai ir prisitaikyti prie jos</t>
  </si>
  <si>
    <r>
      <t>2.2.1. Uždavinys.</t>
    </r>
    <r>
      <rPr>
        <sz val="12"/>
        <color theme="1"/>
        <rFont val="Times New Roman"/>
        <family val="1"/>
        <charset val="186"/>
      </rPr>
      <t xml:space="preserve"> Paskatinti energijos taupymą, atsinaujinančių ir alternatyvių energijos išteklių naudojimą</t>
    </r>
  </si>
  <si>
    <r>
      <t>2.2.2. Uždavinys.</t>
    </r>
    <r>
      <rPr>
        <sz val="12"/>
        <color theme="1"/>
        <rFont val="Times New Roman"/>
        <family val="1"/>
        <charset val="186"/>
      </rPr>
      <t xml:space="preserve"> Užtikrinti saugią ir švarią aplinką bei įdiegti žiedinės ekonomikos (beatliekės gamybos) principus</t>
    </r>
  </si>
  <si>
    <r>
      <t>2.2.3. Uždavinys.</t>
    </r>
    <r>
      <rPr>
        <sz val="12"/>
        <color theme="1"/>
        <rFont val="Times New Roman"/>
        <family val="1"/>
        <charset val="186"/>
      </rPr>
      <t xml:space="preserve"> Patobulinti miesto erdvių ir objektų kokybę, jų priežiūrą</t>
    </r>
  </si>
  <si>
    <t>2.3. Tikslas. Skatinti miesto plėtrą ir tvarią transformaciją</t>
  </si>
  <si>
    <t>2.3.1. Uždavinys. Modernizuoti esamą ir tvariai vystyti naują miesto infrastruktūrą</t>
  </si>
  <si>
    <t>2.3.2. Uždavinys. Įgyvendinti valstybinės ir regioninės svarbos projektus</t>
  </si>
  <si>
    <t>Savivaldybės valdomų įmonių, kurios pasiekė 80 proc. akcininko suformuotų veiklos ir finansų valdymo tikslų, dalis</t>
  </si>
  <si>
    <t>Savivaldybės administracijos darbuotojų, per metus tobulinusių kvalifikaciją, dalis</t>
  </si>
  <si>
    <t>Žiniasklaidos tyrimas: teigiamų ir neigiamų paminėjimų apie Panevėžio miestą santykis</t>
  </si>
  <si>
    <t>Parengta ir įgyvendinama Panevėžio miesto komunikacijos strategija</t>
  </si>
  <si>
    <t>Parų skaičius, kai buvo viršyta kietųjų dalelių KD10 paros ribinė vertė, 50 µg/m3</t>
  </si>
  <si>
    <t>Įskaitinių eismo įvykių, kuriuose sužeidžiami pėstieji ir dviratininkai, skaičius</t>
  </si>
  <si>
    <t>Veikiančių subjektų, siūlančių nuomotis / dalintis automobilius, dviračius ir kitas transporto priemones, skaičius</t>
  </si>
  <si>
    <t>Žalumo indeksas</t>
  </si>
  <si>
    <t>Savivaldybės darnios energetikos plėtros indeksas</t>
  </si>
  <si>
    <t>Taikant konversiją rekonstruotų pastatų arba naujoms veikloms pritaikytų rekonstruotų pastatų skaičius</t>
  </si>
  <si>
    <t>3.1. Tikslas. Didinti švietimo sistemos prieinamumą ir kokybę</t>
  </si>
  <si>
    <t>3.1.1. Uždavinys. Pagerinti švietimo paslaugų kokybę</t>
  </si>
  <si>
    <t>Matematika  14;   Lietuvių k.  7</t>
  </si>
  <si>
    <t>3.1.2. Uždavinys. Užtikrinti sveiką, saugią emocinę ir fizinę aplinką švietimo įstaigose</t>
  </si>
  <si>
    <t>3.1.3. Uždavinys. Užtikrinti STEAM srities dalykų programų įgyvendinimą ir plėtrą</t>
  </si>
  <si>
    <t>3.2. Tikslas. Didinti kvalifikuotų darbuotojų pasiūlą</t>
  </si>
  <si>
    <r>
      <t>3.2.1. Uždavinys.</t>
    </r>
    <r>
      <rPr>
        <sz val="12"/>
        <rFont val="Times New Roman"/>
        <family val="1"/>
        <charset val="186"/>
      </rPr>
      <t xml:space="preserve"> Paskatinti aukštojo mokslo ir profesinio mokymo įstaigų teikiamų paslaugų atitiktį trumpalaikėms ir ilgalaikėms darbo rinkos poreikių prognozėms</t>
    </r>
  </si>
  <si>
    <r>
      <t>3.2.2. Uždavinys.</t>
    </r>
    <r>
      <rPr>
        <sz val="12"/>
        <color theme="1"/>
        <rFont val="Times New Roman"/>
        <family val="1"/>
        <charset val="186"/>
      </rPr>
      <t xml:space="preserve"> Sudaryti mokymosi visą gyvenimą galimybes atsižvelgiant į trumpalaikės ir ilgalaikes darbo rinkos poreikių prognozes</t>
    </r>
  </si>
  <si>
    <r>
      <t xml:space="preserve">3.2.3. Uždavinys. </t>
    </r>
    <r>
      <rPr>
        <sz val="12"/>
        <color theme="1"/>
        <rFont val="Times New Roman"/>
        <family val="1"/>
        <charset val="186"/>
      </rPr>
      <t>Pritraukti kvalifikuotą darbo jėgą</t>
    </r>
  </si>
  <si>
    <t>3.3.1. Uždavinys. Sudaryti palankias sąlygas verslo įkūrimui</t>
  </si>
  <si>
    <t>3.3.2. Uždavinys. Sudaryti palankias sąlygas verslo plėtrai ir investicijų pritraukimui</t>
  </si>
  <si>
    <t>3.3.3. Uždavinys. Paskatinti pažangių technologinių sprendimų kūrimą ir diegimą versle</t>
  </si>
  <si>
    <r>
      <t xml:space="preserve">3.3.4. Uždavinys. </t>
    </r>
    <r>
      <rPr>
        <sz val="12"/>
        <color theme="1"/>
        <rFont val="Times New Roman"/>
        <family val="1"/>
        <charset val="186"/>
      </rPr>
      <t>Paskatinti verslo, mokslo bei viešojo sektoriaus bendradarbiavimą kuriant ir komercializuojant aukštos pridėtinės vertės produktus</t>
    </r>
  </si>
  <si>
    <r>
      <t xml:space="preserve">3.3.5. Uždavinys. </t>
    </r>
    <r>
      <rPr>
        <sz val="12"/>
        <color theme="1"/>
        <rFont val="Times New Roman"/>
        <family val="1"/>
        <charset val="186"/>
      </rPr>
      <t>Sukurti patrauklią aplinką naujų skaitmeninių technologijų bandymui</t>
    </r>
    <r>
      <rPr>
        <b/>
        <sz val="12"/>
        <color theme="1"/>
        <rFont val="Times New Roman"/>
        <family val="1"/>
        <charset val="186"/>
      </rPr>
      <t xml:space="preserve"> </t>
    </r>
    <r>
      <rPr>
        <sz val="12"/>
        <color theme="1"/>
        <rFont val="Times New Roman"/>
        <family val="1"/>
        <charset val="186"/>
      </rPr>
      <t>mieste</t>
    </r>
  </si>
  <si>
    <r>
      <t xml:space="preserve">1.1.2. Savivaldybės aplinkos apsaugos rėmimo specialiosios programos lėšos </t>
    </r>
    <r>
      <rPr>
        <b/>
        <sz val="9"/>
        <color theme="1"/>
        <rFont val="Times New Roman"/>
        <family val="1"/>
        <charset val="186"/>
      </rPr>
      <t>(SBAA</t>
    </r>
    <r>
      <rPr>
        <sz val="9"/>
        <color theme="1"/>
        <rFont val="Times New Roman"/>
        <family val="1"/>
        <charset val="186"/>
      </rPr>
      <t>)</t>
    </r>
  </si>
  <si>
    <r>
      <t xml:space="preserve">1.1. Savivaldybės biudžeto lėšos (nuosavos, be ankstesnių metų likučio)  </t>
    </r>
    <r>
      <rPr>
        <b/>
        <sz val="9"/>
        <color theme="1"/>
        <rFont val="Times New Roman"/>
        <family val="1"/>
        <charset val="186"/>
      </rPr>
      <t>(SB)</t>
    </r>
  </si>
  <si>
    <t xml:space="preserve">1.2. Lietuvos Respublikos valstybės biudžeto dotacijos </t>
  </si>
  <si>
    <r>
      <t xml:space="preserve">iš jų: 1.2.1. Valstybės biudžeto lėšos </t>
    </r>
    <r>
      <rPr>
        <b/>
        <sz val="9"/>
        <rFont val="Times New Roman"/>
        <family val="1"/>
        <charset val="186"/>
      </rPr>
      <t>(VB)</t>
    </r>
  </si>
  <si>
    <r>
      <t xml:space="preserve">1.2.2. Valstybės biudžeto specialiosios tikslinės dotacijos lėšos valstybės funkcijoms atlikti </t>
    </r>
    <r>
      <rPr>
        <b/>
        <sz val="9"/>
        <color theme="1"/>
        <rFont val="Times New Roman"/>
        <family val="1"/>
        <charset val="186"/>
      </rPr>
      <t>(VBSF)</t>
    </r>
  </si>
  <si>
    <r>
      <t xml:space="preserve">1.2.3. Valstybės biudžeto specialiosios tikslinės dotacijos lėšos regioninėms įstaigoms ir klasėms finansuoti </t>
    </r>
    <r>
      <rPr>
        <b/>
        <sz val="9"/>
        <color theme="1"/>
        <rFont val="Times New Roman"/>
        <family val="1"/>
        <charset val="186"/>
      </rPr>
      <t>(VBSR)</t>
    </r>
  </si>
  <si>
    <r>
      <t xml:space="preserve">1.2.4.Ugdymo reikmių lėšos </t>
    </r>
    <r>
      <rPr>
        <b/>
        <sz val="9"/>
        <color theme="1"/>
        <rFont val="Times New Roman"/>
        <family val="1"/>
        <charset val="186"/>
      </rPr>
      <t>(ML)</t>
    </r>
  </si>
  <si>
    <r>
      <t xml:space="preserve">1.2.5. Vlastybės lėšos vietinės reikšmės keliams (gatvėms) tiesti, taisyti, prižiūrėti ir saugaus eismo sąlygoms užtikrinti </t>
    </r>
    <r>
      <rPr>
        <b/>
        <sz val="9"/>
        <color theme="1"/>
        <rFont val="Times New Roman"/>
        <family val="1"/>
        <charset val="186"/>
      </rPr>
      <t>(KPP)</t>
    </r>
  </si>
  <si>
    <r>
      <t xml:space="preserve">1.2.6. Valstybės lėšos kapitalo investicijoms </t>
    </r>
    <r>
      <rPr>
        <b/>
        <sz val="9"/>
        <color theme="1"/>
        <rFont val="Times New Roman"/>
        <family val="1"/>
        <charset val="186"/>
      </rPr>
      <t>(VKI)</t>
    </r>
  </si>
  <si>
    <r>
      <t>1.3. Pajamų įmokos ir kitos pajamos (įstaigų pajamos už paslaugas)</t>
    </r>
    <r>
      <rPr>
        <b/>
        <sz val="9"/>
        <color theme="1"/>
        <rFont val="Times New Roman"/>
        <family val="1"/>
        <charset val="186"/>
      </rPr>
      <t xml:space="preserve"> (SP)</t>
    </r>
  </si>
  <si>
    <r>
      <t xml:space="preserve">1.4. Europos Sąjungos ir kitos tarptautinės finansinės paramos lėšos </t>
    </r>
    <r>
      <rPr>
        <b/>
        <sz val="9"/>
        <color theme="1"/>
        <rFont val="Times New Roman"/>
        <family val="1"/>
        <charset val="186"/>
      </rPr>
      <t>(ES)</t>
    </r>
  </si>
  <si>
    <r>
      <t xml:space="preserve">1.5. Skolintos lėšos </t>
    </r>
    <r>
      <rPr>
        <b/>
        <sz val="9"/>
        <color theme="1"/>
        <rFont val="Times New Roman"/>
        <family val="1"/>
        <charset val="186"/>
      </rPr>
      <t>(P)</t>
    </r>
  </si>
  <si>
    <t>2. KITI ŠALTINIAI (Europos Sąjungos finansinė parama projektams įgyvendinti ir kitos teisėtai gautos lėšos, nurodant atskirus šaltinius)</t>
  </si>
  <si>
    <t>1. SAVIVALDYBĖS BIUDŽETAS (įskaitant skolintas lėšas)</t>
  </si>
  <si>
    <r>
      <t xml:space="preserve">2.1. Valstybės biudžeto lėšos, kurios neapskaitytos biudžete </t>
    </r>
    <r>
      <rPr>
        <b/>
        <sz val="9"/>
        <color theme="1"/>
        <rFont val="Times New Roman"/>
        <family val="1"/>
        <charset val="186"/>
      </rPr>
      <t>(VBN)</t>
    </r>
  </si>
  <si>
    <r>
      <t xml:space="preserve">IŠ VISO programai finansuoti pagal finansavimo šaltinius </t>
    </r>
    <r>
      <rPr>
        <b/>
        <i/>
        <sz val="9"/>
        <color theme="1"/>
        <rFont val="Times New Roman"/>
        <family val="1"/>
        <charset val="186"/>
      </rPr>
      <t>(1 ir 2 punktai)</t>
    </r>
  </si>
  <si>
    <t>3 lentelė</t>
  </si>
  <si>
    <t>2024 metų asignavimai ir kitos lėšos</t>
  </si>
  <si>
    <t>2025 metų asignavimai ir kitos lėšos</t>
  </si>
  <si>
    <t>2026 metų asignavimai ir kitos lėšos</t>
  </si>
  <si>
    <t>Asignavimų valdytojo kodas</t>
  </si>
  <si>
    <t>1.5</t>
  </si>
  <si>
    <t>01-01</t>
  </si>
  <si>
    <t>01</t>
  </si>
  <si>
    <t>1.5.1</t>
  </si>
  <si>
    <t>Finansavimo šaltinis</t>
  </si>
  <si>
    <t>SB</t>
  </si>
  <si>
    <t>ES</t>
  </si>
  <si>
    <t>VB</t>
  </si>
  <si>
    <t>L</t>
  </si>
  <si>
    <t>VBSF</t>
  </si>
  <si>
    <t>Iš viso</t>
  </si>
  <si>
    <t xml:space="preserve">Organizuotas Savivaldybės tarybos, Mero, jo politinio (asmeninio) pasitikėjmo tarnautojų darbas </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</si>
  <si>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</si>
  <si>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</si>
  <si>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</si>
  <si>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</si>
  <si>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</si>
  <si>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</si>
  <si>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</si>
  <si>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</si>
  <si>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Centralizuotas buhalterinės apskaitos įgyvendinimas</t>
  </si>
  <si>
    <t>01-01-07</t>
  </si>
  <si>
    <t>Priemonės vykdytojo kodas</t>
  </si>
  <si>
    <t>Iš viso uždaviniui</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</si>
  <si>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</si>
  <si>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</si>
  <si>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</si>
  <si>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</si>
  <si>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</si>
  <si>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</si>
  <si>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</si>
  <si>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</si>
  <si>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</si>
  <si>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</si>
  <si>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</si>
  <si>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</si>
  <si>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</si>
  <si>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</si>
  <si>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</si>
  <si>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</si>
  <si>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</si>
  <si>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</si>
  <si>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</si>
  <si>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</si>
  <si>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</si>
  <si>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</si>
  <si>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</si>
  <si>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</si>
  <si>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</si>
  <si>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</si>
  <si>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</si>
  <si>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</si>
  <si>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</si>
  <si>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</si>
  <si>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</si>
  <si>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</si>
  <si>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</si>
  <si>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tikslui</t>
  </si>
  <si>
    <t>Iš viso programai be likučio</t>
  </si>
  <si>
    <t>01 Savivaldybės valdymo programa</t>
  </si>
  <si>
    <r>
      <t xml:space="preserve">iš jo: 1.1.1. Savivaldybės biudžeto lėšos </t>
    </r>
    <r>
      <rPr>
        <b/>
        <sz val="9"/>
        <color theme="1"/>
        <rFont val="Times New Roman"/>
        <family val="1"/>
        <charset val="186"/>
      </rPr>
      <t>(SB)</t>
    </r>
  </si>
  <si>
    <r>
      <t xml:space="preserve">1.6. Ankstesnių metų lėšų likutis iš vios  </t>
    </r>
    <r>
      <rPr>
        <b/>
        <sz val="9"/>
        <color theme="1"/>
        <rFont val="Times New Roman"/>
        <family val="1"/>
        <charset val="186"/>
      </rPr>
      <t>(L)</t>
    </r>
  </si>
  <si>
    <r>
      <t xml:space="preserve">1.6.1. Ankstesnių metų lėšų likutis </t>
    </r>
    <r>
      <rPr>
        <b/>
        <sz val="9"/>
        <color theme="1"/>
        <rFont val="Times New Roman"/>
        <family val="1"/>
        <charset val="186"/>
      </rPr>
      <t>(L)</t>
    </r>
  </si>
  <si>
    <r>
      <t xml:space="preserve">1.6.2. Savivaldybės aplinkos apsaugos rėmimo specialiosios programos lėšų likutis </t>
    </r>
    <r>
      <rPr>
        <b/>
        <sz val="9"/>
        <color theme="1"/>
        <rFont val="Times New Roman"/>
        <family val="1"/>
        <charset val="186"/>
      </rPr>
      <t>(SBAAL)</t>
    </r>
  </si>
  <si>
    <t>0;3</t>
  </si>
  <si>
    <t>0;16</t>
  </si>
  <si>
    <t>0;1</t>
  </si>
  <si>
    <t>0;9</t>
  </si>
  <si>
    <t>0;13</t>
  </si>
  <si>
    <t>0;14</t>
  </si>
  <si>
    <t>1.1</t>
  </si>
  <si>
    <t>1.1.3</t>
  </si>
  <si>
    <t>01-01-01</t>
  </si>
  <si>
    <t>P</t>
  </si>
  <si>
    <t>VKI</t>
  </si>
  <si>
    <t>1.1.3.1.</t>
  </si>
  <si>
    <t xml:space="preserve">Kultūros paslaugų  prieinamumo ir patrauklumo  didinimas, modernizuojant kultūros įstaigų  infrastruktūrą ir pritaikant daugiafunkcinėms ir daugiakultūrinėms paslaugoms  </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</si>
  <si>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</si>
  <si>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</si>
  <si>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</si>
  <si>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</si>
  <si>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</si>
  <si>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</si>
  <si>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</si>
  <si>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</si>
  <si>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</si>
  <si>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</si>
  <si>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</si>
  <si>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</si>
  <si>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</si>
  <si>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</si>
  <si>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</si>
  <si>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</si>
  <si>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</si>
  <si>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</si>
  <si>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</si>
  <si>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</si>
  <si>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</si>
  <si>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</si>
  <si>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</si>
  <si>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</si>
  <si>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</si>
  <si>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</si>
  <si>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</si>
  <si>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</si>
  <si>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</si>
  <si>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</si>
  <si>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</si>
  <si>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</si>
  <si>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</si>
  <si>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</si>
  <si>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</si>
  <si>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</si>
  <si>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</si>
  <si>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</si>
  <si>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</si>
  <si>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</si>
  <si>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</si>
  <si>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</si>
  <si>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</si>
  <si>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</si>
  <si>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</si>
  <si>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</si>
  <si>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</si>
  <si>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</si>
  <si>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</si>
  <si>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</si>
  <si>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</si>
  <si>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</si>
  <si>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</si>
  <si>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</si>
  <si>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</si>
  <si>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</si>
  <si>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</si>
  <si>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</si>
  <si>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</si>
  <si>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</si>
  <si>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</si>
  <si>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</si>
  <si>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</si>
  <si>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</si>
  <si>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</si>
  <si>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</si>
  <si>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</si>
  <si>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</si>
  <si>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</si>
  <si>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</si>
  <si>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</si>
  <si>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</si>
  <si>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</si>
  <si>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</si>
  <si>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</si>
  <si>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</si>
  <si>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</si>
  <si>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</si>
  <si>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</si>
  <si>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</si>
  <si>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</si>
  <si>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</si>
  <si>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</si>
  <si>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</si>
  <si>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</si>
  <si>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</si>
  <si>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</si>
  <si>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</si>
  <si>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</si>
  <si>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</si>
  <si>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</si>
  <si>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</si>
  <si>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</si>
  <si>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</si>
  <si>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</si>
  <si>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</si>
  <si>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</si>
  <si>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</si>
  <si>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</si>
  <si>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</si>
  <si>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</si>
  <si>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</si>
  <si>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</si>
  <si>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</si>
  <si>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</si>
  <si>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</si>
  <si>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</si>
  <si>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</si>
  <si>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</si>
  <si>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</si>
  <si>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</si>
  <si>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</si>
  <si>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</si>
  <si>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</si>
  <si>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</si>
  <si>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</si>
  <si>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</si>
  <si>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</si>
  <si>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</si>
  <si>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</si>
  <si>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</si>
  <si>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</si>
  <si>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</si>
  <si>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</si>
  <si>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</si>
  <si>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</si>
  <si>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</si>
  <si>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</si>
  <si>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r>
      <t xml:space="preserve">2024–2026 METŲ </t>
    </r>
    <r>
      <rPr>
        <b/>
        <sz val="11"/>
        <rFont val="Calibri"/>
        <family val="2"/>
        <charset val="186"/>
        <scheme val="minor"/>
      </rPr>
      <t>URBANISTINĖS PLĖTROS PROGRAMOS (03)</t>
    </r>
    <r>
      <rPr>
        <sz val="11"/>
        <rFont val="Calibri"/>
        <family val="2"/>
        <charset val="186"/>
        <scheme val="minor"/>
      </rPr>
      <t xml:space="preserve"> TIKSLAI, UŽDAVINIAI, PRIEMONĖS, ASIGNAVIMAI IR KITOS LĖŠOS (TŪKST.EUR)</t>
    </r>
  </si>
  <si>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</si>
  <si>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</si>
  <si>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</si>
  <si>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</si>
  <si>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</si>
  <si>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</si>
  <si>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</si>
  <si>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</si>
  <si>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</si>
  <si>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</si>
  <si>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</si>
  <si>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</si>
  <si>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</si>
  <si>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</si>
  <si>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</si>
  <si>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</si>
  <si>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</si>
  <si>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</si>
  <si>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</si>
  <si>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</si>
  <si>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</si>
  <si>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r>
      <t xml:space="preserve">2024–2026 METŲ </t>
    </r>
    <r>
      <rPr>
        <b/>
        <sz val="11"/>
        <rFont val="Calibri"/>
        <family val="2"/>
        <charset val="186"/>
        <scheme val="minor"/>
      </rPr>
      <t>APLINKOS APSAUGOS RĖMIMO PROGRAMOS (04)</t>
    </r>
    <r>
      <rPr>
        <sz val="11"/>
        <rFont val="Calibri"/>
        <family val="2"/>
        <charset val="186"/>
        <scheme val="minor"/>
      </rPr>
      <t xml:space="preserve"> TIKSLAI, UŽDAVINIAI, PRIEMONĖS, ASIGNAVIMAI IR KITOS LĖŠOS (TŪKST.EUR)</t>
    </r>
  </si>
  <si>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</si>
  <si>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</si>
  <si>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</si>
  <si>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</si>
  <si>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</si>
  <si>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</si>
  <si>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</si>
  <si>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</si>
  <si>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</si>
  <si>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</si>
  <si>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</si>
  <si>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r>
      <t xml:space="preserve">2024–2026 METŲ </t>
    </r>
    <r>
      <rPr>
        <b/>
        <sz val="11"/>
        <rFont val="Calibri"/>
        <family val="2"/>
        <charset val="186"/>
        <scheme val="minor"/>
      </rPr>
      <t>EKONOMINĖS PLĖTROS IR VERSLO SKATINIMO PROGRAMOS (05)</t>
    </r>
    <r>
      <rPr>
        <sz val="11"/>
        <rFont val="Calibri"/>
        <family val="2"/>
        <charset val="186"/>
        <scheme val="minor"/>
      </rPr>
      <t xml:space="preserve"> TIKSLAI, UŽDAVINIAI, PRIEMONĖS, ASIGNAVIMAI IR KITOS LĖŠOS (TŪKST.EUR)</t>
    </r>
  </si>
  <si>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</si>
  <si>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</si>
  <si>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</si>
  <si>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</si>
  <si>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</si>
  <si>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</si>
  <si>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</si>
  <si>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</si>
  <si>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</si>
  <si>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</si>
  <si>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</si>
  <si>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</si>
  <si>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</si>
  <si>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</si>
  <si>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</si>
  <si>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</si>
  <si>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</si>
  <si>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</si>
  <si>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</si>
  <si>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</si>
  <si>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</si>
  <si>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</si>
  <si>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</si>
  <si>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</si>
  <si>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</si>
  <si>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</si>
  <si>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</si>
  <si>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</si>
  <si>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</si>
  <si>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</si>
  <si>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</si>
  <si>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</si>
  <si>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</si>
  <si>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</si>
  <si>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</si>
  <si>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</si>
  <si>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</si>
  <si>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</si>
  <si>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</si>
  <si>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r>
      <t xml:space="preserve">2024–2026 METŲ </t>
    </r>
    <r>
      <rPr>
        <b/>
        <sz val="11"/>
        <rFont val="Calibri"/>
        <family val="2"/>
        <charset val="186"/>
        <scheme val="minor"/>
      </rPr>
      <t>SAVIVALDYBĖS TURTO VALDYMO PROGRAMOS (06)</t>
    </r>
    <r>
      <rPr>
        <sz val="11"/>
        <rFont val="Calibri"/>
        <family val="2"/>
        <charset val="186"/>
        <scheme val="minor"/>
      </rPr>
      <t xml:space="preserve"> TIKSLAI, UŽDAVINIAI, PRIEMONĖS, ASIGNAVIMAI IR KITOS LĖŠOS (TŪKST.EUR)</t>
    </r>
  </si>
  <si>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</si>
  <si>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</si>
  <si>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</si>
  <si>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</si>
  <si>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</si>
  <si>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Savivaldybės nekilnojamojo turto valdymo strategijos parengimas ir įgyvendinimas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</si>
  <si>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</si>
  <si>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</si>
  <si>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</si>
  <si>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</si>
  <si>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</si>
  <si>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</si>
  <si>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</si>
  <si>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</si>
  <si>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</si>
  <si>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</si>
  <si>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r>
      <t xml:space="preserve">2024–2026 METŲ </t>
    </r>
    <r>
      <rPr>
        <b/>
        <sz val="11"/>
        <rFont val="Calibri"/>
        <family val="2"/>
        <charset val="186"/>
        <scheme val="minor"/>
      </rPr>
      <t>RINKODAROS PROGRAMOS (08)</t>
    </r>
    <r>
      <rPr>
        <sz val="11"/>
        <rFont val="Calibri"/>
        <family val="2"/>
        <charset val="186"/>
        <scheme val="minor"/>
      </rPr>
      <t xml:space="preserve"> TIKSLAI, UŽDAVINIAI, PRIEMONĖS, ASIGNAVIMAI IR KITOS LĖŠOS (TŪKST.EUR)</t>
    </r>
  </si>
  <si>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</si>
  <si>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</si>
  <si>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</si>
  <si>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</si>
  <si>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</si>
  <si>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</si>
  <si>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</si>
  <si>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</si>
  <si>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</si>
  <si>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</si>
  <si>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</si>
  <si>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</si>
  <si>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</si>
  <si>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</si>
  <si>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r>
      <t xml:space="preserve">2024–2026 METŲ </t>
    </r>
    <r>
      <rPr>
        <b/>
        <sz val="11"/>
        <rFont val="Calibri"/>
        <family val="2"/>
        <charset val="186"/>
        <scheme val="minor"/>
      </rPr>
      <t>INFORMACINĖS VISUOMENĖS PLĖTROS PROGRAMOS (09)</t>
    </r>
    <r>
      <rPr>
        <sz val="11"/>
        <rFont val="Calibri"/>
        <family val="2"/>
        <charset val="186"/>
        <scheme val="minor"/>
      </rPr>
      <t xml:space="preserve"> TIKSLAI, UŽDAVINIAI, PRIEMONĖS, ASIGNAVIMAI IR KITOS LĖŠOS (TŪKST.EUR)</t>
    </r>
  </si>
  <si>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</si>
  <si>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</si>
  <si>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</si>
  <si>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</si>
  <si>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</si>
  <si>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</si>
  <si>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r>
      <t xml:space="preserve">2024–2026 METŲ </t>
    </r>
    <r>
      <rPr>
        <b/>
        <sz val="11"/>
        <rFont val="Calibri"/>
        <family val="2"/>
        <charset val="186"/>
        <scheme val="minor"/>
      </rPr>
      <t>MIESTO INFRASTRUKTŪROS OBJEKTŲ PLĖTROS, MODERNIZAVIMO, PRIEŽIŪROS PROGRAMOS (10)</t>
    </r>
    <r>
      <rPr>
        <sz val="11"/>
        <rFont val="Calibri"/>
        <family val="2"/>
        <charset val="186"/>
        <scheme val="minor"/>
      </rPr>
      <t xml:space="preserve"> TIKSLAI, UŽDAVINIAI, PRIEMONĖS, ASIGNAVIMAI IR KITOS LĖŠOS (TŪKST.EUR)</t>
    </r>
  </si>
  <si>
    <t>Vykdyti kryptingą darnaus judumo politiką savivaldybėje</t>
  </si>
  <si>
    <t xml:space="preserve">Paskatinti netaršaus mikrotransporto (paspirtukai, dviračiai, riedžiai ir kt.) infrastruktūros plėtrą </t>
  </si>
  <si>
    <t>KPP</t>
  </si>
  <si>
    <t>Dviračių trasų, pėsčiųjų takų mieste ir jo prieigose įrengimas, atnaujinimas užtikrinant tęstinumą bei junglumą</t>
  </si>
  <si>
    <t>Padidinti eismo saugumą</t>
  </si>
  <si>
    <t>2.1.3.</t>
  </si>
  <si>
    <t>Pasiekti skirtingų transporto būdų darną miesto sistemoje</t>
  </si>
  <si>
    <t>01-04</t>
  </si>
  <si>
    <t>01-04-01</t>
  </si>
  <si>
    <t>01-05</t>
  </si>
  <si>
    <t>01-05-01</t>
  </si>
  <si>
    <t>2.1.5.</t>
  </si>
  <si>
    <t xml:space="preserve">Naujos autobusų stoties įrengimas ir prieigų sutvarkymas </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</si>
  <si>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</si>
  <si>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</si>
  <si>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</si>
  <si>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</si>
  <si>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</si>
  <si>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</si>
  <si>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</si>
  <si>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</si>
  <si>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</si>
  <si>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</si>
  <si>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</si>
  <si>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</si>
  <si>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</si>
  <si>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</si>
  <si>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</si>
  <si>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</si>
  <si>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</si>
  <si>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</si>
  <si>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</si>
  <si>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</si>
  <si>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</si>
  <si>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</si>
  <si>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03-02-03</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</si>
  <si>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</si>
  <si>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</si>
  <si>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</si>
  <si>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</si>
  <si>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</si>
  <si>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</si>
  <si>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</si>
  <si>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</si>
  <si>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</si>
  <si>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</si>
  <si>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</si>
  <si>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r>
      <t xml:space="preserve">2024–2026 METŲ </t>
    </r>
    <r>
      <rPr>
        <b/>
        <sz val="11"/>
        <rFont val="Calibri"/>
        <family val="2"/>
        <charset val="186"/>
        <scheme val="minor"/>
      </rPr>
      <t>KULTŪROS IR MENO PROGRAMOS (11)</t>
    </r>
    <r>
      <rPr>
        <sz val="11"/>
        <rFont val="Calibri"/>
        <family val="2"/>
        <charset val="186"/>
        <scheme val="minor"/>
      </rPr>
      <t xml:space="preserve"> TIKSLAI, UŽDAVINIAI, PRIEMONĖS, ASIGNAVIMAI IR KITOS LĖŠOS (TŪKST.EUR)</t>
    </r>
  </si>
  <si>
    <t>Padidinti miesto bendruomenės įtrauktį į kultūros kūrimą ir naudojimąsi kultūros produktais bei paslaugomis</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</si>
  <si>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</si>
  <si>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</si>
  <si>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</si>
  <si>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</si>
  <si>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</si>
  <si>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</si>
  <si>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</si>
  <si>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</si>
  <si>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</si>
  <si>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</si>
  <si>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</si>
  <si>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</si>
  <si>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</si>
  <si>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</si>
  <si>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</si>
  <si>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</si>
  <si>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</si>
  <si>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</si>
  <si>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paslaugų prieinamumo ir patrauklumo didinimas, modernizuojant kultūros įstaigų infrastruktūrą ir pritaikant daugiafunkcinėms ir daugiakultūrinėms paslaugoms</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</si>
  <si>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</si>
  <si>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</si>
  <si>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</si>
  <si>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</si>
  <si>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</si>
  <si>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</si>
  <si>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</si>
  <si>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</si>
  <si>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</si>
  <si>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</si>
  <si>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</si>
  <si>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</si>
  <si>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r>
      <t xml:space="preserve">2024–2026 METŲ </t>
    </r>
    <r>
      <rPr>
        <b/>
        <sz val="11"/>
        <rFont val="Calibri"/>
        <family val="2"/>
        <charset val="186"/>
        <scheme val="minor"/>
      </rPr>
      <t>SPORTO PROGRAMOS (12)</t>
    </r>
    <r>
      <rPr>
        <sz val="11"/>
        <rFont val="Calibri"/>
        <family val="2"/>
        <charset val="186"/>
        <scheme val="minor"/>
      </rPr>
      <t xml:space="preserve"> TIKSLAI, UŽDAVINIAI, PRIEMONĖS, ASIGNAVIMAI IR KITOS LĖŠOS (TŪKST.EUR)</t>
    </r>
  </si>
  <si>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</si>
  <si>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</si>
  <si>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</si>
  <si>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</si>
  <si>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</si>
  <si>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</si>
  <si>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</si>
  <si>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 xml:space="preserve">Tarptautinių bei nacionalinių fizinio aktyvumo ir sporto renginių organizavimas.
Dalyvavimas sporto varžybose, renginiuose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</si>
  <si>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</si>
  <si>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</si>
  <si>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r>
      <t xml:space="preserve">2024–2026 METŲ </t>
    </r>
    <r>
      <rPr>
        <b/>
        <sz val="11"/>
        <rFont val="Calibri"/>
        <family val="2"/>
        <charset val="186"/>
        <scheme val="minor"/>
      </rPr>
      <t>ŠVIETIMO IR UGDYMO PROGRAMOS (13)</t>
    </r>
    <r>
      <rPr>
        <sz val="11"/>
        <rFont val="Calibri"/>
        <family val="2"/>
        <charset val="186"/>
        <scheme val="minor"/>
      </rPr>
      <t xml:space="preserve"> TIKSLAI, UŽDAVINIAI, PRIEMONĖS, ASIGNAVIMAI IR KITOS LĖŠOS (TŪKST.EUR)</t>
    </r>
  </si>
  <si>
    <t>0; 12</t>
  </si>
  <si>
    <t>ML</t>
  </si>
  <si>
    <t>VBSR</t>
  </si>
  <si>
    <t xml:space="preserve">Didinti švietimo sistemos prieinamumą ir kokybę  </t>
  </si>
  <si>
    <t>3.1.1.</t>
  </si>
  <si>
    <t xml:space="preserve">Pagerinti švietimo paslaugų kokybę </t>
  </si>
  <si>
    <t xml:space="preserve">Ikimokyklinių ugdymo mokyklų aplinkos išlaikymas ir programų įgyvendinimas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</si>
  <si>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</si>
  <si>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</si>
  <si>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</si>
  <si>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</si>
  <si>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</si>
  <si>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 xml:space="preserve">Švietimo, kultūros, sporto ir kitų renginių bei projektų įgyvendinimas </t>
  </si>
  <si>
    <t>Pedagoginės-psichologinės tarnybos veikla</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</si>
  <si>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</si>
  <si>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</si>
  <si>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</si>
  <si>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</si>
  <si>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</si>
  <si>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</si>
  <si>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</si>
  <si>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</si>
  <si>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</si>
  <si>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</si>
  <si>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</si>
  <si>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</si>
  <si>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</si>
  <si>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r>
      <t xml:space="preserve">2024–2026 METŲ </t>
    </r>
    <r>
      <rPr>
        <b/>
        <sz val="11"/>
        <rFont val="Calibri"/>
        <family val="2"/>
        <charset val="186"/>
        <scheme val="minor"/>
      </rPr>
      <t>VISUOMENĖS INICIATYVŲ SKATINIMO IR SAUGUMO UŽTIKRINIMO PROGRAMOS (14)</t>
    </r>
    <r>
      <rPr>
        <sz val="11"/>
        <rFont val="Calibri"/>
        <family val="2"/>
        <charset val="186"/>
        <scheme val="minor"/>
      </rPr>
      <t xml:space="preserve"> TIKSLAI, UŽDAVINIAI, PRIEMONĖS, ASIGNAVIMAI IR KITOS LĖŠOS (TŪKST.EUR)</t>
    </r>
  </si>
  <si>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</si>
  <si>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</si>
  <si>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</si>
  <si>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</si>
  <si>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Išplėtoti NVO ir bendruomeninių organizacijų veiklą bei paskatinti jų iniciatyvas, paskatinti gyventojų bendruomeniškumą ir pilietiškumą</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</si>
  <si>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</si>
  <si>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</si>
  <si>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</si>
  <si>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</si>
  <si>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</si>
  <si>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r>
      <t xml:space="preserve">2024–2026 METŲ </t>
    </r>
    <r>
      <rPr>
        <b/>
        <sz val="11"/>
        <rFont val="Calibri"/>
        <family val="2"/>
        <charset val="186"/>
        <scheme val="minor"/>
      </rPr>
      <t>SOCIALINĖS PARAMOS ĮGYVENDINIMO PROGRAMOS (15)</t>
    </r>
    <r>
      <rPr>
        <sz val="11"/>
        <rFont val="Calibri"/>
        <family val="2"/>
        <charset val="186"/>
        <scheme val="minor"/>
      </rPr>
      <t xml:space="preserve"> TIKSLAI, UŽDAVINIAI, PRIEMONĖS, ASIGNAVIMAI IR KITOS LĖŠOS (TŪKST.EUR)</t>
    </r>
  </si>
  <si>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</si>
  <si>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</si>
  <si>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</si>
  <si>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</si>
  <si>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</si>
  <si>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</si>
  <si>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jaunuolių dienos centre</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</si>
  <si>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</si>
  <si>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</si>
  <si>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</si>
  <si>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</si>
  <si>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</si>
  <si>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</si>
  <si>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Kompleksinės ir individualizuotos socialinės paramos teikimo, derinant finansinę paramą, socialines paslaugas ir užimtumo didinimo priemones, plėtra</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</si>
  <si>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</si>
  <si>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</si>
  <si>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</si>
  <si>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</si>
  <si>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</si>
  <si>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</si>
  <si>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</si>
  <si>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</si>
  <si>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</si>
  <si>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</si>
  <si>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</si>
  <si>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</si>
  <si>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</si>
  <si>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</si>
  <si>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r>
      <t xml:space="preserve">2024–2026 METŲ </t>
    </r>
    <r>
      <rPr>
        <b/>
        <sz val="11"/>
        <rFont val="Calibri"/>
        <family val="2"/>
        <charset val="186"/>
        <scheme val="minor"/>
      </rPr>
      <t>VISUOMENĖS SVEIKATOS RĖMIMO PROGRAMOS (16)</t>
    </r>
    <r>
      <rPr>
        <sz val="11"/>
        <rFont val="Calibri"/>
        <family val="2"/>
        <charset val="186"/>
        <scheme val="minor"/>
      </rPr>
      <t xml:space="preserve"> TIKSLAI, UŽDAVINIAI, PRIEMONĖS, ASIGNAVIMAI IR KITOS LĖŠOS (TŪKST.EUR)</t>
    </r>
  </si>
  <si>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</si>
  <si>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</si>
  <si>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</si>
  <si>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</si>
  <si>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</si>
  <si>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</si>
  <si>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</si>
  <si>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</si>
  <si>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7.
8.
9.
1.2.</t>
  </si>
  <si>
    <t>1.2.1.3.</t>
  </si>
  <si>
    <t>1.2.1.1.</t>
  </si>
  <si>
    <t>1.2.1.2.</t>
  </si>
  <si>
    <t>1.2.1.5.</t>
  </si>
  <si>
    <t>Faktinė stebėsenos rodiklio reikšmė (2022 m.)</t>
  </si>
  <si>
    <t>Asm.</t>
  </si>
  <si>
    <t>Proc.</t>
  </si>
  <si>
    <t xml:space="preserve">Pradinė stebėsenos rodiklio reikšmė                (2020 m.) </t>
  </si>
  <si>
    <t>Stebėsenos rodiklis</t>
  </si>
  <si>
    <t>Matavimo vnt.</t>
  </si>
  <si>
    <t>Siekiama stebėsenos rodiklio reikšmė (2027 m.)</t>
  </si>
  <si>
    <t>Vnt. / metus</t>
  </si>
  <si>
    <t>Asm. / metus</t>
  </si>
  <si>
    <t>Vnt.</t>
  </si>
  <si>
    <t>-30,6 (2020 / 2021)</t>
  </si>
  <si>
    <t>Kultūros paslaugas naudojančių gyventojų skaičiaus pokytis</t>
  </si>
  <si>
    <t>Miesto bendruomenės įtraukties pokytis lyginant su praėjusiais metais</t>
  </si>
  <si>
    <t>Teigiamas / Nepakitęs / Neigiamas</t>
  </si>
  <si>
    <t xml:space="preserve">Neigiamas </t>
  </si>
  <si>
    <t>Teigiamas</t>
  </si>
  <si>
    <t>Savivaldybės kultūros ir meno įstaigų paslaugas naudojančių lankytojų skaičiaus pokytis</t>
  </si>
  <si>
    <t>Neigiamas</t>
  </si>
  <si>
    <t>Turistų skaičius apgyvendinimo įstaigose</t>
  </si>
  <si>
    <t>Asmenų, pasinaudojusių PPA paslaugomis, skaičius</t>
  </si>
  <si>
    <t xml:space="preserve">     Asm.  / metus</t>
  </si>
  <si>
    <t>Sporto renginių skaičius</t>
  </si>
  <si>
    <t>Aukšto meistriškumo sportininkų skaičius</t>
  </si>
  <si>
    <t>Socialinių paslaugų poreikio patenkinimas</t>
  </si>
  <si>
    <t>Gyventojų poreikius atitinkančių socialinių paslaugų dalis nuo Socialinio paslaugų kataloge nurodytų paslaugų skaičiaus</t>
  </si>
  <si>
    <t>Savivaldybės tarybos rinkimuose dalyvavusių rinkėjų skaičius, palyginti su visu rinkėjų skaičiumi</t>
  </si>
  <si>
    <t>Taikomų gyventojų įtraukties instrumentų skaičius</t>
  </si>
  <si>
    <t>Veikiančių vietos veiklos grupių, nevyriausybinių, bendruomeninių organizacijų skaičius</t>
  </si>
  <si>
    <t>Gyventojų pasitenkinimas savivaldybės įstaigų ir įmonių teikiamomis viešosiomis paslaugomis lygis</t>
  </si>
  <si>
    <t>Patenkinamai / Gerai / Labai gerai</t>
  </si>
  <si>
    <t>Labai gerai</t>
  </si>
  <si>
    <t>Nebuvo vertinta</t>
  </si>
  <si>
    <t>Elektroninių paslaugų dalis nuo bendro PMSA teikiamų viešųjų paslaugų skaičiaus</t>
  </si>
  <si>
    <t>60 / 40</t>
  </si>
  <si>
    <t>92 / 8</t>
  </si>
  <si>
    <t>80 / 20</t>
  </si>
  <si>
    <t>70 / 20</t>
  </si>
  <si>
    <t>75 / 25</t>
  </si>
  <si>
    <t>Aktyviai veikiančių viešinimo kanalų skaičius: tradicinės žiniasklaidos, socialinių tinklų ir kt.</t>
  </si>
  <si>
    <t>Nedidėjantis</t>
  </si>
  <si>
    <t>Indeksas</t>
  </si>
  <si>
    <t>Keleivių naudojimosi viešojo transporto paslaugomis pokytis</t>
  </si>
  <si>
    <t>Vietinio susisiekimo bendrų maršrutų su kitomis savivaldybėmis skaičius</t>
  </si>
  <si>
    <t>Keleivių pasitenkinimo viešojo transporto paslaugomis pokytis</t>
  </si>
  <si>
    <t>Sąvartyne pašalintų komunalinių atliekų srautas</t>
  </si>
  <si>
    <t>Suformuotų erdvių skaičius</t>
  </si>
  <si>
    <t>Statybos leidimų  miesto centrinėje dalyje skaičius</t>
  </si>
  <si>
    <t>ha</t>
  </si>
  <si>
    <t>Modernizuotų šilumos tiekimo trasų ilgis</t>
  </si>
  <si>
    <t>km</t>
  </si>
  <si>
    <t>Paviršinių nuotekų tinklo tankis</t>
  </si>
  <si>
    <t>km / kv.km</t>
  </si>
  <si>
    <t>Parengtų tvarios miesto urbanistinės plėtros projektų ir studijų (vizijų), kurių objektas yra Panevėžio konkurencingumas nacionaliniu mastu, skaičius</t>
  </si>
  <si>
    <t>Funkcinių zonų plėtra</t>
  </si>
  <si>
    <t>Tūkst.Eur</t>
  </si>
  <si>
    <t>Aukštąjį išsilavinimą įgiję asmenys (25–64 m. amžiaus grupė)</t>
  </si>
  <si>
    <t>Ikimokyklinį ir priešmokyklinį ugdymą lankančių vaikų dalis</t>
  </si>
  <si>
    <t>PUPP patenkinamo pasiekimų lygio lietuvių k. ir matematikos nepasiekusių mokinių dalis</t>
  </si>
  <si>
    <t>Skaitmeninio raštingumo kvalifikacijos tobulinimo kursuose dalyvavusių pedagogų dalis</t>
  </si>
  <si>
    <t>Įgyvendintų ikimokyklinio, bendrojo ir neformaliojo ugdymo mokyklų infrastruktūros modernizavimo projektų skaičius</t>
  </si>
  <si>
    <t>Mokinių dalis, lankanti Panevėžio regioninį STEAM atviros prieigos centrą, Savivaldybės finansuojamas STEAM srities neformaliojo vaikų / jaunimo švietimo akademijas</t>
  </si>
  <si>
    <t>Investicijos į STEAM srities dalykų laboratorijų plėtrą bendrojo ugdymo, neformaliojo vaikų švietimo mokyklose</t>
  </si>
  <si>
    <t>Užimtų gyventojų pagal profesijų grupes (išskyrus nekvalifikuotus darbininkus) dalis nuo visų užimtųjų</t>
  </si>
  <si>
    <t>Vykdomų suaugusiųjų neformaliojo švietimo programų, atitinkančių trumpalaikes ir ilgalaikes darbo rinkos poreikius skaičius</t>
  </si>
  <si>
    <t>Darbuotojų inovacinėse įmonėse dalis, lyginant su visų įmonių darbuotojais (Panevėžio apskrities rodiklis)</t>
  </si>
  <si>
    <t>Bankrotų skaičius</t>
  </si>
  <si>
    <t>Tiesioginių užsienio investicijų, tenkančių vienam gyventojui, dalis lyginant su Lietuvos vidurkiu</t>
  </si>
  <si>
    <t>Įmonių, dalyvaujančių klasterių veiklose, skaičius</t>
  </si>
  <si>
    <t>Įmonių, diegusių technologines inovacijas, dalis nuo visų įmonių (Panevėžio apskrities rodiklis)</t>
  </si>
  <si>
    <t>Gamybos sąnaudų pridėtinė vertė (nefinansinių įmonių)</t>
  </si>
  <si>
    <t>ES fondams teiktos ir baigtos įgyvendinti įmonių kartu su mokslo institucijomis pagal MTEPI (Mokslinių tyrimų, eksperimentinės plėtros ir inovacijų) prioritetą paraiškos</t>
  </si>
  <si>
    <t>Naujas skaitmenines technologijas mieste išbandžiusių įmonių skaičius</t>
  </si>
  <si>
    <t>____________savivaldybės tarybos</t>
  </si>
  <si>
    <r>
      <t xml:space="preserve">SAVIVALDYBĖS MISIJA – plėtoti ir skatinti vietos savivaldą kaip demokratinės valstybės raidos pagrindą, teikti miesto bendruomenei kokybiškas paslaugas, kurios atitiktų viešuosius poreikius ir interesus.
</t>
    </r>
    <r>
      <rPr>
        <sz val="12"/>
        <rFont val="Times New Roman"/>
        <family val="1"/>
        <charset val="186"/>
      </rPr>
      <t>01 Veiklos prioritetas – Darni bendruomenė, kurianti miesto kultūrą.</t>
    </r>
    <r>
      <rPr>
        <b/>
        <sz val="12"/>
        <rFont val="Times New Roman"/>
        <family val="1"/>
        <charset val="186"/>
      </rPr>
      <t xml:space="preserve">
</t>
    </r>
    <r>
      <rPr>
        <sz val="12"/>
        <rFont val="Times New Roman"/>
        <family val="1"/>
        <charset val="186"/>
      </rPr>
      <t>02 Veiklos prioritetas – Miestas, vystantis tvarią aplinką.</t>
    </r>
    <r>
      <rPr>
        <b/>
        <sz val="12"/>
        <rFont val="Times New Roman"/>
        <family val="1"/>
        <charset val="186"/>
      </rPr>
      <t xml:space="preserve">
</t>
    </r>
    <r>
      <rPr>
        <sz val="12"/>
        <rFont val="Times New Roman"/>
        <family val="1"/>
        <charset val="186"/>
      </rPr>
      <t>03 Veiklos prioritetas –</t>
    </r>
    <r>
      <rPr>
        <b/>
        <sz val="12"/>
        <rFont val="Times New Roman"/>
        <family val="1"/>
        <charset val="186"/>
      </rPr>
      <t xml:space="preserve"> </t>
    </r>
    <r>
      <rPr>
        <sz val="12"/>
        <rFont val="Times New Roman"/>
        <family val="1"/>
        <charset val="186"/>
      </rPr>
      <t xml:space="preserve">Švietimo ir verslo bendrystė, plėtojanti ateities ekonomiką.
</t>
    </r>
    <r>
      <rPr>
        <b/>
        <sz val="12"/>
        <rFont val="Times New Roman"/>
        <family val="1"/>
        <charset val="186"/>
      </rPr>
      <t xml:space="preserve">
Veiklos prioritetai 2024–2026 metais</t>
    </r>
    <r>
      <rPr>
        <sz val="12"/>
        <rFont val="Times New Roman"/>
        <family val="1"/>
        <charset val="186"/>
      </rPr>
      <t xml:space="preserve">
Panevėžio miesto plėtra planuojama atsižvelgiant į Panevėžio miesto strateginį plėtros 2021–2027 m. planą ir Panevėžio miesto savivaldybės teritorijos bendrąjį planą. 
</t>
    </r>
    <r>
      <rPr>
        <b/>
        <sz val="12"/>
        <rFont val="Times New Roman"/>
        <family val="1"/>
        <charset val="186"/>
      </rPr>
      <t xml:space="preserve">
</t>
    </r>
  </si>
  <si>
    <r>
      <rPr>
        <b/>
        <sz val="12"/>
        <rFont val="Times New Roman"/>
        <family val="1"/>
        <charset val="186"/>
      </rPr>
      <t xml:space="preserve">1.1. Tikslas. </t>
    </r>
    <r>
      <rPr>
        <sz val="12"/>
        <rFont val="Times New Roman"/>
        <family val="1"/>
        <charset val="186"/>
      </rPr>
      <t xml:space="preserve">Kurti tvarią socialinę ir ekonominę kultūros vertę Panevėžyje	
1.1.1. Uždavinys. Padidinti miesto bendruomenės įtrauktį į kultūros kūrimą ir naudojimąsi kultūros produktais bei paslaugomis
1.1.2. Uždavinys. Sudaryti palankias sąlygas profesionalaus meno ir kultūros vystymuisi
1.1.3. Uždavinys. Užtikrinti Panevėžio miesto savivaldybės kultūros įstaigų veiklos kokybės ir paslaugų prieinamumo gerinimą
1.1.4. Uždavinys. Padidinti miesto turistinį patrauklumą
</t>
    </r>
    <r>
      <rPr>
        <b/>
        <sz val="12"/>
        <rFont val="Times New Roman"/>
        <family val="1"/>
        <charset val="186"/>
      </rPr>
      <t xml:space="preserve">1.2. Tikslas. </t>
    </r>
    <r>
      <rPr>
        <sz val="12"/>
        <rFont val="Times New Roman"/>
        <family val="1"/>
        <charset val="186"/>
      </rPr>
      <t xml:space="preserve">Stiprinti gyventojų sveikatą ir skatinti fizinį aktyvumą siekiant aukšto sporto meistriškumo
1.2.1. Uždavinys. Užtikrinti kokybišką ir efektyvią sveikatos priežiūrą
1.2.2. Uždavinys. Pagerinti aukšto meistriškumo sportininkų rengimo sąlygas
</t>
    </r>
    <r>
      <rPr>
        <b/>
        <sz val="12"/>
        <rFont val="Times New Roman"/>
        <family val="1"/>
        <charset val="186"/>
      </rPr>
      <t>1.3. Tikslas.</t>
    </r>
    <r>
      <rPr>
        <sz val="12"/>
        <rFont val="Times New Roman"/>
        <family val="1"/>
        <charset val="186"/>
      </rPr>
      <t xml:space="preserve"> Skatinti socialinės atskirties mažėjimą ir socialinį saugumą	
1.3.1. Uždavinys. Užtikrinti kokybišką ir efektyvią socialinę paramą bendruomenėje
1.3.2. Uždavinys. Vystyti socialinės paramos individualizuoto kompleksiškumo teikimo modelį
</t>
    </r>
    <r>
      <rPr>
        <b/>
        <sz val="12"/>
        <rFont val="Times New Roman"/>
        <family val="1"/>
        <charset val="186"/>
      </rPr>
      <t xml:space="preserve">1.4. Tikslas. </t>
    </r>
    <r>
      <rPr>
        <sz val="12"/>
        <rFont val="Times New Roman"/>
        <family val="1"/>
        <charset val="186"/>
      </rPr>
      <t xml:space="preserve">Didinti gyventojų socialinį aktyvumą ir pilietinę atsakomybę	
1.4.1. Uždavinys. Paskatinti gyventojų bendruomeniškumą ir įtrauktį į savivaldos procesus
1.4.2. Uždavinys. Išplėtoti NVO ir bendruomeninių organizacijų veiklą bei paskatinti jų iniciatyvas
</t>
    </r>
    <r>
      <rPr>
        <b/>
        <sz val="12"/>
        <rFont val="Times New Roman"/>
        <family val="1"/>
        <charset val="186"/>
      </rPr>
      <t xml:space="preserve">1.5. Tikslas. </t>
    </r>
    <r>
      <rPr>
        <sz val="12"/>
        <rFont val="Times New Roman"/>
        <family val="1"/>
        <charset val="186"/>
      </rPr>
      <t xml:space="preserve">Stiprinti vietos savivaldą ir vykdyti efektyvų miesto įmonių ir įstaigų valdymą	
1.5.1. Uždavinys. Pagerinti savivaldybės veiklos valdymą
1.5.2. Uždavinys. Pagerinti skaitmeninį junglumą
</t>
    </r>
    <r>
      <rPr>
        <b/>
        <sz val="12"/>
        <rFont val="Times New Roman"/>
        <family val="1"/>
        <charset val="186"/>
      </rPr>
      <t xml:space="preserve">1.6. Tikslas. </t>
    </r>
    <r>
      <rPr>
        <sz val="12"/>
        <rFont val="Times New Roman"/>
        <family val="1"/>
        <charset val="186"/>
      </rPr>
      <t xml:space="preserve">Formuoti miesto įvaizdį ir užtikrinti efektyvią komunikaciją	
1.6.1. Uždavinys. Suformuoti miesto identitetą ir padidinti jo žinomumą
1.6.2. Uždavinys. Patobulinti viešąją komunikaciją
</t>
    </r>
  </si>
  <si>
    <r>
      <rPr>
        <b/>
        <sz val="12"/>
        <color theme="1"/>
        <rFont val="Times New Roman"/>
        <family val="1"/>
        <charset val="186"/>
      </rPr>
      <t>2.1. Tikslas.</t>
    </r>
    <r>
      <rPr>
        <sz val="12"/>
        <color theme="1"/>
        <rFont val="Times New Roman"/>
        <family val="1"/>
        <charset val="186"/>
      </rPr>
      <t xml:space="preserve"> Vykdyti kryptingą darnaus judumo politiką savivaldybėje
2.1.1. Uždavinys. Paskatinti netaršaus mikrotransporto (paspirtukai, dviračiai, riedžiai ir kt.) infrastruktūros plėtrą
2.1.2. Uždavinys. Padidinti eismo saugumą
2.1.3. Uždavinys. Pasiekti skirtingų transporto būdų darną miesto sistemoje
2.1.4. Uždavinys. Padidinti naudojimosi viešuoju transportu mastą
2.1.5. Uždavinys. Išplėsti viešojo transporto ir susisiekimo infrastruktūrą bei atnaujinti viešojo transporto priemones
2.1.6. Uždavinys. Paskatinti viešojo ir kolektyvinio transporto naudojimą
</t>
    </r>
    <r>
      <rPr>
        <b/>
        <sz val="12"/>
        <color theme="1"/>
        <rFont val="Times New Roman"/>
        <family val="1"/>
        <charset val="186"/>
      </rPr>
      <t>2.2. Tikslas.</t>
    </r>
    <r>
      <rPr>
        <sz val="12"/>
        <color theme="1"/>
        <rFont val="Times New Roman"/>
        <family val="1"/>
        <charset val="186"/>
      </rPr>
      <t xml:space="preserve"> Mažinti poveikį klimato kaitai ir prisitaikyti prie jos
2.2.1. Uždavinys. Paskatinti energijos taupymą, atsinaujinančių ir alternatyvių energijos išteklių naudojimą
2.2.2. Uždavinys. Užtikrinti saugią ir švarią aplinką bei įdiegti žiedinės ekonomikos (beatliekės gamybos) principus
2.2.3. Uždavinys. Patobulinti miesto erdvių ir objektų kokybę, jų priežiūrą
</t>
    </r>
    <r>
      <rPr>
        <b/>
        <sz val="12"/>
        <color theme="1"/>
        <rFont val="Times New Roman"/>
        <family val="1"/>
        <charset val="186"/>
      </rPr>
      <t>2.3. Tikslas.</t>
    </r>
    <r>
      <rPr>
        <sz val="12"/>
        <color theme="1"/>
        <rFont val="Times New Roman"/>
        <family val="1"/>
        <charset val="186"/>
      </rPr>
      <t xml:space="preserve"> Skatinti miesto plėtrą ir tvarią transformaciją
2.3.1. Uždavinys. Modernizuoti esamą ir tvariai vystyti naują miesto infrastruktūrą
2.3.2. Uždavinys. Įgyvendinti valstybinės ir regioninės svarbos projektus</t>
    </r>
  </si>
  <si>
    <r>
      <rPr>
        <b/>
        <sz val="12"/>
        <color theme="1"/>
        <rFont val="Times New Roman"/>
        <family val="1"/>
        <charset val="186"/>
      </rPr>
      <t>3.1. Tikslas.</t>
    </r>
    <r>
      <rPr>
        <sz val="12"/>
        <color theme="1"/>
        <rFont val="Times New Roman"/>
        <family val="1"/>
        <charset val="186"/>
      </rPr>
      <t xml:space="preserve"> Didinti švietimo sistemos prieinamumą ir kokybę	
3.1.1. Uždavinys. Pagerinti švietimo paslaugų kokybę
3.1.2. Uždavinys. Užtikrinti sveiką, saugią emocinę ir fizinę aplinką švietimo įstaigose
3.1.3. Uždavinys. Užtikrinti STEAM srities dalykų programų įgyvendinimą ir plėtrą
</t>
    </r>
    <r>
      <rPr>
        <b/>
        <sz val="12"/>
        <color theme="1"/>
        <rFont val="Times New Roman"/>
        <family val="1"/>
        <charset val="186"/>
      </rPr>
      <t xml:space="preserve">3.2. Tikslas. </t>
    </r>
    <r>
      <rPr>
        <sz val="12"/>
        <color theme="1"/>
        <rFont val="Times New Roman"/>
        <family val="1"/>
        <charset val="186"/>
      </rPr>
      <t xml:space="preserve">Didinti kvalifikuotų darbuotojų pasiūlą
3.2.1. Uždavinys. Paskatinti aukštojo mokslo ir profesinio mokymo įstaigų teikiamų paslaugų atitiktį trumpalaikėms ir ilgalaikėms darbo rinkos poreikių prognozėms
3.2.2. Uždavinys. Sudaryti mokymosi visą gyvenimą galimybes atsižvelgiant į trumpalaikės ir ilgalaikes darbo rinkos poreikių prognozes
3.2.3. Uždavinys. Pritraukti kvalifikuotą darbo jėgą
</t>
    </r>
    <r>
      <rPr>
        <b/>
        <sz val="12"/>
        <color theme="1"/>
        <rFont val="Times New Roman"/>
        <family val="1"/>
        <charset val="186"/>
      </rPr>
      <t>3.3. Tikslas.</t>
    </r>
    <r>
      <rPr>
        <sz val="12"/>
        <color theme="1"/>
        <rFont val="Times New Roman"/>
        <family val="1"/>
        <charset val="186"/>
      </rPr>
      <t xml:space="preserve"> Didinti miesto verslo aplinkos konkurencingumą
3.3.1. Uždavinys. Sudaryti palankias sąlygas verslo kūrimui
3.3.2. Uždavinys. Sudaryti palankias sąlygas verslo plėtrai ir investicijų pritraukimui
3.3.3. Uždavinys. Paskatinti pažangių technologinių sprendimų kūrimą ir diegimą versle
3.3.4. Uždavinys. Paskatinti verslo, mokslo bei viešojo sektoriaus bendradarbiavimą kuriant ir komercializuojant aukštos pridėtinės vertės produktus
3.3.5. Uždavinys. Sukurti patrauklią aplinką naujų skaitmeninių technologijų bandymui mieste</t>
    </r>
  </si>
  <si>
    <t>Savivaldybės 2024 - 2026 metų plėtros tikslų, uždavinių stebėsenos rodikliai nurodomi 1 lentelėje</t>
  </si>
  <si>
    <t>SAVIVALDYBĖS 2024 - 2026 METŲ PLĖTROS TIKSLAI, UŽDAVINIAI IR JŲ STEBĖSENOS RODIKLIAI</t>
  </si>
  <si>
    <r>
      <rPr>
        <b/>
        <sz val="12"/>
        <color theme="1"/>
        <rFont val="Times New Roman"/>
        <family val="1"/>
        <charset val="186"/>
      </rPr>
      <t>02 Veiklos prioritetas. Miestas, vystantis tvarią aplinką</t>
    </r>
    <r>
      <rPr>
        <sz val="12"/>
        <color theme="1"/>
        <rFont val="Times New Roman"/>
        <family val="1"/>
        <charset val="186"/>
      </rPr>
      <t xml:space="preserve">
Miesto augimas neatsiejamas nuo nuolatinių, tarpusavyje susijusių miesto aplinkos vystymo pokyčių, kurie yra vienas iš miesto vystymo prioritetų. Siekiama, kad pokyčiai mieste būtų planuojami ir įgyvendinami taikant aplinkai draugiškus sprendimus ir padėtų kurti patrauklią aplinką gyventi. Tvariai vystoma viešoji infrastruktūra sukuria miestą, patogų gyventi jaunimui, šeimoms ir vyresnio amžiaus žmonėms. Miestas yra gana didelis, bet ir kompaktiškas, kiekvienas gali rasti sau artimą veiklą, lengvai pasiekti darbo ir paslaugų vietas nenaudodamas automobilio. Atsižvelgiant į tai mieste bus efektyviai vystoma tvaraus judumo sistema, teikiamos miestą jungiančios ir gyventojų poreikius atitinkančios viešojo transporto paslaugos, pagrįstos netaršaus viešojo transporto vystymu, taip pat bus sudarytos galimybės keliauti aplinkai draugiškais būdais. Teigiamų pokyčių vystant gatvės infrastruktūrą siekiama didinant eismo saugumą ir mažinant neigiamą įtaką gyvenimo kokybei. Plėtojamos integruoto viešojo transporto ir susisiekimo infrastruktūros jungtys su kitomis savivaldybėmis užtikrins šių savivaldybių gyventojams galimybę naudotis miesto infrastruktūra ir paslaugomis kasdieniams poreikiams tenkinti. Transeuropinės magistralės („Via Baltica“ ir „Rail Baltica“) didins Panevėžio miesto patrauklumą ir sukurs prielaidas miesto susisiekimo sistemą integruoti į Europos susisiekimo tinklą. Miestiečiai prisidėdami prie tvaraus miesto vystymo siekia kurti žalią ir neutralų poveikį aplinkai turintį miestą. Vystomos viešosios erdvės prisideda prie miesto aplinką tausojančio ir aktyvaus laisvalaikio leidimo. Viešosioms paslaugoms teikti bus naudojama atsinaujinančių šaltinių energija ir įdiegti energijos panaudojimo efektyvumą užtikrinantys sprendimai. Numatomas daugiabučių namų kvartalinės renovacijos vystymas ne tik mažins poveikį aplinkai, bet ir pagerins gyvenimo kokybę, šių gyvenamųjų teritorijų patrauklumą.</t>
    </r>
  </si>
  <si>
    <r>
      <rPr>
        <b/>
        <sz val="12"/>
        <color theme="1"/>
        <rFont val="Times New Roman"/>
        <family val="1"/>
        <charset val="186"/>
      </rPr>
      <t>03 Veiklos prioritetas. Švietimo ir verslo bendrystė, plėtojanti ateities ekonomiką</t>
    </r>
    <r>
      <rPr>
        <sz val="12"/>
        <color theme="1"/>
        <rFont val="Times New Roman"/>
        <family val="1"/>
        <charset val="186"/>
      </rPr>
      <t xml:space="preserve">
Miesto pažanga neatsiejama nuo ekonomikos augimo, kurį lemia efektyvi švietimo sistema. Šių sričių sinergijos skatinimas yra vienas iš miesto plėtros prioritetų, kuris apims miesto infrastruktūrą ir aplinką kuriančius pokyčius. Mieste sukurta STEAM ugdymu paremta ateities inovatorių rengimo ekosistema. Panevėžio miestas yra numatęs tapti vienu stipriausiu Šiaurės Rytų Europos robotikos centru, visos Panevėžio regiono savivaldybės taip pat pasirinko robotiką ir automatizavimą kaip vieną iš 6 specializacijos krypčių. Miesto aplinka skatina kūrybiškumą ir tuo pačiu didina investicinį patrauklumą. Sudarytos galimybės žmonėms išnaudoti savo gebėjimus, nuolat tobulėti ir kurti darbinę karjerą didina patrauklumą gyventi ir kurti savo ateitį. Išvystytos tarptautinės jungtys, lyderystė, kuriant inovatyvią aplinką, bendradarbiavimas su kitomis savivaldybėmis užtikrina tvarų ateities miesto ekonomikos augimą.</t>
    </r>
  </si>
  <si>
    <t xml:space="preserve">Panevėžio miesto savivaldybės 2024–2026 metų strateginis veiklos planas (toliau – SSVP) parengtas remiantis Panevėžio miesto strateginiu plėtros 2021–2027 metų planu, patvirtintu Panevėžio miesto savivaldybės tarybos 2021 m. gruodžio 23 d. sprendimu Nr. 1-362. SSVP numatytos programos yra ilgalaikės, tęstinės, kad būtų įgyvendinti pradėti tikslai ir vykdomi projektai, numatyti Panevėžio miesto strateginiame plėtros 2021–2027 metų plane nurodytiems tikslams pasiekti. 
2024–2026 metų SSVP numatoma rengti 15 programų: Savivaldybės valdymo programa (01), Investicijų projektų programa (02), Urbanistinės plėtros programa (03),  Aplinkos apsaugos rėmimo programa (04), Ekonominės plėtros ir verslo skatinimo programa (05), Savivaldybės turto valdymo programa (06), Rinkodaros programa (08), Informacinės visuomenės plėtros programa (09), Miesto infrastruktūros objektų plėtros, modernizavimo ir priežiūros programa (10), Kultūros ir meno programa (11), Sporto programa (12), Švietimo ir ugdymo programa (13), Visuomenės iniciatyvų skatinimo ir saugumo užtikrinimo programa (14), Socialinės paramos įgyvendinimo programa (15), Visuomenės sveikatos rėmimo programa (16).
</t>
  </si>
  <si>
    <t>2 grafikas.</t>
  </si>
  <si>
    <r>
      <rPr>
        <b/>
        <sz val="12"/>
        <color theme="1"/>
        <rFont val="Times New Roman"/>
        <family val="1"/>
        <charset val="186"/>
      </rPr>
      <t>01 Veiklos prioritetas. Darni bendruomenė, kurianti miesto kultūrą</t>
    </r>
    <r>
      <rPr>
        <sz val="12"/>
        <color theme="1"/>
        <rFont val="Times New Roman"/>
        <family val="1"/>
        <charset val="186"/>
      </rPr>
      <t xml:space="preserve">
Miestas išsiskiria gyventojų kūrybiškumu ir kultūros renginių įvairove, kuri miestiečiams ir svečiams sudaro galimybes įgyti unikalių patirčių, prisidedančių prie miesto žinomumo didėjimo ir turistų skaičiaus augimo. Šio potencialo išnaudojimas yra vienas iš miesto vystymosi prioritetų. Siekiama padidinti kultūros sektoriaus patrauklumą, susijusį su kultūros įstaigų paslaugų ir infrastruktūros gerinimu, profesionaliojo meno sklaida, efektyvia kultūros darbuotojų veikla, kultūros procesų komunikacija ir suformuotu dinamiško miesto įvaizdžiu. Plėtojamos ir stiprinamos kultūros ir švietimo jungtys, skatinančios bendruomeniškumą, užtikrinančios miesto daugiakultūriškumo sklaidą, prasmingą vaikų, jaunimo ir suaugusiųjų užimtumą.“ Pasiekti užsibrėžtų tikslų padės 2024 m. atsidarantis Stasio Eidrigevičiaus menų centras (SEMC) – naujos kartos muziejus, šiuolaikinio meno, kultūrinio dialogo, kūrybinių industrijų ir edukacijų erdvė. SEMC bus naujas traukos taškas meno mylėtojams ir turistams, suteikiantis daugiau veiklos galimybių  miesto bendruomenei.
Mieste vystoma ne tik bendruomenei svarbi sveikatos ir sveikatinimo paslaugų įvairovė ir infrastruktūra, užtikrinanti gyventojų sveikos gyvensenos skatinimą, bet ir aukšto meistriškumo sportininkų rengimo sistema, jai reikalinga infrastruktūra. 
Koordinuotai apjungiant viešojo, nevyriausybinio sektorių gebėjimus ir pastangas siekiama formuoti socialinių paslaugų kokybės užtikrinimo kultūrą, grindžiamą gyventojų patirtimis, poreikiais ir jų pasitenkinimo tyrimais. Miesto gyventojų aktyvus įtraukimas į savivaldos klausimų sprendimą, savivaldybės įmonių ir organizacijų pažangi vadyba sudarys sąlygas teikti kokybiškas ir inovatyvias viešąsias paslaugas. Panevėžio miesto jungtys su kitomis savivaldybėmis sudaro prielaidas siekti kokybiškų nacionalinio lygmens paslaugų teikimo užtikrinimo ne tik Panevėžio regiono, bet ir aplinkinių savivaldybių gyventojams.</t>
    </r>
  </si>
  <si>
    <t>Įgyvendinti projektą „Vienijantis kūrybiškumo centras – Pragiedrulių sodyba“</t>
  </si>
  <si>
    <t xml:space="preserve">Įgyvendinti projektą „Panevėžio  daugiafunkcinio  sporto ir sveikatingumo centro „Aukštaitija“  rekonstravimas A. Jakšto g. 1, Panevėžio mieste“  </t>
  </si>
  <si>
    <t>Įgyvendinti projektą „Aukštaitijos sporto komplekso Didžiosios salės atnaujinimas“</t>
  </si>
  <si>
    <t>Įgyvendinti projektą „Pabėgėlių iš Ukrainos priėmimas ir ankstyva integracija“</t>
  </si>
  <si>
    <t>Įgyvendinti projektą „Socialinio būsto plėtra“</t>
  </si>
  <si>
    <t>Prisidėti prie BIVP (Bendruomenės inicijuota vietos plėtra) strategijos įgyvendinimo</t>
  </si>
  <si>
    <t>Įgyvendinti projektą „Bendruomenė ir aplinka“</t>
  </si>
  <si>
    <t xml:space="preserve">Įgyvendinti projektą „Žalioji kryptis“  </t>
  </si>
  <si>
    <t xml:space="preserve">Įgyvendinti projektą „Įtrauki Europos Sąjunga“  </t>
  </si>
  <si>
    <t>Įgyvendinti projektą „Iššūkiai jaunimui“</t>
  </si>
  <si>
    <t>Įgyvendinti projektą „Europos solidarumas telkia pasaulio jaunimą (Sinergija)“</t>
  </si>
  <si>
    <t>Dviračių trąsų, pėsčiųjų takų mieste ir jo prieigose įrengimas ir atnaujinimas užtikrinant tęstinumą bei junglumą</t>
  </si>
  <si>
    <t xml:space="preserve">Įgyvendinti projektą „Dviračių tako nuo Vakarinės g. link Berčiūnų gyvenvietės  modernizavimas“
</t>
  </si>
  <si>
    <t>Įgyvendinti projektą „Dviračių tako nuo Vakarinės g. link Berčiūnų gyvenvietės  modernizavimas“ (II etapas)</t>
  </si>
  <si>
    <t>2.2.1.4.</t>
  </si>
  <si>
    <t>Įgyvendinti projektą „Panevėžio miesto gatvių apšvietimo modernizavimas“</t>
  </si>
  <si>
    <t>Šalinamų sąvartyne komunalinių atliekų kiekio mažinimas</t>
  </si>
  <si>
    <t>Įgyvendinti projektą „Komunalinių atliekų rūšiuojamojo surinkimo infrastruktūra“</t>
  </si>
  <si>
    <t>Įgyvendinti projektą „Viešųjų erdvių prie Panevėžio bendruomenių rūmų sutvarkymas“</t>
  </si>
  <si>
    <t>Įgyvendinti projektą „Nepriklausomybės aikštės ir jos prieigų sutvarkymas“</t>
  </si>
  <si>
    <t>Įgyvendinti projektą „Teritorijos prie „Ekrano“ marių  konversija, pritaikant ją aktyviam poilsiui, užimtumui ir vietos verslo skatinimui“</t>
  </si>
  <si>
    <t xml:space="preserve">Įgyvendinti projektą „Skaistakalnio parko ir jo prieigų sutvarkymas“
</t>
  </si>
  <si>
    <t>Įgyvendinti projektą „Jaunimo sodo sutvarkymas“</t>
  </si>
  <si>
    <t>Įgyvendinti projektą „Kraštovaizdžio formavimas ir ekologinės būklės gerinimas Panevėžio mieste“</t>
  </si>
  <si>
    <t>Įgyvendinti projektą „Panevėžio „Vilties“ progimnazijos infrastruktūros modernizavimas“</t>
  </si>
  <si>
    <t>Įgyvendinti projektą „Tūkstantmečio mokyklos I“</t>
  </si>
  <si>
    <t xml:space="preserve">Įgyvendinti projektą „Atviros ekosistemos atsiskaitymams negrynaisiais pinigais bendrojo ugdymo įstaigų valgyklose kūrimas“
</t>
  </si>
  <si>
    <t>Įgyvendinti projektą „Mokyklų aprūpinimas gamtos ir technologinių mokslų priemonėmis“</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</si>
  <si>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</si>
  <si>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</si>
  <si>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</si>
  <si>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</si>
  <si>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 xml:space="preserve">Įgyvendinti projektą „Susisiekimo su Panevėžio LEZ gerinimas, modernizuojant J. Janonio g.–Vakarinės g.–Pramonės g. sankryžą“
</t>
  </si>
  <si>
    <t>Vykdyti investicijų projektus, naudojant bankų paskolos, Savivaldybės biudžeto ir likučio lėšas</t>
  </si>
  <si>
    <t>Įgyvendinti projektą „Panevėžio miesto savivaldybės teikiamų paslaugų perkėlimas į elektroninę erdvę gerinant paslaugų kokybę“</t>
  </si>
  <si>
    <t>2.1.4.1.</t>
  </si>
  <si>
    <t>Įgyvendinti projektą „Darnaus judumo priemonių diegimas Panevėžio mieste“</t>
  </si>
  <si>
    <t>Nėra duomenų</t>
  </si>
  <si>
    <t xml:space="preserve">Visų tipų apgyvendinimo įstaigose suteiktų nakvynių skaičius, tenkantis 1 tūkst. </t>
  </si>
  <si>
    <t>Vidutinė tikėtina gyvenimo trukmė</t>
  </si>
  <si>
    <t>Metai</t>
  </si>
  <si>
    <t>Didėjanti</t>
  </si>
  <si>
    <t>Nebuvo rinkimų</t>
  </si>
  <si>
    <t>Nevyriausybinių, bendruomeninių organizacijų Savivaldybei pateiktų projektų / paraiškų finansavimui gauti skaičius</t>
  </si>
  <si>
    <t>Mažai teršiančių, elektra ir (ar) dujomis varomų viešojo transporto priemonių dalis nuo visų viešojo transporto priemonių</t>
  </si>
  <si>
    <t xml:space="preserve">Valstybinių brandos egzaminų (VBE) apibendrintas rodiklis </t>
  </si>
  <si>
    <t>Balai</t>
  </si>
  <si>
    <t>Matematika  15;        Lietuvių k.  5</t>
  </si>
  <si>
    <t>Skaitmeninėms ugdymo priemonėms įsigyti skirtas PMSA finansavimas BU mokykloms</t>
  </si>
  <si>
    <t xml:space="preserve"> Tūkst. Eur/ metus</t>
  </si>
  <si>
    <t>Matematika  46;        Lietuvių k. 4,4</t>
  </si>
  <si>
    <t>Jaunimo, besimokančio pagal STEAM (gamtos mokslai, technologijos, inžinerija, menai ir matematika) krypties mokslo ir studijų programas, dalis nuo viso besimokančio jaunimo</t>
  </si>
  <si>
    <t xml:space="preserve"> Tūkst.Eur / metus</t>
  </si>
  <si>
    <t>Proc. nuo visų absolventų</t>
  </si>
  <si>
    <t>Pirmą kartą po studijų baigimo pagal specialybę įsidarbinę Panevėžio profesinio rengimo centro, Panevėžio kolegijos ir KTU fakulteto absolventų dalis</t>
  </si>
  <si>
    <t>2.2. Kitos ES lėšos, kurios neapskaitomos biudžete</t>
  </si>
  <si>
    <t>Įgyvendintų renginių rinkodaros priemonių skaičius</t>
  </si>
  <si>
    <t>Suorganizuotų lauko renginių skaičius</t>
  </si>
  <si>
    <t xml:space="preserve">Suorganizuotų etnokultūrinių renginių skaičius </t>
  </si>
  <si>
    <t xml:space="preserve">Iš dalies finansuotų mėgėjų meno kolektyvų veiklos projektų skaičius </t>
  </si>
  <si>
    <t xml:space="preserve">Mėgėjų meno kolektyvų dalyvių skaičius </t>
  </si>
  <si>
    <t>Finansuotų profesionalaus meno projektų dalis nuo viso finansuotų kultūros ir meno projektų skaičiaus</t>
  </si>
  <si>
    <t>Kultūros ir meno premijų nominacijų skaičius</t>
  </si>
  <si>
    <t xml:space="preserve">Kultūros ir meno stipendiją gavusių menininkų skaičius </t>
  </si>
  <si>
    <t xml:space="preserve">Pritrauktų rezidentų skaičius </t>
  </si>
  <si>
    <t>Modernizuotų / pritaikytų daugiafunkcinėms ir daugiakultūrinėms paskirties paslaugoms kultūros įstaigų skaičius</t>
  </si>
  <si>
    <t xml:space="preserve">Įvykusių tarptautinių renginių skaičius </t>
  </si>
  <si>
    <t xml:space="preserve">Dalyvavimų tarptautiniuose renginiuose užsienyje skaičius </t>
  </si>
  <si>
    <t>Paslaugų kokybės pokytis pagal ekspertinį / anketinį vertinimą</t>
  </si>
  <si>
    <t>Industrinio / pramoninio turizmo produktų skaičius</t>
  </si>
  <si>
    <t>Turizmo paslaugų specialiųjų poreikių turintiems asmenims skaičius</t>
  </si>
  <si>
    <t>Vietinių ir tarptautinių renginių, kuriuose buvo reprezentuojama Panevėžio miesto turizmo sektoriaus pasiūla, skaičius</t>
  </si>
  <si>
    <t>Bendrų viešojo ir privataus sektoriaus turizmo produktų ar paslaugų, įgyvendintų projektų skaičius</t>
  </si>
  <si>
    <t>Naujų verslo turizmo paslaugų skaičius</t>
  </si>
  <si>
    <t>Finansuotų projektų, skatinančių, populiarinančių sportą, fizinį aktyvumą, skaičius</t>
  </si>
  <si>
    <t>R</t>
  </si>
  <si>
    <t xml:space="preserve">KULTŪROS IR MENO PROGRAMA (11)      </t>
  </si>
  <si>
    <t xml:space="preserve">Miesto bendruomenės įtraukties pokytis lyginant su praėjusiais metais </t>
  </si>
  <si>
    <t xml:space="preserve">Savivaldybės kultūros ir meno įstaigų paslaugas naudojančių lankytojų skaičiaus pokytis </t>
  </si>
  <si>
    <t xml:space="preserve">RINKODAROS PROGRAMA (08)      </t>
  </si>
  <si>
    <t>Auditorija Panevėžio plėtros agentūros interneto svetainėse</t>
  </si>
  <si>
    <t>Auditorija Panevėžio plėtros agentūros socialiniuose tinkluose</t>
  </si>
  <si>
    <t>Sukurtų turizmo produktų skaičius įveiklinant kultūros paveldo objektus, plėtojant muziejinę veiklą, naudojant regioninės kultūros potencialą ir pasitelkiant inovatyvias technologijas</t>
  </si>
  <si>
    <r>
      <rPr>
        <b/>
        <sz val="12"/>
        <color theme="1"/>
        <rFont val="Times New Roman"/>
        <family val="1"/>
        <charset val="186"/>
      </rPr>
      <t>01.01. Uždavinys.</t>
    </r>
    <r>
      <rPr>
        <sz val="12"/>
        <color theme="1"/>
        <rFont val="Times New Roman"/>
        <family val="1"/>
        <charset val="186"/>
      </rPr>
      <t xml:space="preserve">  Padidinti miesto turistinį patrauklumą</t>
    </r>
  </si>
  <si>
    <t>Užsienio delegacijų priėmimas ir nuolatinis bendradarbiavimo palaikymas</t>
  </si>
  <si>
    <t>Tarptautinių mainų projektų organizavimas</t>
  </si>
  <si>
    <t>Reprezentacinių suvenyrų bazės koordinavimas ir pildymas</t>
  </si>
  <si>
    <t>Metų Panevėžiečių rinkimai</t>
  </si>
  <si>
    <r>
      <rPr>
        <b/>
        <sz val="12"/>
        <color theme="1"/>
        <rFont val="Times New Roman"/>
        <family val="1"/>
        <charset val="186"/>
      </rPr>
      <t>02.01. Uždavinys.</t>
    </r>
    <r>
      <rPr>
        <sz val="12"/>
        <color theme="1"/>
        <rFont val="Times New Roman"/>
        <family val="1"/>
        <charset val="186"/>
      </rPr>
      <t xml:space="preserve">  Suformuoti miesto identitetą ir padidinti jo žinomumą</t>
    </r>
  </si>
  <si>
    <r>
      <rPr>
        <b/>
        <sz val="12"/>
        <color theme="1"/>
        <rFont val="Times New Roman"/>
        <family val="1"/>
        <charset val="186"/>
      </rPr>
      <t>02.02. Uždavinys.</t>
    </r>
    <r>
      <rPr>
        <sz val="12"/>
        <color theme="1"/>
        <rFont val="Times New Roman"/>
        <family val="1"/>
        <charset val="186"/>
      </rPr>
      <t xml:space="preserve"> Patobulinti viešąją komunikaciją</t>
    </r>
  </si>
  <si>
    <t xml:space="preserve">Nuolatiniai pranešimai spaudai, straipsniai </t>
  </si>
  <si>
    <r>
      <rPr>
        <b/>
        <sz val="12"/>
        <color theme="1"/>
        <rFont val="Times New Roman"/>
        <family val="1"/>
        <charset val="186"/>
      </rPr>
      <t>01.01. Uždavinys.</t>
    </r>
    <r>
      <rPr>
        <sz val="12"/>
        <color theme="1"/>
        <rFont val="Times New Roman"/>
        <family val="1"/>
        <charset val="186"/>
      </rPr>
      <t xml:space="preserve"> Padidinti miesto bendruomenės įtrauktį į kultūros kūrimą ir naudojimąsi kultūros produktais bei paslaugomis</t>
    </r>
  </si>
  <si>
    <r>
      <rPr>
        <b/>
        <sz val="12"/>
        <color theme="1"/>
        <rFont val="Times New Roman"/>
        <family val="1"/>
        <charset val="186"/>
      </rPr>
      <t xml:space="preserve">01.02. Uždavinys. </t>
    </r>
    <r>
      <rPr>
        <sz val="12"/>
        <color theme="1"/>
        <rFont val="Times New Roman"/>
        <family val="1"/>
        <charset val="186"/>
      </rPr>
      <t>Sudaryti palankias sąlygas profesionalaus meno ir kultūros vystymuisi</t>
    </r>
  </si>
  <si>
    <r>
      <rPr>
        <b/>
        <sz val="12"/>
        <color theme="1"/>
        <rFont val="Times New Roman"/>
        <family val="1"/>
        <charset val="186"/>
      </rPr>
      <t>01.03. Uždavinys.</t>
    </r>
    <r>
      <rPr>
        <sz val="12"/>
        <color theme="1"/>
        <rFont val="Times New Roman"/>
        <family val="1"/>
        <charset val="186"/>
      </rPr>
      <t xml:space="preserve"> Užtikrinti Panevėžio miesto savivaldybės kultūros įstaigų veiklos kokybės ir paslaugų prieinamumo gerinimą</t>
    </r>
  </si>
  <si>
    <t xml:space="preserve">INFORMACINĖS VISUOMENĖS PLĖTROS PROGRAMA (09)      </t>
  </si>
  <si>
    <t xml:space="preserve">SPORTO PROGRAMA (12)      </t>
  </si>
  <si>
    <r>
      <rPr>
        <b/>
        <sz val="12"/>
        <color theme="1"/>
        <rFont val="Times New Roman"/>
        <family val="1"/>
        <charset val="186"/>
      </rPr>
      <t>01.01. Uždavinys.</t>
    </r>
    <r>
      <rPr>
        <sz val="12"/>
        <color theme="1"/>
        <rFont val="Times New Roman"/>
        <family val="1"/>
        <charset val="186"/>
      </rPr>
      <t xml:space="preserve"> Užtikrinti kokybišką ir efektyvią sveikatos priežiūrą</t>
    </r>
  </si>
  <si>
    <t xml:space="preserve">PMSA pavaldžių sporto įstaigų, įdiegusių kokybės vadybos sistemas, skaičius  </t>
  </si>
  <si>
    <t>Panevėžio sporto centre sportuojančių skaičius</t>
  </si>
  <si>
    <t xml:space="preserve">Futbolo vystymo programoje sportuojančių asmenų skaičius </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</si>
  <si>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</si>
  <si>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t>Sukurtos sporto infrastruktūros valdymo priemonės bei sportinio ugdymo apskaitos priemonės</t>
  </si>
  <si>
    <r>
      <rPr>
        <b/>
        <sz val="12"/>
        <color theme="1"/>
        <rFont val="Times New Roman"/>
        <family val="1"/>
        <charset val="186"/>
      </rPr>
      <t>01.02. Uždavinys.</t>
    </r>
    <r>
      <rPr>
        <sz val="12"/>
        <color theme="1"/>
        <rFont val="Times New Roman"/>
        <family val="1"/>
        <charset val="186"/>
      </rPr>
      <t xml:space="preserve"> Pagerinti aukšto meistriškumo sportininkų rengimo sąlygas </t>
    </r>
  </si>
  <si>
    <t xml:space="preserve">Aukšto meistriškumo sportininkų skaičius </t>
  </si>
  <si>
    <t xml:space="preserve">Organizuotų tarptautinių, nacionalinių, fizinio aktyvumo sporto renginių bei dalyvavimo varžybose, renginiuose skaičius </t>
  </si>
  <si>
    <t xml:space="preserve">Savivaldybės skirtos premijos už pasiektus aukštus  sporto rezultatus, skaičius  </t>
  </si>
  <si>
    <t xml:space="preserve">Sporto organizacijų finansuotini projektai, turintys ilgalaikius planavimo dokumentus (planus, strategijas) </t>
  </si>
  <si>
    <t xml:space="preserve">ŠVIETIMO IR UGDYMO PROGRAMA (13)      </t>
  </si>
  <si>
    <t xml:space="preserve">VISUOMENĖS INICIATYVŲ SKATINIMO IR SAUGUMO UŽTIKRINIMO PROGRAMA (14)      </t>
  </si>
  <si>
    <t xml:space="preserve">SOCIALINĖS PARAMOS IR ĮGYVENDINIMO PROGRAMA (15)      </t>
  </si>
  <si>
    <t xml:space="preserve">MIESTO INFRASTRUKTŪROS OBJEKTŲ PLĖTROS, MODERNIZAVIMO IR PRIEŽIŪROS PROGRAMA (10)      </t>
  </si>
  <si>
    <t xml:space="preserve">SAVIVALDYBĖS VALDYMO PROGRAMA (01)      </t>
  </si>
  <si>
    <t xml:space="preserve">INVESTICIJŲ PROJEKTŲ PROGRAMA (02)      </t>
  </si>
  <si>
    <t xml:space="preserve">URBANISTINĖS PLĖTROS PROGRAMA (03)      </t>
  </si>
  <si>
    <t xml:space="preserve">APLINKOS APSAUGOS RĖMIMO PROGRAMA (04)      </t>
  </si>
  <si>
    <t xml:space="preserve">EKONOMINĖS PLĖTROS IR VERSLO SKATINIMO PROGRAMA (05)      </t>
  </si>
  <si>
    <t xml:space="preserve">SAVIVALDYBĖS TURTO VALDYMO PROGRAMA (06)      </t>
  </si>
  <si>
    <t xml:space="preserve">Veiklos rezultatų vertinimo rodiklis: Kritinis likvidumo rodiklis </t>
  </si>
  <si>
    <t xml:space="preserve">Ne mažiau kaip 0,8 </t>
  </si>
  <si>
    <t>Paciento pasitenkinimo ASPĮ teikiamomis asmens sveikatos priežiūros paslaugomis lygis</t>
  </si>
  <si>
    <t xml:space="preserve">Ne mažiau kaip 1 balo </t>
  </si>
  <si>
    <t>Ne mažiau kaip 1 balo1</t>
  </si>
  <si>
    <t>Informacinių technologijų diegimo ir plėtros lygis (pacientų elektroninės registracijos sistema, įstaigos interneto svetainės išsamumas, darbuotojų darbo krūvio apskaita, įstaigos dalyvavimo elektroninėje sveikatos sistemoje mastas)</t>
  </si>
  <si>
    <t xml:space="preserve">95 proc. ASPĮ registracijų specializuotoms ambulatorinėms asmens sveikatos priežiūros paslaugoms gauti atliekama per IPR IS; 70 proc. ASPĮ registracijų pirminio lygio ambulatorinėms asmens sveikatos priežiūros paslaugoms gauti atliekama IPR IS </t>
  </si>
  <si>
    <t xml:space="preserve"> 95 proc. ASPĮ registracijų specializuotoms ambulatorinėms asmens sveikatos priežiūros paslaugoms gauti atliekama per IPR IS; 70 proc. ASPĮ registracijų pirminio lygio ambulatorinėms asmens sveikatos priežiūros paslaugoms gauti atliekama IPR IS </t>
  </si>
  <si>
    <t>Įstaigos sąnaudų valdymo išlaidoms dalis (ASPĮ sąnaudų valdymo išlaidoms dalis ne daugiau kaip...  proc. nuo visų ASPĮ sąnaudų)</t>
  </si>
  <si>
    <t xml:space="preserve"> ne daugiau kaip 2,24 proc. </t>
  </si>
  <si>
    <t>Ne mažiau kaip 0,95 balo</t>
  </si>
  <si>
    <t>Ne mažiau kaip 0,98 balo</t>
  </si>
  <si>
    <t>Ne mažiau kaip 1 balo</t>
  </si>
  <si>
    <t>Įstaigoje taikomos kovos su korupcija priemonės, numatytos sveikatos apsaugos ministro tvirtinamoje Sveikatos priežiūros srities korupcijos prevencijos programoje</t>
  </si>
  <si>
    <t>ASPĮ įtraukta į Skaidrių asmens sveikatos priežiūros įstaigų sąrašą</t>
  </si>
  <si>
    <t xml:space="preserve"> ASPĮ įtraukta į Skaidrių asmens sveikatos priežiūros įstaigų sąrašą</t>
  </si>
  <si>
    <t>Įstaigos sąnaudų valdymo išlaidoms dalis (ASPĮ sąnaudų valdymo išlaidoms dalis ne daugiau kaip .... proc. nuo visų ASPĮ sąnaudų)</t>
  </si>
  <si>
    <t xml:space="preserve"> ne daugiau kaip 6,71 proc. </t>
  </si>
  <si>
    <t>Ne mažiau kaip 0.97 balo</t>
  </si>
  <si>
    <t>Ne mažiau kaip 0.98 balo</t>
  </si>
  <si>
    <t>Ne mažiau kaip 1 balas</t>
  </si>
  <si>
    <t xml:space="preserve">ne daugiau kaip 2,24 proc. </t>
  </si>
  <si>
    <t>Įstaigos sąnaudų valdymo išlaidoms dalis (ASPĮ sąnaudų valdymo išlaidoms dalis ne daugiau kaip ... proc. nuo visų ASPĮ sąnaudų)</t>
  </si>
  <si>
    <t xml:space="preserve">ne daugiau kaip 6,71 proc. </t>
  </si>
  <si>
    <t>Įstaigos finansinių įsipareigojimų dalis nuo metinio biudžeto (Įsipareigojimų koeficientas ne didesnis kaip...)</t>
  </si>
  <si>
    <t xml:space="preserve"> ne didesnis kaip 0,10</t>
  </si>
  <si>
    <t>Papildomas finansavimo šaltinių pritraukimas(ASPĮ per pastaruosius 3 m. yra pasirašiusi bent dvi sutartis dėl dalyvavimo projektuose, pagal kurias gauna papildomą finansavimą)</t>
  </si>
  <si>
    <t xml:space="preserve">  bent 2 sutartys </t>
  </si>
  <si>
    <t>Ne mažiau kaip 0,93 balo</t>
  </si>
  <si>
    <t>Ne mažiau kaip 0.95 balo</t>
  </si>
  <si>
    <t>70 proc. ASPĮ registracijų pirminio lygio ambulatorinėms asmens sveikatos priežiūros paslaugoms gauti atliekama IPR IS</t>
  </si>
  <si>
    <t xml:space="preserve"> 70 proc. ASPĮ registracijų pirminio lygio ambulatorinėms asmens sveikatos priežiūros paslaugoms gauti atliekama IPR IS</t>
  </si>
  <si>
    <t xml:space="preserve">Proc. </t>
  </si>
  <si>
    <t>Padidėjęs / Nepakitęs / Sumažėjęs</t>
  </si>
  <si>
    <t>Sumažėjęs</t>
  </si>
  <si>
    <t>Padidėjęs</t>
  </si>
  <si>
    <t>Kultūros paslaugas naudojančių gyventojų skaičiaus pokyčio vertinimas</t>
  </si>
  <si>
    <t xml:space="preserve">Profesionalaus meno ir kultūros renginių skaičiaus pokytis </t>
  </si>
  <si>
    <t>Sportuojančių bent 1 k./sav. gyventojų dalis, lyginant su bendru Panevėžio savivaldybės gyventojų skaičiumi</t>
  </si>
  <si>
    <t xml:space="preserve">Išvengiamas mirtingumo skirtumas su šalies rodikliu
</t>
  </si>
  <si>
    <t>Įgyvendinti projektą „Stasio Eidrigevičiaus menų centro įkūrimas  modernizuojant  viešąją kultūros infrastruktūrą“</t>
  </si>
  <si>
    <t>Įgyvendinti projektą „Panevėžio senvagės teritorijos kompleksinis sutvarkymas“</t>
  </si>
  <si>
    <t>02 Investicijų projektų programa</t>
  </si>
  <si>
    <t>03 Urbanistinės plėtros programa</t>
  </si>
  <si>
    <t>Savivaldybės tarybos rinkimuose dalyvavusio jaunimo skaičius, palyginti su visu rinkėjų skaičiumi</t>
  </si>
  <si>
    <t xml:space="preserve">Vnt. </t>
  </si>
  <si>
    <t>Savivaldybės administracijos organizuotų gyventojų apklausų per metus skaičius</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</si>
  <si>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</si>
  <si>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288724610
190419796
190419981
190420040
190420617
190421338
190421719
190422397
190422963
190423150
190423499
190423684
190423727
190423912
190425888
190984151
191816313
191816651
191817034
290422430
303283300
</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</si>
  <si>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</si>
  <si>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</si>
  <si>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</si>
  <si>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</si>
  <si>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</si>
  <si>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</si>
  <si>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</si>
  <si>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</si>
  <si>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</si>
  <si>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</si>
  <si>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</si>
  <si>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</si>
  <si>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</si>
  <si>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</si>
  <si>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</si>
  <si>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</si>
  <si>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</si>
  <si>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</si>
  <si>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</si>
  <si>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</si>
  <si>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</si>
  <si>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</si>
  <si>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Vidaus administravimo skyrius</t>
  </si>
  <si>
    <t>Viešųjų pirkimų skyrius</t>
  </si>
  <si>
    <t>Viešosios tvarkos skyrius</t>
  </si>
  <si>
    <t>70 / 30</t>
  </si>
  <si>
    <t>Įskaitinių eismo įvykių skaičius</t>
  </si>
  <si>
    <t>Apleistų sklypų ir pastatų skaičiaus pokytis</t>
  </si>
  <si>
    <t>Veiklai pritaikytų kultūros paveldo objektų skaičius</t>
  </si>
  <si>
    <t>Besimokančių pagal STEAM krypties profesinio mokymo, mokslo ir studijų programas dalis nuo visų mokinių / studentų skaičiaus Panevėžio mieste</t>
  </si>
  <si>
    <t>3.3. Didinti miesto verslo aplinkos konkurencingumą</t>
  </si>
  <si>
    <t>Eur</t>
  </si>
  <si>
    <t xml:space="preserve">Organizuotas Savivaldybės administracijos darbas </t>
  </si>
  <si>
    <t xml:space="preserve">01.01.01. Organizuotas Savivaldybės administracijos darbas </t>
  </si>
  <si>
    <t>Valstybės tarnautojų pareigybių skaičius</t>
  </si>
  <si>
    <t xml:space="preserve"> iš jų moterys / vyrai</t>
  </si>
  <si>
    <t>Darbuotojų, dirbančių pagal darbo sutartis, pareigybių skaičius</t>
  </si>
  <si>
    <t>Apdraustų biudžetinių įstaigų vadovų atsakomybės draudimu, skaičius</t>
  </si>
  <si>
    <t>tūkst.Eur</t>
  </si>
  <si>
    <t xml:space="preserve">Savivaldybės administracijos darbuotojų kvalifikacijos kėlimas </t>
  </si>
  <si>
    <r>
      <rPr>
        <b/>
        <sz val="12"/>
        <color theme="1"/>
        <rFont val="Times New Roman"/>
        <family val="1"/>
        <charset val="186"/>
      </rPr>
      <t>01.01. Uždavinys.</t>
    </r>
    <r>
      <rPr>
        <sz val="12"/>
        <color theme="1"/>
        <rFont val="Times New Roman"/>
        <family val="1"/>
        <charset val="186"/>
      </rPr>
      <t xml:space="preserve">  </t>
    </r>
    <r>
      <rPr>
        <b/>
        <sz val="12"/>
        <color theme="1"/>
        <rFont val="Times New Roman"/>
        <family val="1"/>
        <charset val="186"/>
      </rPr>
      <t xml:space="preserve">Pagerinti Savivaldybės veiklos valdymą </t>
    </r>
  </si>
  <si>
    <t>Mero, jo politinio (asmeninio) pasitikėjmo tarnautojų pareigybių skaičius</t>
  </si>
  <si>
    <t>Sudarytas Mero fondas</t>
  </si>
  <si>
    <t>Sudarytas Mero rezervas</t>
  </si>
  <si>
    <t>11/16</t>
  </si>
  <si>
    <t>4/2</t>
  </si>
  <si>
    <t>01.01.03. Užtikrintas Savivaldybės kontrolės ir audito tarnybos darbas</t>
  </si>
  <si>
    <t>Kontrolės ir audito tarnybos pareigybių skaičius</t>
  </si>
  <si>
    <t>8/0</t>
  </si>
  <si>
    <t xml:space="preserve">01.01.04. Grąžintos ilgalaikės paskolos ir vykdyti finansiniai įsipareigojimai </t>
  </si>
  <si>
    <t xml:space="preserve">01.01.05. Savivaldybės biudžete numatytos lėšos, reikalingos palūkanoms ir kitoms su paskolomis susijusiomis išlaidoms padengti </t>
  </si>
  <si>
    <t>Finansinių įsipareigojimų vykdymas (paskolų ir palūkanų mokėjimas pagal grafiką, kitų finansinių įsipareigojimų vykdymas)</t>
  </si>
  <si>
    <t>01.01.07. Centralizuotas buhalterinės apskaitos įgyvendinimas</t>
  </si>
  <si>
    <t>Biudžetinių įstaigų, kuriose buhalterinė apskaita vykdoma centralizuotai, skaičius</t>
  </si>
  <si>
    <t xml:space="preserve">VISUOMENĖS SVEIKATOS RĖMIMO PROGRAMA (16)      </t>
  </si>
  <si>
    <t>01.01. Uždavinys. Užtikrinti kokybišką ir efektyvią sveikatos priežiūrą</t>
  </si>
  <si>
    <t>01.01.01. Užtikrinti kokybišką ir efektyvią sveikatos priežiūrą</t>
  </si>
  <si>
    <t xml:space="preserve">01.01.01. Visuomenės sveikatos biuro teikiamų paslaugų stiprinimas ir plėtra </t>
  </si>
  <si>
    <t>01.01.02. Visuomenės sveikatos rėmimo specialiosios programos  įgyvendinimas</t>
  </si>
  <si>
    <t xml:space="preserve">Švietimo įstaigų vidaus patalpų ir (ar) lauko infrastruktūros modernizavimas  </t>
  </si>
  <si>
    <t xml:space="preserve">01.01.01. Kultūros paslaugų  prieinamumo ir patrauklumo  didinimas, modernizuojant kultūros įstaigų  infrastruktūrą ir pritaikant daugiafunkcinėms ir daugiakultūrinėms paslaugoms </t>
  </si>
  <si>
    <t xml:space="preserve">01.01.02. Kultūros įstaigų veiklos modernizavimas (aktualinimas), siekiant didesnės gyventojų įtraukties  </t>
  </si>
  <si>
    <t xml:space="preserve">02.01.02. Sporto ir viešosios  aktyvaus laisvalaikio infrastruktūros  daugiafunkciškumo  plėtojimas ir pritaikymas nustatytiems kokybės standartams </t>
  </si>
  <si>
    <t xml:space="preserve">03.01.01. Kompleksinių paslaugų šeimoms ir vaikams teikimas </t>
  </si>
  <si>
    <t>03.01.02. Socialinių paslaugų integracijos bendruomenėje plėtra</t>
  </si>
  <si>
    <t>03.02.01. Socialinio būsto plėtra</t>
  </si>
  <si>
    <t>04.01.01. Gyventojų pilietiškumo ir sąmoningumo skatinimas</t>
  </si>
  <si>
    <t>05.01.01. Dviračių trąsų, pėsčiųjų takų mieste ir jo prieigose įrengimas ir atnaujinimas užtikrinant tęstinumą bei junglumą</t>
  </si>
  <si>
    <t>05.03.01. Intelektinių elektroninių  priemonių diegimas viešajame transporte</t>
  </si>
  <si>
    <t xml:space="preserve">06.01.01. Miesto apšvietimo sistemų modernizavimas ir efektyvumo didinimas </t>
  </si>
  <si>
    <t>06.02.01. Šalinamų sąvartyne komunalinių atliekų kiekio mažinimas</t>
  </si>
  <si>
    <t>06.03.01. Viešųjų erdvių pritaikymas / natūralių ir pusiau natūralių miesto erdvių tvarkymas ir atnaujinimas (viešosios, poilsio zonos, tyliosios zonos)</t>
  </si>
  <si>
    <t xml:space="preserve">07.01.01. Paviršinių nuotekų surinkimo  ir valymo sistemos (tinklų, įrenginių) modernizavimas ir plėtra </t>
  </si>
  <si>
    <t>07.01.02. Miesto vietinės reikšmės kelių ir gatvių infrastruktūros atnaujinimas ir plėtra</t>
  </si>
  <si>
    <t xml:space="preserve">08.01.01. Švietimo įstaigų vidaus patalpų ir (ar) lauko infrastruktūros modernizavimas  </t>
  </si>
  <si>
    <t>09.01.01. Reguliarus metodiškai pagrįstas verslo aplinkos vertinimas ir kylančių verslo problemų, įtraukiant verslo atstovus sprendimas</t>
  </si>
  <si>
    <t xml:space="preserve">10.01.01. Viešųjų ir administracinių paslaugų teikimo elektroniniu būdu plėtra </t>
  </si>
  <si>
    <t>02 Programos lėšos be likučio (L)</t>
  </si>
  <si>
    <t>01.01. Uždavinys.  Paskatinti aukštojo mokslo ir profesinio mokymo įstaigų teikiamų paslaugų atitiktį trumpalaikėms ir ilgalaikėms darbo rinkos poreikių prognozėms</t>
  </si>
  <si>
    <t>Pirmą kartą po studijų baigimo pagal specialybę įsidarbinę Panevėžio profesinio rengimo centro, Panevėžio kolegijos ir KTU fakulteto absolventai</t>
  </si>
  <si>
    <t>01.01.01. Priemonių verslo atstovų įtraukimui į profesinio mokymo ir aukštojo mokslo studijų programų kūrimą ir vykdymą sukūrimas bei įgyvendinimas</t>
  </si>
  <si>
    <t>Verslo atstovų įtraukimo į profesinio mokymo ir aukštojo mokslo studijų programų organizavimą naujų priemonių skaičius</t>
  </si>
  <si>
    <t>01.02. Uždavinys.  Sudaryti mokymosi visą gyvenimą galimybes atsižvelgiant į trumpalaikes ir ilgalaikes darbo rinkos poreikių prognozes</t>
  </si>
  <si>
    <t>01.02.01. Gyventojų perkvalifikavimo sistemos pritaikymas ir įgyvendinimas pagal miesto ekonominės specializacijos poreikius</t>
  </si>
  <si>
    <t>Gyventojų perkvalifikavimo sistemos pritaikymo priemonių skaičius</t>
  </si>
  <si>
    <t>Parengtų ilgalaikių miesto darbo rinkos poreikių prognozių skaičius</t>
  </si>
  <si>
    <t xml:space="preserve">01.03. Uždavinys.  Pritraukti kvalifikuotą darbo jėgą </t>
  </si>
  <si>
    <t>01.03.01. Karjeros Panevėžio mieste privalumų rinkodaros vykdymas tikslinėse auditorijose</t>
  </si>
  <si>
    <t>Įgyvendintos naujos rinkodaros priemonės</t>
  </si>
  <si>
    <t xml:space="preserve">Iš dalies finansuotų verslo misijų skaičius </t>
  </si>
  <si>
    <t>Teigiamai karjeros galimybes Panevėžyje vertinančių Lietuvos gyventojų dalis</t>
  </si>
  <si>
    <t>Priemonėmis ir paskatomis pritraukti aukštos kvalifikacijos darbuotojai iš regionų ir užsienio sukūrimo bei įgyvendinimo pasinaudojusių asmenų skaičius</t>
  </si>
  <si>
    <t>Darbuotojų inovacinėse įmonėse dalis, palyginti su visų įmonių darbuotojais (apskrities rodiklis)</t>
  </si>
  <si>
    <t>02.01. Uždavinys.  Sudaryti palankias sąlygas verslo įkūrimui</t>
  </si>
  <si>
    <t>MVĮ, tenkančių 1 000 miesto gyventojų, skaičius</t>
  </si>
  <si>
    <t>02.01.01. Paslaugų sistemos asmenims, norintiems pradėti įkurti verslą, sukūrimas ir įgyvendinimas</t>
  </si>
  <si>
    <t>Suteiktų konsultacijų skaičius</t>
  </si>
  <si>
    <t>Paslaugos gavėjų skaičius</t>
  </si>
  <si>
    <t>Val. / metus</t>
  </si>
  <si>
    <t>02.01.02. Finansinių paskatų verslo įkūrimui sukūrimas ir įgyvendinimas</t>
  </si>
  <si>
    <t>Paskatomis pasinaudojusių verslo subjektų skaičius</t>
  </si>
  <si>
    <t>02.02. Uždavinys.  Sudaryti palankias sąlygas verslo plėtrai ir investicijų pritraukimui</t>
  </si>
  <si>
    <t>TUI, tenkančių vienam gyventojui, dalis lyginant su Lietuvos vidurkiu</t>
  </si>
  <si>
    <t>02.02.01. Pažangios pramonės ir paslaugų sektorių plėtrai reikalingos infrastruktūros ir įrangos plėtra</t>
  </si>
  <si>
    <t>Įgyvendintų projektų skaičius</t>
  </si>
  <si>
    <t>Panevėžio LEZ / Pramonės parko plėtros priemonės</t>
  </si>
  <si>
    <t>02.02.02. Reguliarus metodiškai pagrįstas verslo aplinkos vertinimas ir kylančių verslo aplinkos problemų įtraukiant verslo atstovus sprendimas</t>
  </si>
  <si>
    <t>Atliktų verslo aplinkos įvertinimų skaičius</t>
  </si>
  <si>
    <t>Iš dalies finansuotų projektų skaičius</t>
  </si>
  <si>
    <t>Išspręstų verslo aplinkos problemų dalis</t>
  </si>
  <si>
    <t>02.02.03. Koordinuotų investuotojų pritraukimo ir aptarnavimo iniciatyvų įgyvendinimas</t>
  </si>
  <si>
    <t>Užsienio investuotojų pritraukimo ir aptarnavimo priemonių skaičius</t>
  </si>
  <si>
    <t>02.02.04. Viešųjų paslaugų teikimo finansinis užtikrinimas</t>
  </si>
  <si>
    <t>Kompensuotų nuostolių dydis (bendrovių paslaugų teikimo mastui ir kainoms išlaikyti), kurių akcininkė yra Panevėžio miesto savivaldybė</t>
  </si>
  <si>
    <t>Tūkst. Eur</t>
  </si>
  <si>
    <t>02.03. Uždavinys.  Paskatinti pažangių technologinių sprendimų kūrimą ir diegimą versle</t>
  </si>
  <si>
    <t>Įmonių, diegusių technologines inovacijas, dalis nuo visų įmonių (apskrities rodiklis)</t>
  </si>
  <si>
    <t>02.03.01. Informacijos verslui apie pažangių technologinių sprendimų teikiamas galimybes teikimas</t>
  </si>
  <si>
    <t>Subjektų, pasinaudojusių informacinėmis paslaugomis, skaičius</t>
  </si>
  <si>
    <t>Įvykdytų tyrimų įmonių technologinei pažangai bei pažangių technologijų diegimo, kūrimo ir inovacijų paramos paslaugų poreikiams įvertinti, skaičius</t>
  </si>
  <si>
    <t>Trumpų vertės grandinių skatinimo priemonių skaičius</t>
  </si>
  <si>
    <t>Įmonių, pasinaudojusių trumpų vertės grandinių, grįstų skaitmeninių ir žiedinių technologijų taikymu, skatinimo priemonėmis skaičius</t>
  </si>
  <si>
    <t>02.03.02. Inovacinių (technologinių, skaitmeninių) sprendimų ir (arba) auditų atlikimo įmonėse skatinimas</t>
  </si>
  <si>
    <t>Inovatyviausios metų įmonės prizas</t>
  </si>
  <si>
    <t>Mokestinėmis lengvatomis įmonėms plėstis ir diegti pažangius technologinius sprendimu, pasinaudojusių įmonių skaičius</t>
  </si>
  <si>
    <t xml:space="preserve">02.04. Uždavinys.  Paskatinti verslo, mokslo bei viešojo sektoriaus bendradarbiavimą kuriant ir komercializuojant aukštos pridėtinės vertės produktus </t>
  </si>
  <si>
    <t>02.04.01. Mokslo ir verslo bendradarbiavimo iniciatyvų, nukreiptų į aukštos pridėtinės vertės produktų ir paslaugų kūrimą ir vystymą, rėmimas</t>
  </si>
  <si>
    <t>Mieste veikiančių mokslo įstaigų ir verslo bendradarbiavimo iniciatyvų skaičius</t>
  </si>
  <si>
    <t>Suorganizuoti investuotojų / ekonomikos forumai</t>
  </si>
  <si>
    <t>SVV įmonėms išpirktas parodoms skirtas plotas</t>
  </si>
  <si>
    <t>Bendradarbiaujant išspręstų verslo problemų skaičius</t>
  </si>
  <si>
    <t>Sukurta atviros prieigos laboratorijų tinklo veikimo sistema</t>
  </si>
  <si>
    <t>Įmonių, dalyvaujančių MTPI programose, skaičius</t>
  </si>
  <si>
    <t>02.05.01. Naujų skaitmeninių technologijų įmonių pritraukimas išbandyti jų produktus ir paslaugas mieste</t>
  </si>
  <si>
    <t xml:space="preserve">02.04. Uždavinys.  Sukurti patrauklią aplinką naujų skaitmeninių technologijų bandymui mieste </t>
  </si>
  <si>
    <t>Iniciatyvų naujų skaitmeninių technologijų įmonėms pritraukti išbandyti jų produktus ir paslaugas skaičius</t>
  </si>
  <si>
    <t>Teisinio reguliavimo sistemos pritaikymo ir teisinių kliūčių sumažinimo iniciatyvų skaičius</t>
  </si>
  <si>
    <t>01.01.01. Dviračių trasų, pėsčiųjų takų mieste ir jo prieigose įrengimas, atnaujinimas užtikrinant tęstinumą bei junglumą</t>
  </si>
  <si>
    <r>
      <rPr>
        <b/>
        <sz val="12"/>
        <color theme="1"/>
        <rFont val="Times New Roman"/>
        <family val="1"/>
        <charset val="186"/>
      </rPr>
      <t>01.01. Uždavinys.</t>
    </r>
    <r>
      <rPr>
        <sz val="12"/>
        <color theme="1"/>
        <rFont val="Times New Roman"/>
        <family val="1"/>
        <charset val="186"/>
      </rPr>
      <t xml:space="preserve">  Paskatinti netaršaus mikrotransporto (paspirtukai, dviračiai, riedžiai ir kt.) infrastruktūros plėtrą</t>
    </r>
  </si>
  <si>
    <t>Km</t>
  </si>
  <si>
    <t xml:space="preserve">Naujų įrengtų netaršaus mikrotransporto priemonių  skaičius </t>
  </si>
  <si>
    <t>Naujų įrengtų dviračių ir pėsčiųjų takų ilgis</t>
  </si>
  <si>
    <t>Atnaujintų dviračių ir pėsčiųjų takų ilgis</t>
  </si>
  <si>
    <t>Modernizuotų šviesoforinių sankryžų skaičius</t>
  </si>
  <si>
    <t>01.02.01. Sankryžų ir perėjų įrengimas, modernizavimas ir saugaus eismo užtikrinimas</t>
  </si>
  <si>
    <t>Naujų įrengtų išmaniųjų (reaguojant į srautą ir keičiant signalus) perėjų skaičius</t>
  </si>
  <si>
    <t xml:space="preserve">Modernizuotos, įdiegiant inžinerines eismo saugos priemones, nereguliuojamos pėsčiųjų perėjos </t>
  </si>
  <si>
    <t>Įdiegta daugiafunkcinė pažeidimų kontrolės sistema</t>
  </si>
  <si>
    <t>Juodųjų dėmių skaičius Panevėžio mieste</t>
  </si>
  <si>
    <t>01.02.02. Eismo intensyvumo miesto centre ir gyvenamuosiuose kvartaluose mažinimas</t>
  </si>
  <si>
    <t>Bendras gatvių ilgis, kuriose pritaikytos tranzitą ribojančios priemonės</t>
  </si>
  <si>
    <t>Naujai įrengtų automobilių stovėjimo aikštelių</t>
  </si>
  <si>
    <t>Įrengtas Šiaurinis apvažiavimas</t>
  </si>
  <si>
    <t>Parengtas gatvių parametrų auditas ir transporto pralaidumo Panevėžio mieste studija</t>
  </si>
  <si>
    <t>Mažos taršos zonų skaičius</t>
  </si>
  <si>
    <t>01.03.01. Elektromobilių viešųjų įkrovimo prieigų tinklo plėtra</t>
  </si>
  <si>
    <t>Elektromobilių viešųjų įkrovimo prieigų skaičius</t>
  </si>
  <si>
    <t>Proc. / metus</t>
  </si>
  <si>
    <t>Keleivių pasitenkinimas viešojo transporto paslaugomis</t>
  </si>
  <si>
    <t xml:space="preserve">Keleivių naudojimasis viešojo transporto paslaugomis  </t>
  </si>
  <si>
    <t>Įdiegtų dviračių ir (ar) kitų netaršaus transporto / automobilių dalijimosi sistemų Panevėžio mieste skaičius</t>
  </si>
  <si>
    <t xml:space="preserve">01.05.01. Naujos autobusų stoties įrengimas ir prieigų sutvarkymas </t>
  </si>
  <si>
    <t>Įrengta nauja autobusų stotis ir sutvarkytos prieigos</t>
  </si>
  <si>
    <t>01.05.02. „Rail Baltica“ transporto mazgo integravimas į Panevėžio miesto transporto tinklą</t>
  </si>
  <si>
    <t>Naujų maršrutų skaičius</t>
  </si>
  <si>
    <t xml:space="preserve">02.01. Uždavinys. Paskatinti energijos taupymą, atsinaujinančių ir alternatyvių energijos išteklių naudojimą </t>
  </si>
  <si>
    <t>Savivaldybės darnios energetikos plėtros pažanga</t>
  </si>
  <si>
    <t>Vieta šalies mastu</t>
  </si>
  <si>
    <t>Daugiabučių namų modernizavimo skatinimas ir plėtra, taikant kompleksines energetinio efektyvumo didinimo priemones</t>
  </si>
  <si>
    <t>02.01.01. Daugiabučių namų modernizavimo skatinimas ir plėtra, taikant kompleksines energetinio efektyvumo didinimo priemones</t>
  </si>
  <si>
    <t>Renovuotų daugiabučių dalis</t>
  </si>
  <si>
    <r>
      <t>m</t>
    </r>
    <r>
      <rPr>
        <vertAlign val="superscript"/>
        <sz val="12"/>
        <color theme="1"/>
        <rFont val="Times New Roman"/>
        <family val="1"/>
        <charset val="186"/>
      </rPr>
      <t>2</t>
    </r>
  </si>
  <si>
    <t>Kompleksiškai renovuotų / modernizuotų daugiabučių namų skaičius</t>
  </si>
  <si>
    <t>Parengta kvartalų energetinio efektyvumo didinimo programa</t>
  </si>
  <si>
    <t>02.01.02. Atsinaujinančių išteklių energijos naudojimo plėtros plano  parengimas ir įgyvendinimas</t>
  </si>
  <si>
    <t>Parengtas atsinaujinančių išteklių energijos naudojimo plėtros planas</t>
  </si>
  <si>
    <t>Įgyvendintas atsinaujinančių išteklių energijos naudojimo plėtros planas</t>
  </si>
  <si>
    <t>2.2.1</t>
  </si>
  <si>
    <t>02.01.03. Savivaldybės viešųjų pastatų bei miesto įmonių / organizacijų modernizavimas, taikant energijos išteklių panaudojimo efektyvumo didinimo priemones</t>
  </si>
  <si>
    <t>Modernizuotų viešųjų pastatų skaičius</t>
  </si>
  <si>
    <t>02.01.04. Namų ūkių (būstų) šildymo įrenginių inventorizavimas ir vartotojų sąmoningumo didinimas</t>
  </si>
  <si>
    <t>Atlikta namų ūkių (būstų) šildymo įrenginių inventorizacija</t>
  </si>
  <si>
    <t>Suformuotų miesto erdvių skaičius</t>
  </si>
  <si>
    <t>02.02.01. Dalyvaujamojo biudžeto modelio taikymas</t>
  </si>
  <si>
    <t>02.02.02. Miesto viešųjų erdvių atnaujinimas, priežiūra</t>
  </si>
  <si>
    <t>Valomos gatvės</t>
  </si>
  <si>
    <t>Valomi šaligatviai</t>
  </si>
  <si>
    <t>Prižiūrimi ir atnaujinami miesto gėlynai</t>
  </si>
  <si>
    <r>
      <t>m</t>
    </r>
    <r>
      <rPr>
        <vertAlign val="superscript"/>
        <sz val="12"/>
        <rFont val="Times New Roman"/>
        <family val="1"/>
        <charset val="186"/>
      </rPr>
      <t>2</t>
    </r>
  </si>
  <si>
    <t>Sodinamos gėlės ir dekoratyviniai augalai</t>
  </si>
  <si>
    <r>
      <t>tūkst. m</t>
    </r>
    <r>
      <rPr>
        <vertAlign val="superscript"/>
        <sz val="12"/>
        <rFont val="Times New Roman"/>
        <family val="1"/>
        <charset val="186"/>
      </rPr>
      <t>2</t>
    </r>
  </si>
  <si>
    <t>02.02.03. Viešųjų erdvių ir poilsio zonų infrastruktūros objektų atnaujinimas, remontas ir priežiūra, rinkliava už transporto stovėjimą, miesto puošimas švenčių proga</t>
  </si>
  <si>
    <t>Prižiūrima miesto fontanų</t>
  </si>
  <si>
    <t>Prižiūrima miesto paplūdimių</t>
  </si>
  <si>
    <t xml:space="preserve">Prižiūrimos miesto užtvankos </t>
  </si>
  <si>
    <t xml:space="preserve">Prižiūrima vaikų žaidimo aikštelių        </t>
  </si>
  <si>
    <t>Vaizdo stebėjimo kameros</t>
  </si>
  <si>
    <t>Renkama rinkliava (parkomatai)</t>
  </si>
  <si>
    <t>Dalyvaujamasis biudžetas</t>
  </si>
  <si>
    <t>03.01.01. Miesto vietinės reikšmės kelių ir gatvių infrastruktūros atnaujinimas ir plėtra</t>
  </si>
  <si>
    <t>03.01.02. Miesto gatvių ir viešųjų erdvių apšvietimo tinklų eksploatavimas, įrengimas, rekonstrukcija ir remontas, viešųjų erdvių ir gatvių apšvietimas, naujų abonentų prijungimas</t>
  </si>
  <si>
    <t>Eksploatuojama šviestuvų</t>
  </si>
  <si>
    <t>Įrengta, rekonstruota švietimo tinklų</t>
  </si>
  <si>
    <t xml:space="preserve">03.01.03. Žvyruotų gatvių dulkėtumo mažinimas   </t>
  </si>
  <si>
    <t>Žvyruotų gatvių, kuriose sumažintas dulkėtumas, ilgis</t>
  </si>
  <si>
    <t>03.01.04. Esamų tiltų ir kitos infrastruktūros remontas ir rekonstrukcija</t>
  </si>
  <si>
    <t>Atliktų tiltų ir kitos infrastruktūros  remonto ar rekonstrukcijos skaičius</t>
  </si>
  <si>
    <t>03.01.05. Daugiabučių gyvenamųjų namų teritorijų infrastruktūros atnaujinimas ir plėtra</t>
  </si>
  <si>
    <t>Atnaujintų šaligatvių skaičius</t>
  </si>
  <si>
    <t>Įrengtų, atnaujintų vaikų žaidimų aikštelių skaičius</t>
  </si>
  <si>
    <t>03.01.06. Organizuoti kapinių priežiūrą, vienišų žmonių laidojimą</t>
  </si>
  <si>
    <t>Vykdomas kapinių atnaujinimas ir  priežiūra</t>
  </si>
  <si>
    <t>Panevėžio miesto savivaldybės teritorijoje mirusių žmonių palaikų vežimo ir laikymo paslaugos</t>
  </si>
  <si>
    <t>Palaidota vienišų ir neatpažintų žmonių palaikų</t>
  </si>
  <si>
    <t>03.02. Uždavinys. Savivaldybei priklausančius statinius rekonstruoti, atnaujinti, modernizuoti, remontuoti, apdrausti ir plėtoti</t>
  </si>
  <si>
    <t>03.02.01. Gedimų, įvykusių Savivaldybei priklausančiuose statiniuose, likvidavimas, statinių nugriovimas</t>
  </si>
  <si>
    <t xml:space="preserve">Savivaldybei priklausiančių pastatų kasmet pagerintos būklės dalis (nuo visų priklausančių pastatų) </t>
  </si>
  <si>
    <t>Likviduota gedimų</t>
  </si>
  <si>
    <t>03.02.02. Užsakovo funkcijų vykdymas</t>
  </si>
  <si>
    <t>Apdrausti statybos techniniai prižiūrėtojai</t>
  </si>
  <si>
    <t>Išimta statybą leidžiančių dokumentų</t>
  </si>
  <si>
    <t>03.02.03. Turto, sukurto įgyvendinant projektus finansuojamus iš ES lėšų, draudimas</t>
  </si>
  <si>
    <t>Apdrausti viešosios paskirties pastatai</t>
  </si>
  <si>
    <t>03.02.04. Savivaldybei priklausančių pastatų ir inžinerinių statinių rekonstravimas, atnaujinimas (modernizavimas)  ir remontas</t>
  </si>
  <si>
    <t>Atlikti remonto darbai savivaldybei priklausančiuose statiniuose</t>
  </si>
  <si>
    <t>Sankryžų ir perėjų įrengimas, modernizavimas ir saugaus eismo užtikrinimas</t>
  </si>
  <si>
    <t>Eismo intensyvumo miesto centre ir gyvenamuosiuose kvartaluose mažinimas</t>
  </si>
  <si>
    <t>Elektromobilių viešųjų įkrovimo prieigų tinklo plėtra</t>
  </si>
  <si>
    <t>01.04.01. Viešojo transporto maršrutinio tinklo optimizavimas</t>
  </si>
  <si>
    <t>Atliktas viešojo transporto maršrutinio tinklo optimizavimas</t>
  </si>
  <si>
    <t>Viešojo transporto maršrutinio tinklo optimizavimas</t>
  </si>
  <si>
    <t>Savivaldybės viešųjų pastatų bei miesto įmonių / organizacijų modernizavimas, taikant energijos išteklių panaudojimo efektyvumo didinimo priemones</t>
  </si>
  <si>
    <t>01.01.01. Kultūros renginių rinkodaros priemonių įgyvendinimas</t>
  </si>
  <si>
    <t>01.01.02. Sąlygų miesto gyventojams dalyvauti kultūros ir meno veikloje, ugdyti kūrybiškumą ir plėsti meninę veiklą sudarymas</t>
  </si>
  <si>
    <t>01.01.03. Tradicinių ir unikalių (inovatyvių) kultūros projektų rėmimas</t>
  </si>
  <si>
    <t>Iš dalies finansuotų kultūros ir meno projektų skaičius per metus</t>
  </si>
  <si>
    <t>Kofinansuotų kultūros ir meno projektų skaičius per metus</t>
  </si>
  <si>
    <t>Finansuotų įvairių renginių skaičius</t>
  </si>
  <si>
    <t>01.01.04. Panevėžio Elenos Mezginaitės viešosios bibliotekos veiklos plėtra</t>
  </si>
  <si>
    <t xml:space="preserve">Dokumentų išduotis </t>
  </si>
  <si>
    <t xml:space="preserve">Bibliotekos lankytojų skaičius </t>
  </si>
  <si>
    <t xml:space="preserve">Suorganizuotų renginių skaičius </t>
  </si>
  <si>
    <t>Asm.  / metus</t>
  </si>
  <si>
    <t xml:space="preserve">Renginių lankytojų skaičius </t>
  </si>
  <si>
    <t xml:space="preserve">Pravestų edukacinių programų skaičius </t>
  </si>
  <si>
    <t xml:space="preserve">Edukacinių programų dalyvių skaičius </t>
  </si>
  <si>
    <t>01.01.05. Panevėžio kraštotyros muziejaus veiklos plėtra</t>
  </si>
  <si>
    <t xml:space="preserve">Muziejaus lankytojų skaičius </t>
  </si>
  <si>
    <t xml:space="preserve">Edukacinių programų lankytojų skaičius </t>
  </si>
  <si>
    <t xml:space="preserve">Įsigytų meno kūrinių skaičius </t>
  </si>
  <si>
    <t>01.01.06. Panevėžio miesto dailės galerijos veiklos plėtra</t>
  </si>
  <si>
    <t xml:space="preserve">Parodų lankytojų skaičius  </t>
  </si>
  <si>
    <t>Įvykusių tarptautinių renginių skaičius per metus</t>
  </si>
  <si>
    <t xml:space="preserve">Parodų skaičius </t>
  </si>
  <si>
    <t xml:space="preserve">Naujų parengtų edukacinių programų skaičius </t>
  </si>
  <si>
    <t>01.01.07. Stasio Eidrigevičiaus menų centro veiklos plėtra</t>
  </si>
  <si>
    <t>Stasio Eidrigevičiaus vardo ir SEMC viešinimo renginių skaičius</t>
  </si>
  <si>
    <t xml:space="preserve">Parengtų Stasio Eidrigevičiaus meno kūrinių aprašų skaičius </t>
  </si>
  <si>
    <t>Profesionalių menininkų vizualaus meno parodų skaičius</t>
  </si>
  <si>
    <t>Renginių lankytojų skaičius (be lauko renginių)</t>
  </si>
  <si>
    <t xml:space="preserve">Mėgėjų meno kolektyvų skaičius </t>
  </si>
  <si>
    <t>Pravestų edukacinių programų skaičius</t>
  </si>
  <si>
    <t xml:space="preserve">Edukacinių programų  dalyvių skaičius </t>
  </si>
  <si>
    <t>Kino renginių skaičius</t>
  </si>
  <si>
    <t>01.01.09. Kino centro „Garsas“ veiklos plėtra</t>
  </si>
  <si>
    <t xml:space="preserve">Edukacinių programų skaičius </t>
  </si>
  <si>
    <t xml:space="preserve">Nekomercinio kino rodymas </t>
  </si>
  <si>
    <t xml:space="preserve">Žiūrovų (lankytojų) skaičius </t>
  </si>
  <si>
    <t xml:space="preserve">Suorganizuotų lauko renginių skaičius </t>
  </si>
  <si>
    <t xml:space="preserve">Naujų parengtų ar atnaujintų edukacinių programų </t>
  </si>
  <si>
    <t xml:space="preserve">Programų dalyvių skaičiaus pokytis </t>
  </si>
  <si>
    <t>01.02.01. Profesionalaus meno skatinimas ir plėtra</t>
  </si>
  <si>
    <t xml:space="preserve">01.02.02. Meno rezidencijų kūrimas </t>
  </si>
  <si>
    <t>01.02.03. Teatro „Menas“ veiklos plėtra</t>
  </si>
  <si>
    <t xml:space="preserve">Spektaklių skaičius </t>
  </si>
  <si>
    <t xml:space="preserve">Premjerų skaičius </t>
  </si>
  <si>
    <t xml:space="preserve">Žiūrovų (lankytojų) skaičius  </t>
  </si>
  <si>
    <t>01.02.04. Lėlių vežimo teatro veiklos plėtra</t>
  </si>
  <si>
    <t>Įvykusių tarptautinių renginių skaičius</t>
  </si>
  <si>
    <t>01.02.05. Muzikinio teatro veiklos plėtra</t>
  </si>
  <si>
    <t>Spektaklių skaičius</t>
  </si>
  <si>
    <t>Koncertų skaičius</t>
  </si>
  <si>
    <t xml:space="preserve">Naujų parengtų koncertinių programų skaičius </t>
  </si>
  <si>
    <t>01.03.01. Kultūros paslaugų prieinamumo ir patrauklumo didinimas, modernizuojant kultūros įstaigų infrastruktūrą ir pritaikant daugiafunkcinėms ir daugiakultūrinėms paslaugoms</t>
  </si>
  <si>
    <t>01.03.02. Kultūros sektoriaus tarptautiškumą stiprinančių veiklų skatinimas ir plėtra</t>
  </si>
  <si>
    <t xml:space="preserve">Finansuotų tarptautinių profesionaliojo meno renginių atskleidžiančių Panevėžio miesto identitetą, skaičius </t>
  </si>
  <si>
    <t>01.03.03. Panevėžio miesto kultūros ir meno įstaigų tinklo optimizavimas</t>
  </si>
  <si>
    <r>
      <rPr>
        <b/>
        <sz val="12"/>
        <color theme="1"/>
        <rFont val="Times New Roman"/>
        <family val="1"/>
        <charset val="186"/>
      </rPr>
      <t>01.01. Uždavinys.</t>
    </r>
    <r>
      <rPr>
        <sz val="12"/>
        <color theme="1"/>
        <rFont val="Times New Roman"/>
        <family val="1"/>
        <charset val="186"/>
      </rPr>
      <t xml:space="preserve"> Pagerinti švietimo paslaugų kokybę </t>
    </r>
  </si>
  <si>
    <t xml:space="preserve">Aukštos kvalifikacijos mokytojų dalis  </t>
  </si>
  <si>
    <t>Dėl socialinių, psichologinių ir kitų priežasčių nesimokantys mokyklinio amžiaus vaikai, tenkantys 1 tūkst. nuolatinių mokyklinio amžiaus gyventojų</t>
  </si>
  <si>
    <t>Koef.</t>
  </si>
  <si>
    <t xml:space="preserve">01.01.01. Ikimokyklinių ugdymo mokyklų aplinkos išlaikymas ir programų įgyvendinimas </t>
  </si>
  <si>
    <t>Ikimokyklinių ugdymo mokyklų skaičius</t>
  </si>
  <si>
    <t>Ikimokyklines ugdymo mokyklas lankančių vaikų skaičius</t>
  </si>
  <si>
    <t>Priešmokyklinio ugdymo grupes lankančių vaikų skaičius</t>
  </si>
  <si>
    <t>Pedagogų skaičius</t>
  </si>
  <si>
    <t xml:space="preserve">01.01.02. Privačių darželių ugdymo programų įgyvendinimo užtikrinimas </t>
  </si>
  <si>
    <t xml:space="preserve">Privačių darželių skaičius </t>
  </si>
  <si>
    <t xml:space="preserve">01.01.03. Bendrojo ugdymo mokyklų išlaikymas ir programų įgyvendinimas </t>
  </si>
  <si>
    <t>Bendrojo ugdymo mokyklų skaičius</t>
  </si>
  <si>
    <t>Bendrojo ugdymo mokyklose besimokančių mokinių skaičius</t>
  </si>
  <si>
    <t>Bendrojo ugdymo mokyklose dirbančių pedagogų skaičius</t>
  </si>
  <si>
    <t>Mokytojų, turinčių viso etato darbo krūvį, dalis</t>
  </si>
  <si>
    <t>Parengta ir įgyvendinama mokytojų skaitmeninių kompetencijų plėtojimo programa</t>
  </si>
  <si>
    <t>Parengtas ir įgyvendinamas savivaldybės veiksmų ir priemonių planas, skirtas pasiruošti atnaujintų BP diegimui</t>
  </si>
  <si>
    <t>Mokytojų, dalyvavusių profesinių ir dalykinių kompetencijų tobulinimo mokymuose pagal atnaujintų BP reikalavimus, dalis</t>
  </si>
  <si>
    <t>Pedagogų perkvalifikavimo programos plėtojimas ir įgyvendinimas (pedagogų, įgijusių gretutinę specialybę, dalis)</t>
  </si>
  <si>
    <t xml:space="preserve">01.01.04. K. Paltaroko gimnazijos ugdymo programų įgyvendinimas </t>
  </si>
  <si>
    <t>01.01.05. Neformaliojo ugdymo dermės užtikrinimas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</si>
  <si>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</si>
  <si>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</si>
  <si>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</si>
  <si>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</si>
  <si>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t>Vykdomų NVŠ ir FŠPU (išskyrus ikimokyklinį ugdymą) programų, atliepiančių miesto prioritetus, dalis</t>
  </si>
  <si>
    <t xml:space="preserve">Vaikų, lankančių neformaliojo ugdymo programas, kurios atliepia miesto prioritetus, dalis </t>
  </si>
  <si>
    <t>Įvertintų neformaliojo švietimo mokyklų skaičius</t>
  </si>
  <si>
    <r>
      <rPr>
        <b/>
        <sz val="12"/>
        <color theme="1"/>
        <rFont val="Times New Roman"/>
        <family val="1"/>
        <charset val="186"/>
      </rPr>
      <t>01.02. Uždavinys.</t>
    </r>
    <r>
      <rPr>
        <sz val="12"/>
        <color theme="1"/>
        <rFont val="Times New Roman"/>
        <family val="1"/>
        <charset val="186"/>
      </rPr>
      <t xml:space="preserve"> Užtikrinti sveiką, saugią emocinę ir fizinę aplinką  švietimo  įstaigose </t>
    </r>
  </si>
  <si>
    <t xml:space="preserve">01.02.01. Švietimo, kultūros, sporto ir kitų renginių bei projektų įgyvendinimas </t>
  </si>
  <si>
    <t xml:space="preserve">Įgyvendintų ikimokyklinio, bendrojo ir neformaliojo ugdymo mokyklų infrastruktūros modernizavimo projektų skaičius </t>
  </si>
  <si>
    <t>Paskatų sistemos švietimo įstaigoms įgyvendinti sveiką, saugią emocinę ir fizinę aplinką kuriančius projektus sukūrimas</t>
  </si>
  <si>
    <t>Mokyklinės dokumentacijos įsigijimas iš Švietimo ir mokslo ministerijos (egzempliorių skaičius)</t>
  </si>
  <si>
    <t>Kolektyvų dalyvavimo regiono ir respublikinėse meno šventėse finansavimas</t>
  </si>
  <si>
    <t>Vaikų vasaros poilsio projektų finansavimas (mokinių, dalyvaujančių vaikų vasaros poilsio projektuose, skaičius)</t>
  </si>
  <si>
    <t>Gabių mokinių skatinimas, paskatintų (apdovanotų mokinių skaičius)</t>
  </si>
  <si>
    <t>Tarptautinės Mokytojų dienos minėjimo organizavimas, renginių skaičius</t>
  </si>
  <si>
    <t>Mokslo projektų dalinis finansavimas (iš dalies finansuotų tinkamai parengtų mokslo projektų skaičius)</t>
  </si>
  <si>
    <t>Konkursų, olimpiadų, varžybų, festivalių miesto mokiniams organizavimas (renginių skaičius)</t>
  </si>
  <si>
    <t>Transporto skyrimas mokiniams nuvežti į olimpiadas, konkursus, varžybas (išvykų skaičius)</t>
  </si>
  <si>
    <t>Petro Būtėno premijos skyrimas (premijuotų darbų skaičius)</t>
  </si>
  <si>
    <t>„Metų mokytojo“ nominacijų ir premijų skyrimas švietimo darbuotojams (įsteigtų nominacijų skaičius)</t>
  </si>
  <si>
    <t xml:space="preserve">Geriausiai išlaikiusių valstybinius brandos egzaminus abiturientų pagerbimo šventės organizavimas </t>
  </si>
  <si>
    <t>Jaunųjų specialistų pritraukimo į miesto ugdymo įstaigas ir pedagogų perkvalifikavimo programos įgyvendinimas (finansinę paramą gavusių pedagogų skaičius)</t>
  </si>
  <si>
    <t>Motyvuotų ir gabių mokinių papildomo mokymo projektų finansavimas (projektuose dalyvaujančių mokinių skaičius)</t>
  </si>
  <si>
    <t>Švietimo įstaigų turtui apdrausti (apdraustų ikimokyklinio ugdymo įstaigų skaičius)</t>
  </si>
  <si>
    <t>Mokymosi visą gyvenimą programų, susijusių su STEAM kompetencijų ugdymu ir technologijų taikymu, kūrimas ir įgyvendinimas (dalyvių skaičius)</t>
  </si>
  <si>
    <t>Finansuotų neformaliojo suaugusiųjų švietimo ir tęstinio mokymosi programų skaičius</t>
  </si>
  <si>
    <t>Vaikų ir jaunimo meno projektų ir  tautinio  meno kolektyvų veiklos projektų konkurso organizavimas (projektuose dalyvavusių mokinių skaičius</t>
  </si>
  <si>
    <t>01.02.02. Pedagoginės-psichologinės tarnybos veikla</t>
  </si>
  <si>
    <t>Pedagoginės-psichologinės tarnybos darbuotojų skaičius</t>
  </si>
  <si>
    <t>Sukurtos ir įgyvendinamos rekomendacijos įtraukiojo ugdymo  įgyvendinimui miesto mokyklose</t>
  </si>
  <si>
    <t>01.03. Uždavinys. Užtikrinti STEAM srities dalykų programų įgyvendinimą ir plėtrą</t>
  </si>
  <si>
    <t xml:space="preserve">Jaunimo, besimokančių pagal STEAM krypties mokslo ir studijų programas, dalis nuo visų besimokančio jaunimo </t>
  </si>
  <si>
    <t xml:space="preserve">Mokinių dalis, lankanti Panevėžio regioninį STEAM atviros prieigos centrą,  Savivaldybės finansuojamas STEAM srities neformaliojo vaikų/jaunimo švietimo akademijas </t>
  </si>
  <si>
    <t>01.03.01. Švietimo centro veikla</t>
  </si>
  <si>
    <t>Švietimo centro darbuotojų skaičius</t>
  </si>
  <si>
    <t>STEAM dalykų mokytojų, integruojančių Pramonės 4.0 tendencijas ugdyme, skaičius</t>
  </si>
  <si>
    <t>Laboratorijų prieinamumo Panevėžio miesto mokyklose ir laboratorijų prieinamumo skatinant tarpinstitucinį bendradarbiavimą plėtra (laboratorijų, kurios yra prieinamos daugiau nei 1 bendruomenei, skaičius)</t>
  </si>
  <si>
    <t>Neformaliojo vaikų švietimo programų plėtra, suteikiant prioritetą STEAM krypties programoms (programų skaičius)</t>
  </si>
  <si>
    <t>Mokyklų, aprūpintų robotikos veikloms reikalingomis priemonėmis, skaičius</t>
  </si>
  <si>
    <t>Panevėžio miesto mokyklų ugdymo specialistų, apmokytų taikyti robotikos veikloms reikalingas priemones ugdymo procese, skaičius</t>
  </si>
  <si>
    <t>02.01. Uždavinys. Paskatinti aukštojo mokslo ir profesinio mokymo įstaigų teikiamų paslaugų atitiktį trumpalaikėms ir ilgalaikėms darbo rinkos poreikių prognozėms</t>
  </si>
  <si>
    <t>Universitetų ir kolegijų studentų skaičius, tenkantis 1 tūkst. gyventojų</t>
  </si>
  <si>
    <t>Profesinio mokymo įstaigų mokinių skaičius, tenkantis 1 tūkst. gyventojų</t>
  </si>
  <si>
    <t xml:space="preserve">02.01.01. Kryptingos profesinio orientavimo sistemos bendradarbiaujant Panevėžio miesto bendrojo ugdymo, profesinio mokymo ir aukštojo mokslo įstaigoms bei verslo įmonėms sukūrimas ir įgyvendinimas </t>
  </si>
  <si>
    <t>Profesijos patarėjų etatų skaičius</t>
  </si>
  <si>
    <t>Naujų miesto lygmens profesinio orientavimo priemonių skaičius</t>
  </si>
  <si>
    <t>01.01. Uždavinys. Užtikrinti kokybišką ir efektyvią socialinę paramą bendruomenėje</t>
  </si>
  <si>
    <t xml:space="preserve">Gyventojų poreikius atitinkančių socialinių paslaugų  dalis nuo Socialinio paslaugų kataloge nurodytų paslaugų skaičiaus </t>
  </si>
  <si>
    <t>01.01.01. Išmokų, kompensacijų ir socialinės paramos mokiniams skyrimas ir mokėjimas iš valstybės biudžeto lėšų</t>
  </si>
  <si>
    <t>Gavėjų skaičius</t>
  </si>
  <si>
    <t>Suteiktų  socialinę riziką patiriantiems asmenims socialinės paramos rūšių skaičius</t>
  </si>
  <si>
    <t>01.01.02. Pašalpų ir kompensacijų skyrimas ir mokėjimas iš savivaldybės biudžeto lėšų</t>
  </si>
  <si>
    <t>Socialinių paslaugų gavėjų skaičius</t>
  </si>
  <si>
    <t>01.01.04. Paslaugų teikimas Panevėžio jaunuolių dienos centre</t>
  </si>
  <si>
    <t>01.01.05. Paslaugų teikimas Panevėžio atvirame jaunimo centre</t>
  </si>
  <si>
    <t>Paslaugų gavėjų skaičius</t>
  </si>
  <si>
    <t>01.01.06. Paslaugų teikimas Panevėžio socialinių paslaugų centre</t>
  </si>
  <si>
    <t>01.01.07. Glaudus bendradarbiavimas su NVO skatinant jų įtrauktį teikti socialines paslaugas ir plėsti teikiamų socialinių paslaugų spektrą</t>
  </si>
  <si>
    <t xml:space="preserve">NVO teikiančių socialines paslaugas, skaičius </t>
  </si>
  <si>
    <t>NVO teikiamų socialinių paslaugų dalis nuo Socialinių paslaugų kataloge nurodytų paslaugų skaičiaus</t>
  </si>
  <si>
    <t>Iš NVO perkamų socialinių paslaugų skaičius</t>
  </si>
  <si>
    <t>01.01.08. Kompleksinių paslaugų šeimoms ir vaikams teikimas</t>
  </si>
  <si>
    <t>Šeimų ir vaikų, gavusių kompleksines paslaugas, skaičius</t>
  </si>
  <si>
    <t>Įkurtas kompleksinių paslaugų centras vaikams su negalia ir jų šeimos nariams</t>
  </si>
  <si>
    <t>01.01.09. Šeimoje ir bendruomenėje teikiamų paslaugų infrastruktūros plėtra</t>
  </si>
  <si>
    <t>Socialinių paslaugų spektro įvairovė ir dalis nuo Socialinio paslaugų kataloge nurodytų paslaugų skaičiaus</t>
  </si>
  <si>
    <t>Suteiktų nestacionarių paslaugų asmenims (šeimoms) bendruomenėje ir šeimoje dalis nuo Socialinių paslaugų kataloge nurodytų nestacionarių paslaugų skaičiaus</t>
  </si>
  <si>
    <t>Įkurtas dienos centras senyvo amžiaus asmenims</t>
  </si>
  <si>
    <t xml:space="preserve">Organizacijų, teikiančių sociokultūrines paslaugas vyresnio amžiaus žmonėms, skaičius </t>
  </si>
  <si>
    <t>Sukurtas planas dėl ilgalaikės (trumpalaikės) socialinės globos paslaugų plėtros suaugusiems asmenims</t>
  </si>
  <si>
    <t>01.01.11. Socialinių paslaugų integracijos bendruomenėje plėtra</t>
  </si>
  <si>
    <t>Socialinę riziką patiriančių asmenų, dalyvavusių socialinei integracijai skirtose veiklose, dalis nuo nustatytų / besikreipiančių asmenų skaičiaus</t>
  </si>
  <si>
    <t xml:space="preserve">Suteiktų socialinės integracijos bendruomenėje paslaugų rūšių skaičius </t>
  </si>
  <si>
    <t>01.02. Uždavinys. Vystyti socialinės paramos individualizuoto kompleksiškumo teikimo modelį</t>
  </si>
  <si>
    <t xml:space="preserve">Asmenų, patiriančių socialinės rizikos veiksnius, skaičius </t>
  </si>
  <si>
    <t>Asmenų, parengtų integruotis į darbo rinką, skaičius</t>
  </si>
  <si>
    <t>01.02.01. Kompleksinės ir individualizuotos socialinės paramos teikimo, derinant finansinę paramą, socialines paslaugas ir užimtumo didinimo priemones, plėtra</t>
  </si>
  <si>
    <t>Asmenų, gavusių kompleksines paslaugas, skaičius</t>
  </si>
  <si>
    <t xml:space="preserve">01.01. Uždavinys.  Patobulinti miesto erdvių ir objektų kokybę, jų priežiūrą </t>
  </si>
  <si>
    <t>01.01.01. Žaliųjų jungčių sukūrimas</t>
  </si>
  <si>
    <t>Parengtų projektų skaičius</t>
  </si>
  <si>
    <t>Sutvarkytų miesto erdvių plotas</t>
  </si>
  <si>
    <t>01.01.02. Viešųjų erdvių pritaikymas įvairioms socialinėms grupėms</t>
  </si>
  <si>
    <t>Kūrybinės dirbtuvės</t>
  </si>
  <si>
    <t>Suorganizuotas gražiausiai tvarkomos aplinkos konkursas</t>
  </si>
  <si>
    <t>01.01.03. Miesto želdynų ir želdinių teritorijose esančių želdynų ir želdinių būklės stebėsena, priežiūra ir apsauga</t>
  </si>
  <si>
    <t xml:space="preserve">Miesto želdynų ir želdinių būklės stebėsenos planas
</t>
  </si>
  <si>
    <t>Miesto teritorijoje esančių želdinių ir želdynų inventorizacija</t>
  </si>
  <si>
    <t>Sukurtos želdynų apsaugos priemonės</t>
  </si>
  <si>
    <t>02.01. Uždavinys.  Modernizuoti esamą ir tvariai vystyti naują miesto infrastruktūrą</t>
  </si>
  <si>
    <t>Statybos leidimų skaičius miesto centrinėje dalyje</t>
  </si>
  <si>
    <t>02.01.01. Nekilnojamųjų kultūros paveldo objektų apskaita, tvarkyba, ženklinimas, sklaida</t>
  </si>
  <si>
    <t>Parengtų apskaitos dokumentų skaičius</t>
  </si>
  <si>
    <t>Kultūros paveldo objektų tyrimai (archeologiniai, polichrominiai, konstrukcijų ir pan.)</t>
  </si>
  <si>
    <t>Sutvarkytų, modernizuotų kultūros paveldo objektų skaičius</t>
  </si>
  <si>
    <t>Paženklintų kultūros paveldo objektų skaičius</t>
  </si>
  <si>
    <t>Kultūros paveldo objektų sklaida (renginiai, leidiniai, bukletai ir pan.)</t>
  </si>
  <si>
    <t>02.01.02. Pramoninių teritorijų konversijos projektų vykdymas</t>
  </si>
  <si>
    <t>Įgyvendintų pramoninių teritorijų konversijos projektų skaičius</t>
  </si>
  <si>
    <t>02.01.03. Paskatų sistemos sukūrimas esamų apleistų sklypų įveiklinimui</t>
  </si>
  <si>
    <t xml:space="preserve">Sukurta  paskatų sistema	</t>
  </si>
  <si>
    <t>02.01.04. Darnus teritorijų planavimas ir vystymas</t>
  </si>
  <si>
    <t>Parengti kompleksiniai teritorijų planavimo dokumentai (bendrojo plano koregavimas)</t>
  </si>
  <si>
    <t>Parengti kompleksiniai teritorijų planavimo dokumentai  (specialieji, detalieji planai)</t>
  </si>
  <si>
    <t>Parengti žemės sklypų formavimo ir pertvarkymo projektai</t>
  </si>
  <si>
    <t>Įregistruoti žemės sklypai, parengti kadastrinių matavimų planai</t>
  </si>
  <si>
    <t>Modernizuota GIS, atnaujinta Arc GIS programinė įranga</t>
  </si>
  <si>
    <t>Kompl.</t>
  </si>
  <si>
    <t>2.3.2</t>
  </si>
  <si>
    <t>02.02. Uždavinys.  Įgyvendinti valstybinės ir regioninės svarbos projektus</t>
  </si>
  <si>
    <t>02.02.01. „Rail Baltica“ projekto ir miesto urbanistinės sistemos sąsajų sukūrimas</t>
  </si>
  <si>
    <t>Parengta urbanistinės plėtros galimybių studija „Panevėžys Connect“</t>
  </si>
  <si>
    <t>Parengta tarptautinio keleivių stoties galimybių studija dėl atšakos ašyje „Rail Baltica“ Panevėžio mieste</t>
  </si>
  <si>
    <t>02.02.02. Miesto teritorijos plėtra</t>
  </si>
  <si>
    <t>Prijungtos gretimos gyvenvietės bei teritorijos Šiaulių kryptimi nuo miesto ribos iki „Rail Baltica“ magistralės</t>
  </si>
  <si>
    <t>Parengta miesto teritorijos plėtros galimybių studija</t>
  </si>
  <si>
    <t>Pasiūlytos ir prijungtos, suplanuotos naujos teritorijos, plotas</t>
  </si>
  <si>
    <t>Suplanuotų teritorijų vystymas ir įvykdyti projektai, skaičius</t>
  </si>
  <si>
    <t>Įrengta ir išvystyta LEZ ar pramonės parko teritorija šalia geležinkelio krovinių regioninio terminalo, plotas</t>
  </si>
  <si>
    <t>Parengta galimybių studija</t>
  </si>
  <si>
    <t xml:space="preserve">Sukurta Panevėžio funkcinės zonos plėtros strategija </t>
  </si>
  <si>
    <t xml:space="preserve">01.01. Uždavinys.  Užtikrinti saugią ir švarią aplinką bei įdiegti žiedinės ekonomikos (beatliekės gamybos) principus </t>
  </si>
  <si>
    <t>2.2.2</t>
  </si>
  <si>
    <t>01.01.01. Aplinkos kokybės gerinimas</t>
  </si>
  <si>
    <t>Surinktų gatvių valymo atliekų kiekis</t>
  </si>
  <si>
    <t>Surinktų bešeimininkių atliekų kiekis</t>
  </si>
  <si>
    <t>Naudotų automobilių padangų, surinktų iš miesto bendro naudojimo teritorijų, kiekis</t>
  </si>
  <si>
    <t>Iškeltų lizdų iš medžių skaičius</t>
  </si>
  <si>
    <t>Asbesto turinčių gaminių atliekų kiekis</t>
  </si>
  <si>
    <t>t / metus</t>
  </si>
  <si>
    <t>01.01.02. Atliekų tvarkymo infrastruktūros plėtra</t>
  </si>
  <si>
    <t>Konteineriai pakuočių atliekoms rinkti</t>
  </si>
  <si>
    <t>Konteineriai maisto atliekoms rinkti</t>
  </si>
  <si>
    <t>Konteineriai tekstilės atliekoms rinkti</t>
  </si>
  <si>
    <t>01.01.03. Visuomenės, gyventojų švietimas ir mokymas aplinkosaugos klausimais, sąmoningumo siekiant gyventi tvariau skatinimas</t>
  </si>
  <si>
    <t>Užprenumeruotų spaudinių skaičius</t>
  </si>
  <si>
    <t>Suorganizuotų aplinkosauginių renginių skaičius</t>
  </si>
  <si>
    <t>Paremtų aplinkosaugos švietimo projektų skaičius</t>
  </si>
  <si>
    <t xml:space="preserve">01.02. Uždavinys.  Patobulinti miesto erdvių ir objektų kokybę, jų priežiūrą </t>
  </si>
  <si>
    <t>01.02.01. Aplinkos stebėsenos, prevencinių, aplinkos atkūrimo priemonių įgyvendinimas</t>
  </si>
  <si>
    <t>Stebimų aplinkos komponentų skaičius</t>
  </si>
  <si>
    <t>Prižiūrėta Nevėžio upė vaga</t>
  </si>
  <si>
    <t>Prižiūrėtas Molainių filtracijos laukų teritorijos plotas</t>
  </si>
  <si>
    <t>01.02.02. Želdynų kūrimo ir želdinių veisimo, inventorizavimo priemonių įgyvendinimas</t>
  </si>
  <si>
    <t>Parengta inventorizacijos ataskaita</t>
  </si>
  <si>
    <t>Pasodintų želdinių skaičius</t>
  </si>
  <si>
    <t xml:space="preserve">01.01. Uždavinys.  Pagerinti savivaldybės veiklos valdymą </t>
  </si>
  <si>
    <t>01.01.01. Gyvenamųjų patalpų kadastriniai matavimai ir teisinė registracija, objektų paruošimas pardavimui, turto vertinimas</t>
  </si>
  <si>
    <t xml:space="preserve">Teisiškai įregistruotų objektų skaičius </t>
  </si>
  <si>
    <t>Turto vertinimo ataskaitos</t>
  </si>
  <si>
    <t>01.01.02. Nekilnojamojo turto (išskyrus gyvenamąsias patalpas) teisinė registracija, kadastriniai matavimai, turto vertinimas, inventorizacija, privatizuojamų objektų vertinimas ir patalpų paskirties keitimas</t>
  </si>
  <si>
    <t>01.01.03. Savivaldybės nekilnojamojo turto valdymo strategijos parengimas ir įgyvendinimas</t>
  </si>
  <si>
    <t>Parengta Savivaldybės nekilnojamojo turto valdymo strategija</t>
  </si>
  <si>
    <t>Įgyvendinama Savivaldybės nekilnojamojo turto valdymo strategija</t>
  </si>
  <si>
    <t>01.02. Uždavinys.  Tinkamai naudoti, saugoti, prižiūrėti, remontuoti ir eksploatuoti Savivaldybės turtą</t>
  </si>
  <si>
    <t>Laukiančiųjų socialinio būsto eilėje aprūpinimas būstu</t>
  </si>
  <si>
    <t>Suremontuotų gyvenamųjų patalpų  skaičius</t>
  </si>
  <si>
    <t>01.02.01. Atlikti  gyvenamųjų   patalpų remontą ir rekonstrukciją, vidaus ir lauko inžinerinių tinklų ir įrenginių remontą</t>
  </si>
  <si>
    <t>01.02.02. Padengti Savivaldybės neišnuomotų  gyvenamųjų patalpų išlaikymo ir priežiūros išlaidas</t>
  </si>
  <si>
    <t>Padengtos Savivaldybės neišnuomotų  gyvenamųjų patalpų išlaikymo ir priežiūros išlaidos</t>
  </si>
  <si>
    <t>01.02.03. Skirti lėšų išlaidoms už atnaujinamų  namų (gyvenamųjų patalpų) dalį, priklausančią Savivaldybei nuosavybės teise, padengti</t>
  </si>
  <si>
    <t>Savivaldybės atnaujintų butų skaičius atnaujinamuose namuose</t>
  </si>
  <si>
    <t>01.02.05. Padengti Savivaldybės neišnuomotų  negyvenamųjų patalpų išlaikymo ir priežiūros išlaidas</t>
  </si>
  <si>
    <t>Padengtos Savivaldybės neišnuomotų  negyvenamųjų patalpų išlaikymo ir priežiūros išlaidos</t>
  </si>
  <si>
    <t>01.02.06. Skirti lėšų išlaidoms už atnaujinamų  namų (negyvenamųjų patalpų) dalį, priklausančią Savivaldybei nuosavybės teise, padengti</t>
  </si>
  <si>
    <t xml:space="preserve">01.02.07. Finansinis turtas </t>
  </si>
  <si>
    <t>Savivaldybės valdomų įmonių proporcingai valdomų akcijų skaičiui gauta dotacija turtui įsigyti (PRATC ir PE)</t>
  </si>
  <si>
    <t>01.02.08. Padengti Savivaldybės gyvenamosioms patalpoms naujų inžinerinių tinklų (vandentiekio ir nuotekų) įrengimo ir prijungimo prie miesto centralizuotų tinklų išlaidas</t>
  </si>
  <si>
    <t xml:space="preserve">Savivaldybės gyvenamosiose patalpose įrengti nauji inžineriniai (vandentiekio ir nuotekų) tinklai </t>
  </si>
  <si>
    <t>01.02.09. Įsigyti, rekonstruoti ir remontuoti Savivaldybės ir socialinį būstą bei kitas gyvenamąsias patalpas (socialinėms paslaugoms teikti)</t>
  </si>
  <si>
    <t xml:space="preserve">Asmenų, aprūpintų gyvenamuoju plotu dėl Savivaldybės ir socialinio būsto fondo bei kito būsto metinio padidėjimo, skaičius </t>
  </si>
  <si>
    <t xml:space="preserve">Nupirkta butų </t>
  </si>
  <si>
    <t>01.02.10. Panevėžio nekilnojamojo turto valdymo centro veikla</t>
  </si>
  <si>
    <r>
      <rPr>
        <b/>
        <sz val="12"/>
        <rFont val="Times New Roman"/>
        <family val="1"/>
        <charset val="186"/>
      </rPr>
      <t>Išvengiamas mirtingumas</t>
    </r>
    <r>
      <rPr>
        <sz val="12"/>
        <rFont val="Times New Roman"/>
        <family val="1"/>
        <charset val="186"/>
      </rPr>
      <t xml:space="preserve"> (mirusiųjų nuo ligų ar būklių, kurių galima išvengti taikant žinomas efektyvias prevencijos ir / ar diagnostikos priemones ir / ar gydymo priemones, dalis procentais nuo visų gyventojų mirčių)</t>
    </r>
  </si>
  <si>
    <t xml:space="preserve">01.01.03. Vykdyti neveiksnių asmenų būklės peržiūrėjimą   </t>
  </si>
  <si>
    <t xml:space="preserve">01.01.04. Užkrečiamųjų ligų prevencijos ir kontrolės stiprinimas </t>
  </si>
  <si>
    <t>01.02. Uždavinys.  Tinkamai įgyvendinti Savivaldybei perduotas valstybės funkcijas</t>
  </si>
  <si>
    <t>01.02.01. Tvarkyti Gyventojų registrą ir teikti duomenis Valstybės registrui</t>
  </si>
  <si>
    <t>Archyvinių civilinės būklės aktų įrašų, gautų iš civilinės metrikacijos įstaigų, duomenų tvarkymas</t>
  </si>
  <si>
    <t>01.02.02. Registruoti civilinės būklės aktus</t>
  </si>
  <si>
    <t>Elektroniniu būdu pateiktų dokumentų dalis nuo visų gautų dokumentų dėl civilinės būklės aktų registravimo ir kitų su tuo susijusių paslaugų teikimo skaičiaus</t>
  </si>
  <si>
    <t>01.02.03. Organizuoti civilinę saugą ir mobilizaciją</t>
  </si>
  <si>
    <t>01.02.04. Kontroliuoti valstybinės kalbos vartojimą ir taisyklingumą</t>
  </si>
  <si>
    <t>Atliktų įmonių ir įstaigų, interneto svetainių, spaudos leidinių ir reklamos objektų patikrinimų skaičius</t>
  </si>
  <si>
    <t>Parengtų ir savivaldybės interneto svetainėje paskelbtų atmintinių ir rekomendacijų skaičius</t>
  </si>
  <si>
    <t>01.02.05. Vykdyti žemės ūkio funkcijas</t>
  </si>
  <si>
    <t>Užtikrinti Vietos savivaldos įstatyme numatytų 7 valstybės deleguotų žemės ūkio funkcijų vykdymą</t>
  </si>
  <si>
    <t>01.02.06. Tvarkyti archyvinius dokumentus</t>
  </si>
  <si>
    <t>Savivaldybės panaudotų dotacijų dalis nuo visų savivaldybei priskirtų archyvinių dokumentų tvarkymo funkcijai atlikti skirtų asignavimų dalies</t>
  </si>
  <si>
    <t>01.02.08. Vykdyti jaunimo teisių apsaugą</t>
  </si>
  <si>
    <t>01.02.07. Administruoti laikinuosius darbus</t>
  </si>
  <si>
    <t xml:space="preserve">Jaunimo reikalų koordinatoriams savivaldybėse rekomenduotų atlikti užduočių įgyvendinimas (ne mažiau, kaip) </t>
  </si>
  <si>
    <t>01.02.09. Teikti pirminę teisinę pagalbą</t>
  </si>
  <si>
    <t>Savivaldybės pirminės valstybės garantuojamos teisinės pagalbos specialistų netiksliai (netinkamai) užpildytų prašymų suteikti antrinę valstybės garantuojamą teisinę pagalbą skaičius nuo savivaldybės parengtų prašymų suteikti antrinę valstybės garantuojamą teisinę pagalbą skaičiaus</t>
  </si>
  <si>
    <t>01.02.10. Organizuoti gyventojų gyvenamosios vietos deklaravimą</t>
  </si>
  <si>
    <t>Gyvenamosios vietos deklaracijų, asmenų pateiktų elektroniniu būdu, dalies didėjimas per metus, ne mažiau kaip 1,5 proc.</t>
  </si>
  <si>
    <t>01.02.11. Teikti duomenis Valstybės suteiktos pagalbos registrui</t>
  </si>
  <si>
    <t>Pateikta duomenų Suteiktos valstybės pagalbos registrui (proc. registre įregistruotos valstybės ir nereikšmingos pagalbos nuo visos suteiktos valstybės ir nereikšmingos pagalbos)</t>
  </si>
  <si>
    <t>01.02.12. Administruoti socialines išmokas, paslaugas ir kompensacijas</t>
  </si>
  <si>
    <t>01.02.13. Savivaldybei priskirtai valstybinei žemei ir kitam valstybiniam turtui valdyti, naudoti ir disponuoti  juo patikėjimo teise</t>
  </si>
  <si>
    <t>Tikslingas savivaldybei perduotų pagal nustatytą tikslą ir poreikį sklypų skaičius</t>
  </si>
  <si>
    <t>01.02.14. Tvarkyti erdvinių duomenų rinkinį</t>
  </si>
  <si>
    <t>Suderintų į Savivaldybės erdvinių duomenų rinkinį integruotų planų skaičius</t>
  </si>
  <si>
    <t>01.02.15. Finansuoti tarpinstitucinio bendradarbiavimo koordinavimą (TBK)</t>
  </si>
  <si>
    <t>Praktikuojančių sveikatos priežiūros specialistų skaičius, tenkantis 10 tūkst. gyventojų</t>
  </si>
  <si>
    <t xml:space="preserve">Visuomenės sveikatos stiprinimo renginių skaičius </t>
  </si>
  <si>
    <t xml:space="preserve">Visuomenės sveikatos stiprinimo renginių dalyvių skaičius </t>
  </si>
  <si>
    <t>Panevėžio miesto savivaldybės savižudybių prevencijos programos dalyvių skaičius</t>
  </si>
  <si>
    <t>Sveikos mitybos skatinimo ir nutukimo prevencijos priemonėse dalyvavusių asmenų skaičius</t>
  </si>
  <si>
    <t>Panevėžio miesto maudyklų, kuriose stebima vandens kokybė, skaičius</t>
  </si>
  <si>
    <t>Asmenų, kuriems peržiūrėtas neveiksnumas, skaičius</t>
  </si>
  <si>
    <t>Užkrečiamųjų ligų prevencijos veiklose dalyvavusių asmenų skaičius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</si>
  <si>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</si>
  <si>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</si>
  <si>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</si>
  <si>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</si>
  <si>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</si>
  <si>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</si>
  <si>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</si>
  <si>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</si>
  <si>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</si>
  <si>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</si>
  <si>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</si>
  <si>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</si>
  <si>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16 Visuomenės sveikatos rėmimo specialioji programa</t>
  </si>
  <si>
    <t>tūkst. Eur</t>
  </si>
  <si>
    <t>Suremontuotų  nekilnojamojo turto (išskyrus gyvenamąsias patalpas) vienetų skaičius</t>
  </si>
  <si>
    <t>Teigiamas/  Nepakitęs/  Neigiamas</t>
  </si>
  <si>
    <t>Sporto varžybų ir sveikatingumo renginių dalyvių skaičius, tenkantis 1 tūkst. gyventojų</t>
  </si>
  <si>
    <t>01.01.01. Sporto įstaigų paslaugų stiprinimas ir plėtra</t>
  </si>
  <si>
    <t>01.01.02. Sporto ir viešosios aktyvaus laisvalaikio infrastruktūros daugiafunkciškumo plėtojimas ir pritaikymas nustatytiems kokybės standartams</t>
  </si>
  <si>
    <t>01.01.03. Projektų, skatinančių, populiarinančių sportą, fizinį aktyvumą finansavimas</t>
  </si>
  <si>
    <t xml:space="preserve">01.02.01. Tarptautinių bei nacionalinių fizinio aktyvumo ir sporto renginių organizavimas.
Dalyvavimas sporto varžybose, renginiuose </t>
  </si>
  <si>
    <t>01.02.02. Aukšto meistriškumo sportininkų ir jų trenerių skatinimas už sporto laimėjimus</t>
  </si>
  <si>
    <t xml:space="preserve">01.02.03. Sporto organizacijų raginimas turėti ilgalaikius planavimo dokumentus (planus, strategijas), finansuoti projektus siekiant kokybinių ir kiekybinių rezultatų </t>
  </si>
  <si>
    <t>Atlikta kultūros įstaigų teikiamų paslaugų kokybės ir poreikių analizė</t>
  </si>
  <si>
    <t>Vadovaujantis atlikta  kultūros įstaigų teikiamų paslaugų kokybės ir poreikių analize bei išvadomis, parengtas kultūros ir meno įstaigų optimizavimo planas</t>
  </si>
  <si>
    <t>Pagal miesto pramonės įmonių poreikius ekonominės specializacijos kryptis UŽT organizuojamuose mokymuose perkvalifikuotų asmenų skaičius</t>
  </si>
  <si>
    <t>02.04.02. Įmonių dalyvavimo MTPI srities programose skatinimas</t>
  </si>
  <si>
    <t>Atviros prieigos laboratorijų tinklu pasinaudojusių įmonių skaičius</t>
  </si>
  <si>
    <t>Atnaujintų vietinės reikšmės kelių ir gatvių su asfalto danga ilgis</t>
  </si>
  <si>
    <t>Rekonstruotų vietinės reikšmės kelių ir gatvių su žvyro danga ilgis</t>
  </si>
  <si>
    <t xml:space="preserve">Atnaujintų vidaus kelių </t>
  </si>
  <si>
    <t>km / metus</t>
  </si>
  <si>
    <t>Atnaujintų automobilių aikštelių skaičius</t>
  </si>
  <si>
    <t>01.01.01. 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</si>
  <si>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01.01.02. 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</si>
  <si>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02.01.01. Panevėžio miesto partnerysčių įgyvendinimas, tarptautinio bendradarbiavimo palaikymas</t>
  </si>
  <si>
    <t>02.02.01. Skirtingų auditorijų pasiekiamumo didinimas (nauji kanalai, inovatyvios sklaidos priemonės, viešinimo kampanijos, virtualių sprendimų taikymas, nuolatinio monitoringo užtikrinimas)</t>
  </si>
  <si>
    <r>
      <rPr>
        <b/>
        <sz val="12"/>
        <color theme="1"/>
        <rFont val="Times New Roman"/>
        <family val="1"/>
        <charset val="186"/>
      </rPr>
      <t>01.01. Uždavinys.</t>
    </r>
    <r>
      <rPr>
        <sz val="12"/>
        <color theme="1"/>
        <rFont val="Times New Roman"/>
        <family val="1"/>
        <charset val="186"/>
      </rPr>
      <t xml:space="preserve">  Pagerinti skaitmeninį junglumą</t>
    </r>
  </si>
  <si>
    <t>Įdiegtų  programinių sprendimų, mažinančių administracinę naštą, skaičius</t>
  </si>
  <si>
    <t>01.01.01. Viešųjų ir administracinių paslaugų teikimo elektroniniu būdu plėtra</t>
  </si>
  <si>
    <t>Įdiegta bendra elektroninių paslaugų informacinė sistema, leidžianti kurti ir viešinti naujas elektronines paslaugas</t>
  </si>
  <si>
    <t>Savivaldybės interneto svetainės atnaujinimas</t>
  </si>
  <si>
    <t>Naujai sukurtų elektroninių paslaugų skaičius</t>
  </si>
  <si>
    <t>Integruotų informacinių sistemų skaičius</t>
  </si>
  <si>
    <t>Atnaujinta kompiuterių techninė ir programinė įranga</t>
  </si>
  <si>
    <t>01.01.02. Viešojo administravimo, diegiant tarpusavyje integruotas informacines sistemas, modernizavimas</t>
  </si>
  <si>
    <t>01.01.03. Išmaniųjų technologijų diegimas efektyviam viešųjų paslaugų infrastruktūros valdymui</t>
  </si>
  <si>
    <t>01.01.03. Plėtoti itin didelio pralaidumo plačiajuosčio ryšio tinklus</t>
  </si>
  <si>
    <t>Įdiegtos priemonės</t>
  </si>
  <si>
    <t>Dalyvauta Lietuvos savivaldybių asociacijos (LSA) veikloje (organizacijų, kurių narė yra Savivaldybė, skaičius)</t>
  </si>
  <si>
    <r>
      <rPr>
        <b/>
        <sz val="12"/>
        <rFont val="Times New Roman"/>
        <family val="1"/>
        <charset val="186"/>
      </rPr>
      <t>01.01. Uždavinys.</t>
    </r>
    <r>
      <rPr>
        <sz val="12"/>
        <rFont val="Times New Roman"/>
        <family val="1"/>
        <charset val="186"/>
      </rPr>
      <t xml:space="preserve">  Užtikrinti Panevėžio miesto savivaldybės  kultūros įstaigų veiklos kokybės  ir paslaugų prieinamumo gerinimą </t>
    </r>
  </si>
  <si>
    <t>Įgyvendinti projektai</t>
  </si>
  <si>
    <t>Modernizuotų / įrengtų ir pritaikytų daugiafunkcinėms ir daugiakultūrinėms  paskirties paslaugoms istaigų / objektų skaičius</t>
  </si>
  <si>
    <t>Įrengtas ilgalaikės priežiūros dienos centras</t>
  </si>
  <si>
    <t>Skaičius</t>
  </si>
  <si>
    <t>Įgyvendinti  projektai</t>
  </si>
  <si>
    <t>Aprūpinti būstu asmenys (šeimos)</t>
  </si>
  <si>
    <t>Naujų įrengtų netaršaus mikrotransporto priemonių stovų komplektai</t>
  </si>
  <si>
    <t>05.02.01. Sankryžų modernizavimas  siekiant užtikrinti  saugumą</t>
  </si>
  <si>
    <t>Modernizuota miesto apšvietimo sistema, proc.</t>
  </si>
  <si>
    <t>Įrengta surūšiuotų atliekų aikštelių</t>
  </si>
  <si>
    <t>Kv. m.</t>
  </si>
  <si>
    <t>Švietimo įstaigų, kuriose modernizuotos vidaus  ir (ar) lauko patalpų erdvės, skaičius</t>
  </si>
  <si>
    <t xml:space="preserve">Skaičius </t>
  </si>
  <si>
    <t>Modernizuota dokumentų valdymo sistema skaitmeninant paslaugas</t>
  </si>
  <si>
    <t>01.02. Uždavinys. Padidinti eismo saugumą</t>
  </si>
  <si>
    <t>01.03. Uždavinys. Pasiekti skirtingų transporto būdų darną miesto sistemoje</t>
  </si>
  <si>
    <t>01.04. Uždavinys. Padidinti naudojimosi viešuoju transportu mastą</t>
  </si>
  <si>
    <t>01.05. Uždavinys. Išplėsti viešojo transporto ir susisiekimo infrastruktūrą bei atnaujinti viešojo transporto priemones</t>
  </si>
  <si>
    <t>02.02. Uždavinys. Patobulinti miesto erdvių ir objektų kokybę, jų priežiūrą</t>
  </si>
  <si>
    <t>03.01. Uždavinys. Modernizuoti esamą ir tvariai vystyti naują miesto infrastruktūrą</t>
  </si>
  <si>
    <r>
      <rPr>
        <b/>
        <sz val="12"/>
        <color theme="1"/>
        <rFont val="Times New Roman"/>
        <family val="1"/>
        <charset val="186"/>
      </rPr>
      <t>01.01. Uždavinys.</t>
    </r>
    <r>
      <rPr>
        <sz val="12"/>
        <color theme="1"/>
        <rFont val="Times New Roman"/>
        <family val="1"/>
        <charset val="186"/>
      </rPr>
      <t xml:space="preserve"> Įgyvendinti jaunimo politiką</t>
    </r>
  </si>
  <si>
    <t xml:space="preserve">01.01.01. Darbo su jaunimu formų įvairovės užtikrinimas </t>
  </si>
  <si>
    <t>Veikiančių atvirų jaunimo centrų ir erdvių skaičius</t>
  </si>
  <si>
    <t xml:space="preserve">Teritorijų, kuriose vyksta darbas su jaunimu gatvėje, skaičius </t>
  </si>
  <si>
    <t xml:space="preserve">Jaunimo informavimo ir konsultavimo taško klientų skaičius  </t>
  </si>
  <si>
    <t>01.01.02. Įgyvendinti jaunimo vasaros užimtumo ir integracijos į darbo rinką programą</t>
  </si>
  <si>
    <t>Į programą įsitraukusių darbdavių skaičius</t>
  </si>
  <si>
    <t>01.01.03. Jaunimo poreikius atitinkančios jaunimo politikos įgyvendinimas</t>
  </si>
  <si>
    <t>Jaunimo savanorišką tarnybą baigusių asmenų skaičius</t>
  </si>
  <si>
    <t xml:space="preserve">Finansuotų jaunimo ir su jaunimu dirbančių organizacijų projektų, veiklos programų, iniciatyvų skaičius </t>
  </si>
  <si>
    <t xml:space="preserve">Jaunimo organizacijų veiklos skatinimo priemonių skaičius </t>
  </si>
  <si>
    <t>Veikiančių nevyriausybinių, bendruomeninių organizacijų skaičius</t>
  </si>
  <si>
    <t xml:space="preserve">Nevyriausybinių, bendruomeninių organizacijų Savivaldybei pateiktų projektų / paraiškų finansavimui gauti skaičius </t>
  </si>
  <si>
    <r>
      <rPr>
        <b/>
        <sz val="12"/>
        <color theme="1"/>
        <rFont val="Times New Roman"/>
        <family val="1"/>
        <charset val="186"/>
      </rPr>
      <t>01.02. Uždavinys.</t>
    </r>
    <r>
      <rPr>
        <sz val="12"/>
        <color theme="1"/>
        <rFont val="Times New Roman"/>
        <family val="1"/>
        <charset val="186"/>
      </rPr>
      <t xml:space="preserve"> Išplėtoti NVO ir bendruomeninių organizacijų veiklą bei paskatinti jų iniciatyvas, paskatinti gyventojų bendruomeniškumą ir pilietiškumą</t>
    </r>
  </si>
  <si>
    <t xml:space="preserve">NVO ir bendruomeninių organizacijų įgyvendintų projektų skaičius </t>
  </si>
  <si>
    <t xml:space="preserve">Viešai pasiekiamų NVO dalis nuo veikiančių NVO </t>
  </si>
  <si>
    <t xml:space="preserve">Nevyriausybinių ir bendruomeninių organizacijų veiklos skatinimo priemonių skaičius </t>
  </si>
  <si>
    <t xml:space="preserve">NVO veiklos ir projektų finansavimas </t>
  </si>
  <si>
    <t xml:space="preserve">01.02.01. Įgyvendinti Panevėžio nevyriausybinių organizacijų (NVO) plėtros politikos priemones </t>
  </si>
  <si>
    <r>
      <t>Nevyriausybinių ir bendruomeninių organizacijų lyderių, narių kvalifikacijos kėlimas</t>
    </r>
    <r>
      <rPr>
        <u/>
        <sz val="12"/>
        <rFont val="Times New Roman"/>
        <family val="1"/>
        <charset val="186"/>
      </rPr>
      <t xml:space="preserve"> </t>
    </r>
    <r>
      <rPr>
        <sz val="12"/>
        <rFont val="Times New Roman"/>
        <family val="1"/>
        <charset val="186"/>
      </rPr>
      <t>(dalyvavusių organizacijų / asmenų skaičius)</t>
    </r>
  </si>
  <si>
    <t>20  / 30</t>
  </si>
  <si>
    <t>30 / 40</t>
  </si>
  <si>
    <t>40 / 50</t>
  </si>
  <si>
    <t>01.02.02. Gyventojų bendruomeniškumo ir pilietiškumo skatinimas</t>
  </si>
  <si>
    <t xml:space="preserve">Gyventojų, dalyvaujančių savanorystės veiklose viešoje sektoriaus įstaigose, skaičius  </t>
  </si>
  <si>
    <t>Gyventojų, dalyvaujančių bendruomeninių organizacijų veiklose, skaičius per metus (jaunimo proc.)</t>
  </si>
  <si>
    <t xml:space="preserve">Suorganizuotų priemonių, skirtų bendruomeninių ir NVO organizacijų bendradarbiavimui skatinti, skaičius </t>
  </si>
  <si>
    <t>3000
 / 5</t>
  </si>
  <si>
    <t>3200
 / 6</t>
  </si>
  <si>
    <t>3000
 / 7</t>
  </si>
  <si>
    <t>30
 / 10</t>
  </si>
  <si>
    <t>40
 / 20</t>
  </si>
  <si>
    <t>50
 / 30</t>
  </si>
  <si>
    <t>01.02.03. Pagalbos priemonių nukentėjusiems subjektams užtikrinimas</t>
  </si>
  <si>
    <t>Suteiktos pagalbos priemonių skaičius</t>
  </si>
  <si>
    <t>1.4.1</t>
  </si>
  <si>
    <t>1.42.2</t>
  </si>
  <si>
    <t>01.03. Uždavinys. 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</si>
  <si>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01.03.01. Finansuoti projektus neigiamų socialinių veiksnių prevencijai įgyvendinti</t>
  </si>
  <si>
    <t>Finansuotų projektų skaičius</t>
  </si>
  <si>
    <t>Stabilus</t>
  </si>
  <si>
    <t>Vidutinės tikėtinos gyvenimo trukmės santykis su šalies rodikliu</t>
  </si>
  <si>
    <t>Nėra
 duomenų</t>
  </si>
  <si>
    <t>SAVIVALDYBĖS PLĖTROS TIKSLAI, UŽDAVINIAI IR JŲ STEBĖSENOS RODIKLIAI</t>
  </si>
  <si>
    <t xml:space="preserve">1 lentelė. </t>
  </si>
  <si>
    <r>
      <t xml:space="preserve">2024–2026 METŲ </t>
    </r>
    <r>
      <rPr>
        <b/>
        <sz val="11"/>
        <rFont val="Calibri"/>
        <family val="2"/>
        <charset val="186"/>
        <scheme val="minor"/>
      </rPr>
      <t>INVESTICIJŲ PROJEKTŲ PROGRAMOS (02)</t>
    </r>
    <r>
      <rPr>
        <sz val="11"/>
        <rFont val="Calibri"/>
        <family val="2"/>
        <charset val="186"/>
        <scheme val="minor"/>
      </rPr>
      <t xml:space="preserve"> TIKSLAI, UŽDAVINIAI, PRIEMONĖS, ASIGNAVIMAI IR KITOS LĖŠOS (TŪKST.EUR)</t>
    </r>
  </si>
  <si>
    <r>
      <t xml:space="preserve">2024–2026 METŲ </t>
    </r>
    <r>
      <rPr>
        <b/>
        <sz val="11"/>
        <rFont val="Calibri"/>
        <family val="2"/>
        <charset val="186"/>
        <scheme val="minor"/>
      </rPr>
      <t>SAVIVALDYBĖS VALDYMO PROGRAMOS (01)</t>
    </r>
    <r>
      <rPr>
        <sz val="11"/>
        <rFont val="Calibri"/>
        <family val="2"/>
        <charset val="186"/>
        <scheme val="minor"/>
      </rPr>
      <t xml:space="preserve"> TIKSLAI, UŽDAVINIAI, PRIEMONĖS, ASIGNAVIMAI IR KITOS LĖŠOS (TŪKST.EUR)</t>
    </r>
  </si>
  <si>
    <t>2024 – 2026 METŲ ASIGNAVIMŲ IR KITŲ LĖŠŲ PASISKIRSTYMAS PAGAL PROGRAMAS (TŪKST. EUR)</t>
  </si>
  <si>
    <t>2 lentelė</t>
  </si>
  <si>
    <t>PROGRAMŲ UŽDAVINIAI, PRIEMONĖS IR JŲ STEBĖSENOS RODIKLIAI</t>
  </si>
  <si>
    <t>4 lentelė</t>
  </si>
  <si>
    <t>SAVIVALDYBĖS PROGRAMŲ TIKSLAI, UŽDAVINIAI, PRIEMONĖS, ASIGNAVIMAI IR KITOS LĖŠOS</t>
  </si>
  <si>
    <t xml:space="preserve">Asm. </t>
  </si>
  <si>
    <t>Įsteigtos pareigybės</t>
  </si>
  <si>
    <r>
      <rPr>
        <b/>
        <sz val="12"/>
        <color theme="1"/>
        <rFont val="Times New Roman"/>
        <family val="1"/>
        <charset val="186"/>
      </rPr>
      <t>1 grafikas.</t>
    </r>
    <r>
      <rPr>
        <b/>
        <i/>
        <sz val="12"/>
        <color theme="1"/>
        <rFont val="Times New Roman"/>
        <family val="1"/>
        <charset val="186"/>
      </rPr>
      <t xml:space="preserve"> </t>
    </r>
    <r>
      <rPr>
        <sz val="12"/>
        <color theme="1"/>
        <rFont val="Times New Roman"/>
        <family val="1"/>
        <charset val="186"/>
      </rPr>
      <t>2024 metų asignavimų ir kitų lėšų pasiskirstymas pagal programas</t>
    </r>
  </si>
  <si>
    <t xml:space="preserve">Įsigyti, rekonstruoti ir remontuoti Savivaldybės nekilnojamąjį turtą (išskyrus gyvenamąsias patalpas), vidaus ir lauko inžinerinius tinklus ir įrenginius
</t>
  </si>
  <si>
    <t>01.02.04. Įsigyti, rekonstruoti ir remontuoti Savivaldybės nekilnojamąjį turtą (išskyrus gyvenamąsias patalpas), vidaus ir lauko inžinerinius tinklus ir įrenginius</t>
  </si>
  <si>
    <t xml:space="preserve">Įgyvendinus 2024–2026 m. Strateginiame veiklos plane numatytus tikslus, uždavinius ir priemones Panevėžys siekia tapti miestu, išsiskiriančiu kūrybišku, į ateitį ir pažangą orientuotu integraliu požiūriu, pramonės vystymuisi užtikrinančiu švarią aplinką ir patogią infrastruktūrą, suteikiančiu galimybę lankytis įvairiuose aukšto lygio kultūros, sporto ir  laisvalaikio renginiuose. Siekiamybė – būti ne tik pažangiu, inovatyviu miestu, bet ir vienu stipriausių Šiaurės Rytų Europos robotikos centrų.
Tikimasi, kad įgyvendinus numatytas priemones, stiprės Panevėžio ekonominė-socialinė aplinka, miesto įvaizdis, užtikrinama demokratija, kuriama socialinė gerovė, gerinama viešųjų paslaugų teikimo kokybė. Nuoseklus užsibrėžtų strateginių tikslų įgyvendinimas, nuolat augantis Panevėžio miesto žinomumas sukuria tvirtą pagrindą tolesniam darniam miesto vystymuisi, siekiant tapti pažangiu, inovatyviu, europietišku miestu.
</t>
  </si>
  <si>
    <r>
      <rPr>
        <b/>
        <sz val="12"/>
        <color theme="1"/>
        <rFont val="Times New Roman"/>
        <family val="1"/>
        <charset val="186"/>
      </rPr>
      <t xml:space="preserve">Urbanistinės plėtros programa (03). </t>
    </r>
    <r>
      <rPr>
        <sz val="12"/>
        <color theme="1"/>
        <rFont val="Times New Roman"/>
        <family val="1"/>
        <charset val="186"/>
      </rPr>
      <t>Siekiant platesnės teritorijos analizės ir bendros urbanistinės strategijos, kokybiškos architektūros kaip progreso ir pažangos, Urbanistinės plėtros programa apima šias sritis: teritorijų planavimą, urbanistiką, architektūrą, geografinę informacinę sistemą (toliau – GIS), nekilnojamąjį kultūros paveldą. 
Želdynų ir rekreacinių teritorijų, jų prieigų atnaujinimo projektų įgyvendinimas leis pagrindines žaliąsias erdves šalia Nevėžio upės sujungti į žaliąjį koridorių, kuris bus naudojamas gyventojų ir miesto svečių rekreacijai, paskatins papildomas vietinio verslo iniciatyvas, darys teigiamą įtaką centrinės dalies vystymuisi ir inicijuos naujus projektus šiuo metu nenaudojamuose ar apleistuose pastatuose.
Planuojama rengti Panevėžiui svarbių architektūrinių ir urbanistinių projektų konkursus, inicijuoti svarbius projektus, dėl kurių Panevėžys įgytų identitetą, gerinti Panevėžio miesto estetinį įvaizdį. 
Siekiama, kad Panevėžio nekilnojamasis kultūros paveldas būtų išsaugotas ir perduotas ateities kartoms, sudarant sąlygas visuomenei jį pažinti ir juo naudotis. Bus rengiami teritorijų planavimo dokumentai, t. y. kompleksinio (bendrasis, detalieji planai) ir specialiojo teritorijų planavimo dokumentai, kuriuose pateikiami teritorijų naudojimo, tvarkymo, apsaugos priemonių, teritorijų vystymo reikmių ir sąlygų sprendiniai. Planuojama vykdyti įvairios paskirties teritorijų detalųjį planavimą, žemės sklypų formavimo ir pertvarkymo projektus. 
Planuojama įgyvendinti valstybinės ir regioninės svarbos projektus: „Rail Baltica“, „Panevėžio LEZ“ teritorijos plėtra.
Programos vykdytojas – Savivaldybės administracijos Teritorijų planavimo ir architektūros skyrius.
Programos koordinatorė – Teritorijų planavimo ir architektūros skyriaus vyr. specialistė Gama Ranonienė.</t>
    </r>
  </si>
  <si>
    <r>
      <t xml:space="preserve">Investicijų projektų programa (02). </t>
    </r>
    <r>
      <rPr>
        <sz val="12"/>
        <color theme="1"/>
        <rFont val="Times New Roman"/>
        <family val="1"/>
        <charset val="186"/>
      </rPr>
      <t>Programa parengta siekiant kurti tvarią socialinę ir ekonominę kultūros vertę Panevėžyje, skatinti socialinės atskirties mažėjimą ir socialinį saugumą, tvarią miesto plėtrą ir transformaciją, vykdyti kryptingą darnaus judumo politiką savivaldybėje, mažinti poveikį klimato kaitai ir prie jos prisitaikyti, stiprinti gyventojų sveikatą ir skatinti fizinį aktyvumą siekiant aukšto sporto meistriškumo, didinti gyventojų socialinį aktyvumą ir pilietinę atsakomybę, švietimo sistemos prieinamumą ir kokybę, didinti miesto verslo aplinkos konkurencingumą.
Įgyvendinami projektai: kuriantys tvarią socialinę ir ekonominę kultūros vertę, modernizuojant kultūros įstaigas ir pagerinant kultūros paslaugų prieinamumą ir patrauklumą; stiprinantys gyventojų sveikatą ir skatinantys fizinį aktyvumą; skatinantys socialinės atskirties mažėjimą ir socialinį saugumą, socialinių paslaugų integracijos bendruomenėje plėtrą, skatinantys gyventojų bendruomeniškumą ir pilietiškumą, įtrauktį į savivaldos procesus; didinantys naudojimosi viešuoju transportu mastą; mažinantys poveikį klimato kaitai, skatinantys energijos taupymą, modernizuojant miesto apšvietimo sistemą, užtikrinantys saugią ir švarią aplinką, diegiant žiedinės ekonomikos principus, sutvarkant / atnaujinant miesto viešąsias erdves ir pritaikant jas įvairioms socialinėms grupėms; skatinantys miesto tvarią plėtrą ir transformaciją modernizuojant esamą ir vystant naują miesto inžinerinių tinklų infrastruktūrą, atnaujinant ir plečiant susiekimo komunikacijų infrastruktūrą; didinantys švietimo sistemos prieinamumą ir kokybę, modernizuojant švietimo įstaigų infrastruktūrą ir užtikrinant sveiką, saugią, emocinę ir fizinę aplinką; didinantys miesto verslo aplinkos konkurencingumą, sudarant palankias sąlygas verslo plėtrai ir investicijų pritraukimui.</t>
    </r>
    <r>
      <rPr>
        <b/>
        <sz val="12"/>
        <color theme="1"/>
        <rFont val="Times New Roman"/>
        <family val="1"/>
        <charset val="186"/>
      </rPr>
      <t xml:space="preserve">
</t>
    </r>
    <r>
      <rPr>
        <sz val="12"/>
        <color theme="1"/>
        <rFont val="Times New Roman"/>
        <family val="1"/>
        <charset val="186"/>
      </rPr>
      <t>Programos vykdytojai: Savivaldybės administracijos Strateginio planavimo ir finansų skyrius, Investicijų projektų skyrius, Miesto infrastruktūros skyrius, Miesto plėtros skyrius, Socialinių reikalų skyrius, Komunikacijos skyrius, Teritorijų planavimo ir architektūros skyrius.
Programos koordinatorė – Investicijų projektų skyriaus vyresnioji investicijų projektų specialistė Angelė Steponavičienė.</t>
    </r>
  </si>
  <si>
    <r>
      <rPr>
        <b/>
        <sz val="12"/>
        <color theme="1"/>
        <rFont val="Times New Roman"/>
        <family val="1"/>
        <charset val="186"/>
      </rPr>
      <t>Savivaldybės valdymo programa (01)</t>
    </r>
    <r>
      <rPr>
        <sz val="12"/>
        <color theme="1"/>
        <rFont val="Times New Roman"/>
        <family val="1"/>
        <charset val="186"/>
      </rPr>
      <t xml:space="preserve"> įgyvendinama, kad būtų vykdomos Lietuvos Respublikos vietos savivaldos įstatymo nustatytos savarankiškosios savivaldybių funkcijos, valstybinės (valstybės perduotos savivaldybėms) funkcijos. Programa orientuota į Savivaldybės institucijų funkcionavimo užtikrinimą, administracinių paslaugų teikimą ir tobulinimą. Savivaldybės valdymo programa rengiama siekiant planuoti savivaldybės institucijų, Savivaldybės administracijos ir kontrolės ir audito tarnybos veiklai užtikrinti skirtas išlaidas. Vadovaudamasi Vietos savivaldos įstatymu, Savivaldybės administracija turi užtikrinti atstovaujamosios institucijos – Savivaldybės tarybos ir ją aptarnaujančio Tarybos sekretoriato – finansinį, ūkinį ir materialinį aprūpinimą. Savivaldybės kontrolės ir audito tarnyba yra subjektas, prižiūrintis, ar teisėtai, ekonomiškai ir rezultatyviai valdomas ir naudojamas Savivaldybės turtas ir patikėjimo teise valdomas valstybės turtas, kaip vykdomas savivaldybės biudžetas ir naudojami kiti piniginiai ištekliai. Savivaldybės administracijos darbuotojai organizuoja Vietos savivaldos įstatyme numatytų savarankiškųjų ir valstybinių (valstybės perduotų savivaldybėms) savivaldybės funkcijų įgyvendinimą. Savivaldybės administracijos veiklos organizavimo išlaidas sudar</t>
    </r>
    <r>
      <rPr>
        <sz val="12"/>
        <rFont val="Times New Roman"/>
        <family val="1"/>
        <charset val="186"/>
      </rPr>
      <t>o valstybės tarnautojų ir darbuotojų, dirbančių pagal darbo sutartis, darbo užmokesčio fondas, komandiruočių ir kvalifikacijos kėlimo, ryšių paslaugų, Savivaldybės administracijos reikmėms naudojamų pastatų ir automobilių išlaikymo ir priežiūros, kanceliarinių, ūkinių prekių įsigijimo ir kitos išlaidos. Siekiant užtikrinti biudžetinių įstaigų buhalterinės apskaitos procesų efektyvumą ir kokybę, efektyviai panaudoti turimus išteklius, iš jų ir žmogiškuosius, optimizuoti finansinės atskaitomybės duomenų valdymą ir užtikrinti vienodus reikalavimus buhalterinės apskaitos srityje visoms Savivaldybei pavaldžioms įstaigoms, priimtas sprendimas biudžetinių įstaigų apskaitą tvarkyti centralizuotai, tai atliks Panevėžio apskaitos centras. 
Savivaldybei neužtenka finansinių resursų Vietos savivaldos įstatyme nurodytoms funkcijoms vykdyti. Ypač trūksta lėšų investic</t>
    </r>
    <r>
      <rPr>
        <sz val="12"/>
        <color theme="1"/>
        <rFont val="Times New Roman"/>
        <family val="1"/>
        <charset val="186"/>
      </rPr>
      <t>ijoms į miesto infrastruktūrą, Savivaldybės pastatų remontui, turtui įsigyti, todėl Savivaldybė kasmet skolinasi iš kredito įstaigų, neviršydama Lietuvos Respublikos Seimo kiekvieniems metams nustatomų skolinimosi limitų.
Programos vykdytojai: Savivaldybės administracijos Apskaitos skyrius, Centralizuotas vidaus audito skyrius, Civilinės metrikacijos skyrius, Strateginio planavimo ir finansų skyrius, Vidaus administravimo skyrius, Miesto infrastruktūros skyrius, Teisės skyrius, Savivaldybės kontrolės ir audito tarnyba.
Programos koordinatorės: Strateginio planavimo ir finansų skyriaus vedėjo pavaduotoja Greta Plungienė, Apskaitos skyriaus vedėja Lina Kolpertienė</t>
    </r>
  </si>
  <si>
    <r>
      <t xml:space="preserve">Aplinkos apsaugos rėmimo programa (04). </t>
    </r>
    <r>
      <rPr>
        <sz val="12"/>
        <color theme="1"/>
        <rFont val="Times New Roman"/>
        <family val="1"/>
        <charset val="186"/>
      </rPr>
      <t>Siekiama</t>
    </r>
    <r>
      <rPr>
        <b/>
        <sz val="12"/>
        <color theme="1"/>
        <rFont val="Times New Roman"/>
        <family val="1"/>
        <charset val="186"/>
      </rPr>
      <t xml:space="preserve"> </t>
    </r>
    <r>
      <rPr>
        <sz val="12"/>
        <color theme="1"/>
        <rFont val="Times New Roman"/>
        <family val="1"/>
        <charset val="186"/>
      </rPr>
      <t>mažinti poveikį klimato kaitai ir prie jos prisitaikyti; užtikrinti saugią ir švarią aplinką, įdiegti žiedinės ekonomikos (beatliekės gamybos) principus; patobulinti miesto erdvių ir objektų kokybę, jų priežiūrą.</t>
    </r>
    <r>
      <rPr>
        <b/>
        <sz val="12"/>
        <color theme="1"/>
        <rFont val="Times New Roman"/>
        <family val="1"/>
        <charset val="186"/>
      </rPr>
      <t xml:space="preserve"> </t>
    </r>
    <r>
      <rPr>
        <sz val="12"/>
        <color theme="1"/>
        <rFont val="Times New Roman"/>
        <family val="1"/>
        <charset val="186"/>
      </rPr>
      <t>Įgyvendinant programą bus surenkamos gatvių valymo atliekos, tvarkomos atliekomis užterštos teritorijos, kompensuojamos asbesto turinčių gaminių atliekų tvarkymo išlaidos gyventojams. Siekiant įgyvendinti Valstybiniame prevenciniame atliekų tvarkymo plane numatytus uždavinius, bus plečiama atliekų tvarkymo infrastruktūra, sudarytos geresnės sąlygos gyventojams rūšiuoti atliekas, mažinti atliekų, patenkančių į sąvartyną, kiekį ir skatinti gyventojus rūšiuoti atliekas. Vykdomas visuomenės, gyventojų informavimas ir švietimas, skatinant gyventi ekologiškiau ir tvariau.</t>
    </r>
    <r>
      <rPr>
        <b/>
        <sz val="12"/>
        <color theme="1"/>
        <rFont val="Times New Roman"/>
        <family val="1"/>
        <charset val="186"/>
      </rPr>
      <t xml:space="preserve">
</t>
    </r>
    <r>
      <rPr>
        <sz val="12"/>
        <color theme="1"/>
        <rFont val="Times New Roman"/>
        <family val="1"/>
        <charset val="186"/>
      </rPr>
      <t>Prižiūrimos miesto erdvės, sistemingai stebima Panevėžio miesto aplinkos būklė vykdant Panevėžio miesto savivaldybės aplinkos monitoringą pagal parengtą programą, prižiūrėta ir išvalyta Nevėžio upės vaga. Tęsiama žaliųjų plotų plėtra, esamų želdynų priežiūra, naujų želdynų veisimas prie miesto gatvių, parkuose ir skveruose, parengti ir įgyvendinti želdynų tvarkymo ir kūrimo projektai, sodinami nauji želdiniai prie miesto gatvių, parkuose, skveruose, prižiūrimi želdiniai, augantys Molainių buvusių filtracijos laukų teritorijoje.</t>
    </r>
    <r>
      <rPr>
        <b/>
        <sz val="12"/>
        <color theme="1"/>
        <rFont val="Times New Roman"/>
        <family val="1"/>
        <charset val="186"/>
      </rPr>
      <t xml:space="preserve">
</t>
    </r>
    <r>
      <rPr>
        <sz val="12"/>
        <color theme="1"/>
        <rFont val="Times New Roman"/>
        <family val="1"/>
        <charset val="186"/>
      </rPr>
      <t>Programos vykdytojas – Savivaldybės administracijos Miesto infrastruktūros skyrius.
Programos koordinatorė – Miesto infrastruktūros skyrius vyriausioji specialistė Rūta Taučikienė.</t>
    </r>
  </si>
  <si>
    <r>
      <t xml:space="preserve">Ekonominės plėtros ir verslo skatinimo programa (05). </t>
    </r>
    <r>
      <rPr>
        <sz val="12"/>
        <color theme="1"/>
        <rFont val="Times New Roman"/>
        <family val="1"/>
        <charset val="186"/>
      </rPr>
      <t>Ypatingas dėmesys skiriamas verslo, mokslo ir švietimo institucijų ryšių ir bendradarbiavimo stiprinimui, inovacijoms palankios verslo aplinkos sukūrimui, ketvirtosios pramonės revoliucijos (Pramonė 4.0) priemonių kūrimui, diegimui ir plėtojimui – siekiama skatinti robotų ir automatizavimo sprendimų kūrimą, vystymą ir taikymą; taip pat skatinti tiesiogiai su Pramone 4.0 susijusių sričių švietimo programas ir darbuotojų profiliavimo krypčių paramą.</t>
    </r>
    <r>
      <rPr>
        <b/>
        <sz val="12"/>
        <color theme="1"/>
        <rFont val="Times New Roman"/>
        <family val="1"/>
        <charset val="186"/>
      </rPr>
      <t xml:space="preserve"> </t>
    </r>
    <r>
      <rPr>
        <sz val="12"/>
        <color theme="1"/>
        <rFont val="Times New Roman"/>
        <family val="1"/>
        <charset val="186"/>
      </rPr>
      <t>Programa siekiama didinti verslo aplinkos sąlygų gerinimą ir konkurencingumą skatinant kurtis verslus, sudarant sąlygas verslo plėtrai ir investicijų pritraukimui, skatinant pažangių technologinių sprendimų kūrimą ir diegimą, skatinant verslo, mokslo ir viešojo sektorių bendradarbiavimą, sukuriant patrauklią aplinką naujų skaitmeninių technologijų bandymui mieste.</t>
    </r>
    <r>
      <rPr>
        <b/>
        <sz val="12"/>
        <color theme="1"/>
        <rFont val="Times New Roman"/>
        <family val="1"/>
        <charset val="186"/>
      </rPr>
      <t xml:space="preserve"> 
</t>
    </r>
    <r>
      <rPr>
        <sz val="12"/>
        <color theme="1"/>
        <rFont val="Times New Roman"/>
        <family val="1"/>
        <charset val="186"/>
      </rPr>
      <t>Programoje numatyti tikslas tapti vienu stipriausių Šiaurės Rytų Europos regiono robotikos centru, skatinančiu inovatyvius išradėjus, užtikrinančiu tamprų mokslo ir verslo bendradarbiavimą, siejančiu mokslinį robotų vystymą ir jų diegimą įvairiose ūkio šakose ir kūrybinėse industrijose, suteikiančiu aukštos pridėtinės vertės kūrybinę aplinką inovacijoms, galimybes verslams jas vystyti, taikyti ir komercializuoti.
Programos vykdytojas – Savivaldybės administracijos Miesto plėtros skyrius.
Programos koordinatorius – Miesto plėtros skyriaus vedėjas Jokūbas Leipus.</t>
    </r>
  </si>
  <si>
    <r>
      <t xml:space="preserve">Savivaldybės turto valdymo programa (06). </t>
    </r>
    <r>
      <rPr>
        <sz val="12"/>
        <color theme="1"/>
        <rFont val="Times New Roman"/>
        <family val="1"/>
        <charset val="186"/>
      </rPr>
      <t xml:space="preserve">Programa parengta siekiant, kad Savivaldybei nuosavybės teise priklausančio turto naudojimas būtų vykdomas planingai – atliekami kadastriniai matavimai, teisinė registracija, organizuojamas tinkamas turto eksploatavimas ir priežiūra, tinkamas lėšų panaudojimas turtui atnaujinti, pritraukiama investicijų nekilnojamojo turto būklei gerinti. Pagrindinė problema – socialinio būsto fondo trūkumas, todėl siekiama padidinti Savivaldybės ir socialinio būsto fondą, siekiant išplėsti galimybes apsirūpinti būstu asmenims ir šeimoms, turintiems teisę į socialinio būsto nuomą  ir užtikrinti efektyvų esamo gyvenamojo būsto naudojimą, priežiūrą, atnaujinimą ir modernizavimą. </t>
    </r>
    <r>
      <rPr>
        <b/>
        <sz val="12"/>
        <color theme="1"/>
        <rFont val="Times New Roman"/>
        <family val="1"/>
        <charset val="186"/>
      </rPr>
      <t xml:space="preserve">
</t>
    </r>
    <r>
      <rPr>
        <sz val="12"/>
        <color theme="1"/>
        <rFont val="Times New Roman"/>
        <family val="1"/>
        <charset val="186"/>
      </rPr>
      <t>Programos vykdytojas – Savivaldybės administracijos Miesto infrastruktūros skyrius.
Programos koordinatoriai: Miesto infrastruktūros skyriaus vyriausioji specialistė Jolanta Petrauskė, vyriausiasis specialistas Albertas Dragūnas.</t>
    </r>
  </si>
  <si>
    <r>
      <t xml:space="preserve">Informacinės visuomenės plėtros programa (09). </t>
    </r>
    <r>
      <rPr>
        <sz val="12"/>
        <color theme="1"/>
        <rFont val="Times New Roman"/>
        <family val="1"/>
        <charset val="186"/>
      </rPr>
      <t>Efektyvus tarpinstitucinis bendradarbiavimas teikiant administracines paslaugas, procesų skaitmenizavimas ir automatizavimas, integracinių sąsajų su kitų įstaigų sistemomis ir registrais diegimas leistų mažinti administracinę naštą, užtikrintų Savivaldybės ir miesto gyventojų dialogą.
Teikiamos kuo aukštesnio brandos lygio ir prieinamos bet kuriuo metu paslaugos. Siekiant sutrumpinti kelią nuo piliečio ar ūkio subjekto pareikšto noro atlikti informacijos gavimo / pateikimo ar juridinius veiksmus iki aktualaus rezultato pasiekimo, planuojamos investicijos į duomenų bazių integracijas ir nuoseklų informacijos kaupimą, automatizavimą. Siekiama, kad pilietis kuo daugiau savo klausimų galėtų spręsti tiesiogiai iš namų ar darbo vietos esamomis IT priemonėmis.</t>
    </r>
    <r>
      <rPr>
        <b/>
        <sz val="12"/>
        <color theme="1"/>
        <rFont val="Times New Roman"/>
        <family val="1"/>
        <charset val="186"/>
      </rPr>
      <t xml:space="preserve"> 
</t>
    </r>
    <r>
      <rPr>
        <sz val="12"/>
        <color theme="1"/>
        <rFont val="Times New Roman"/>
        <family val="1"/>
        <charset val="186"/>
      </rPr>
      <t>Siekiant modernizuoti viešąjį administravimą, taikant inovatyvias informacijos ir ryšių technologijas, diegiamos informacinės sistemas, modernizuojama kompiuterių techninė įranga.
Savivaldybėje diegiami nauji informacinių technologijų sprendimai, leidžiantys sujungti ir integruoti informacijos, finansų, dokumentų, žmogiškųjų išteklių ir kitų duomenų bazių išteklius, užtikrinant jų funkcionavimą, palaikymą ir atnaujinimą.</t>
    </r>
    <r>
      <rPr>
        <b/>
        <sz val="12"/>
        <color theme="1"/>
        <rFont val="Times New Roman"/>
        <family val="1"/>
        <charset val="186"/>
      </rPr>
      <t xml:space="preserve">
</t>
    </r>
    <r>
      <rPr>
        <sz val="12"/>
        <color theme="1"/>
        <rFont val="Times New Roman"/>
        <family val="1"/>
        <charset val="186"/>
      </rPr>
      <t>Programos vykdytojas – Savivaldybės administracijos E. plėtros skyrius.
Programos koordinatorius – E. plėtros skyriaus vedėjas Andrius Gailiūnas.</t>
    </r>
  </si>
  <si>
    <r>
      <t xml:space="preserve">Miesto infrastruktūros objektų plėtros, modernizavimo ir priežiūros programa (10). </t>
    </r>
    <r>
      <rPr>
        <sz val="12"/>
        <color theme="1"/>
        <rFont val="Times New Roman"/>
        <family val="1"/>
        <charset val="186"/>
      </rPr>
      <t>Programa parengta siekiant prižiūrėti ir plėsti inžinerinius tinklus, modernizuoti miesto infrastruktūros objektus, didinti viešųjų erdvių patrauklumą, užtikrinti mieste švarą ir tvarką. Siekiant užtikrinti nuolatinį miesto inžinerinių tinklų funkcionavimą, bus atliekami kasmetiniai gatvių apšvietimo, eksploatavimo, einamojo remonto ir avarinių gedimų likvidavimo darbai.</t>
    </r>
    <r>
      <rPr>
        <b/>
        <sz val="12"/>
        <color theme="1"/>
        <rFont val="Times New Roman"/>
        <family val="1"/>
        <charset val="186"/>
      </rPr>
      <t xml:space="preserve"> </t>
    </r>
    <r>
      <rPr>
        <sz val="12"/>
        <color theme="1"/>
        <rFont val="Times New Roman"/>
        <family val="1"/>
        <charset val="186"/>
      </rPr>
      <t>Norint padidinti eismo saugumą, bus įrengiamos naujos ir rekonstruojamos esamos reguliavimo priemonės, didinamas pėsčiųjų perėjų saugumas, įrengiamos išmaniosios perėjos, diegiamos ir prižiūrimos greičio reguliavimo priemonės, vykdoma kryptinga darnaus judumo politika, gerinama viešojo transporto ir miesto susisiekimo infrastruktūra, skatinama netaršaus mikrotransporto infrastruktūros plėtra, diegiamos intelektinės elektroninės priemonės viešajame transporte, organizuojama rinkliava už transporto stovėjimą gatvėse ir aikštėse.</t>
    </r>
    <r>
      <rPr>
        <b/>
        <sz val="12"/>
        <color theme="1"/>
        <rFont val="Times New Roman"/>
        <family val="1"/>
        <charset val="186"/>
      </rPr>
      <t xml:space="preserve">
</t>
    </r>
    <r>
      <rPr>
        <sz val="12"/>
        <color theme="1"/>
        <rFont val="Times New Roman"/>
        <family val="1"/>
        <charset val="186"/>
      </rPr>
      <t>Siekiant paskatinti energijos taupymą, atsinaujinančių ir alternatyvių energijos išteklių naudojimą, bus skatinama kvartalinė renovacija, modernizuojami Savivaldybės viešieji pastatai, didinamas Savivaldybės ir miesto įmonių / organizacijų aplinkosauginis veiksmingumas, mažinamas jų veiklos poveikis aplinkai.
Toliau modernizuojama miesto susisiekimo infrastruktūra ir paslaugų sistema, siekiant sumažinti oro taršą, užtikrinti efektyvesnį miesto gyventojų susisiekimą, aukštą teikiamų viešųjų transporto paslaugų kokybę.</t>
    </r>
    <r>
      <rPr>
        <b/>
        <sz val="12"/>
        <color theme="1"/>
        <rFont val="Times New Roman"/>
        <family val="1"/>
        <charset val="186"/>
      </rPr>
      <t xml:space="preserve">
</t>
    </r>
    <r>
      <rPr>
        <sz val="12"/>
        <color theme="1"/>
        <rFont val="Times New Roman"/>
        <family val="1"/>
        <charset val="186"/>
      </rPr>
      <t>Programos vykdytojai: Savivaldybės administracijaos Miesto infrastruktūros skyrius, Teritorijų planavimo ir architektūros skyrius, Miesto plėtros skyrius.
Programos koordinatorius – Miesto infrastruktūros skyriaus vedėjo pavaduotojas Darius Linkonas.</t>
    </r>
  </si>
  <si>
    <r>
      <t xml:space="preserve">Kultūros ir meno programa (11). </t>
    </r>
    <r>
      <rPr>
        <sz val="12"/>
        <color theme="1"/>
        <rFont val="Times New Roman"/>
        <family val="1"/>
        <charset val="186"/>
      </rPr>
      <t>Pagrindinis programos tikslas – siekti, kad miesto kultūrinis gyvenimas taptų patrauklus ir prieinamas kiekvienam gyventojui: profesionaliesiems menininkams būtų sudarytos tinkamos sąlygos kurti, visoms miesto bendruomenės socialinėms grupėms suteiktos galimybės užsiimti menine kūryba ir ją skleisti. Skatinant profesionaliųjų ir mėgėjų meno kolektyvų veiklą, didėtų bendruomenės užimtumas ir taip netiesiogiai būtų prisidedama prie negatyvių visuomenės reiškinių skaičiaus mažinimo.
Numatoma sudaryti sąlygas miestiečiams susipažinti su profesionaliosios muzikos, šiuolaikinio meno, tradicinės dailės, jaunųjų menininkų pasiekimais ir kita veikla, ugdyti miestiečių etninę savimonę.
Kultūros ir meno programa skatina meno kūrėjų ir menininkų tarptautinius mainus, ryšius su kitais Lietuvos regionais, dalijimąsi meninės kūrybos patirtimi. Tai turės įtakos kūrybos atvirumui mieste, prisidės prie Panevėžio miesto žinomumo.
Programa apima kultūros renginių organizavimą, jų meninio lygio didinimą iki tarptautinio lygio ir Savivaldybės administruojamų kultūros ir meno įstaigų veiklą. Miesto kultūros ir meno įstaigos orientuotos tenkinti įvairių socialinių grupių kultūrinės saviraiškos poreikius.</t>
    </r>
    <r>
      <rPr>
        <b/>
        <sz val="12"/>
        <color theme="1"/>
        <rFont val="Times New Roman"/>
        <family val="1"/>
        <charset val="186"/>
      </rPr>
      <t xml:space="preserve">
</t>
    </r>
    <r>
      <rPr>
        <sz val="12"/>
        <color theme="1"/>
        <rFont val="Times New Roman"/>
        <family val="1"/>
        <charset val="186"/>
      </rPr>
      <t xml:space="preserve">Programos vykdytojai: Savivaldybės administracijos Kultūros ir meno skyrius, Panevėžio Elenos Mezginaitės viešoji biblioteka, Panevėžio kraštotyros muziejus, Panevėžio miesto dailės galerija, Stasio Eidrigevičiaus menų centras, Panevėžio teatras „Menas“, Panevėžio lėlių vežimo teatras, Panevėžio muzikinis teatras, Panevėžio kultūros centras, Kino centras „Garsas“.
Programos koordinatorė – Kultūros ir meno skyriaus vyriausioji kultūrinės veiklos koordinavimo ir projektų valdymo specialistė Ingrida Rabačiauskaitė.
</t>
    </r>
  </si>
  <si>
    <r>
      <t xml:space="preserve">Sporto programa (12). </t>
    </r>
    <r>
      <rPr>
        <sz val="12"/>
        <color theme="1"/>
        <rFont val="Times New Roman"/>
        <family val="1"/>
        <charset val="186"/>
      </rPr>
      <t>Programa siekiama ugdyti sveiką ir fiziškai aktyvią visuomenę, įtraukti į sporto ir fizinio aktyvumo užsiėmimus kuo daugiau miesto gyventojų, skatinti jų visapusišką tobulėjimą. Siekiama įgyvendinti aukšto meistriškumo sportininkų rengimo valdymo sistemą, nuosekliai didinti talentingų sportininkų meistriškumą, ugdyti talentingus sportininkus, kurie tinkamai atstovautų Panevėžio miestui ir Lietuvai svarbiausiose pasaulio ir Europos sporto varžybose, prisidėti prie pozityvaus Panevėžio miesto įvaizdžio formavimo.
Programa siekiama įgyvendinti pagrindinius sporto tikslus: sistemingai didinti visuomenės supratimą, kad fizinis aktyvumas, sportas yra darnios asmenybės prielaida ir visuotinė vertybė;
plėtoti sporto srities žmogiškuosius išteklius, kad jie būtų pakankami sporto priemonėms įgyvendinti (didėjančiam sporto vaidmeniui visuomenėje užtikrinti); ieškoti talentingų sportininkų, juos profesionaliai rengti, kad jie deramai atstovautų miestui ir šaliai svarbiausiuose šalies ir tarptautiniuose sporto renginiuose, prisidėtų prie pozityvaus miesto ir šalies įvaizdžio formavimo; sukurti ir (arba) atnaujinti sporto infrastruktūrą, kad ji būtų prieinama kiekvienam gyventojui jo aplinkoje ir sudarytų tinkamas sportavimo sąlygas įvairaus amžiaus žmonėms, neįgaliesiems, mėgėjams ir aukšto meistriškumo sportininkams.</t>
    </r>
    <r>
      <rPr>
        <b/>
        <sz val="12"/>
        <color theme="1"/>
        <rFont val="Times New Roman"/>
        <family val="1"/>
        <charset val="186"/>
      </rPr>
      <t xml:space="preserve">
</t>
    </r>
    <r>
      <rPr>
        <sz val="12"/>
        <color theme="1"/>
        <rFont val="Times New Roman"/>
        <family val="1"/>
        <charset val="186"/>
      </rPr>
      <t>Programos vykdytojas – Savivaldybės administracijos Sporto skyrius.
Programos koordinatorė – Sporto skyriaus vedėja Živilė Užtupaitė.</t>
    </r>
  </si>
  <si>
    <r>
      <t xml:space="preserve">Švietimo ir ugdymo programa (13). </t>
    </r>
    <r>
      <rPr>
        <sz val="12"/>
        <color theme="1"/>
        <rFont val="Times New Roman"/>
        <family val="1"/>
        <charset val="186"/>
      </rPr>
      <t>Įgyvendinant programą bus realizuojamos Lietuvos Respublikos vietos savivaldos įstatymo nustatytos savarankiškosios savivaldybių funkcijos: savivaldybės teritorijoje gyvenančių vaikų iki 16 metų mokymosi pagal privalomojo švietimo programas užtikrinimas; švietimo pagalbos teikimo mokiniui, mokytojui, šeimai, mokyklai, vaiko minimalios priežiūros priemonių vykdymo organizavimas ir koordinavimas; bendrojo ugdymo mokyklų moksleivių, gyvenančių kaimo gyvenamosiose vietovėse, neatlygintino pavėžėjimo į mokyklas ir į namus organizavimas; ikimokyklinio ugdymo, vaikų ir suaugusiųjų neformaliojo švietimo organizavimas, vaikų ir jaunimo užimtumo organizavimas; maitinimo paslaugų organizavimas teisės aktų nustatyta tvarka švietimo įstaigose, įgyvendinančiose mokymą pagal ikimokyklinio, priešmokyklinio ir bendrojo lavinimo programas.
Įgyvendinant programą bus vykdomos Lietuvos Respublikos vietos savivaldos įstatymo nustatytos valstybinės (valstybės perduotos savivaldybėms) funkcijos: privalomas priešmokyklinis ugdymas.
Veiksmingai ir harmoningai ugdant asmenybę, jos intelektines, kūrybines, emocines, fizines galias bus užtikrintos kiekvieno žmogaus dalyvavimo įvairiose veiklos srityse galimybės. Tobulinant švietimo sistemą mieste, siekiama, kad būtų užtikrintos lygios mokymosi pradžios galimybės, vidurinis išsilavinimas būtų visuotinis, apimantis visus gyventojų sluoksnius. Įgyvendinus šios programos tikslus ir uždavinius, bus sukurta veiksminga ir darni, tikslingu finansavimu ir racionaliu išteklių naudojimu pagrįsta švietimo sistema, užtikrinama ugdymo kokybė.</t>
    </r>
    <r>
      <rPr>
        <b/>
        <sz val="12"/>
        <color theme="1"/>
        <rFont val="Times New Roman"/>
        <family val="1"/>
        <charset val="186"/>
      </rPr>
      <t xml:space="preserve">
</t>
    </r>
    <r>
      <rPr>
        <sz val="12"/>
        <color theme="1"/>
        <rFont val="Times New Roman"/>
        <family val="1"/>
        <charset val="186"/>
      </rPr>
      <t>Programos vykdytojai: Savivaldybės administracijos Švietimo skyrius, Švietimo įstaigos.
Programos koordinatorė – Švietimo skyriaus vedėja Silvija Sėrikovienė.</t>
    </r>
  </si>
  <si>
    <r>
      <t xml:space="preserve">Visuomenės iniciatyvų skatinimo ir saugumo užtikrinimo programa (14). </t>
    </r>
    <r>
      <rPr>
        <sz val="12"/>
        <color theme="1"/>
        <rFont val="Times New Roman"/>
        <family val="1"/>
        <charset val="186"/>
      </rPr>
      <t xml:space="preserve">Šia programa siekiama skatinti gyventojų pilietinę atsakomybę ir socialinį aktyvumą įtraukiant į savivaldos procesus, stiprinti jaunimo užimtumo galimybes ir dalyvavimą nevyriausybinių organizacijų veiklose, skatinti gyventojų dalyvavimą savivaldos rinkimuose, kurti faktais ir žiniomis grįstus politinius procesus. Siekiama skatinti ir remti miesto nevyriausybines organizacijas, jų veiklą, bendruomenių iniciatyvas, jų plėtrą. Skatinamas gyventojų bendruomeniškumas, savanorystė, gyventojų pilietinis aktyvumas, taip užtikrinant kokybišką atstovavimą miesto gyventojų interesams.
Taip pat siekiama, kad kuo daugiau ugdymo įstaigų, bendruomenės narių aktyviai įsitrauktų į neigiamų socialinių veiksnių prevencinį problemų sprendimą. Stengiamasi užtikrinti neigiamų socialinių veiksnių (priklausomybės, nusikaltimai, smurtas artimoje aplinkoje) prevencijos stiprinimą. </t>
    </r>
    <r>
      <rPr>
        <b/>
        <sz val="12"/>
        <color theme="1"/>
        <rFont val="Times New Roman"/>
        <family val="1"/>
        <charset val="186"/>
      </rPr>
      <t xml:space="preserve">
</t>
    </r>
    <r>
      <rPr>
        <sz val="12"/>
        <color theme="1"/>
        <rFont val="Times New Roman"/>
        <family val="1"/>
        <charset val="186"/>
      </rPr>
      <t xml:space="preserve">Programos vykdytoja – Savivaldybės administracija.
Programos koordinatorės: jaunimo reikalų koordinatorė (vyriausioji specialistė) Simona Niedvarė, nevyriausybinių organizacijų koordinatorė Goda Voveriūnaitė-Kaminskienė.
</t>
    </r>
    <r>
      <rPr>
        <b/>
        <sz val="12"/>
        <color theme="1"/>
        <rFont val="Times New Roman"/>
        <family val="1"/>
        <charset val="186"/>
      </rPr>
      <t xml:space="preserve">
</t>
    </r>
  </si>
  <si>
    <r>
      <t xml:space="preserve">Socialinės paramos įgyvendinimo programa (15). </t>
    </r>
    <r>
      <rPr>
        <sz val="12"/>
        <color theme="1"/>
        <rFont val="Times New Roman"/>
        <family val="1"/>
        <charset val="186"/>
      </rPr>
      <t>Socialinė apsauga – tai socialinių, ekonominių, organizacinių priemonių sistema, teikianti gyvenimui būtinas lėšas ir paslaugas gyventojams, kurie įstatymų nustatytais atvejais dėl senatvės, negalios, mirties, ligos, motinystės (tėvystės), nedarbo ir kitų aplinkybių praranda savarankiškumą, pajamas ir negali pakankamai savimi pasirūpinti. Socialinė apsauga susijusi ir su sparčiai senstančia visuomene, todėl auga socialinių paslaugų poreikis ir vyresnio amžiaus gyventojų daliai. Siekiama, kad Panevėžio mieste veikiančios socialines paslaugas teikiančios įstaigos, NVO,   bendruomenės, savanoriai dirbtų koordinuotai, tarpusavyje bendradarbiautų, todėl būtų kokybiškiau ir efektyviau sprendžiamos gyventojų poreikius atitinkančios paslaugos. Kaip ir kitų savivaldybių, Panevėžio miesto gyventojų socialinių paslaugų poreikį lemiantys veiksniai yra: mažas gimstamumas ir visuomenės senėjimas (neigiamas gyventojų prieaugis), negalia, emigracija, socialinė rizika, nedarbas. 
Koordinuotai sujungiant viešojo, nevyriausybinio sektorių gebėjimus ir pastangas siekiama formuoti socialinių paslaugų kokybės užtikrinimo kultūrą, grindžiamą gyventojų poreikiais ir jų pasitenkinimo tyrimais. 
Panevėžio mieste sukurtas bazinis socialinių paslaugų institucijų tinklas: Panevėžio socialinių paslaugų centras, Jaunuolių dienos centras, Panevėžio specialioji mokykla-daugiafunkcis centras (švietimo įstaiga, teikianti socialines paslaugas), VšĮ Šv. Juozapo globos namai (Panevėžio miesto savivaldybės administracija yra dalininkė), nevyriausybinių organizacijų sektorius. Socialines paslaugas ir paramą siekiama teikti asmeniui (šeimai) koordinuotai, atsižvelgiant į individualius asmens (šeimos) interesus ir nustatytus socialinių paslaugų poreikius.
Įgyvendinant Lietuvos Respublikos įstatymų ir norminių teisės aktų nustatytą socialinę paramą, organizuojama ir plėtojama būtina finansinė parama atsižvelgiant į miesto gyventojų poreikius.
Siekiant didinti socialinės paramos prieinamumą, informaciją apie socialinę paramą visuomenei teikti aiškiai ir suprantamai, vystyti socialinės paramos teikimą kompleksiškai ir derinti tarpusavyje įvairias socialinės paramos formas.</t>
    </r>
    <r>
      <rPr>
        <b/>
        <sz val="12"/>
        <color theme="1"/>
        <rFont val="Times New Roman"/>
        <family val="1"/>
        <charset val="186"/>
      </rPr>
      <t xml:space="preserve">
</t>
    </r>
    <r>
      <rPr>
        <sz val="12"/>
        <color theme="1"/>
        <rFont val="Times New Roman"/>
        <family val="1"/>
        <charset val="186"/>
      </rPr>
      <t xml:space="preserve">Programos vykdytojai: Savivaldybės administracijos Socialinių reikalų skyrius, Apskaitos skyrius; nevyriausybinių organizacijų koordinatorius, jaunimo reikalų koordinatorius; Panevėžio socialinių paslaugų centras; Panevėžio specialioji mokykla-daugiafunkcis centras; Jaunuolių dienos centras; Panevėžio atviras jaunimo centras. 
Programos koordinatorė – Socialinių reikalų skyriaus vyriausioji buhalterė Laimutė Navagruckienė.
</t>
    </r>
  </si>
  <si>
    <r>
      <rPr>
        <b/>
        <sz val="12"/>
        <rFont val="Times New Roman"/>
        <family val="1"/>
        <charset val="186"/>
      </rPr>
      <t>Visuomenės sveikatos rėmimo programa (16)</t>
    </r>
    <r>
      <rPr>
        <sz val="12"/>
        <color theme="1"/>
        <rFont val="Times New Roman"/>
        <family val="1"/>
        <charset val="186"/>
      </rPr>
      <t>. Įgyvendinant programą realizuojamos Lietuvos Respublikos vietos savivaldos įstatyme nustatytos savivaldybių savarankiškosios funkcijos – pirminė asmens ir visuomenės sveikatos priežiūra, parama savivaldybės gyventojų sveikatos priežiūrai. Siekiama užtikrinti kokybišką Panevėžio miesto gyventojų asmens ir visuomenės sveikatos priežiūrą, sveikatos politikos įgyvendinimą savivaldybės lygiu, efektyviai formuoti sveikatos priežiūros sistemą, tikslingai paskirstyti lėšas visuomenės sveikatos priežiūrai. Įgyvendinti gyventojų sveikatinimo priemones, nukreiptas į Stebėsenos ataskaitoje pažymėtas visuomenės sveikatos problemas.
Programos vykdytojai: Savivaldybės administracijos Socialinių reikalų skyriaus Sveikatos poskyris, Savivaldybės visuomenės sveikatos biuras.
Programos koordinatorius – Socialinių reikalų skyriaus Sveikatos poskyrio vedėjas Mindaugas Burba.</t>
    </r>
  </si>
  <si>
    <t>Bendrasis gyventojų sergamumas, tenkantis        1 000-iui gyventojų (asm.), ir santykis su šalies vidurkiu</t>
  </si>
  <si>
    <r>
      <t>Zonų be CO</t>
    </r>
    <r>
      <rPr>
        <vertAlign val="subscript"/>
        <sz val="12"/>
        <rFont val="Times New Roman"/>
        <family val="1"/>
        <charset val="186"/>
      </rPr>
      <t>2</t>
    </r>
    <r>
      <rPr>
        <sz val="12"/>
        <rFont val="Times New Roman"/>
        <family val="1"/>
        <charset val="186"/>
      </rPr>
      <t xml:space="preserve"> skaičius</t>
    </r>
  </si>
  <si>
    <t>Įgyvendintų ekosistemą stiprinančių projektų skaičius</t>
  </si>
  <si>
    <t>NVŠ (neformaliojo vaikų švietimo) ir FŠPU (formalųjį švietimą papildančio ugdymo) programų, vykdomų bet kurio švietimo teikėjo Savivaldybėje, krypčių skaičius</t>
  </si>
  <si>
    <t>Vykdomų suaugusiųjų neformaliojo švietimo programų, atitinkančių trumpalaikius ir ilgalaikius darbo rinkos poreikius, skaičius</t>
  </si>
  <si>
    <t xml:space="preserve">Materialinės investicijos, tenkančios vienam gyventojui </t>
  </si>
  <si>
    <t>Materialinių investicijų, tenkančių vienam gyventojui, rodiklio santykis su šalies vidurkiu</t>
  </si>
  <si>
    <t>MVĮ (mažųjų ir vidutinių įmonių),  tenkančių        1 000 miesto gyventojų, skaičius</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</si>
  <si>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</si>
  <si>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</si>
  <si>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</si>
  <si>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</si>
  <si>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</si>
  <si>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</si>
  <si>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</si>
  <si>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</si>
  <si>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</si>
  <si>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</si>
  <si>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</si>
  <si>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</si>
  <si>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</si>
  <si>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</si>
  <si>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Įgyvendinti projektą „Visos dienos mokyklų erdvių sukūrimas Panevėžio miesto ikimokyklinio ugdymo mokyklose“</t>
  </si>
  <si>
    <t>Įgyvendinti projektą „Bendrojo ugdymo  mokyklų infrastruktūros pritaikymas įvairių negalių turintiems mokiniams Panevėžio mieste“</t>
  </si>
  <si>
    <t>Įgyvendinti projektą „Gebėjimų ir reikalingų kompetencijų ugdymas darbe su specialiųjų poreikių vaikais Latvijos ir Lietuvos vaikų darželiuose“</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</si>
  <si>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</si>
  <si>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</si>
  <si>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</si>
  <si>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</si>
  <si>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</si>
  <si>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</si>
  <si>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</si>
  <si>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</si>
  <si>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</si>
  <si>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 xml:space="preserve">01.01.02. Organizuotas Savivaldybės tarybos, mero, jo politinio (asmeninio) pasitikėjmo tarnautojų darbas </t>
  </si>
  <si>
    <t>Savivaldybės tarybos narių skaičius</t>
  </si>
  <si>
    <t xml:space="preserve">Grąžintos paskolos ir sumokėtos skolos pagal pasirašytas sutartis </t>
  </si>
  <si>
    <t>Savivaldybės pasirengimo reaguoti į ekstremaliąsias situacijas lygis</t>
  </si>
  <si>
    <t>Įgyvendintų savivaldybėms teisės aktuose nustatytų priemonių, vykdant savivaldybėms perduotą valstybinę funkciją „Dalyvavimas rengiant ir vykdant mobilizaciją, demobilizaciją, priimančiosios šalies paramą“, procentas palyginti su visu teisės aktuose nustatytų priemonių skaičiumi</t>
  </si>
  <si>
    <t>02.01.01. Savivaldybės sveikatos priežiūros įstaigų  teikiamų paslaugų stiprinimas  ir plėtra  bei atsparumo ekstremaliosioms situacijoms didinimas</t>
  </si>
  <si>
    <t xml:space="preserve">Rekonstruoti / įrengti sporto objektai </t>
  </si>
  <si>
    <t>Įkurtas kompleksinių paslaugų centras vaikams  su negalia ir jų šeimos nariams</t>
  </si>
  <si>
    <t>Pažangios pramonės ir paslaugų sektorių plėtrai reikalingos infrastruktūros ir įrangos plėtros projektų skaičius</t>
  </si>
  <si>
    <t>Renginių, skatinančių bendruomeniškumą ir įsitraukimą, skaičius</t>
  </si>
  <si>
    <t>Funkcinių zonų plėtra (Panevėžio funkcinės zonos plėtros strategijos sukūrimas ir įgyvendinimas, įtraukiant kitus regionus ir / ar šalis)</t>
  </si>
  <si>
    <t>02.02.03. Naujų neužstatytų teritorijų planavimas ir vystymas investiciniam potencialui stiprinti</t>
  </si>
  <si>
    <t xml:space="preserve">02.02.04. Panevėžio funkcinės zonos plėtros strategijos sukūrimas ir įgyvendinimas, įtraukiant kitus regionus ir / ar šalis </t>
  </si>
  <si>
    <t>Įsigytas nekilnojamasis turtas (išskyrus gyvenamąsias patalpas)</t>
  </si>
  <si>
    <t>Ekologiško ir tvaraus („žaliojo“) turizmo paslaugų skaičius</t>
  </si>
  <si>
    <t>02.01.02. Miesto reprezentacinio vizualinio identiteto formavimas – suvenyrų bazės koordinavimas, fotografijų, vaizdo įrašų medžiagos pildymas</t>
  </si>
  <si>
    <t>Nuolatinis fotografijų, vaizdo įrašų medžiagos bazės pildymas</t>
  </si>
  <si>
    <t>02.01.03. Miestą garsinančių iniciatyvų organizavimas – Metų Panevėžiečiai, Metų garbės pilietis</t>
  </si>
  <si>
    <t>Metų garbės piliečio rinkimai</t>
  </si>
  <si>
    <t>Aktyviai veikiantys viešinimo kanalai: tradicinė žiniasklaida, socialiniai tinklai ir kt.</t>
  </si>
  <si>
    <t>Iniciatyvos „Globalus Panevėžys“ efektyvumo didinimas, ryšio tęstinumo su užsienio lietuviais užtikrinimas, veiksmų skaičius</t>
  </si>
  <si>
    <t>Televizijos ir radijo reportažai</t>
  </si>
  <si>
    <t>Socialinės medijos įrašai, interneto svetainės atnaujinimai</t>
  </si>
  <si>
    <t>Naujai įdiegtų ir (ar) išplėtotų informacinių sistemų skaičius</t>
  </si>
  <si>
    <t>Netaršaus mikrotransporto priemonių skaičius bendrame transporto sraute</t>
  </si>
  <si>
    <t>Dviračių takų ilgis metų pabaigoje, tenkantis 1 tūkst. gyventojų</t>
  </si>
  <si>
    <t>Rekonstruotų sankryžų į žiedines skaičius</t>
  </si>
  <si>
    <t>Gatvės, kurioms taikomas „gyvenamos zonos“ eismo statusas</t>
  </si>
  <si>
    <t>Gyvenamasis fondas, naudingasis plotas, tenkantis vienam gyventojui</t>
  </si>
  <si>
    <t>Prižiūrima skulptūrų, paminklų</t>
  </si>
  <si>
    <t xml:space="preserve">Paviršinių nuotekų tinklo tankis </t>
  </si>
  <si>
    <t>01.01.08. Panevėžio kultūros centro veiklos plėtra</t>
  </si>
  <si>
    <t xml:space="preserve">Lietuvių kalbos brandos egzaminą laikiusių absolventų, kurių egzamino rezultatai įvertinti 86–100 taškų, dalis  </t>
  </si>
  <si>
    <t xml:space="preserve">Matematikos brandos egzaminą laikiusių absolventų, kurių egzamino rezultatai įvertinti 86–100 taškų, dalis  </t>
  </si>
  <si>
    <t>Vaikų, dalyvaujančių ikimokykliniame ugdyme, dalis tarp 1–6 metų amžiaus gyventojų</t>
  </si>
  <si>
    <t xml:space="preserve">Besimokančių pagal STEAM krypties profesinio mokymo, mokslo ir studijų programas dalis nuo visų mokinių / studentų skaičiaus Panevėžio mieste </t>
  </si>
  <si>
    <t>Surengtų renginių, skirtų mokytojams apie Pramonės 4.0 tendencijas, skaičius</t>
  </si>
  <si>
    <t>Atvirų jaunimo centrų ir atvirų jaunimo erdvių unikalių lankytojų skaičius</t>
  </si>
  <si>
    <t xml:space="preserve">Jaunimo, dalyvavusio integracijos į darbo rinką programoje, skaičius </t>
  </si>
  <si>
    <t>Įgyvendintų jaunimo problemų sprendimo 2022–2024 m. priemonių plane numatytų priemonių skaičius</t>
  </si>
  <si>
    <t>Gyventojų / jaunimo, dalyvavusių lyderystės skatinimo veiklose, skaičius</t>
  </si>
  <si>
    <t>Išplėsti viešojo transporto ir susisiekimo infrastruktūrą bei atnaujinti viešojo transporto priemones</t>
  </si>
  <si>
    <t>104 / 30</t>
  </si>
  <si>
    <t>104 / 32</t>
  </si>
  <si>
    <t>Laidojimo pašalpos gavėjų skaičius</t>
  </si>
  <si>
    <t>Asmenų (šeimų), gavusių būsto nuomos ar išperkamosios būsto nuomos mokesčio dalies kompensaciją, skaičius</t>
  </si>
  <si>
    <t>01.01.03. Paslaugų teikimas Panevėžio specialiojoje mokykloje - daugiafunkciniame centre</t>
  </si>
  <si>
    <t xml:space="preserve">Asmenų, turinčių sunkią negalią, gaunančių socialinę globą, skaičius </t>
  </si>
  <si>
    <t xml:space="preserve">Asmenų su sunkia negalia , gaunančių socialinę globą, skaičius </t>
  </si>
  <si>
    <t>Socialinių darbuotojų ir jų padėjėjų, teikiančių socialinę priežiūrą šeimoms, pareigybių skaičius</t>
  </si>
  <si>
    <t>Asmenų, turinčių sunkią negalią, gaunančių socialinę globą, skaičius</t>
  </si>
  <si>
    <t>Asmenų, kurie pasibaigus užimtumo didinimo programoms per 3 mėn. dirbs arba vykdys savarankišką veiklą, dalis iš užimtumo didinimo programų dalyvių skaičiaus</t>
  </si>
  <si>
    <t>&gt;=30</t>
  </si>
  <si>
    <t>Prevencinėmis priemonėmis išvengiamas mirtingumas, (mirusių skaičius 100 tūkst.gyventojų)</t>
  </si>
  <si>
    <t xml:space="preserve">Suaugusiųjų, kurie savo dabartinę sveikatos būklę vertina kaip gerą ar labai gerą, dalis </t>
  </si>
  <si>
    <t>Savižudybių skaičius, tenkantis 100 tūkst. gyventojų</t>
  </si>
  <si>
    <t>Inicijuotų asmens būklės peržiūrėjimo bylų skaičius</t>
  </si>
  <si>
    <t>Išnagrinėtų asmens būklės peržiūrėjimo bylų skaičius</t>
  </si>
  <si>
    <t>Priimtų sprendimų kreiptis į teismą skaičius</t>
  </si>
  <si>
    <t>SOCIALINĖS IR EKONOMINĖS PLĖTROS PROGRAMOS</t>
  </si>
  <si>
    <r>
      <t xml:space="preserve">Rinkodaros programa (08). </t>
    </r>
    <r>
      <rPr>
        <sz val="12"/>
        <color theme="1"/>
        <rFont val="Times New Roman"/>
        <family val="1"/>
        <charset val="186"/>
      </rPr>
      <t>Programa siekiama kryptingai plėtoti turizmo paslaugas racionaliai panaudojant turimus rekreacinius, kultūrinius turizmo išteklius, sukurti palankias sąlygas organizuoti tarptautinius renginius, tobulinti Panevėžio miesto įvaizdį, skatinti atvykstamojo ir vietinio turizmo plėtrą.</t>
    </r>
    <r>
      <rPr>
        <b/>
        <sz val="12"/>
        <color theme="1"/>
        <rFont val="Times New Roman"/>
        <family val="1"/>
        <charset val="186"/>
      </rPr>
      <t xml:space="preserve"> </t>
    </r>
    <r>
      <rPr>
        <sz val="12"/>
        <color theme="1"/>
        <rFont val="Times New Roman"/>
        <family val="1"/>
        <charset val="186"/>
      </rPr>
      <t>Panevėžio, kaip regiono turizmo traukos centro, įvaizdis planuojamas formuoti įvairiomis priemonėmis: užtikrinant nemokamos informacijos apie Panevėžio turizmo objektus, vietoves, paslaugas teikimą turistams, miesto svečiams, žiniasklaidai, kelionių organizatoriams, kt. interesantams įvairiomis komunikacijos priemonėmis ir būdais; rengiant turizmo skatinimo konkursą, kuriuo siekiama skatinti Panevėžio turizmo sektoriaus plėtrą, didinti miesto reprezentatyvumą, vystant inovatyvius, miesto strategines kryptis atitinkančius ir tikslinių rinkų srautus užtikrinančius turizmo produktus ir paslaugas.</t>
    </r>
    <r>
      <rPr>
        <b/>
        <sz val="12"/>
        <color theme="1"/>
        <rFont val="Times New Roman"/>
        <family val="1"/>
        <charset val="186"/>
      </rPr>
      <t xml:space="preserve"> </t>
    </r>
    <r>
      <rPr>
        <sz val="12"/>
        <color theme="1"/>
        <rFont val="Times New Roman"/>
        <family val="1"/>
        <charset val="186"/>
      </rPr>
      <t xml:space="preserve">Miesto įvaizdžio formavimas ir efektyvios komunikacijos užtikrinimas įgyvendinami per miesto identiteto kūrimą, stiprinimą ir žinomumo didinimą, viešosios komunikacijos tobulinimą. </t>
    </r>
    <r>
      <rPr>
        <b/>
        <sz val="12"/>
        <color theme="1"/>
        <rFont val="Times New Roman"/>
        <family val="1"/>
        <charset val="186"/>
      </rPr>
      <t xml:space="preserve">
</t>
    </r>
    <r>
      <rPr>
        <sz val="12"/>
        <color theme="1"/>
        <rFont val="Times New Roman"/>
        <family val="1"/>
        <charset val="186"/>
      </rPr>
      <t>Programos vykdytojas – Savivaldybės administracijos Komunikacijos skyrius.
Programos koordinatorė – Komunikacijos skyriaus vyriausioji komunikacijos specialistė Vilma Zaborskė, vedėjo pavaduotoja Vilma Kučytė.</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</si>
</sst>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3"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b/>
      <i/>
      <sz val="12"/>
      <color theme="1"/>
      <name val="Times New Roman"/>
      <family val="1"/>
      <charset val="186"/>
    </font>
    <font>
      <b/>
      <i/>
      <sz val="12"/>
      <color rgb="FF808080"/>
      <name val="Times New Roman"/>
      <family val="1"/>
      <charset val="186"/>
    </font>
    <font>
      <sz val="5"/>
      <color theme="1"/>
      <name val="Times New Roman"/>
      <family val="1"/>
      <charset val="186"/>
    </font>
    <font>
      <b/>
      <sz val="12"/>
      <color rgb="FF000000"/>
      <name val="Times New Roman"/>
      <family val="1"/>
      <charset val="186"/>
    </font>
    <font>
      <i/>
      <sz val="12"/>
      <color rgb="FF808080"/>
      <name val="Times New Roman"/>
      <family val="1"/>
      <charset val="186"/>
    </font>
    <font>
      <sz val="10"/>
      <color theme="1"/>
      <name val="Times New Roman"/>
      <family val="1"/>
      <charset val="186"/>
    </font>
    <font>
      <b/>
      <sz val="10"/>
      <color rgb="FF000000"/>
      <name val="Times New Roman"/>
      <family val="1"/>
      <charset val="186"/>
    </font>
    <font>
      <b/>
      <i/>
      <sz val="10"/>
      <color rgb="FF000000"/>
      <name val="Times New Roman"/>
      <family val="1"/>
      <charset val="186"/>
    </font>
    <font>
      <sz val="10"/>
      <color rgb="FF000000"/>
      <name val="Times New Roman"/>
      <family val="1"/>
      <charset val="186"/>
    </font>
    <font>
      <b/>
      <sz val="9"/>
      <color rgb="FF000000"/>
      <name val="Times New Roman"/>
      <family val="1"/>
      <charset val="186"/>
    </font>
    <font>
      <sz val="9"/>
      <color rgb="FF000000"/>
      <name val="Times New Roman"/>
      <family val="1"/>
      <charset val="186"/>
    </font>
    <font>
      <sz val="9"/>
      <color theme="1"/>
      <name val="Times New Roman"/>
      <family val="1"/>
      <charset val="186"/>
    </font>
    <font>
      <b/>
      <sz val="10"/>
      <color theme="1"/>
      <name val="Times New Roman"/>
      <family val="1"/>
      <charset val="186"/>
    </font>
    <font>
      <b/>
      <sz val="9"/>
      <color theme="1"/>
      <name val="Times New Roman"/>
      <family val="1"/>
      <charset val="186"/>
    </font>
    <font>
      <b/>
      <i/>
      <sz val="9"/>
      <color theme="1"/>
      <name val="Times New Roman"/>
      <family val="1"/>
      <charset val="186"/>
    </font>
    <font>
      <b/>
      <i/>
      <sz val="12"/>
      <color rgb="FF000000"/>
      <name val="Times New Roman"/>
      <family val="1"/>
      <charset val="186"/>
    </font>
    <font>
      <sz val="12"/>
      <color rgb="FF000000"/>
      <name val="Times New Roman"/>
      <family val="1"/>
      <charset val="186"/>
    </font>
    <font>
      <b/>
      <i/>
      <sz val="10"/>
      <color theme="1"/>
      <name val="Times New Roman"/>
      <family val="1"/>
      <charset val="186"/>
    </font>
    <font>
      <b/>
      <sz val="12"/>
      <name val="Times New Roman"/>
      <family val="1"/>
      <charset val="186"/>
    </font>
    <font>
      <sz val="10"/>
      <color theme="1"/>
      <name val="Calibri"/>
      <family val="2"/>
      <charset val="186"/>
    </font>
    <font>
      <sz val="10"/>
      <name val="Arial"/>
      <family val="2"/>
      <charset val="186"/>
    </font>
    <font>
      <sz val="10"/>
      <name val="Times New Roman"/>
      <family val="1"/>
      <charset val="186"/>
    </font>
    <font>
      <sz val="11"/>
      <color theme="1"/>
      <name val="Times New Roman"/>
      <family val="1"/>
      <charset val="186"/>
    </font>
    <font>
      <sz val="12"/>
      <name val="Times New Roman"/>
      <family val="1"/>
      <charset val="186"/>
    </font>
    <font>
      <sz val="11"/>
      <name val="Times New Roman"/>
      <family val="1"/>
      <charset val="186"/>
    </font>
    <font>
      <sz val="11"/>
      <name val="Calibri"/>
      <family val="2"/>
      <charset val="186"/>
      <scheme val="minor"/>
    </font>
    <font>
      <sz val="12"/>
      <color rgb="FFFF0000"/>
      <name val="Times New Roman"/>
      <family val="1"/>
      <charset val="186"/>
    </font>
    <font>
      <b/>
      <sz val="9"/>
      <name val="Times New Roman"/>
      <family val="1"/>
      <charset val="186"/>
    </font>
    <font>
      <sz val="8"/>
      <name val="Calibri"/>
      <family val="2"/>
      <charset val="186"/>
      <scheme val="minor"/>
    </font>
    <font>
      <b/>
      <sz val="11"/>
      <color theme="1"/>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color theme="1"/>
      <name val="Calibri"/>
      <family val="2"/>
      <charset val="186"/>
      <scheme val="minor"/>
    </font>
    <font>
      <sz val="12"/>
      <color rgb="FF333333"/>
      <name val="Times New Roman"/>
      <family val="1"/>
      <charset val="186"/>
    </font>
    <font>
      <sz val="12"/>
      <color theme="1"/>
      <name val="Calibri"/>
      <family val="2"/>
      <charset val="186"/>
      <scheme val="minor"/>
    </font>
    <font>
      <sz val="9"/>
      <name val="Times New Roman"/>
      <family val="1"/>
      <charset val="186"/>
    </font>
    <font>
      <i/>
      <sz val="12"/>
      <name val="Times New Roman"/>
      <family val="1"/>
      <charset val="186"/>
    </font>
    <font>
      <i/>
      <sz val="12"/>
      <color rgb="FF000000"/>
      <name val="Times New Roman"/>
      <family val="1"/>
      <charset val="186"/>
    </font>
    <font>
      <b/>
      <i/>
      <sz val="10"/>
      <name val="Times New Roman"/>
      <family val="1"/>
      <charset val="186"/>
    </font>
    <font>
      <vertAlign val="superscript"/>
      <sz val="12"/>
      <color theme="1"/>
      <name val="Times New Roman"/>
      <family val="1"/>
      <charset val="186"/>
    </font>
    <font>
      <vertAlign val="superscript"/>
      <sz val="12"/>
      <name val="Times New Roman"/>
      <family val="1"/>
      <charset val="186"/>
    </font>
    <font>
      <sz val="12"/>
      <name val="Times New Roman"/>
      <family val="1"/>
    </font>
    <font>
      <sz val="10"/>
      <name val="Arial"/>
      <family val="2"/>
    </font>
    <font>
      <sz val="11"/>
      <color theme="1"/>
      <name val="Calibri"/>
      <family val="2"/>
      <charset val="186"/>
      <scheme val="minor"/>
    </font>
    <font>
      <b/>
      <sz val="11"/>
      <name val="Times New Roman"/>
      <family val="1"/>
      <charset val="186"/>
    </font>
    <font>
      <u/>
      <sz val="12"/>
      <name val="Times New Roman"/>
      <family val="1"/>
      <charset val="186"/>
    </font>
    <font>
      <sz val="12"/>
      <name val="Calibri"/>
      <family val="2"/>
      <charset val="186"/>
      <scheme val="minor"/>
    </font>
    <font>
      <b/>
      <sz val="11"/>
      <color theme="1"/>
      <name val="Times New Roman"/>
      <family val="1"/>
      <charset val="186"/>
    </font>
    <font>
      <vertAlign val="subscript"/>
      <sz val="12"/>
      <name val="Times New Roman"/>
      <family val="1"/>
      <charset val="186"/>
    </font>
  </fonts>
  <fills count="14">
    <fill>
      <patternFill patternType="none"/>
    </fill>
    <fill>
      <patternFill patternType="gray125"/>
    </fill>
    <fill>
      <patternFill patternType="solid">
        <fgColor rgb="FFDBE5F1"/>
        <bgColor indexed="64"/>
      </patternFill>
    </fill>
    <fill>
      <patternFill patternType="solid">
        <fgColor rgb="FFDEEAF6"/>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indexed="9"/>
        <bgColor indexed="64"/>
      </patternFill>
    </fill>
    <fill>
      <patternFill patternType="solid">
        <fgColor theme="2" tint="-9.9978637043366805E-2"/>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rgb="FF808080"/>
      </left>
      <right style="medium">
        <color rgb="FF808080"/>
      </right>
      <top/>
      <bottom style="medium">
        <color rgb="FF808080"/>
      </bottom>
      <diagonal/>
    </border>
    <border>
      <left style="medium">
        <color rgb="FF808080"/>
      </left>
      <right style="medium">
        <color rgb="FF808080"/>
      </right>
      <top style="medium">
        <color indexed="64"/>
      </top>
      <bottom style="medium">
        <color rgb="FF808080"/>
      </bottom>
      <diagonal/>
    </border>
    <border>
      <left style="medium">
        <color rgb="FF808080"/>
      </left>
      <right style="medium">
        <color rgb="FF808080"/>
      </right>
      <top style="medium">
        <color rgb="FF808080"/>
      </top>
      <bottom/>
      <diagonal/>
    </border>
  </borders>
  <cellStyleXfs count="4">
    <xf numFmtId="0" fontId="0" fillId="0" borderId="0"/>
    <xf numFmtId="0" fontId="23" fillId="0" borderId="0"/>
    <xf numFmtId="0" fontId="46" fillId="0" borderId="0"/>
    <xf numFmtId="0" fontId="47" fillId="0" borderId="0"/>
  </cellStyleXfs>
  <cellXfs count="703">
    <xf numFmtId="0" fontId="0" fillId="0" borderId="0" xfId="0"/>
    <xf numFmtId="0" fontId="2" fillId="0" borderId="0" xfId="0" applyFont="1" applyAlignment="1">
      <alignment horizontal="center" vertical="center"/>
    </xf>
    <xf numFmtId="0" fontId="2" fillId="0" borderId="0" xfId="0" applyFont="1" applyAlignment="1">
      <alignment horizontal="justify"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10" fillId="2" borderId="6"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2" fillId="0" borderId="3" xfId="0" applyFont="1" applyBorder="1" applyAlignment="1">
      <alignment horizontal="center" vertical="center" wrapText="1"/>
    </xf>
    <xf numFmtId="0" fontId="1" fillId="0" borderId="6" xfId="0" applyFont="1" applyBorder="1" applyAlignment="1">
      <alignment vertical="center" wrapText="1"/>
    </xf>
    <xf numFmtId="0" fontId="12" fillId="0" borderId="6" xfId="0" applyFont="1" applyBorder="1" applyAlignment="1">
      <alignment horizontal="center" vertical="center" wrapText="1"/>
    </xf>
    <xf numFmtId="0" fontId="16" fillId="2" borderId="4" xfId="0" applyFont="1" applyFill="1" applyBorder="1" applyAlignment="1">
      <alignment horizontal="center" vertical="center" wrapText="1"/>
    </xf>
    <xf numFmtId="0" fontId="15" fillId="0" borderId="6" xfId="0" applyFont="1" applyBorder="1" applyAlignment="1">
      <alignment horizontal="justify"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vertical="center" wrapText="1"/>
    </xf>
    <xf numFmtId="0" fontId="2" fillId="0" borderId="6" xfId="0" applyFont="1" applyBorder="1" applyAlignment="1">
      <alignment vertical="center" wrapText="1"/>
    </xf>
    <xf numFmtId="0" fontId="15" fillId="0" borderId="6" xfId="0" applyFont="1" applyBorder="1" applyAlignment="1">
      <alignment horizontal="center" vertical="center" wrapText="1"/>
    </xf>
    <xf numFmtId="0" fontId="0" fillId="0" borderId="0" xfId="0" applyAlignment="1">
      <alignment wrapText="1"/>
    </xf>
    <xf numFmtId="0" fontId="6" fillId="0" borderId="0" xfId="0" applyFont="1" applyAlignment="1">
      <alignment vertical="center"/>
    </xf>
    <xf numFmtId="0" fontId="4" fillId="0" borderId="0" xfId="0" applyFont="1" applyAlignment="1">
      <alignment horizontal="center" vertical="center"/>
    </xf>
    <xf numFmtId="0" fontId="8" fillId="0" borderId="0" xfId="0" applyFont="1" applyAlignment="1">
      <alignment vertical="center" wrapText="1"/>
    </xf>
    <xf numFmtId="0" fontId="8" fillId="0" borderId="4" xfId="0" applyFont="1" applyBorder="1" applyAlignment="1">
      <alignment horizontal="center" vertical="center" wrapText="1"/>
    </xf>
    <xf numFmtId="0" fontId="2" fillId="4" borderId="9" xfId="0" applyFont="1" applyFill="1" applyBorder="1" applyAlignment="1">
      <alignment vertical="top" wrapText="1"/>
    </xf>
    <xf numFmtId="0" fontId="2" fillId="4" borderId="28" xfId="0" applyFont="1" applyFill="1" applyBorder="1" applyAlignment="1">
      <alignment vertical="top" wrapText="1"/>
    </xf>
    <xf numFmtId="0" fontId="2" fillId="4" borderId="9" xfId="0" applyFont="1" applyFill="1" applyBorder="1" applyAlignment="1">
      <alignment wrapText="1"/>
    </xf>
    <xf numFmtId="0" fontId="2" fillId="4" borderId="11" xfId="0" applyFont="1" applyFill="1" applyBorder="1" applyAlignment="1">
      <alignment wrapText="1"/>
    </xf>
    <xf numFmtId="0" fontId="1" fillId="0" borderId="3" xfId="0" quotePrefix="1" applyFont="1" applyBorder="1" applyAlignment="1">
      <alignment horizontal="center" vertical="top"/>
    </xf>
    <xf numFmtId="0" fontId="12" fillId="0" borderId="2" xfId="0" applyFont="1" applyBorder="1" applyAlignment="1">
      <alignment horizontal="center" vertical="center" wrapText="1"/>
    </xf>
    <xf numFmtId="0" fontId="12" fillId="6" borderId="6"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0" fillId="5" borderId="0" xfId="0" applyFill="1" applyAlignment="1">
      <alignment horizontal="left"/>
    </xf>
    <xf numFmtId="0" fontId="14" fillId="0" borderId="6" xfId="0" applyFont="1" applyBorder="1" applyAlignment="1">
      <alignment horizontal="center" vertical="center" wrapText="1"/>
    </xf>
    <xf numFmtId="0" fontId="8" fillId="0" borderId="6" xfId="0" applyFont="1" applyBorder="1" applyAlignment="1">
      <alignment horizontal="justify" vertical="center" wrapText="1"/>
    </xf>
    <xf numFmtId="49" fontId="8" fillId="0" borderId="3" xfId="0" applyNumberFormat="1" applyFont="1" applyBorder="1" applyAlignment="1">
      <alignment horizontal="center" vertical="center" wrapText="1"/>
    </xf>
    <xf numFmtId="0" fontId="11" fillId="0" borderId="6" xfId="0" applyFont="1" applyBorder="1" applyAlignment="1">
      <alignment vertical="center" wrapText="1"/>
    </xf>
    <xf numFmtId="0" fontId="8" fillId="0" borderId="6" xfId="0" applyFont="1" applyBorder="1" applyAlignment="1">
      <alignment vertical="center" wrapText="1"/>
    </xf>
    <xf numFmtId="0" fontId="8" fillId="0" borderId="6" xfId="0" applyFont="1" applyBorder="1" applyAlignment="1">
      <alignment horizontal="center" vertical="center" wrapText="1"/>
    </xf>
    <xf numFmtId="0" fontId="15" fillId="0" borderId="6" xfId="0" applyFont="1" applyBorder="1" applyAlignment="1">
      <alignment horizontal="left" vertical="center" wrapText="1"/>
    </xf>
    <xf numFmtId="0" fontId="8" fillId="0" borderId="6" xfId="0" applyFont="1" applyBorder="1" applyAlignment="1">
      <alignment horizontal="left" vertical="center" wrapText="1"/>
    </xf>
    <xf numFmtId="0" fontId="15" fillId="0" borderId="6" xfId="0" applyFont="1" applyBorder="1" applyAlignment="1">
      <alignment vertical="center" wrapText="1"/>
    </xf>
    <xf numFmtId="49" fontId="8" fillId="0" borderId="0" xfId="0" applyNumberFormat="1" applyFont="1" applyAlignment="1">
      <alignment horizontal="center" vertical="center" wrapText="1"/>
    </xf>
    <xf numFmtId="0" fontId="15" fillId="0" borderId="0" xfId="0" applyFont="1" applyAlignment="1">
      <alignment vertical="center" wrapText="1"/>
    </xf>
    <xf numFmtId="0" fontId="15" fillId="0" borderId="0" xfId="0" applyFont="1" applyAlignment="1">
      <alignment horizontal="justify" vertical="center" wrapText="1"/>
    </xf>
    <xf numFmtId="0" fontId="14" fillId="0" borderId="6" xfId="0" applyFont="1" applyBorder="1" applyAlignment="1">
      <alignment horizontal="justify" vertical="center" wrapText="1"/>
    </xf>
    <xf numFmtId="0" fontId="16" fillId="0" borderId="6" xfId="0" applyFont="1" applyBorder="1" applyAlignment="1">
      <alignment horizontal="justify" vertical="center" wrapText="1"/>
    </xf>
    <xf numFmtId="0" fontId="13" fillId="0" borderId="6" xfId="0" applyFont="1" applyBorder="1" applyAlignment="1">
      <alignment horizontal="center" vertical="center" wrapText="1"/>
    </xf>
    <xf numFmtId="0" fontId="13" fillId="5" borderId="6" xfId="0" applyFont="1" applyFill="1" applyBorder="1" applyAlignment="1">
      <alignment horizontal="center" vertical="center" wrapText="1"/>
    </xf>
    <xf numFmtId="49" fontId="8" fillId="7" borderId="3" xfId="0" applyNumberFormat="1" applyFont="1" applyFill="1" applyBorder="1" applyAlignment="1">
      <alignment horizontal="center" vertical="center" wrapText="1"/>
    </xf>
    <xf numFmtId="0" fontId="11" fillId="7" borderId="6" xfId="0" applyFont="1" applyFill="1" applyBorder="1" applyAlignment="1">
      <alignment vertical="center" wrapText="1"/>
    </xf>
    <xf numFmtId="0" fontId="15" fillId="7" borderId="6" xfId="0" applyFont="1" applyFill="1" applyBorder="1" applyAlignment="1">
      <alignment horizontal="justify" vertical="center" wrapText="1"/>
    </xf>
    <xf numFmtId="0" fontId="8" fillId="7" borderId="6" xfId="0" applyFont="1" applyFill="1" applyBorder="1" applyAlignment="1">
      <alignment horizontal="left" vertical="center" wrapText="1"/>
    </xf>
    <xf numFmtId="49" fontId="8" fillId="8" borderId="3" xfId="0" applyNumberFormat="1" applyFont="1" applyFill="1" applyBorder="1" applyAlignment="1">
      <alignment horizontal="center" vertical="center" wrapText="1"/>
    </xf>
    <xf numFmtId="0" fontId="11" fillId="8" borderId="6" xfId="0" applyFont="1" applyFill="1" applyBorder="1" applyAlignment="1">
      <alignment vertical="center" wrapText="1"/>
    </xf>
    <xf numFmtId="0" fontId="15" fillId="8" borderId="6" xfId="0" applyFont="1" applyFill="1" applyBorder="1" applyAlignment="1">
      <alignment horizontal="justify" vertical="center" wrapText="1"/>
    </xf>
    <xf numFmtId="0" fontId="8" fillId="8" borderId="6" xfId="0" applyFont="1" applyFill="1" applyBorder="1" applyAlignment="1">
      <alignment horizontal="left" vertical="center" wrapText="1"/>
    </xf>
    <xf numFmtId="49" fontId="8" fillId="9" borderId="3" xfId="0" applyNumberFormat="1" applyFont="1" applyFill="1" applyBorder="1" applyAlignment="1">
      <alignment horizontal="center" vertical="center" wrapText="1"/>
    </xf>
    <xf numFmtId="0" fontId="8" fillId="9" borderId="6" xfId="0" applyFont="1" applyFill="1" applyBorder="1" applyAlignment="1">
      <alignment vertical="center" wrapText="1"/>
    </xf>
    <xf numFmtId="0" fontId="15" fillId="9" borderId="6" xfId="0" applyFont="1" applyFill="1" applyBorder="1" applyAlignment="1">
      <alignment horizontal="justify" vertical="center" wrapText="1"/>
    </xf>
    <xf numFmtId="0" fontId="16" fillId="9" borderId="6" xfId="0" applyFont="1" applyFill="1" applyBorder="1" applyAlignment="1">
      <alignment horizontal="justify" vertical="center" wrapText="1"/>
    </xf>
    <xf numFmtId="0" fontId="14" fillId="9" borderId="6" xfId="0" applyFont="1" applyFill="1" applyBorder="1" applyAlignment="1">
      <alignment horizontal="justify" vertical="center" wrapText="1"/>
    </xf>
    <xf numFmtId="49" fontId="8" fillId="10" borderId="3" xfId="0" applyNumberFormat="1" applyFont="1" applyFill="1" applyBorder="1" applyAlignment="1">
      <alignment horizontal="center" vertical="center" wrapText="1"/>
    </xf>
    <xf numFmtId="0" fontId="15" fillId="10" borderId="6" xfId="0" applyFont="1" applyFill="1" applyBorder="1" applyAlignment="1">
      <alignment vertical="center" wrapText="1"/>
    </xf>
    <xf numFmtId="0" fontId="15" fillId="10" borderId="6" xfId="0" applyFont="1" applyFill="1" applyBorder="1" applyAlignment="1">
      <alignment horizontal="justify" vertical="center" wrapText="1"/>
    </xf>
    <xf numFmtId="0" fontId="8" fillId="10" borderId="6" xfId="0" applyFont="1" applyFill="1" applyBorder="1" applyAlignment="1">
      <alignment vertical="center" wrapText="1"/>
    </xf>
    <xf numFmtId="0" fontId="16" fillId="10" borderId="6" xfId="0" applyFont="1" applyFill="1" applyBorder="1" applyAlignment="1">
      <alignment horizontal="justify" vertical="center" wrapText="1"/>
    </xf>
    <xf numFmtId="0" fontId="14" fillId="10" borderId="6" xfId="0" applyFont="1" applyFill="1" applyBorder="1" applyAlignment="1">
      <alignment horizontal="justify" vertical="center" wrapText="1"/>
    </xf>
    <xf numFmtId="0" fontId="28" fillId="5" borderId="27" xfId="0" applyFont="1" applyFill="1" applyBorder="1"/>
    <xf numFmtId="0" fontId="28" fillId="5" borderId="0" xfId="0" applyFont="1" applyFill="1"/>
    <xf numFmtId="0" fontId="28" fillId="5" borderId="0" xfId="0" applyFont="1" applyFill="1" applyAlignment="1">
      <alignment horizontal="left"/>
    </xf>
    <xf numFmtId="0" fontId="30" fillId="2" borderId="1"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15" fillId="9" borderId="6" xfId="0" applyFont="1" applyFill="1" applyBorder="1" applyAlignment="1">
      <alignment horizontal="center" vertical="center" wrapText="1"/>
    </xf>
    <xf numFmtId="0" fontId="24" fillId="0" borderId="6" xfId="0" applyFont="1" applyBorder="1" applyAlignment="1">
      <alignment horizontal="left" vertical="center" wrapText="1"/>
    </xf>
    <xf numFmtId="0" fontId="11" fillId="8" borderId="1" xfId="0" applyFont="1" applyFill="1" applyBorder="1" applyAlignment="1">
      <alignment vertical="center" wrapText="1"/>
    </xf>
    <xf numFmtId="49" fontId="24" fillId="0" borderId="1" xfId="0" applyNumberFormat="1" applyFont="1" applyBorder="1" applyAlignment="1">
      <alignment horizontal="center" vertical="top"/>
    </xf>
    <xf numFmtId="49" fontId="24" fillId="0" borderId="13" xfId="0" applyNumberFormat="1" applyFont="1" applyBorder="1" applyAlignment="1">
      <alignment horizontal="center" vertical="top"/>
    </xf>
    <xf numFmtId="49" fontId="35" fillId="0" borderId="3" xfId="0" applyNumberFormat="1" applyFont="1" applyBorder="1" applyAlignment="1">
      <alignment horizontal="center" vertical="top"/>
    </xf>
    <xf numFmtId="0" fontId="15"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8" fillId="0" borderId="4" xfId="0" applyFont="1" applyBorder="1" applyAlignment="1">
      <alignment horizontal="left" vertical="center" wrapText="1"/>
    </xf>
    <xf numFmtId="0" fontId="14" fillId="0" borderId="4" xfId="0" applyFont="1" applyBorder="1" applyAlignment="1">
      <alignment horizontal="center" vertical="center" wrapText="1"/>
    </xf>
    <xf numFmtId="49" fontId="35" fillId="0" borderId="27" xfId="0" applyNumberFormat="1" applyFont="1" applyBorder="1" applyAlignment="1">
      <alignment horizontal="center" vertical="top"/>
    </xf>
    <xf numFmtId="49" fontId="24" fillId="0" borderId="9" xfId="0" applyNumberFormat="1" applyFont="1" applyBorder="1" applyAlignment="1">
      <alignment horizontal="center" vertical="top"/>
    </xf>
    <xf numFmtId="49" fontId="24" fillId="0" borderId="28" xfId="0" applyNumberFormat="1" applyFont="1" applyBorder="1" applyAlignment="1">
      <alignment horizontal="center" vertical="top"/>
    </xf>
    <xf numFmtId="49" fontId="35" fillId="0" borderId="10" xfId="0" applyNumberFormat="1" applyFont="1" applyBorder="1" applyAlignment="1">
      <alignment horizontal="center" vertical="top"/>
    </xf>
    <xf numFmtId="0" fontId="36" fillId="0" borderId="1" xfId="0" applyFont="1" applyBorder="1" applyAlignment="1">
      <alignment horizontal="left"/>
    </xf>
    <xf numFmtId="0" fontId="14" fillId="0" borderId="4" xfId="0" applyFont="1" applyBorder="1" applyAlignment="1">
      <alignment horizontal="justify" vertical="center" wrapText="1"/>
    </xf>
    <xf numFmtId="0" fontId="24" fillId="0" borderId="1" xfId="0" applyFont="1" applyBorder="1" applyAlignment="1">
      <alignment horizontal="center" vertical="top"/>
    </xf>
    <xf numFmtId="0" fontId="24" fillId="0" borderId="13" xfId="0" applyFont="1" applyBorder="1" applyAlignment="1">
      <alignment horizontal="center" vertical="top"/>
    </xf>
    <xf numFmtId="0" fontId="24" fillId="0" borderId="6" xfId="0" applyFont="1" applyBorder="1" applyAlignment="1">
      <alignment horizontal="center" vertical="top"/>
    </xf>
    <xf numFmtId="0" fontId="2" fillId="5" borderId="29" xfId="0" applyFont="1" applyFill="1" applyBorder="1" applyAlignment="1">
      <alignment vertical="top" wrapText="1"/>
    </xf>
    <xf numFmtId="0" fontId="2" fillId="5" borderId="9" xfId="0" applyFont="1" applyFill="1" applyBorder="1" applyAlignment="1">
      <alignment vertical="top" wrapText="1"/>
    </xf>
    <xf numFmtId="0" fontId="1" fillId="5" borderId="9" xfId="0" applyFont="1" applyFill="1" applyBorder="1" applyAlignment="1">
      <alignment vertical="top" wrapText="1"/>
    </xf>
    <xf numFmtId="0" fontId="1" fillId="5" borderId="9" xfId="0" applyFont="1" applyFill="1" applyBorder="1" applyAlignment="1">
      <alignment horizontal="left" vertical="top" wrapText="1"/>
    </xf>
    <xf numFmtId="0" fontId="2" fillId="5" borderId="11" xfId="0" applyFont="1" applyFill="1" applyBorder="1" applyAlignment="1">
      <alignment vertical="top" wrapText="1"/>
    </xf>
    <xf numFmtId="0" fontId="2" fillId="5" borderId="28" xfId="0" applyFont="1" applyFill="1" applyBorder="1" applyAlignment="1">
      <alignment vertical="top" wrapText="1"/>
    </xf>
    <xf numFmtId="0" fontId="12" fillId="8" borderId="6" xfId="0" applyFont="1" applyFill="1" applyBorder="1" applyAlignment="1">
      <alignment vertical="center" wrapText="1"/>
    </xf>
    <xf numFmtId="0" fontId="2" fillId="4" borderId="2" xfId="0" applyFont="1" applyFill="1" applyBorder="1" applyAlignment="1">
      <alignment horizontal="left" vertical="top" wrapText="1"/>
    </xf>
    <xf numFmtId="0" fontId="1" fillId="5" borderId="14" xfId="0" applyFont="1" applyFill="1" applyBorder="1" applyAlignment="1">
      <alignment vertical="top" wrapText="1"/>
    </xf>
    <xf numFmtId="0" fontId="1" fillId="5" borderId="1" xfId="0" applyFont="1" applyFill="1" applyBorder="1" applyAlignment="1">
      <alignment vertical="top" wrapText="1"/>
    </xf>
    <xf numFmtId="0" fontId="1" fillId="5" borderId="13" xfId="0" applyFont="1" applyFill="1" applyBorder="1" applyAlignment="1">
      <alignment vertical="top" wrapText="1"/>
    </xf>
    <xf numFmtId="0" fontId="2" fillId="5" borderId="10" xfId="0" applyFont="1" applyFill="1" applyBorder="1" applyAlignment="1">
      <alignment vertical="top" wrapText="1"/>
    </xf>
    <xf numFmtId="0" fontId="26" fillId="0" borderId="1" xfId="0" applyFont="1" applyBorder="1" applyAlignment="1">
      <alignment horizontal="center" vertical="top" wrapText="1"/>
    </xf>
    <xf numFmtId="0" fontId="25" fillId="0" borderId="9" xfId="0" applyFont="1" applyBorder="1" applyAlignment="1">
      <alignment horizontal="center" vertical="top" wrapText="1"/>
    </xf>
    <xf numFmtId="0" fontId="27" fillId="0" borderId="1" xfId="0" applyFont="1" applyBorder="1" applyAlignment="1">
      <alignment horizontal="center" vertical="top" wrapText="1"/>
    </xf>
    <xf numFmtId="0" fontId="26" fillId="0" borderId="1" xfId="0" quotePrefix="1" applyFont="1" applyBorder="1" applyAlignment="1">
      <alignment horizontal="center" vertical="top" wrapText="1"/>
    </xf>
    <xf numFmtId="0" fontId="27" fillId="5" borderId="1" xfId="0" applyFont="1" applyFill="1" applyBorder="1" applyAlignment="1">
      <alignment horizontal="center" vertical="top" wrapText="1"/>
    </xf>
    <xf numFmtId="0" fontId="25" fillId="0" borderId="1" xfId="0" applyFont="1" applyBorder="1" applyAlignment="1">
      <alignment horizontal="center" vertical="top" wrapText="1"/>
    </xf>
    <xf numFmtId="0" fontId="26" fillId="0" borderId="9" xfId="0" applyFont="1" applyBorder="1" applyAlignment="1">
      <alignment horizontal="center" vertical="top" wrapText="1"/>
    </xf>
    <xf numFmtId="0" fontId="26" fillId="0" borderId="4" xfId="0" applyFont="1" applyBorder="1" applyAlignment="1">
      <alignment horizontal="center" vertical="top" wrapText="1"/>
    </xf>
    <xf numFmtId="0" fontId="26" fillId="0" borderId="14" xfId="0" applyFont="1" applyBorder="1" applyAlignment="1">
      <alignment horizontal="center" vertical="top" wrapText="1"/>
    </xf>
    <xf numFmtId="0" fontId="1" fillId="0" borderId="1" xfId="0" quotePrefix="1" applyFont="1" applyBorder="1" applyAlignment="1">
      <alignment horizontal="center" vertical="top" wrapText="1"/>
    </xf>
    <xf numFmtId="164" fontId="26" fillId="0" borderId="17" xfId="0" applyNumberFormat="1" applyFont="1" applyBorder="1" applyAlignment="1">
      <alignment horizontal="center" vertical="top" wrapText="1"/>
    </xf>
    <xf numFmtId="0" fontId="1" fillId="5" borderId="28" xfId="0" applyFont="1" applyFill="1" applyBorder="1" applyAlignment="1">
      <alignment vertical="top" wrapText="1"/>
    </xf>
    <xf numFmtId="0" fontId="27" fillId="0" borderId="4" xfId="0" applyFont="1" applyBorder="1" applyAlignment="1">
      <alignment horizontal="center" vertical="top" wrapText="1"/>
    </xf>
    <xf numFmtId="0" fontId="27" fillId="0" borderId="1" xfId="0" applyFont="1" applyBorder="1" applyAlignment="1">
      <alignment vertical="top" wrapText="1"/>
    </xf>
    <xf numFmtId="0" fontId="1" fillId="5" borderId="3" xfId="0" applyFont="1" applyFill="1" applyBorder="1" applyAlignment="1">
      <alignment vertical="top" wrapText="1"/>
    </xf>
    <xf numFmtId="0" fontId="1" fillId="0" borderId="3" xfId="0" applyFont="1" applyBorder="1" applyAlignment="1">
      <alignment horizontal="center" vertical="top" wrapText="1"/>
    </xf>
    <xf numFmtId="0" fontId="1" fillId="0" borderId="1" xfId="0" applyFont="1" applyBorder="1" applyAlignment="1">
      <alignment horizontal="center" vertical="top" wrapText="1"/>
    </xf>
    <xf numFmtId="0" fontId="26" fillId="0" borderId="3" xfId="0" applyFont="1" applyBorder="1" applyAlignment="1">
      <alignment horizontal="center" vertical="top" wrapText="1"/>
    </xf>
    <xf numFmtId="0" fontId="27" fillId="0" borderId="3" xfId="0" applyFont="1" applyBorder="1" applyAlignment="1">
      <alignment horizontal="center" vertical="top" wrapText="1"/>
    </xf>
    <xf numFmtId="0" fontId="27" fillId="0" borderId="9" xfId="0" applyFont="1" applyBorder="1" applyAlignment="1">
      <alignment horizontal="center" vertical="top" wrapText="1"/>
    </xf>
    <xf numFmtId="0" fontId="26" fillId="0" borderId="7" xfId="0" applyFont="1" applyBorder="1" applyAlignment="1">
      <alignment horizontal="center" vertical="top" wrapText="1"/>
    </xf>
    <xf numFmtId="0" fontId="37" fillId="5" borderId="1" xfId="0" applyFont="1" applyFill="1" applyBorder="1" applyAlignment="1">
      <alignment horizontal="center" vertical="top" wrapText="1"/>
    </xf>
    <xf numFmtId="0" fontId="28" fillId="5" borderId="4" xfId="0" applyFont="1" applyFill="1" applyBorder="1" applyAlignment="1">
      <alignment horizontal="center" vertical="top"/>
    </xf>
    <xf numFmtId="0" fontId="24" fillId="0" borderId="1" xfId="0" applyFont="1" applyBorder="1" applyAlignment="1">
      <alignment horizontal="center" vertical="top" wrapText="1"/>
    </xf>
    <xf numFmtId="0" fontId="24" fillId="0" borderId="7" xfId="0" applyFont="1" applyBorder="1" applyAlignment="1">
      <alignment horizontal="center" vertical="top" wrapText="1"/>
    </xf>
    <xf numFmtId="0" fontId="1" fillId="0" borderId="9" xfId="0" applyFont="1" applyBorder="1" applyAlignment="1">
      <alignment horizontal="center" vertical="top" wrapText="1"/>
    </xf>
    <xf numFmtId="0" fontId="1" fillId="0" borderId="30" xfId="0" applyFont="1" applyBorder="1" applyAlignment="1">
      <alignment horizontal="center" vertical="top" wrapText="1"/>
    </xf>
    <xf numFmtId="0" fontId="24" fillId="0" borderId="4" xfId="0" applyFont="1" applyBorder="1" applyAlignment="1">
      <alignment horizontal="center" vertical="top" wrapText="1"/>
    </xf>
    <xf numFmtId="164" fontId="26" fillId="0" borderId="7" xfId="0" applyNumberFormat="1" applyFont="1" applyBorder="1" applyAlignment="1">
      <alignment horizontal="center" vertical="top" wrapText="1"/>
    </xf>
    <xf numFmtId="164" fontId="26" fillId="0" borderId="1" xfId="0" applyNumberFormat="1" applyFont="1" applyBorder="1" applyAlignment="1">
      <alignment horizontal="center" vertical="top" wrapText="1"/>
    </xf>
    <xf numFmtId="0" fontId="0" fillId="0" borderId="7" xfId="0" applyBorder="1" applyAlignment="1">
      <alignment horizontal="center" vertical="top"/>
    </xf>
    <xf numFmtId="0" fontId="0" fillId="0" borderId="1" xfId="0" applyBorder="1" applyAlignment="1">
      <alignment horizontal="center" vertical="top" wrapText="1"/>
    </xf>
    <xf numFmtId="0" fontId="0" fillId="0" borderId="7" xfId="0" applyBorder="1"/>
    <xf numFmtId="0" fontId="0" fillId="5" borderId="4" xfId="0" applyFill="1" applyBorder="1" applyAlignment="1">
      <alignment horizontal="center" vertical="top"/>
    </xf>
    <xf numFmtId="0" fontId="1" fillId="5" borderId="9" xfId="0" applyFont="1" applyFill="1" applyBorder="1" applyAlignment="1">
      <alignment horizontal="center" vertical="top" wrapText="1"/>
    </xf>
    <xf numFmtId="0" fontId="0" fillId="5" borderId="1" xfId="0" applyFill="1" applyBorder="1" applyAlignment="1">
      <alignment horizontal="center" vertical="top"/>
    </xf>
    <xf numFmtId="0" fontId="24" fillId="5" borderId="7" xfId="0" applyFont="1" applyFill="1" applyBorder="1" applyAlignment="1">
      <alignment horizontal="center" vertical="top" wrapText="1"/>
    </xf>
    <xf numFmtId="0" fontId="24" fillId="5" borderId="1" xfId="0" applyFont="1" applyFill="1" applyBorder="1" applyAlignment="1">
      <alignment horizontal="center" vertical="top" wrapText="1"/>
    </xf>
    <xf numFmtId="0" fontId="0" fillId="5" borderId="7" xfId="0" applyFill="1" applyBorder="1" applyAlignment="1">
      <alignment horizontal="center" vertical="top"/>
    </xf>
    <xf numFmtId="0" fontId="25" fillId="5" borderId="9" xfId="0" applyFont="1" applyFill="1" applyBorder="1" applyAlignment="1">
      <alignment horizontal="center" vertical="top" wrapText="1"/>
    </xf>
    <xf numFmtId="0" fontId="1" fillId="5" borderId="10" xfId="0" applyFont="1" applyFill="1" applyBorder="1" applyAlignment="1">
      <alignment vertical="top" wrapText="1"/>
    </xf>
    <xf numFmtId="0" fontId="0" fillId="5" borderId="3" xfId="0" applyFill="1" applyBorder="1" applyAlignment="1">
      <alignment horizontal="center" vertical="top"/>
    </xf>
    <xf numFmtId="0" fontId="0" fillId="5" borderId="6" xfId="0" applyFill="1" applyBorder="1" applyAlignment="1">
      <alignment horizontal="center" vertical="top"/>
    </xf>
    <xf numFmtId="0" fontId="25" fillId="0" borderId="1" xfId="0" quotePrefix="1" applyFont="1" applyBorder="1" applyAlignment="1">
      <alignment horizontal="center" vertical="top" wrapText="1"/>
    </xf>
    <xf numFmtId="0" fontId="2" fillId="5" borderId="10" xfId="0" applyFont="1" applyFill="1" applyBorder="1" applyAlignment="1">
      <alignment horizontal="left" vertical="top" wrapText="1"/>
    </xf>
    <xf numFmtId="0" fontId="1" fillId="5" borderId="1" xfId="0" applyFont="1" applyFill="1" applyBorder="1" applyAlignment="1">
      <alignment horizontal="left" vertical="top" wrapText="1"/>
    </xf>
    <xf numFmtId="164" fontId="1" fillId="0" borderId="1" xfId="0" quotePrefix="1" applyNumberFormat="1" applyFont="1" applyBorder="1" applyAlignment="1">
      <alignment horizontal="center" vertical="top"/>
    </xf>
    <xf numFmtId="164" fontId="1" fillId="0" borderId="7" xfId="0" quotePrefix="1" applyNumberFormat="1" applyFont="1" applyBorder="1" applyAlignment="1">
      <alignment horizontal="center" vertical="top"/>
    </xf>
    <xf numFmtId="164" fontId="26" fillId="0" borderId="3" xfId="0" applyNumberFormat="1" applyFont="1" applyBorder="1" applyAlignment="1">
      <alignment horizontal="center" vertical="top" wrapText="1"/>
    </xf>
    <xf numFmtId="0" fontId="1" fillId="5" borderId="1" xfId="0" applyFont="1" applyFill="1" applyBorder="1" applyAlignment="1">
      <alignment wrapText="1"/>
    </xf>
    <xf numFmtId="0" fontId="2" fillId="5" borderId="10" xfId="0" applyFont="1" applyFill="1" applyBorder="1" applyAlignment="1">
      <alignment wrapText="1"/>
    </xf>
    <xf numFmtId="0" fontId="1" fillId="5" borderId="2" xfId="0" applyFont="1" applyFill="1" applyBorder="1" applyAlignment="1">
      <alignment wrapText="1"/>
    </xf>
    <xf numFmtId="0" fontId="1" fillId="5" borderId="9" xfId="0" applyFont="1" applyFill="1" applyBorder="1" applyAlignment="1">
      <alignment wrapText="1"/>
    </xf>
    <xf numFmtId="0" fontId="1" fillId="0" borderId="9" xfId="0" applyFont="1" applyBorder="1" applyAlignment="1">
      <alignment horizontal="center" vertical="top"/>
    </xf>
    <xf numFmtId="0" fontId="1" fillId="0" borderId="11" xfId="0" applyFont="1" applyBorder="1" applyAlignment="1">
      <alignment horizontal="center" vertical="top"/>
    </xf>
    <xf numFmtId="0" fontId="1" fillId="0" borderId="1" xfId="0" quotePrefix="1" applyFont="1" applyBorder="1" applyAlignment="1">
      <alignment horizontal="center" vertical="top"/>
    </xf>
    <xf numFmtId="0" fontId="1" fillId="0" borderId="13" xfId="0" quotePrefix="1" applyFont="1" applyBorder="1" applyAlignment="1">
      <alignment horizontal="center" vertical="top"/>
    </xf>
    <xf numFmtId="0" fontId="26" fillId="0" borderId="8" xfId="0" applyFont="1" applyBorder="1" applyAlignment="1">
      <alignment horizontal="center" vertical="top" wrapText="1"/>
    </xf>
    <xf numFmtId="0" fontId="1" fillId="0" borderId="2" xfId="0" quotePrefix="1" applyFont="1" applyBorder="1" applyAlignment="1">
      <alignment horizontal="center" vertical="top"/>
    </xf>
    <xf numFmtId="0" fontId="26" fillId="0" borderId="1" xfId="0" quotePrefix="1" applyFont="1" applyBorder="1" applyAlignment="1">
      <alignment horizontal="center" vertical="top"/>
    </xf>
    <xf numFmtId="164" fontId="26" fillId="0" borderId="1" xfId="0" quotePrefix="1" applyNumberFormat="1" applyFont="1" applyBorder="1" applyAlignment="1">
      <alignment horizontal="center" vertical="top"/>
    </xf>
    <xf numFmtId="164" fontId="26" fillId="0" borderId="4" xfId="0" quotePrefix="1" applyNumberFormat="1" applyFont="1" applyBorder="1" applyAlignment="1">
      <alignment horizontal="center" vertical="top"/>
    </xf>
    <xf numFmtId="164" fontId="26" fillId="0" borderId="7" xfId="0" quotePrefix="1" applyNumberFormat="1" applyFont="1" applyBorder="1" applyAlignment="1">
      <alignment horizontal="center" vertical="top"/>
    </xf>
    <xf numFmtId="0" fontId="1" fillId="5" borderId="28" xfId="0" applyFont="1" applyFill="1" applyBorder="1" applyAlignment="1">
      <alignment horizontal="left" vertical="top" wrapText="1"/>
    </xf>
    <xf numFmtId="164" fontId="26" fillId="0" borderId="4" xfId="0" applyNumberFormat="1" applyFont="1" applyBorder="1" applyAlignment="1">
      <alignment horizontal="center" vertical="top" wrapText="1"/>
    </xf>
    <xf numFmtId="0" fontId="26" fillId="5" borderId="9" xfId="0" applyFont="1" applyFill="1" applyBorder="1" applyAlignment="1">
      <alignment horizontal="left" vertical="top" wrapText="1"/>
    </xf>
    <xf numFmtId="0" fontId="1" fillId="0" borderId="1" xfId="0" applyFont="1" applyBorder="1" applyAlignment="1">
      <alignment horizontal="center" vertical="top"/>
    </xf>
    <xf numFmtId="0" fontId="1" fillId="0" borderId="7" xfId="0" quotePrefix="1" applyFont="1" applyBorder="1" applyAlignment="1">
      <alignment horizontal="center" vertical="top"/>
    </xf>
    <xf numFmtId="0" fontId="1" fillId="0" borderId="9" xfId="0" applyFont="1" applyBorder="1" applyAlignment="1">
      <alignment vertical="top" wrapText="1"/>
    </xf>
    <xf numFmtId="0" fontId="26" fillId="0" borderId="7" xfId="0" quotePrefix="1" applyFont="1" applyBorder="1" applyAlignment="1">
      <alignment horizontal="center" vertical="top"/>
    </xf>
    <xf numFmtId="0" fontId="1" fillId="0" borderId="9" xfId="0" quotePrefix="1" applyFont="1" applyBorder="1" applyAlignment="1">
      <alignment horizontal="center" vertical="top"/>
    </xf>
    <xf numFmtId="0" fontId="1" fillId="5" borderId="10" xfId="0" applyFont="1" applyFill="1" applyBorder="1" applyAlignment="1">
      <alignment wrapText="1"/>
    </xf>
    <xf numFmtId="0" fontId="1" fillId="0" borderId="2" xfId="0" applyFont="1" applyBorder="1" applyAlignment="1">
      <alignment horizontal="center" vertical="top" wrapText="1"/>
    </xf>
    <xf numFmtId="0" fontId="1" fillId="0" borderId="0" xfId="0" quotePrefix="1" applyFont="1" applyAlignment="1">
      <alignment horizontal="center" vertical="top"/>
    </xf>
    <xf numFmtId="0" fontId="1" fillId="0" borderId="14" xfId="0" quotePrefix="1" applyFont="1" applyBorder="1" applyAlignment="1">
      <alignment horizontal="center" vertical="top"/>
    </xf>
    <xf numFmtId="0" fontId="1" fillId="0" borderId="1" xfId="0" applyFont="1" applyBorder="1" applyAlignment="1">
      <alignment horizontal="center" vertical="center" wrapText="1"/>
    </xf>
    <xf numFmtId="0" fontId="1" fillId="0" borderId="39" xfId="0" quotePrefix="1" applyFont="1" applyBorder="1" applyAlignment="1">
      <alignment horizontal="center" vertical="top"/>
    </xf>
    <xf numFmtId="0" fontId="1" fillId="0" borderId="31" xfId="0" applyFont="1" applyBorder="1" applyAlignment="1">
      <alignment horizontal="center" vertical="top" wrapText="1"/>
    </xf>
    <xf numFmtId="164" fontId="26" fillId="0" borderId="9" xfId="0" quotePrefix="1" applyNumberFormat="1" applyFont="1" applyBorder="1" applyAlignment="1">
      <alignment horizontal="center" vertical="top"/>
    </xf>
    <xf numFmtId="0" fontId="8" fillId="0" borderId="1" xfId="0" applyFont="1" applyBorder="1" applyAlignment="1">
      <alignment horizontal="center" vertical="center" wrapText="1"/>
    </xf>
    <xf numFmtId="0" fontId="1" fillId="5" borderId="10" xfId="0" applyFont="1" applyFill="1" applyBorder="1" applyAlignment="1">
      <alignment horizontal="left" vertical="top" wrapText="1"/>
    </xf>
    <xf numFmtId="0" fontId="1" fillId="5" borderId="2" xfId="0" applyFont="1" applyFill="1" applyBorder="1" applyAlignment="1">
      <alignment vertical="top" wrapText="1"/>
    </xf>
    <xf numFmtId="0" fontId="21" fillId="5" borderId="9" xfId="0" applyFont="1" applyFill="1" applyBorder="1" applyAlignment="1">
      <alignment vertical="top" wrapText="1"/>
    </xf>
    <xf numFmtId="0" fontId="26" fillId="5" borderId="1" xfId="0" applyFont="1" applyFill="1" applyBorder="1" applyAlignment="1">
      <alignment vertical="top" wrapText="1"/>
    </xf>
    <xf numFmtId="0" fontId="1" fillId="5" borderId="2" xfId="0" applyFont="1" applyFill="1" applyBorder="1" applyAlignment="1">
      <alignment horizontal="left" vertical="top" wrapText="1"/>
    </xf>
    <xf numFmtId="0" fontId="1" fillId="0" borderId="11" xfId="0" applyFont="1" applyBorder="1" applyAlignment="1">
      <alignment horizontal="center" vertical="top" wrapText="1"/>
    </xf>
    <xf numFmtId="164" fontId="1" fillId="0" borderId="2" xfId="0" quotePrefix="1" applyNumberFormat="1" applyFont="1" applyBorder="1" applyAlignment="1">
      <alignment horizontal="center" vertical="top"/>
    </xf>
    <xf numFmtId="164" fontId="1" fillId="0" borderId="12" xfId="0" quotePrefix="1" applyNumberFormat="1" applyFont="1" applyBorder="1" applyAlignment="1">
      <alignment horizontal="center" vertical="top"/>
    </xf>
    <xf numFmtId="0" fontId="1" fillId="0" borderId="27" xfId="0" quotePrefix="1" applyFont="1" applyBorder="1" applyAlignment="1">
      <alignment horizontal="center" vertical="top"/>
    </xf>
    <xf numFmtId="0" fontId="6" fillId="0" borderId="0" xfId="0" applyFont="1" applyAlignment="1">
      <alignment horizontal="center" vertical="center"/>
    </xf>
    <xf numFmtId="0" fontId="2" fillId="0" borderId="0" xfId="0" applyFont="1" applyAlignment="1">
      <alignment horizontal="left" vertical="top"/>
    </xf>
    <xf numFmtId="0" fontId="1" fillId="0" borderId="0" xfId="0" applyFont="1" applyAlignment="1">
      <alignment vertical="top" wrapText="1"/>
    </xf>
    <xf numFmtId="0" fontId="0" fillId="0" borderId="0" xfId="0"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1" fillId="0" borderId="0" xfId="0" applyFont="1" applyAlignment="1">
      <alignment horizontal="left" vertical="top" wrapText="1"/>
    </xf>
    <xf numFmtId="0" fontId="18" fillId="0" borderId="0" xfId="0" applyFont="1" applyAlignment="1">
      <alignment horizontal="center" vertical="center" readingOrder="1"/>
    </xf>
    <xf numFmtId="0" fontId="41" fillId="0" borderId="0" xfId="0" applyFont="1" applyAlignment="1">
      <alignment horizontal="left" vertical="center" readingOrder="1"/>
    </xf>
    <xf numFmtId="0" fontId="2" fillId="4" borderId="28" xfId="0" applyFont="1" applyFill="1" applyBorder="1" applyAlignment="1">
      <alignment horizontal="left" vertical="top" wrapText="1"/>
    </xf>
    <xf numFmtId="0" fontId="25" fillId="0" borderId="11" xfId="0" applyFont="1" applyBorder="1" applyAlignment="1">
      <alignment horizontal="center" vertical="top" wrapText="1"/>
    </xf>
    <xf numFmtId="0" fontId="24" fillId="0" borderId="3" xfId="0" applyFont="1" applyBorder="1" applyAlignment="1">
      <alignment horizontal="center" vertical="top" wrapText="1"/>
    </xf>
    <xf numFmtId="0" fontId="25" fillId="0" borderId="1" xfId="0" applyFont="1" applyBorder="1" applyAlignment="1">
      <alignment vertical="top" wrapText="1"/>
    </xf>
    <xf numFmtId="164" fontId="0" fillId="0" borderId="4" xfId="0" applyNumberFormat="1" applyBorder="1" applyAlignment="1">
      <alignment horizontal="center" vertical="top"/>
    </xf>
    <xf numFmtId="0" fontId="1" fillId="5" borderId="10" xfId="0" applyFont="1" applyFill="1" applyBorder="1" applyAlignment="1">
      <alignment horizontal="center" vertical="top" wrapText="1"/>
    </xf>
    <xf numFmtId="0" fontId="1" fillId="5" borderId="1" xfId="0" quotePrefix="1" applyFont="1" applyFill="1" applyBorder="1" applyAlignment="1">
      <alignment horizontal="center" vertical="top"/>
    </xf>
    <xf numFmtId="0" fontId="1" fillId="5" borderId="38" xfId="0" quotePrefix="1" applyFont="1" applyFill="1" applyBorder="1" applyAlignment="1">
      <alignment horizontal="center" vertical="top"/>
    </xf>
    <xf numFmtId="0" fontId="26" fillId="5" borderId="35" xfId="0" applyFont="1" applyFill="1" applyBorder="1" applyAlignment="1">
      <alignment horizontal="center" vertical="top" wrapText="1"/>
    </xf>
    <xf numFmtId="164" fontId="1" fillId="0" borderId="40" xfId="0" quotePrefix="1" applyNumberFormat="1" applyFont="1" applyBorder="1" applyAlignment="1">
      <alignment horizontal="center" vertical="top"/>
    </xf>
    <xf numFmtId="164" fontId="26" fillId="0" borderId="2" xfId="0" applyNumberFormat="1" applyFont="1" applyBorder="1" applyAlignment="1">
      <alignment horizontal="center" vertical="top" wrapText="1"/>
    </xf>
    <xf numFmtId="2" fontId="1" fillId="0" borderId="1" xfId="0" quotePrefix="1" applyNumberFormat="1" applyFont="1" applyBorder="1" applyAlignment="1">
      <alignment horizontal="center" vertical="top"/>
    </xf>
    <xf numFmtId="0" fontId="1" fillId="0" borderId="9" xfId="0" applyFont="1" applyBorder="1" applyAlignment="1">
      <alignment horizontal="left" vertical="top" wrapText="1"/>
    </xf>
    <xf numFmtId="0" fontId="1" fillId="0" borderId="29" xfId="0" applyFont="1" applyBorder="1" applyAlignment="1">
      <alignment horizontal="center" vertical="top" wrapText="1"/>
    </xf>
    <xf numFmtId="0" fontId="26" fillId="0" borderId="6" xfId="0" applyFont="1" applyBorder="1" applyAlignment="1">
      <alignment horizontal="center" vertical="top" wrapText="1"/>
    </xf>
    <xf numFmtId="164" fontId="25" fillId="0" borderId="1" xfId="0" quotePrefix="1" applyNumberFormat="1" applyFont="1" applyBorder="1" applyAlignment="1">
      <alignment horizontal="center" vertical="top" wrapText="1"/>
    </xf>
    <xf numFmtId="164" fontId="27" fillId="0" borderId="5" xfId="0" applyNumberFormat="1" applyFont="1" applyBorder="1" applyAlignment="1">
      <alignment horizontal="center" vertical="top" wrapText="1"/>
    </xf>
    <xf numFmtId="0" fontId="6" fillId="2" borderId="12" xfId="0" applyFont="1" applyFill="1" applyBorder="1" applyAlignment="1">
      <alignment horizontal="center" vertical="center" wrapText="1"/>
    </xf>
    <xf numFmtId="0" fontId="1" fillId="0" borderId="6" xfId="0" applyFont="1" applyBorder="1" applyAlignment="1">
      <alignment vertical="top" wrapText="1"/>
    </xf>
    <xf numFmtId="0" fontId="1" fillId="0" borderId="6" xfId="0" applyFont="1" applyBorder="1" applyAlignment="1">
      <alignment horizontal="center" vertical="center" wrapText="1"/>
    </xf>
    <xf numFmtId="0" fontId="1" fillId="0" borderId="6" xfId="0" applyFont="1" applyBorder="1" applyAlignment="1">
      <alignment horizontal="center" vertical="top" wrapText="1"/>
    </xf>
    <xf numFmtId="0" fontId="1" fillId="11" borderId="6" xfId="0" applyFont="1" applyFill="1" applyBorder="1" applyAlignment="1">
      <alignment vertical="center" wrapText="1"/>
    </xf>
    <xf numFmtId="0" fontId="1" fillId="11" borderId="6" xfId="0" applyFont="1" applyFill="1" applyBorder="1" applyAlignment="1">
      <alignment vertical="top" wrapText="1"/>
    </xf>
    <xf numFmtId="0" fontId="1" fillId="5" borderId="6" xfId="0" applyFont="1" applyFill="1" applyBorder="1" applyAlignment="1">
      <alignment vertical="center" wrapText="1"/>
    </xf>
    <xf numFmtId="0" fontId="1" fillId="5" borderId="6" xfId="0" applyFont="1" applyFill="1" applyBorder="1" applyAlignment="1">
      <alignment vertical="top" wrapText="1"/>
    </xf>
    <xf numFmtId="0" fontId="26" fillId="0" borderId="1" xfId="0" applyFont="1" applyBorder="1" applyAlignment="1">
      <alignment horizontal="left" vertical="top" wrapText="1"/>
    </xf>
    <xf numFmtId="0" fontId="26" fillId="5" borderId="1" xfId="0" applyFont="1" applyFill="1" applyBorder="1" applyAlignment="1">
      <alignment horizontal="left" vertical="top" wrapText="1"/>
    </xf>
    <xf numFmtId="0" fontId="26" fillId="5" borderId="3" xfId="0" applyFont="1" applyFill="1" applyBorder="1" applyAlignment="1">
      <alignment horizontal="left" vertical="top" wrapText="1"/>
    </xf>
    <xf numFmtId="0" fontId="26" fillId="0" borderId="1" xfId="0" applyFont="1" applyBorder="1" applyAlignment="1">
      <alignment vertical="center" wrapText="1"/>
    </xf>
    <xf numFmtId="0" fontId="26" fillId="5" borderId="6" xfId="0" applyFont="1" applyFill="1" applyBorder="1" applyAlignment="1">
      <alignment horizontal="left" vertical="top" wrapText="1"/>
    </xf>
    <xf numFmtId="0" fontId="26" fillId="0" borderId="6" xfId="0" applyFont="1" applyBorder="1" applyAlignment="1">
      <alignment horizontal="left" vertical="top" wrapText="1"/>
    </xf>
    <xf numFmtId="0" fontId="8" fillId="0" borderId="1" xfId="0" applyFont="1" applyBorder="1" applyAlignment="1">
      <alignment horizontal="left" vertical="top" wrapText="1"/>
    </xf>
    <xf numFmtId="0" fontId="15" fillId="0" borderId="1" xfId="0" applyFont="1" applyBorder="1" applyAlignment="1">
      <alignment vertical="center" wrapText="1"/>
    </xf>
    <xf numFmtId="0" fontId="11" fillId="0" borderId="6" xfId="1" applyFont="1" applyBorder="1" applyAlignment="1">
      <alignment horizontal="center" vertical="center"/>
    </xf>
    <xf numFmtId="0" fontId="11" fillId="0" borderId="6" xfId="1" applyFont="1" applyBorder="1" applyAlignment="1">
      <alignment vertical="center" wrapText="1"/>
    </xf>
    <xf numFmtId="0" fontId="11" fillId="0" borderId="6" xfId="1" applyFont="1" applyBorder="1" applyAlignment="1">
      <alignment horizontal="center" vertical="center" wrapText="1"/>
    </xf>
    <xf numFmtId="0" fontId="11" fillId="0" borderId="4" xfId="0" applyFont="1" applyBorder="1" applyAlignment="1">
      <alignment wrapText="1"/>
    </xf>
    <xf numFmtId="0" fontId="11" fillId="0" borderId="4" xfId="0" applyFont="1" applyBorder="1" applyAlignment="1">
      <alignment vertical="top" wrapText="1"/>
    </xf>
    <xf numFmtId="0" fontId="8" fillId="0" borderId="6" xfId="1" applyFont="1" applyBorder="1" applyAlignment="1">
      <alignment horizontal="center" vertical="center" wrapText="1"/>
    </xf>
    <xf numFmtId="0" fontId="24" fillId="0" borderId="21" xfId="0" applyFont="1" applyBorder="1" applyAlignment="1">
      <alignment vertical="top" wrapText="1"/>
    </xf>
    <xf numFmtId="0" fontId="8" fillId="0" borderId="6" xfId="1" applyFont="1" applyBorder="1" applyAlignment="1">
      <alignment horizontal="left" vertical="center" wrapText="1"/>
    </xf>
    <xf numFmtId="0" fontId="8" fillId="0" borderId="4" xfId="1" applyFont="1" applyBorder="1" applyAlignment="1">
      <alignment horizontal="center" vertical="center" wrapText="1"/>
    </xf>
    <xf numFmtId="0" fontId="8" fillId="0" borderId="4" xfId="1" applyFont="1" applyBorder="1" applyAlignment="1">
      <alignment horizontal="left" vertical="center" wrapText="1"/>
    </xf>
    <xf numFmtId="0" fontId="8" fillId="2" borderId="6"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42" fillId="3" borderId="6" xfId="0" applyFont="1" applyFill="1" applyBorder="1" applyAlignment="1">
      <alignment horizontal="center" vertical="center" wrapText="1"/>
    </xf>
    <xf numFmtId="0" fontId="24" fillId="0" borderId="19"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4" xfId="1" applyFont="1" applyBorder="1" applyAlignment="1">
      <alignment horizontal="center" vertical="center" wrapText="1"/>
    </xf>
    <xf numFmtId="0" fontId="24" fillId="0" borderId="6" xfId="1" applyFont="1" applyBorder="1" applyAlignment="1">
      <alignment horizontal="center" vertical="center" wrapText="1"/>
    </xf>
    <xf numFmtId="0" fontId="15" fillId="0" borderId="9" xfId="0" applyFont="1" applyBorder="1" applyAlignment="1">
      <alignment horizontal="center" vertical="center"/>
    </xf>
    <xf numFmtId="0" fontId="24" fillId="0" borderId="4" xfId="1" applyFont="1" applyBorder="1" applyAlignment="1">
      <alignment horizontal="left" vertical="top" wrapText="1"/>
    </xf>
    <xf numFmtId="0" fontId="24" fillId="0" borderId="43" xfId="1" applyFont="1" applyBorder="1" applyAlignment="1">
      <alignment horizontal="center" vertical="center" wrapText="1"/>
    </xf>
    <xf numFmtId="0" fontId="24" fillId="0" borderId="43" xfId="1" applyFont="1" applyBorder="1" applyAlignment="1">
      <alignment horizontal="center" vertical="center"/>
    </xf>
    <xf numFmtId="0" fontId="24" fillId="0" borderId="35" xfId="1" applyFont="1" applyBorder="1" applyAlignment="1">
      <alignment horizontal="center" vertical="center"/>
    </xf>
    <xf numFmtId="0" fontId="24" fillId="0" borderId="15" xfId="0" applyFont="1" applyBorder="1" applyAlignment="1">
      <alignment horizontal="left" vertical="top" wrapText="1"/>
    </xf>
    <xf numFmtId="0" fontId="24" fillId="0" borderId="18"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 xfId="1" applyFont="1" applyBorder="1" applyAlignment="1">
      <alignment vertical="top" wrapText="1"/>
    </xf>
    <xf numFmtId="9" fontId="24" fillId="0" borderId="18" xfId="0" applyNumberFormat="1" applyFont="1" applyBorder="1" applyAlignment="1">
      <alignment horizontal="center" vertical="center" wrapText="1"/>
    </xf>
    <xf numFmtId="9" fontId="24" fillId="0" borderId="19" xfId="0" applyNumberFormat="1" applyFont="1" applyBorder="1" applyAlignment="1">
      <alignment horizontal="center" vertical="center" wrapText="1"/>
    </xf>
    <xf numFmtId="9" fontId="24" fillId="0" borderId="20" xfId="0" applyNumberFormat="1" applyFont="1" applyBorder="1" applyAlignment="1">
      <alignment horizontal="center" vertical="center" wrapText="1"/>
    </xf>
    <xf numFmtId="0" fontId="24" fillId="0" borderId="37" xfId="1" applyFont="1" applyBorder="1" applyAlignment="1">
      <alignment horizontal="left" vertical="top" wrapText="1"/>
    </xf>
    <xf numFmtId="0" fontId="24" fillId="0" borderId="18" xfId="0" applyFont="1" applyBorder="1" applyAlignment="1">
      <alignment vertical="center" wrapText="1"/>
    </xf>
    <xf numFmtId="0" fontId="24" fillId="0" borderId="16" xfId="1" applyFont="1" applyBorder="1" applyAlignment="1">
      <alignment horizontal="left" vertical="top" wrapText="1"/>
    </xf>
    <xf numFmtId="0" fontId="24" fillId="0" borderId="21" xfId="1" applyFont="1" applyBorder="1" applyAlignment="1">
      <alignment horizontal="center" vertical="center" wrapText="1"/>
    </xf>
    <xf numFmtId="0" fontId="24" fillId="0" borderId="22" xfId="1" applyFont="1" applyBorder="1" applyAlignment="1">
      <alignment horizontal="center" vertical="center" wrapText="1"/>
    </xf>
    <xf numFmtId="0" fontId="24" fillId="0" borderId="6" xfId="1" applyFont="1" applyBorder="1" applyAlignment="1">
      <alignment horizontal="left" vertical="center" wrapText="1"/>
    </xf>
    <xf numFmtId="0" fontId="24" fillId="0" borderId="4" xfId="1" applyFont="1" applyBorder="1" applyAlignment="1">
      <alignment vertical="top" wrapText="1"/>
    </xf>
    <xf numFmtId="0" fontId="24" fillId="0" borderId="5" xfId="1" applyFont="1" applyBorder="1" applyAlignment="1">
      <alignment horizontal="center" vertical="top" wrapText="1"/>
    </xf>
    <xf numFmtId="0" fontId="24" fillId="0" borderId="2" xfId="1" applyFont="1" applyBorder="1" applyAlignment="1">
      <alignment horizontal="center" vertical="top" wrapText="1"/>
    </xf>
    <xf numFmtId="0" fontId="24" fillId="0" borderId="37" xfId="1" applyFont="1" applyBorder="1" applyAlignment="1">
      <alignment horizontal="left" vertical="center" wrapText="1"/>
    </xf>
    <xf numFmtId="0" fontId="24" fillId="0" borderId="1" xfId="0" applyFont="1" applyBorder="1" applyAlignment="1">
      <alignment vertical="center" wrapText="1"/>
    </xf>
    <xf numFmtId="0" fontId="24" fillId="0" borderId="4" xfId="0" applyFont="1" applyBorder="1" applyAlignment="1">
      <alignment horizontal="center" vertical="center" wrapText="1"/>
    </xf>
    <xf numFmtId="0" fontId="24" fillId="0" borderId="0" xfId="0" applyFont="1" applyAlignment="1">
      <alignment wrapText="1"/>
    </xf>
    <xf numFmtId="0" fontId="24" fillId="0" borderId="2" xfId="1" applyFont="1" applyBorder="1" applyAlignment="1">
      <alignment horizontal="center" vertical="center" wrapText="1"/>
    </xf>
    <xf numFmtId="0" fontId="24" fillId="0" borderId="9" xfId="0" applyFont="1" applyBorder="1" applyAlignment="1">
      <alignment vertical="top" wrapText="1"/>
    </xf>
    <xf numFmtId="0" fontId="24" fillId="0" borderId="6" xfId="1" applyFont="1" applyBorder="1" applyAlignment="1">
      <alignment horizontal="center" wrapText="1"/>
    </xf>
    <xf numFmtId="0" fontId="24" fillId="0" borderId="25" xfId="1" applyFont="1" applyBorder="1" applyAlignment="1">
      <alignment horizontal="left" vertical="center" wrapText="1"/>
    </xf>
    <xf numFmtId="0" fontId="24" fillId="0" borderId="14" xfId="1" applyFont="1" applyBorder="1" applyAlignment="1">
      <alignment horizontal="center" vertical="center" wrapText="1"/>
    </xf>
    <xf numFmtId="0" fontId="24" fillId="0" borderId="23" xfId="1" applyFont="1" applyBorder="1" applyAlignment="1">
      <alignment horizontal="center" vertical="center" wrapText="1"/>
    </xf>
    <xf numFmtId="0" fontId="24" fillId="0" borderId="19" xfId="1" applyFont="1" applyBorder="1" applyAlignment="1">
      <alignment horizontal="left" vertical="top" wrapText="1"/>
    </xf>
    <xf numFmtId="0" fontId="24" fillId="0" borderId="15" xfId="1" applyFont="1" applyBorder="1" applyAlignment="1">
      <alignment horizontal="center" vertical="center" wrapText="1"/>
    </xf>
    <xf numFmtId="0" fontId="24" fillId="0" borderId="19" xfId="1" applyFont="1" applyBorder="1" applyAlignment="1">
      <alignment horizontal="left" vertical="center" wrapText="1"/>
    </xf>
    <xf numFmtId="0" fontId="24" fillId="0" borderId="20" xfId="1" applyFont="1" applyBorder="1" applyAlignment="1">
      <alignment horizontal="center" vertical="center" wrapText="1"/>
    </xf>
    <xf numFmtId="0" fontId="24" fillId="0" borderId="16" xfId="0" applyFont="1" applyBorder="1" applyAlignment="1">
      <alignment horizontal="center" vertical="center" wrapText="1"/>
    </xf>
    <xf numFmtId="0" fontId="24" fillId="0" borderId="26" xfId="0" applyFont="1" applyBorder="1" applyAlignment="1">
      <alignment horizontal="left" vertical="top" wrapText="1"/>
    </xf>
    <xf numFmtId="0" fontId="25" fillId="0" borderId="36" xfId="0" applyFont="1" applyBorder="1" applyAlignment="1">
      <alignment horizontal="center" vertical="top" wrapText="1"/>
    </xf>
    <xf numFmtId="164" fontId="26" fillId="0" borderId="33" xfId="0" applyNumberFormat="1" applyFont="1" applyBorder="1" applyAlignment="1">
      <alignment horizontal="center" vertical="top" wrapText="1"/>
    </xf>
    <xf numFmtId="164" fontId="26" fillId="0" borderId="32" xfId="0" applyNumberFormat="1" applyFont="1" applyBorder="1" applyAlignment="1">
      <alignment horizontal="center" vertical="top" wrapText="1"/>
    </xf>
    <xf numFmtId="164" fontId="8" fillId="0" borderId="6"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10" borderId="6" xfId="0" applyNumberFormat="1" applyFont="1" applyFill="1" applyBorder="1" applyAlignment="1">
      <alignment horizontal="center" vertical="center" wrapText="1"/>
    </xf>
    <xf numFmtId="0" fontId="2" fillId="5" borderId="28" xfId="0" applyFont="1" applyFill="1" applyBorder="1" applyAlignment="1">
      <alignment horizontal="left" vertical="top" wrapText="1"/>
    </xf>
    <xf numFmtId="0" fontId="2" fillId="5" borderId="2" xfId="0" applyFont="1" applyFill="1" applyBorder="1" applyAlignment="1">
      <alignment horizontal="left" vertical="top" wrapText="1"/>
    </xf>
    <xf numFmtId="164" fontId="15" fillId="9" borderId="6" xfId="0" applyNumberFormat="1" applyFont="1" applyFill="1" applyBorder="1" applyAlignment="1">
      <alignment horizontal="center" vertical="center" wrapText="1"/>
    </xf>
    <xf numFmtId="164" fontId="12" fillId="6" borderId="6" xfId="0" applyNumberFormat="1" applyFont="1" applyFill="1" applyBorder="1" applyAlignment="1">
      <alignment horizontal="center" vertical="center" wrapText="1"/>
    </xf>
    <xf numFmtId="164" fontId="12" fillId="0" borderId="6" xfId="0" applyNumberFormat="1" applyFont="1" applyBorder="1" applyAlignment="1">
      <alignment horizontal="center" vertical="center" wrapText="1"/>
    </xf>
    <xf numFmtId="164" fontId="13" fillId="0" borderId="6"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2" fillId="0" borderId="9" xfId="0" applyFont="1" applyBorder="1" applyAlignment="1">
      <alignment vertical="top" wrapText="1"/>
    </xf>
    <xf numFmtId="0" fontId="1" fillId="0" borderId="1" xfId="0" applyFont="1" applyBorder="1" applyAlignment="1">
      <alignment vertical="top" wrapText="1"/>
    </xf>
    <xf numFmtId="0" fontId="37" fillId="0" borderId="9" xfId="0" applyFont="1" applyBorder="1" applyAlignment="1">
      <alignment horizontal="center" vertical="top" wrapText="1"/>
    </xf>
    <xf numFmtId="164" fontId="38" fillId="0" borderId="1" xfId="0" applyNumberFormat="1" applyFont="1" applyBorder="1" applyAlignment="1">
      <alignment horizontal="center" vertical="top"/>
    </xf>
    <xf numFmtId="164" fontId="38" fillId="0" borderId="7" xfId="0" applyNumberFormat="1" applyFont="1" applyBorder="1" applyAlignment="1">
      <alignment horizontal="center" vertical="top"/>
    </xf>
    <xf numFmtId="0" fontId="38" fillId="0" borderId="4" xfId="0" applyFont="1" applyBorder="1" applyAlignment="1">
      <alignment horizontal="center" vertical="top"/>
    </xf>
    <xf numFmtId="0" fontId="2" fillId="0" borderId="28" xfId="0" applyFont="1" applyBorder="1" applyAlignment="1">
      <alignment vertical="top" wrapText="1"/>
    </xf>
    <xf numFmtId="0" fontId="38" fillId="0" borderId="1" xfId="0" applyFont="1" applyBorder="1" applyAlignment="1">
      <alignment horizontal="center" vertical="top"/>
    </xf>
    <xf numFmtId="0" fontId="38" fillId="0" borderId="7" xfId="0" applyFont="1" applyBorder="1" applyAlignment="1">
      <alignment horizontal="center" vertical="top"/>
    </xf>
    <xf numFmtId="0" fontId="25" fillId="0" borderId="9" xfId="0" applyFont="1" applyBorder="1" applyAlignment="1">
      <alignment horizontal="center" vertical="center" wrapText="1"/>
    </xf>
    <xf numFmtId="0" fontId="0" fillId="0" borderId="1" xfId="0" applyBorder="1" applyAlignment="1">
      <alignment horizontal="center" vertical="center" wrapText="1"/>
    </xf>
    <xf numFmtId="0" fontId="24" fillId="0" borderId="7" xfId="0" applyFont="1" applyBorder="1" applyAlignment="1">
      <alignment horizontal="center" vertical="center" wrapText="1"/>
    </xf>
    <xf numFmtId="0" fontId="24" fillId="0" borderId="1" xfId="0" applyFont="1" applyBorder="1" applyAlignment="1">
      <alignment horizontal="center" vertical="center" wrapText="1"/>
    </xf>
    <xf numFmtId="0" fontId="0" fillId="0" borderId="7" xfId="0" applyBorder="1" applyAlignment="1">
      <alignment horizontal="center" vertical="center" wrapText="1"/>
    </xf>
    <xf numFmtId="0" fontId="0" fillId="5" borderId="4" xfId="0" applyFill="1" applyBorder="1" applyAlignment="1">
      <alignment horizontal="center" vertical="center" wrapText="1"/>
    </xf>
    <xf numFmtId="0" fontId="36" fillId="0" borderId="0" xfId="0" applyFont="1" applyAlignment="1">
      <alignment horizontal="left"/>
    </xf>
    <xf numFmtId="0" fontId="14" fillId="0" borderId="1" xfId="0" applyFont="1" applyBorder="1" applyAlignment="1">
      <alignment horizontal="justify" vertical="center" wrapText="1"/>
    </xf>
    <xf numFmtId="49" fontId="35" fillId="0" borderId="13" xfId="0" applyNumberFormat="1" applyFont="1" applyBorder="1" applyAlignment="1">
      <alignment horizontal="center" vertical="top"/>
    </xf>
    <xf numFmtId="0" fontId="14" fillId="0" borderId="8" xfId="0" applyFont="1" applyBorder="1" applyAlignment="1">
      <alignment horizontal="center" vertical="center" wrapText="1"/>
    </xf>
    <xf numFmtId="0" fontId="14" fillId="0" borderId="0" xfId="0" applyFont="1" applyAlignment="1">
      <alignment horizontal="justify" vertical="center" wrapText="1"/>
    </xf>
    <xf numFmtId="0" fontId="21" fillId="0" borderId="1" xfId="0" applyFont="1" applyBorder="1" applyAlignment="1">
      <alignment horizontal="center" vertical="top" wrapText="1"/>
    </xf>
    <xf numFmtId="0" fontId="21" fillId="0" borderId="4" xfId="0" applyFont="1" applyBorder="1" applyAlignment="1">
      <alignment vertical="top" wrapText="1"/>
    </xf>
    <xf numFmtId="0" fontId="21" fillId="0" borderId="2" xfId="0" applyFont="1" applyBorder="1" applyAlignment="1">
      <alignment horizontal="center" vertical="top" wrapText="1"/>
    </xf>
    <xf numFmtId="0" fontId="26" fillId="0" borderId="5" xfId="0" applyFont="1" applyBorder="1" applyAlignment="1">
      <alignment vertical="top" wrapText="1"/>
    </xf>
    <xf numFmtId="0" fontId="21" fillId="0" borderId="13" xfId="0" applyFont="1" applyBorder="1" applyAlignment="1">
      <alignment horizontal="center" vertical="top" wrapText="1"/>
    </xf>
    <xf numFmtId="0" fontId="26" fillId="0" borderId="8" xfId="0" applyFont="1" applyBorder="1" applyAlignment="1">
      <alignment vertical="top" wrapText="1"/>
    </xf>
    <xf numFmtId="0" fontId="21" fillId="0" borderId="3" xfId="0" applyFont="1" applyBorder="1" applyAlignment="1">
      <alignment horizontal="center" vertical="top" wrapText="1"/>
    </xf>
    <xf numFmtId="0" fontId="26" fillId="0" borderId="6" xfId="0" applyFont="1" applyBorder="1" applyAlignment="1">
      <alignment vertical="top" wrapText="1"/>
    </xf>
    <xf numFmtId="2" fontId="15" fillId="10" borderId="6" xfId="0" applyNumberFormat="1" applyFont="1" applyFill="1" applyBorder="1" applyAlignment="1">
      <alignment horizontal="center" vertical="center" wrapText="1"/>
    </xf>
    <xf numFmtId="164" fontId="8" fillId="0" borderId="6" xfId="0" applyNumberFormat="1" applyFont="1" applyBorder="1" applyAlignment="1">
      <alignment horizontal="left" vertical="center" wrapText="1"/>
    </xf>
    <xf numFmtId="164" fontId="15" fillId="0" borderId="6" xfId="0" applyNumberFormat="1" applyFont="1" applyBorder="1" applyAlignment="1">
      <alignment horizontal="left" vertical="center" wrapText="1"/>
    </xf>
    <xf numFmtId="164" fontId="15" fillId="0" borderId="6" xfId="0" applyNumberFormat="1" applyFont="1" applyBorder="1" applyAlignment="1">
      <alignment horizontal="justify" vertical="center" wrapText="1"/>
    </xf>
    <xf numFmtId="164" fontId="15" fillId="9" borderId="6" xfId="0" applyNumberFormat="1" applyFont="1" applyFill="1" applyBorder="1" applyAlignment="1">
      <alignment horizontal="justify" vertical="center" wrapText="1"/>
    </xf>
    <xf numFmtId="0" fontId="1" fillId="5" borderId="34" xfId="0" applyFont="1" applyFill="1" applyBorder="1" applyAlignment="1">
      <alignment horizontal="center" vertical="top" wrapText="1"/>
    </xf>
    <xf numFmtId="0" fontId="26" fillId="5" borderId="1" xfId="0" applyFont="1" applyFill="1" applyBorder="1" applyAlignment="1">
      <alignment horizontal="center" vertical="top" wrapText="1"/>
    </xf>
    <xf numFmtId="0" fontId="1" fillId="0" borderId="28" xfId="0" applyFont="1" applyBorder="1" applyAlignment="1">
      <alignment horizontal="center" vertical="top" wrapText="1"/>
    </xf>
    <xf numFmtId="164" fontId="1" fillId="0" borderId="0" xfId="0" quotePrefix="1" applyNumberFormat="1" applyFont="1" applyAlignment="1">
      <alignment horizontal="center" vertical="top"/>
    </xf>
    <xf numFmtId="164" fontId="1" fillId="0" borderId="3" xfId="0" quotePrefix="1" applyNumberFormat="1" applyFont="1" applyBorder="1" applyAlignment="1">
      <alignment horizontal="center" vertical="top"/>
    </xf>
    <xf numFmtId="0" fontId="1" fillId="0" borderId="10" xfId="0" applyFont="1" applyBorder="1" applyAlignment="1">
      <alignment horizontal="center" vertical="top" wrapText="1"/>
    </xf>
    <xf numFmtId="1" fontId="26" fillId="0" borderId="6" xfId="0" applyNumberFormat="1" applyFont="1" applyBorder="1" applyAlignment="1">
      <alignment horizontal="center" vertical="top" wrapText="1"/>
    </xf>
    <xf numFmtId="1" fontId="26" fillId="0" borderId="44" xfId="0" applyNumberFormat="1" applyFont="1" applyBorder="1" applyAlignment="1">
      <alignment horizontal="center" vertical="top" wrapText="1"/>
    </xf>
    <xf numFmtId="0" fontId="26" fillId="0" borderId="44" xfId="0" applyFont="1" applyBorder="1" applyAlignment="1">
      <alignment horizontal="center" vertical="top" wrapText="1"/>
    </xf>
    <xf numFmtId="0" fontId="2" fillId="4" borderId="1" xfId="0" applyFont="1" applyFill="1" applyBorder="1" applyAlignment="1">
      <alignment vertical="top" wrapText="1"/>
    </xf>
    <xf numFmtId="0" fontId="26" fillId="0" borderId="45" xfId="0" applyFont="1" applyBorder="1" applyAlignment="1">
      <alignment vertical="center" wrapText="1"/>
    </xf>
    <xf numFmtId="164" fontId="1" fillId="0" borderId="6" xfId="0" applyNumberFormat="1" applyFont="1" applyBorder="1" applyAlignment="1">
      <alignment horizontal="center" vertical="top" wrapText="1"/>
    </xf>
    <xf numFmtId="164" fontId="26" fillId="12" borderId="1" xfId="0" applyNumberFormat="1" applyFont="1" applyFill="1" applyBorder="1" applyAlignment="1">
      <alignment horizontal="left" vertical="center" wrapText="1"/>
    </xf>
    <xf numFmtId="164" fontId="26" fillId="0" borderId="1" xfId="0" applyNumberFormat="1" applyFont="1" applyBorder="1" applyAlignment="1">
      <alignment horizontal="left" vertical="center" wrapText="1"/>
    </xf>
    <xf numFmtId="0" fontId="2" fillId="5" borderId="6" xfId="0" applyFont="1" applyFill="1" applyBorder="1" applyAlignment="1">
      <alignment vertical="top" wrapText="1"/>
    </xf>
    <xf numFmtId="164" fontId="26" fillId="12" borderId="13" xfId="0" applyNumberFormat="1" applyFont="1" applyFill="1" applyBorder="1" applyAlignment="1">
      <alignment horizontal="left" vertical="center" wrapText="1"/>
    </xf>
    <xf numFmtId="164" fontId="26" fillId="12" borderId="3" xfId="0" applyNumberFormat="1" applyFont="1" applyFill="1" applyBorder="1" applyAlignment="1">
      <alignment horizontal="left" vertical="center" wrapText="1"/>
    </xf>
    <xf numFmtId="49" fontId="27" fillId="5" borderId="1" xfId="0" applyNumberFormat="1" applyFont="1" applyFill="1" applyBorder="1" applyAlignment="1">
      <alignment horizontal="center" vertical="top"/>
    </xf>
    <xf numFmtId="0" fontId="27" fillId="5" borderId="1" xfId="0" applyFont="1" applyFill="1" applyBorder="1" applyAlignment="1">
      <alignment horizontal="center" vertical="top"/>
    </xf>
    <xf numFmtId="164" fontId="26" fillId="12" borderId="6" xfId="0" applyNumberFormat="1" applyFont="1" applyFill="1" applyBorder="1" applyAlignment="1">
      <alignment horizontal="left" vertical="center" wrapText="1"/>
    </xf>
    <xf numFmtId="164" fontId="21" fillId="12" borderId="6" xfId="0" applyNumberFormat="1" applyFont="1" applyFill="1" applyBorder="1" applyAlignment="1">
      <alignment horizontal="left" vertical="center" wrapText="1"/>
    </xf>
    <xf numFmtId="49" fontId="27" fillId="5" borderId="45" xfId="0" applyNumberFormat="1" applyFont="1" applyFill="1" applyBorder="1" applyAlignment="1">
      <alignment horizontal="center" vertical="top"/>
    </xf>
    <xf numFmtId="0" fontId="1" fillId="0" borderId="1" xfId="0" applyFont="1" applyBorder="1" applyAlignment="1">
      <alignment vertical="center" wrapText="1"/>
    </xf>
    <xf numFmtId="0" fontId="2" fillId="11" borderId="6" xfId="0" applyFont="1" applyFill="1" applyBorder="1" applyAlignment="1">
      <alignment vertical="top" wrapText="1"/>
    </xf>
    <xf numFmtId="0" fontId="26" fillId="5" borderId="9" xfId="0" applyFont="1" applyFill="1" applyBorder="1" applyAlignment="1">
      <alignment vertical="top" wrapText="1"/>
    </xf>
    <xf numFmtId="0" fontId="26" fillId="5" borderId="10" xfId="0" applyFont="1" applyFill="1" applyBorder="1" applyAlignment="1">
      <alignment vertical="top" wrapText="1"/>
    </xf>
    <xf numFmtId="0" fontId="26" fillId="0" borderId="1" xfId="0" applyFont="1" applyBorder="1" applyAlignment="1">
      <alignment vertical="top" wrapText="1"/>
    </xf>
    <xf numFmtId="0" fontId="21" fillId="0" borderId="6" xfId="0" applyFont="1" applyBorder="1" applyAlignment="1">
      <alignment horizontal="left" vertical="top" wrapText="1"/>
    </xf>
    <xf numFmtId="49" fontId="24" fillId="7" borderId="3" xfId="0" applyNumberFormat="1" applyFont="1" applyFill="1" applyBorder="1" applyAlignment="1">
      <alignment horizontal="center" vertical="center" wrapText="1"/>
    </xf>
    <xf numFmtId="0" fontId="24" fillId="7" borderId="6" xfId="0" applyFont="1" applyFill="1" applyBorder="1" applyAlignment="1">
      <alignment vertical="center" wrapText="1"/>
    </xf>
    <xf numFmtId="0" fontId="35" fillId="7" borderId="6" xfId="0" applyFont="1" applyFill="1" applyBorder="1" applyAlignment="1">
      <alignment horizontal="justify" vertical="center" wrapText="1"/>
    </xf>
    <xf numFmtId="0" fontId="24" fillId="7" borderId="6" xfId="0" applyFont="1" applyFill="1" applyBorder="1" applyAlignment="1">
      <alignment horizontal="left" vertical="center" wrapText="1"/>
    </xf>
    <xf numFmtId="49" fontId="24" fillId="8" borderId="3" xfId="0" applyNumberFormat="1" applyFont="1" applyFill="1" applyBorder="1" applyAlignment="1">
      <alignment horizontal="center" vertical="center" wrapText="1"/>
    </xf>
    <xf numFmtId="0" fontId="24" fillId="8" borderId="6" xfId="0" applyFont="1" applyFill="1" applyBorder="1" applyAlignment="1">
      <alignment vertical="center" wrapText="1"/>
    </xf>
    <xf numFmtId="0" fontId="35" fillId="8" borderId="6" xfId="0" applyFont="1" applyFill="1" applyBorder="1" applyAlignment="1">
      <alignment horizontal="justify" vertical="center" wrapText="1"/>
    </xf>
    <xf numFmtId="0" fontId="24" fillId="8" borderId="6" xfId="0" applyFont="1" applyFill="1" applyBorder="1" applyAlignment="1">
      <alignment horizontal="left" vertical="center" wrapText="1"/>
    </xf>
    <xf numFmtId="164" fontId="35" fillId="0" borderId="6" xfId="0" applyNumberFormat="1" applyFont="1" applyBorder="1" applyAlignment="1">
      <alignment horizontal="center" vertical="center" wrapText="1"/>
    </xf>
    <xf numFmtId="0" fontId="35" fillId="0" borderId="6" xfId="0" applyFont="1" applyBorder="1" applyAlignment="1">
      <alignment horizontal="center" vertical="center" wrapText="1"/>
    </xf>
    <xf numFmtId="0" fontId="24" fillId="0" borderId="6" xfId="0" applyFont="1" applyBorder="1" applyAlignment="1">
      <alignment horizontal="center" vertical="center" wrapText="1"/>
    </xf>
    <xf numFmtId="0" fontId="39" fillId="0" borderId="6" xfId="0" applyFont="1" applyBorder="1" applyAlignment="1">
      <alignment horizontal="justify" vertical="center" wrapText="1"/>
    </xf>
    <xf numFmtId="0" fontId="35" fillId="0" borderId="6" xfId="0" applyFont="1" applyBorder="1" applyAlignment="1">
      <alignment horizontal="left" vertical="center" wrapText="1"/>
    </xf>
    <xf numFmtId="0" fontId="30" fillId="0" borderId="6" xfId="0" applyFont="1" applyBorder="1" applyAlignment="1">
      <alignment horizontal="justify" vertical="center" wrapText="1"/>
    </xf>
    <xf numFmtId="49" fontId="24" fillId="0" borderId="3" xfId="0" applyNumberFormat="1" applyFont="1" applyBorder="1" applyAlignment="1">
      <alignment horizontal="center" vertical="center" wrapText="1"/>
    </xf>
    <xf numFmtId="0" fontId="35" fillId="13" borderId="6" xfId="0" applyFont="1" applyFill="1" applyBorder="1" applyAlignment="1">
      <alignment horizontal="center" vertical="center" wrapText="1"/>
    </xf>
    <xf numFmtId="0" fontId="35" fillId="13" borderId="6" xfId="0" applyFont="1" applyFill="1" applyBorder="1" applyAlignment="1">
      <alignment horizontal="left" vertical="center" wrapText="1"/>
    </xf>
    <xf numFmtId="0" fontId="30" fillId="13" borderId="6" xfId="0" applyFont="1" applyFill="1" applyBorder="1" applyAlignment="1">
      <alignment horizontal="justify" vertical="center" wrapText="1"/>
    </xf>
    <xf numFmtId="0" fontId="24" fillId="13" borderId="6" xfId="0" applyFont="1" applyFill="1" applyBorder="1" applyAlignment="1">
      <alignment horizontal="center" vertical="center" wrapText="1"/>
    </xf>
    <xf numFmtId="164" fontId="24" fillId="0" borderId="6" xfId="0" applyNumberFormat="1" applyFont="1" applyBorder="1" applyAlignment="1">
      <alignment horizontal="center" vertical="center" wrapText="1"/>
    </xf>
    <xf numFmtId="164" fontId="24" fillId="13" borderId="6" xfId="0" applyNumberFormat="1" applyFont="1" applyFill="1" applyBorder="1" applyAlignment="1">
      <alignment horizontal="center" vertical="center" wrapText="1"/>
    </xf>
    <xf numFmtId="0" fontId="35" fillId="0" borderId="6" xfId="0" applyFont="1" applyBorder="1" applyAlignment="1">
      <alignment vertical="center" wrapText="1"/>
    </xf>
    <xf numFmtId="0" fontId="35" fillId="0" borderId="6" xfId="0" applyFont="1" applyBorder="1" applyAlignment="1">
      <alignment horizontal="justify" vertical="center" wrapText="1"/>
    </xf>
    <xf numFmtId="0" fontId="35" fillId="13" borderId="6" xfId="0" applyFont="1" applyFill="1" applyBorder="1" applyAlignment="1">
      <alignment horizontal="justify" vertical="center" wrapText="1"/>
    </xf>
    <xf numFmtId="164" fontId="35" fillId="13" borderId="6" xfId="0" applyNumberFormat="1" applyFont="1" applyFill="1" applyBorder="1" applyAlignment="1">
      <alignment horizontal="center" vertical="center" wrapText="1"/>
    </xf>
    <xf numFmtId="49" fontId="24" fillId="9" borderId="3" xfId="0" applyNumberFormat="1" applyFont="1" applyFill="1" applyBorder="1" applyAlignment="1">
      <alignment horizontal="center" vertical="center" wrapText="1"/>
    </xf>
    <xf numFmtId="0" fontId="24" fillId="9" borderId="6" xfId="0" applyFont="1" applyFill="1" applyBorder="1" applyAlignment="1">
      <alignment vertical="center" wrapText="1"/>
    </xf>
    <xf numFmtId="164" fontId="35" fillId="9" borderId="6" xfId="0" applyNumberFormat="1" applyFont="1" applyFill="1" applyBorder="1" applyAlignment="1">
      <alignment horizontal="center" vertical="center" wrapText="1"/>
    </xf>
    <xf numFmtId="0" fontId="35" fillId="9" borderId="6" xfId="0" applyFont="1" applyFill="1" applyBorder="1" applyAlignment="1">
      <alignment horizontal="center" vertical="center" wrapText="1"/>
    </xf>
    <xf numFmtId="0" fontId="35" fillId="9" borderId="6" xfId="0" applyFont="1" applyFill="1" applyBorder="1" applyAlignment="1">
      <alignment horizontal="justify" vertical="center" wrapText="1"/>
    </xf>
    <xf numFmtId="0" fontId="30" fillId="9" borderId="6" xfId="0" applyFont="1" applyFill="1" applyBorder="1" applyAlignment="1">
      <alignment horizontal="justify" vertical="center" wrapText="1"/>
    </xf>
    <xf numFmtId="0" fontId="39" fillId="9" borderId="6" xfId="0" applyFont="1" applyFill="1" applyBorder="1" applyAlignment="1">
      <alignment horizontal="justify" vertical="center" wrapText="1"/>
    </xf>
    <xf numFmtId="49" fontId="24" fillId="10" borderId="3" xfId="0" applyNumberFormat="1" applyFont="1" applyFill="1" applyBorder="1" applyAlignment="1">
      <alignment horizontal="center" vertical="center" wrapText="1"/>
    </xf>
    <xf numFmtId="0" fontId="35" fillId="10" borderId="6" xfId="0" applyFont="1" applyFill="1" applyBorder="1" applyAlignment="1">
      <alignment vertical="center" wrapText="1"/>
    </xf>
    <xf numFmtId="164" fontId="35" fillId="10" borderId="6" xfId="0" applyNumberFormat="1" applyFont="1" applyFill="1" applyBorder="1" applyAlignment="1">
      <alignment horizontal="center" vertical="center" wrapText="1"/>
    </xf>
    <xf numFmtId="0" fontId="35" fillId="10" borderId="6" xfId="0" applyFont="1" applyFill="1" applyBorder="1" applyAlignment="1">
      <alignment horizontal="center" vertical="center" wrapText="1"/>
    </xf>
    <xf numFmtId="0" fontId="35" fillId="10" borderId="6" xfId="0" applyFont="1" applyFill="1" applyBorder="1" applyAlignment="1">
      <alignment horizontal="justify" vertical="center" wrapText="1"/>
    </xf>
    <xf numFmtId="0" fontId="24" fillId="10" borderId="6" xfId="0" applyFont="1" applyFill="1" applyBorder="1" applyAlignment="1">
      <alignment vertical="center" wrapText="1"/>
    </xf>
    <xf numFmtId="0" fontId="30" fillId="10" borderId="6" xfId="0" applyFont="1" applyFill="1" applyBorder="1" applyAlignment="1">
      <alignment horizontal="justify" vertical="center" wrapText="1"/>
    </xf>
    <xf numFmtId="0" fontId="39" fillId="10" borderId="6" xfId="0" applyFont="1" applyFill="1" applyBorder="1" applyAlignment="1">
      <alignment horizontal="justify" vertical="center" wrapText="1"/>
    </xf>
    <xf numFmtId="164" fontId="35" fillId="0" borderId="6" xfId="0" applyNumberFormat="1" applyFont="1" applyBorder="1" applyAlignment="1">
      <alignment horizontal="justify" vertical="center" wrapText="1"/>
    </xf>
    <xf numFmtId="164" fontId="15" fillId="7" borderId="6" xfId="0" applyNumberFormat="1" applyFont="1" applyFill="1" applyBorder="1" applyAlignment="1">
      <alignment horizontal="justify" vertical="center" wrapText="1"/>
    </xf>
    <xf numFmtId="164" fontId="15" fillId="8" borderId="6" xfId="0" applyNumberFormat="1" applyFont="1" applyFill="1" applyBorder="1" applyAlignment="1">
      <alignment horizontal="justify" vertical="center" wrapText="1"/>
    </xf>
    <xf numFmtId="164" fontId="12" fillId="0" borderId="2"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0" fontId="1" fillId="0" borderId="3" xfId="0" applyFont="1" applyBorder="1" applyAlignment="1">
      <alignment vertical="top" wrapText="1"/>
    </xf>
    <xf numFmtId="164" fontId="1" fillId="0" borderId="6" xfId="0" applyNumberFormat="1" applyFont="1" applyBorder="1" applyAlignment="1">
      <alignment horizontal="center" vertical="center" wrapText="1"/>
    </xf>
    <xf numFmtId="0" fontId="26" fillId="5" borderId="32" xfId="0" applyFont="1" applyFill="1" applyBorder="1" applyAlignment="1">
      <alignment vertical="center" wrapText="1"/>
    </xf>
    <xf numFmtId="0" fontId="26" fillId="5" borderId="45" xfId="0" applyFont="1" applyFill="1" applyBorder="1" applyAlignment="1">
      <alignment vertical="center" wrapText="1"/>
    </xf>
    <xf numFmtId="0" fontId="21" fillId="5" borderId="6" xfId="0" applyFont="1" applyFill="1" applyBorder="1" applyAlignment="1">
      <alignment horizontal="left" vertical="top" wrapText="1"/>
    </xf>
    <xf numFmtId="0" fontId="26" fillId="5" borderId="1" xfId="0" applyFont="1" applyFill="1" applyBorder="1" applyAlignment="1">
      <alignment vertical="center" wrapText="1"/>
    </xf>
    <xf numFmtId="0" fontId="26" fillId="5" borderId="6" xfId="0" applyFont="1" applyFill="1" applyBorder="1" applyAlignment="1">
      <alignment vertical="center" wrapText="1"/>
    </xf>
    <xf numFmtId="0" fontId="21" fillId="5" borderId="6" xfId="0" applyFont="1" applyFill="1" applyBorder="1" applyAlignment="1">
      <alignment vertical="center" wrapText="1"/>
    </xf>
    <xf numFmtId="0" fontId="26" fillId="5" borderId="1" xfId="0" applyFont="1" applyFill="1" applyBorder="1" applyAlignment="1">
      <alignment wrapText="1"/>
    </xf>
    <xf numFmtId="0" fontId="29" fillId="0" borderId="6" xfId="0" applyFont="1" applyBorder="1" applyAlignment="1">
      <alignment vertical="top" wrapText="1"/>
    </xf>
    <xf numFmtId="164" fontId="1" fillId="0" borderId="6" xfId="0" applyNumberFormat="1" applyFont="1" applyBorder="1" applyAlignment="1">
      <alignment vertical="top" wrapText="1"/>
    </xf>
    <xf numFmtId="0" fontId="1" fillId="0" borderId="1" xfId="0" applyFont="1" applyBorder="1" applyAlignment="1">
      <alignment horizontal="center" vertical="center"/>
    </xf>
    <xf numFmtId="0" fontId="26" fillId="0" borderId="28" xfId="0" applyFont="1" applyBorder="1" applyAlignment="1">
      <alignment vertical="top" wrapText="1"/>
    </xf>
    <xf numFmtId="0" fontId="26" fillId="0" borderId="1" xfId="0" applyFont="1" applyBorder="1" applyAlignment="1">
      <alignment horizontal="center" vertical="center"/>
    </xf>
    <xf numFmtId="0" fontId="26" fillId="0" borderId="9" xfId="0" applyFont="1" applyBorder="1" applyAlignment="1">
      <alignment vertical="top" wrapText="1"/>
    </xf>
    <xf numFmtId="0" fontId="26" fillId="0" borderId="1" xfId="0" applyFont="1" applyBorder="1" applyAlignment="1">
      <alignment horizontal="center" vertical="center" wrapText="1"/>
    </xf>
    <xf numFmtId="0" fontId="26" fillId="0" borderId="1" xfId="0" applyFont="1" applyBorder="1" applyAlignment="1">
      <alignment horizontal="left" vertical="center" wrapText="1"/>
    </xf>
    <xf numFmtId="0" fontId="45" fillId="0" borderId="16" xfId="0" applyFont="1" applyBorder="1" applyAlignment="1">
      <alignment horizontal="left" vertical="center" wrapText="1"/>
    </xf>
    <xf numFmtId="0" fontId="45" fillId="0" borderId="1" xfId="0" applyFont="1" applyBorder="1" applyAlignment="1">
      <alignment horizontal="left" vertical="center" wrapText="1"/>
    </xf>
    <xf numFmtId="0" fontId="26" fillId="5" borderId="1" xfId="0" applyFont="1" applyFill="1" applyBorder="1" applyAlignment="1">
      <alignment horizontal="left" vertical="center" wrapText="1"/>
    </xf>
    <xf numFmtId="0" fontId="21" fillId="5" borderId="1" xfId="0" applyFont="1" applyFill="1" applyBorder="1" applyAlignment="1">
      <alignment horizontal="left" vertical="top" wrapText="1"/>
    </xf>
    <xf numFmtId="0" fontId="8" fillId="0" borderId="6" xfId="0" applyFont="1" applyBorder="1" applyAlignment="1">
      <alignment horizontal="center" vertical="top" wrapText="1"/>
    </xf>
    <xf numFmtId="9" fontId="26" fillId="5" borderId="1" xfId="0" applyNumberFormat="1" applyFont="1" applyFill="1" applyBorder="1" applyAlignment="1">
      <alignment vertical="center" wrapText="1"/>
    </xf>
    <xf numFmtId="49" fontId="26" fillId="5" borderId="1" xfId="0" applyNumberFormat="1" applyFont="1" applyFill="1" applyBorder="1" applyAlignment="1">
      <alignment horizontal="left" vertical="top" wrapText="1"/>
    </xf>
    <xf numFmtId="9" fontId="26" fillId="5" borderId="1" xfId="0" applyNumberFormat="1" applyFont="1" applyFill="1" applyBorder="1" applyAlignment="1">
      <alignment horizontal="left" vertical="top" wrapText="1"/>
    </xf>
    <xf numFmtId="0" fontId="26" fillId="5" borderId="3" xfId="0" applyFont="1" applyFill="1" applyBorder="1" applyAlignment="1">
      <alignment vertical="top" wrapText="1"/>
    </xf>
    <xf numFmtId="49" fontId="26" fillId="5" borderId="2" xfId="2" applyNumberFormat="1" applyFont="1" applyFill="1" applyBorder="1" applyAlignment="1">
      <alignment horizontal="left" vertical="top" wrapText="1"/>
    </xf>
    <xf numFmtId="164" fontId="26" fillId="5" borderId="1" xfId="0" applyNumberFormat="1" applyFont="1" applyFill="1" applyBorder="1" applyAlignment="1">
      <alignment horizontal="left" vertical="top" wrapText="1"/>
    </xf>
    <xf numFmtId="164" fontId="26" fillId="5" borderId="13" xfId="0" applyNumberFormat="1" applyFont="1" applyFill="1" applyBorder="1" applyAlignment="1">
      <alignment horizontal="left" vertical="top" wrapText="1"/>
    </xf>
    <xf numFmtId="164" fontId="26" fillId="5" borderId="1" xfId="0" applyNumberFormat="1" applyFont="1" applyFill="1" applyBorder="1" applyAlignment="1">
      <alignment horizontal="left" vertical="center" wrapText="1"/>
    </xf>
    <xf numFmtId="0" fontId="26" fillId="5" borderId="0" xfId="0" applyFont="1" applyFill="1" applyAlignment="1">
      <alignment horizontal="left" vertical="top" wrapText="1"/>
    </xf>
    <xf numFmtId="49" fontId="26" fillId="0" borderId="1" xfId="0" applyNumberFormat="1" applyFont="1" applyBorder="1" applyAlignment="1">
      <alignment horizontal="left" vertical="top" wrapText="1"/>
    </xf>
    <xf numFmtId="49" fontId="26" fillId="5" borderId="1" xfId="0" applyNumberFormat="1" applyFont="1" applyFill="1" applyBorder="1" applyAlignment="1">
      <alignment horizontal="left" vertical="top"/>
    </xf>
    <xf numFmtId="0" fontId="26" fillId="5" borderId="1" xfId="0" applyFont="1" applyFill="1" applyBorder="1" applyAlignment="1">
      <alignment horizontal="left"/>
    </xf>
    <xf numFmtId="0" fontId="2" fillId="5" borderId="6" xfId="0" applyFont="1" applyFill="1" applyBorder="1" applyAlignment="1">
      <alignment vertical="center" wrapText="1"/>
    </xf>
    <xf numFmtId="49" fontId="26" fillId="5" borderId="1" xfId="0" applyNumberFormat="1" applyFont="1" applyFill="1" applyBorder="1" applyAlignment="1">
      <alignment vertical="top"/>
    </xf>
    <xf numFmtId="49" fontId="26" fillId="5" borderId="1" xfId="0" applyNumberFormat="1" applyFont="1" applyFill="1" applyBorder="1" applyAlignment="1">
      <alignment vertical="top" wrapText="1"/>
    </xf>
    <xf numFmtId="0" fontId="26" fillId="5" borderId="1" xfId="0" applyFont="1" applyFill="1" applyBorder="1" applyAlignment="1">
      <alignment vertical="top"/>
    </xf>
    <xf numFmtId="0" fontId="26" fillId="0" borderId="3" xfId="0" applyFont="1" applyBorder="1" applyAlignment="1">
      <alignment vertical="center" wrapText="1"/>
    </xf>
    <xf numFmtId="0" fontId="26" fillId="0" borderId="6" xfId="0" applyFont="1" applyBorder="1" applyAlignment="1">
      <alignment vertical="center" wrapText="1"/>
    </xf>
    <xf numFmtId="0" fontId="21" fillId="0" borderId="6" xfId="0" applyFont="1" applyBorder="1" applyAlignment="1">
      <alignment vertical="center" wrapText="1"/>
    </xf>
    <xf numFmtId="0" fontId="26" fillId="0" borderId="9" xfId="0" applyFont="1" applyBorder="1" applyAlignment="1">
      <alignment wrapText="1"/>
    </xf>
    <xf numFmtId="0" fontId="26" fillId="5" borderId="3" xfId="0" applyFont="1" applyFill="1" applyBorder="1" applyAlignment="1">
      <alignment vertical="center" wrapText="1"/>
    </xf>
    <xf numFmtId="0" fontId="26" fillId="0" borderId="13" xfId="0" applyFont="1" applyBorder="1" applyAlignment="1">
      <alignment wrapText="1"/>
    </xf>
    <xf numFmtId="0" fontId="19" fillId="5" borderId="1" xfId="0" applyFont="1" applyFill="1" applyBorder="1" applyAlignment="1">
      <alignment vertical="center" wrapText="1"/>
    </xf>
    <xf numFmtId="0" fontId="19" fillId="5" borderId="46" xfId="0" applyFont="1" applyFill="1" applyBorder="1" applyAlignment="1">
      <alignment vertical="center" wrapText="1"/>
    </xf>
    <xf numFmtId="0" fontId="26" fillId="5" borderId="11" xfId="0" applyFont="1" applyFill="1" applyBorder="1" applyAlignment="1">
      <alignment vertical="center" wrapText="1"/>
    </xf>
    <xf numFmtId="0" fontId="26" fillId="0" borderId="2" xfId="0" applyFont="1" applyBorder="1" applyAlignment="1">
      <alignment vertical="center" wrapText="1"/>
    </xf>
    <xf numFmtId="0" fontId="26" fillId="0" borderId="1" xfId="0" applyFont="1" applyBorder="1" applyAlignment="1">
      <alignment horizontal="justify" vertical="center"/>
    </xf>
    <xf numFmtId="0" fontId="21" fillId="0" borderId="3" xfId="0" applyFont="1" applyBorder="1" applyAlignment="1">
      <alignment vertical="center" wrapText="1"/>
    </xf>
    <xf numFmtId="0" fontId="26" fillId="5" borderId="46" xfId="0" applyFont="1" applyFill="1" applyBorder="1" applyAlignment="1">
      <alignment vertical="center" wrapText="1"/>
    </xf>
    <xf numFmtId="0" fontId="26" fillId="5" borderId="47" xfId="0" applyFont="1" applyFill="1" applyBorder="1" applyAlignment="1">
      <alignment vertical="center" wrapText="1"/>
    </xf>
    <xf numFmtId="0" fontId="26" fillId="5" borderId="13" xfId="0" applyFont="1" applyFill="1" applyBorder="1" applyAlignment="1">
      <alignment vertical="top" wrapText="1"/>
    </xf>
    <xf numFmtId="0" fontId="26" fillId="5" borderId="6" xfId="0" applyFont="1" applyFill="1" applyBorder="1" applyAlignment="1">
      <alignment horizontal="center" vertical="top" wrapText="1"/>
    </xf>
    <xf numFmtId="0" fontId="26" fillId="5" borderId="6" xfId="0" applyFont="1" applyFill="1" applyBorder="1" applyAlignment="1">
      <alignment vertical="top" wrapText="1"/>
    </xf>
    <xf numFmtId="0" fontId="21" fillId="5" borderId="6" xfId="0" applyFont="1" applyFill="1" applyBorder="1" applyAlignment="1">
      <alignment vertical="top" wrapText="1"/>
    </xf>
    <xf numFmtId="0" fontId="2" fillId="5" borderId="1" xfId="0" applyFont="1" applyFill="1" applyBorder="1" applyAlignment="1">
      <alignment vertical="top" wrapText="1"/>
    </xf>
    <xf numFmtId="0" fontId="26" fillId="5" borderId="11" xfId="0" applyFont="1" applyFill="1" applyBorder="1" applyAlignment="1">
      <alignment horizontal="left" vertical="top" wrapText="1"/>
    </xf>
    <xf numFmtId="0" fontId="21" fillId="0" borderId="45" xfId="0" applyFont="1" applyBorder="1" applyAlignment="1">
      <alignment vertical="center" wrapText="1"/>
    </xf>
    <xf numFmtId="0" fontId="26" fillId="0" borderId="3" xfId="3" applyFont="1" applyBorder="1" applyAlignment="1">
      <alignment vertical="center" wrapText="1"/>
    </xf>
    <xf numFmtId="0" fontId="26" fillId="0" borderId="1" xfId="3" applyFont="1" applyBorder="1" applyAlignment="1">
      <alignment vertical="top" wrapText="1"/>
    </xf>
    <xf numFmtId="164" fontId="8" fillId="0" borderId="4" xfId="0" applyNumberFormat="1" applyFont="1" applyBorder="1" applyAlignment="1">
      <alignment horizontal="center" vertical="center" wrapText="1"/>
    </xf>
    <xf numFmtId="164" fontId="0" fillId="0" borderId="0" xfId="0" applyNumberFormat="1"/>
    <xf numFmtId="0" fontId="26" fillId="0" borderId="6" xfId="0" applyFont="1" applyBorder="1" applyAlignment="1">
      <alignment horizontal="center" vertical="center" wrapText="1"/>
    </xf>
    <xf numFmtId="164" fontId="8" fillId="5" borderId="6" xfId="0" applyNumberFormat="1" applyFont="1" applyFill="1" applyBorder="1" applyAlignment="1">
      <alignment horizontal="center" vertical="center" wrapText="1"/>
    </xf>
    <xf numFmtId="1" fontId="1" fillId="0" borderId="6" xfId="0" applyNumberFormat="1" applyFont="1" applyBorder="1" applyAlignment="1">
      <alignment horizontal="center" vertical="top" wrapText="1"/>
    </xf>
    <xf numFmtId="0" fontId="1" fillId="5" borderId="6" xfId="0" applyFont="1" applyFill="1" applyBorder="1" applyAlignment="1">
      <alignment horizontal="center" vertical="center" wrapText="1"/>
    </xf>
    <xf numFmtId="0" fontId="28" fillId="0" borderId="0" xfId="0" applyFont="1"/>
    <xf numFmtId="0" fontId="2" fillId="0" borderId="6" xfId="0" applyFont="1" applyBorder="1" applyAlignment="1">
      <alignment vertical="top" wrapText="1"/>
    </xf>
    <xf numFmtId="0" fontId="26" fillId="5" borderId="13" xfId="0" applyFont="1" applyFill="1" applyBorder="1" applyAlignment="1">
      <alignment horizontal="left" vertical="top" wrapText="1"/>
    </xf>
    <xf numFmtId="0" fontId="26" fillId="0" borderId="13" xfId="0" applyFont="1" applyBorder="1" applyAlignment="1">
      <alignment vertical="top" wrapText="1"/>
    </xf>
    <xf numFmtId="0" fontId="26" fillId="0" borderId="2" xfId="0" applyFont="1" applyBorder="1" applyAlignment="1">
      <alignment wrapText="1"/>
    </xf>
    <xf numFmtId="0" fontId="26" fillId="0" borderId="1" xfId="0" applyFont="1" applyBorder="1" applyAlignment="1">
      <alignment wrapText="1"/>
    </xf>
    <xf numFmtId="164" fontId="26" fillId="12" borderId="1" xfId="0" applyNumberFormat="1" applyFont="1" applyFill="1" applyBorder="1" applyAlignment="1">
      <alignment horizontal="left" vertical="top" wrapText="1"/>
    </xf>
    <xf numFmtId="2" fontId="1" fillId="0" borderId="6" xfId="0" applyNumberFormat="1" applyFont="1" applyBorder="1" applyAlignment="1">
      <alignment horizontal="center" vertical="top" wrapText="1"/>
    </xf>
    <xf numFmtId="49" fontId="26" fillId="5" borderId="28" xfId="0" applyNumberFormat="1" applyFont="1" applyFill="1" applyBorder="1" applyAlignment="1">
      <alignment vertical="top" wrapText="1"/>
    </xf>
    <xf numFmtId="0" fontId="21" fillId="0" borderId="1" xfId="0" applyFont="1" applyBorder="1" applyAlignment="1">
      <alignment horizontal="left" vertical="top" wrapText="1"/>
    </xf>
    <xf numFmtId="1" fontId="1" fillId="0" borderId="6" xfId="0" applyNumberFormat="1" applyFont="1" applyBorder="1" applyAlignment="1">
      <alignment horizontal="center" vertical="center" wrapText="1"/>
    </xf>
    <xf numFmtId="0" fontId="21" fillId="0" borderId="1" xfId="0" applyFont="1" applyBorder="1" applyAlignment="1">
      <alignment vertical="center" wrapText="1"/>
    </xf>
    <xf numFmtId="0" fontId="1" fillId="0" borderId="3" xfId="0" applyFont="1" applyBorder="1" applyAlignment="1">
      <alignment horizontal="center" vertical="center" wrapText="1"/>
    </xf>
    <xf numFmtId="0" fontId="48" fillId="5" borderId="27" xfId="0" applyFont="1" applyFill="1" applyBorder="1" applyAlignment="1">
      <alignment horizontal="left" vertical="top" wrapText="1"/>
    </xf>
    <xf numFmtId="0" fontId="26" fillId="5" borderId="27" xfId="0" applyFont="1" applyFill="1" applyBorder="1" applyAlignment="1">
      <alignment horizontal="left" vertical="top" wrapText="1"/>
    </xf>
    <xf numFmtId="0" fontId="21" fillId="5" borderId="27" xfId="0" applyFont="1" applyFill="1" applyBorder="1" applyAlignment="1">
      <alignment horizontal="left" vertical="top" wrapText="1"/>
    </xf>
    <xf numFmtId="0" fontId="26" fillId="5" borderId="1" xfId="0" applyFont="1" applyFill="1" applyBorder="1" applyAlignment="1">
      <alignment horizontal="left" vertical="top"/>
    </xf>
    <xf numFmtId="164" fontId="26" fillId="0" borderId="6" xfId="0" applyNumberFormat="1" applyFont="1" applyBorder="1" applyAlignment="1">
      <alignment horizontal="center" vertical="top" wrapText="1"/>
    </xf>
    <xf numFmtId="0" fontId="26" fillId="11" borderId="6" xfId="0" applyFont="1" applyFill="1" applyBorder="1" applyAlignment="1">
      <alignment vertical="top" wrapText="1"/>
    </xf>
    <xf numFmtId="0" fontId="26" fillId="5" borderId="6" xfId="0" applyFont="1" applyFill="1" applyBorder="1" applyAlignment="1">
      <alignment horizontal="center" vertical="center" wrapText="1"/>
    </xf>
    <xf numFmtId="0" fontId="26" fillId="5" borderId="48" xfId="0" applyFont="1" applyFill="1" applyBorder="1" applyAlignment="1">
      <alignment vertical="center" wrapText="1"/>
    </xf>
    <xf numFmtId="0" fontId="21" fillId="11" borderId="6" xfId="0" applyFont="1" applyFill="1" applyBorder="1" applyAlignment="1">
      <alignment horizontal="left" vertical="top" wrapText="1"/>
    </xf>
    <xf numFmtId="0" fontId="21" fillId="11" borderId="1" xfId="0" applyFont="1" applyFill="1" applyBorder="1" applyAlignment="1">
      <alignment vertical="top" wrapText="1"/>
    </xf>
    <xf numFmtId="0" fontId="26" fillId="0" borderId="1" xfId="1" applyFont="1" applyBorder="1" applyAlignment="1">
      <alignment vertical="top" wrapText="1"/>
    </xf>
    <xf numFmtId="0" fontId="26" fillId="0" borderId="1" xfId="1" applyFont="1" applyBorder="1" applyAlignment="1">
      <alignment horizontal="left" vertical="top" wrapText="1"/>
    </xf>
    <xf numFmtId="0" fontId="26" fillId="0" borderId="1" xfId="1" applyFont="1" applyBorder="1" applyAlignment="1">
      <alignment wrapText="1"/>
    </xf>
    <xf numFmtId="0" fontId="26" fillId="0" borderId="2" xfId="1" applyFont="1" applyBorder="1" applyAlignment="1">
      <alignment vertical="center" wrapText="1"/>
    </xf>
    <xf numFmtId="0" fontId="26" fillId="0" borderId="3" xfId="1" applyFont="1" applyBorder="1" applyAlignment="1">
      <alignment horizontal="justify" vertical="center"/>
    </xf>
    <xf numFmtId="0" fontId="26" fillId="0" borderId="1" xfId="1" applyFont="1" applyBorder="1" applyAlignment="1">
      <alignment horizontal="justify" vertical="center"/>
    </xf>
    <xf numFmtId="0" fontId="26" fillId="5" borderId="1" xfId="1" applyFont="1" applyFill="1" applyBorder="1" applyAlignment="1">
      <alignment wrapText="1"/>
    </xf>
    <xf numFmtId="0" fontId="26" fillId="5" borderId="1" xfId="1" applyFont="1" applyFill="1" applyBorder="1" applyAlignment="1">
      <alignment vertical="center" wrapText="1"/>
    </xf>
    <xf numFmtId="0" fontId="26" fillId="0" borderId="1" xfId="1" applyFont="1" applyBorder="1" applyAlignment="1">
      <alignment vertical="center" wrapText="1"/>
    </xf>
    <xf numFmtId="0" fontId="26" fillId="0" borderId="15" xfId="1" applyFont="1" applyBorder="1" applyAlignment="1">
      <alignment horizontal="left" vertical="top" wrapText="1"/>
    </xf>
    <xf numFmtId="0" fontId="26" fillId="5" borderId="3" xfId="1" applyFont="1" applyFill="1" applyBorder="1" applyAlignment="1">
      <alignment horizontal="left" vertical="top" wrapText="1"/>
    </xf>
    <xf numFmtId="0" fontId="26" fillId="5" borderId="2" xfId="1" applyFont="1" applyFill="1" applyBorder="1" applyAlignment="1">
      <alignment horizontal="justify" vertical="center"/>
    </xf>
    <xf numFmtId="0" fontId="26" fillId="5" borderId="1" xfId="1" applyFont="1" applyFill="1" applyBorder="1" applyAlignment="1">
      <alignment horizontal="justify" vertical="center"/>
    </xf>
    <xf numFmtId="164" fontId="26" fillId="0" borderId="14" xfId="0" applyNumberFormat="1" applyFont="1" applyBorder="1" applyAlignment="1">
      <alignment horizontal="center" vertical="top" wrapText="1"/>
    </xf>
    <xf numFmtId="0" fontId="26" fillId="5" borderId="3" xfId="0" applyFont="1" applyFill="1" applyBorder="1" applyAlignment="1">
      <alignment horizontal="center" vertical="top" wrapText="1"/>
    </xf>
    <xf numFmtId="164" fontId="26" fillId="0" borderId="16" xfId="0" applyNumberFormat="1" applyFont="1" applyBorder="1" applyAlignment="1">
      <alignment horizontal="center" vertical="top" wrapText="1"/>
    </xf>
    <xf numFmtId="0" fontId="50" fillId="5" borderId="9" xfId="0" applyFont="1" applyFill="1" applyBorder="1" applyAlignment="1">
      <alignment horizontal="center" vertical="top"/>
    </xf>
    <xf numFmtId="0" fontId="50" fillId="5" borderId="1" xfId="0" applyFont="1" applyFill="1" applyBorder="1" applyAlignment="1">
      <alignment horizontal="center" vertical="top"/>
    </xf>
    <xf numFmtId="0" fontId="50" fillId="5" borderId="7" xfId="0" applyFont="1" applyFill="1" applyBorder="1" applyAlignment="1">
      <alignment horizontal="center" vertical="top"/>
    </xf>
    <xf numFmtId="0" fontId="50" fillId="5" borderId="4" xfId="0" applyFont="1" applyFill="1" applyBorder="1" applyAlignment="1">
      <alignment horizontal="center" vertical="top"/>
    </xf>
    <xf numFmtId="0" fontId="26" fillId="5" borderId="1" xfId="1" applyFont="1" applyFill="1" applyBorder="1" applyAlignment="1">
      <alignment horizontal="center" vertical="top" wrapText="1"/>
    </xf>
    <xf numFmtId="0" fontId="26" fillId="0" borderId="13" xfId="0" quotePrefix="1" applyFont="1" applyBorder="1" applyAlignment="1">
      <alignment horizontal="center" vertical="top"/>
    </xf>
    <xf numFmtId="164" fontId="27" fillId="0" borderId="1" xfId="0" quotePrefix="1" applyNumberFormat="1" applyFont="1" applyBorder="1" applyAlignment="1">
      <alignment horizontal="center" vertical="top"/>
    </xf>
    <xf numFmtId="1" fontId="26" fillId="0" borderId="1" xfId="0" quotePrefix="1" applyNumberFormat="1" applyFont="1" applyBorder="1" applyAlignment="1">
      <alignment horizontal="center" vertical="top"/>
    </xf>
    <xf numFmtId="164" fontId="8" fillId="0" borderId="1" xfId="0" quotePrefix="1" applyNumberFormat="1" applyFont="1" applyBorder="1" applyAlignment="1">
      <alignment horizontal="center" vertical="top" wrapText="1"/>
    </xf>
    <xf numFmtId="2" fontId="27" fillId="0" borderId="1" xfId="0" quotePrefix="1" applyNumberFormat="1" applyFont="1" applyBorder="1" applyAlignment="1">
      <alignment horizontal="center" vertical="top"/>
    </xf>
    <xf numFmtId="0" fontId="21" fillId="0" borderId="0" xfId="0" applyFont="1" applyAlignment="1">
      <alignment vertical="center"/>
    </xf>
    <xf numFmtId="164" fontId="32" fillId="0" borderId="0" xfId="0" applyNumberFormat="1" applyFont="1"/>
    <xf numFmtId="0" fontId="26" fillId="0" borderId="4" xfId="0" applyFont="1" applyBorder="1" applyAlignment="1">
      <alignment vertical="top" wrapText="1"/>
    </xf>
    <xf numFmtId="164" fontId="13" fillId="5" borderId="6" xfId="0" applyNumberFormat="1" applyFont="1" applyFill="1" applyBorder="1" applyAlignment="1">
      <alignment horizontal="center" vertical="center" wrapText="1"/>
    </xf>
    <xf numFmtId="164" fontId="1" fillId="0" borderId="1" xfId="0" quotePrefix="1" applyNumberFormat="1" applyFont="1" applyBorder="1" applyAlignment="1">
      <alignment horizontal="center" vertical="top" wrapText="1"/>
    </xf>
    <xf numFmtId="2" fontId="15" fillId="0" borderId="6" xfId="0" applyNumberFormat="1" applyFont="1" applyBorder="1" applyAlignment="1">
      <alignment horizontal="justify" vertical="center" wrapText="1"/>
    </xf>
    <xf numFmtId="164" fontId="25"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164" fontId="2" fillId="0" borderId="6" xfId="0" applyNumberFormat="1" applyFont="1" applyBorder="1" applyAlignment="1">
      <alignment horizontal="center" vertical="center" wrapText="1"/>
    </xf>
    <xf numFmtId="0" fontId="26" fillId="0" borderId="3" xfId="3" applyFont="1" applyBorder="1" applyAlignment="1">
      <alignment vertical="top" wrapText="1"/>
    </xf>
    <xf numFmtId="0" fontId="26" fillId="0" borderId="27" xfId="0" applyFont="1" applyBorder="1" applyAlignment="1">
      <alignment horizontal="left" vertical="top" wrapText="1"/>
    </xf>
    <xf numFmtId="0" fontId="26" fillId="0" borderId="6" xfId="3" applyFont="1" applyBorder="1" applyAlignment="1">
      <alignment horizontal="center" vertical="top"/>
    </xf>
    <xf numFmtId="0" fontId="2" fillId="0" borderId="1" xfId="0" applyFont="1" applyBorder="1" applyAlignment="1">
      <alignment vertical="center" wrapText="1"/>
    </xf>
    <xf numFmtId="0" fontId="45" fillId="0" borderId="1" xfId="3" applyFont="1" applyBorder="1" applyAlignment="1">
      <alignment horizontal="left" vertical="top" wrapText="1"/>
    </xf>
    <xf numFmtId="0" fontId="45" fillId="0" borderId="1" xfId="3" applyFont="1" applyBorder="1" applyAlignment="1">
      <alignment horizontal="center" vertical="top"/>
    </xf>
    <xf numFmtId="0" fontId="45" fillId="0" borderId="4" xfId="3" applyFont="1" applyBorder="1" applyAlignment="1">
      <alignment horizontal="center" vertical="top"/>
    </xf>
    <xf numFmtId="0" fontId="45" fillId="0" borderId="2" xfId="3" applyFont="1" applyBorder="1" applyAlignment="1">
      <alignment horizontal="left" vertical="top" wrapText="1"/>
    </xf>
    <xf numFmtId="0" fontId="45" fillId="0" borderId="2" xfId="3" applyFont="1" applyBorder="1" applyAlignment="1">
      <alignment horizontal="center" vertical="top"/>
    </xf>
    <xf numFmtId="0" fontId="45" fillId="0" borderId="5" xfId="3" applyFont="1" applyBorder="1" applyAlignment="1">
      <alignment horizontal="center" vertical="top"/>
    </xf>
    <xf numFmtId="0" fontId="45" fillId="0" borderId="1" xfId="3" applyFont="1" applyBorder="1" applyAlignment="1">
      <alignment horizontal="justify" vertical="top"/>
    </xf>
    <xf numFmtId="0" fontId="45" fillId="0" borderId="4" xfId="3" applyFont="1" applyBorder="1" applyAlignment="1">
      <alignment horizontal="center" vertical="center" wrapText="1"/>
    </xf>
    <xf numFmtId="0" fontId="45" fillId="0" borderId="7" xfId="3" applyFont="1" applyBorder="1" applyAlignment="1">
      <alignment horizontal="center" vertical="top" wrapText="1"/>
    </xf>
    <xf numFmtId="0" fontId="45" fillId="0" borderId="1" xfId="3" applyFont="1" applyBorder="1" applyAlignment="1">
      <alignment horizontal="center" vertical="top" wrapText="1"/>
    </xf>
    <xf numFmtId="0" fontId="1" fillId="0" borderId="0" xfId="0" applyFont="1" applyAlignment="1">
      <alignment vertical="top" wrapText="1"/>
    </xf>
    <xf numFmtId="0" fontId="0" fillId="0" borderId="0" xfId="0" applyAlignment="1">
      <alignment vertical="top" wrapText="1"/>
    </xf>
    <xf numFmtId="0" fontId="21" fillId="0" borderId="0" xfId="0" applyFont="1" applyAlignment="1">
      <alignment horizontal="left" vertical="top" wrapText="1"/>
    </xf>
    <xf numFmtId="0" fontId="21" fillId="0" borderId="0" xfId="0" applyFont="1" applyAlignment="1">
      <alignment horizontal="left" vertical="top"/>
    </xf>
    <xf numFmtId="0" fontId="2" fillId="0" borderId="0" xfId="0" applyFont="1" applyAlignment="1">
      <alignment horizontal="center" vertical="center"/>
    </xf>
    <xf numFmtId="0" fontId="6" fillId="0" borderId="0" xfId="0" applyFont="1" applyAlignment="1">
      <alignment horizontal="center" vertical="center"/>
    </xf>
    <xf numFmtId="0" fontId="1" fillId="0" borderId="0" xfId="0" applyFont="1" applyAlignment="1">
      <alignment horizontal="left" vertical="top" wrapText="1"/>
    </xf>
    <xf numFmtId="0" fontId="0" fillId="0" borderId="0" xfId="0" applyAlignment="1">
      <alignment horizontal="left" vertical="top"/>
    </xf>
    <xf numFmtId="0" fontId="1" fillId="0" borderId="0" xfId="0" applyFont="1" applyAlignment="1">
      <alignment horizontal="left" vertical="top"/>
    </xf>
    <xf numFmtId="0" fontId="6" fillId="5" borderId="0" xfId="0" applyFont="1" applyFill="1" applyAlignment="1">
      <alignment horizontal="center" vertical="center"/>
    </xf>
    <xf numFmtId="0" fontId="26" fillId="0" borderId="0" xfId="0" applyFont="1" applyAlignment="1">
      <alignment horizontal="justify" vertical="top" wrapText="1"/>
    </xf>
    <xf numFmtId="0" fontId="6" fillId="0" borderId="0" xfId="0" applyFont="1" applyAlignment="1">
      <alignment horizontal="center" vertical="top"/>
    </xf>
    <xf numFmtId="0" fontId="26"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vertical="top" wrapText="1"/>
    </xf>
    <xf numFmtId="0" fontId="40" fillId="0" borderId="0" xfId="0" applyFont="1" applyAlignment="1">
      <alignment horizontal="left" vertical="top" wrapText="1"/>
    </xf>
    <xf numFmtId="0" fontId="2" fillId="0" borderId="0" xfId="0" applyFont="1" applyAlignment="1">
      <alignment horizontal="left" vertical="top"/>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41" xfId="1" applyFont="1" applyBorder="1" applyAlignment="1">
      <alignment horizontal="center" vertical="center" wrapText="1"/>
    </xf>
    <xf numFmtId="0" fontId="15" fillId="0" borderId="43" xfId="1" applyFont="1" applyBorder="1" applyAlignment="1">
      <alignment horizontal="center" vertical="center" wrapText="1"/>
    </xf>
    <xf numFmtId="0" fontId="15" fillId="0" borderId="31"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2" xfId="0" applyFont="1" applyBorder="1" applyAlignment="1">
      <alignment horizontal="left" vertical="center" wrapText="1"/>
    </xf>
    <xf numFmtId="0" fontId="15" fillId="0" borderId="13" xfId="0" applyFont="1" applyBorder="1" applyAlignment="1">
      <alignment horizontal="left" vertical="center" wrapText="1"/>
    </xf>
    <xf numFmtId="0" fontId="15" fillId="0" borderId="3" xfId="0" applyFont="1" applyBorder="1" applyAlignment="1">
      <alignment horizontal="left" vertical="center" wrapText="1"/>
    </xf>
    <xf numFmtId="0" fontId="2" fillId="0" borderId="0" xfId="0" applyFont="1" applyAlignment="1">
      <alignment horizontal="center" vertical="center" wrapText="1"/>
    </xf>
    <xf numFmtId="0" fontId="7" fillId="0" borderId="0" xfId="0" applyFont="1" applyAlignment="1">
      <alignment horizontal="left" vertical="top" wrapText="1"/>
    </xf>
    <xf numFmtId="0" fontId="0" fillId="0" borderId="0" xfId="0" applyAlignment="1">
      <alignment horizontal="left" vertical="top" wrapText="1"/>
    </xf>
    <xf numFmtId="0" fontId="15" fillId="2" borderId="9"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8" fillId="0" borderId="13" xfId="0" applyFont="1" applyBorder="1" applyAlignment="1">
      <alignment horizontal="left" vertical="top" wrapText="1"/>
    </xf>
    <xf numFmtId="0" fontId="2" fillId="5" borderId="11" xfId="0" applyFont="1" applyFill="1" applyBorder="1" applyAlignment="1">
      <alignment horizontal="left" vertical="top" wrapText="1"/>
    </xf>
    <xf numFmtId="0" fontId="2" fillId="5" borderId="10" xfId="0" applyFont="1" applyFill="1" applyBorder="1" applyAlignment="1">
      <alignment horizontal="left" vertical="top" wrapText="1"/>
    </xf>
    <xf numFmtId="0" fontId="2" fillId="5" borderId="28" xfId="0" applyFont="1" applyFill="1" applyBorder="1" applyAlignment="1">
      <alignment horizontal="left" vertical="top" wrapText="1"/>
    </xf>
    <xf numFmtId="0" fontId="9" fillId="2" borderId="9"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2" fillId="5" borderId="2" xfId="0" applyFont="1" applyFill="1" applyBorder="1" applyAlignment="1">
      <alignment horizontal="left" vertical="top" wrapText="1"/>
    </xf>
    <xf numFmtId="0" fontId="2" fillId="5" borderId="13" xfId="0" applyFont="1" applyFill="1" applyBorder="1" applyAlignment="1">
      <alignment horizontal="left" vertical="top" wrapText="1"/>
    </xf>
    <xf numFmtId="0" fontId="2" fillId="4" borderId="2" xfId="0" applyFont="1" applyFill="1" applyBorder="1" applyAlignment="1">
      <alignment horizontal="left" vertical="top" wrapText="1"/>
    </xf>
    <xf numFmtId="0" fontId="2" fillId="4" borderId="13" xfId="0" applyFont="1" applyFill="1" applyBorder="1" applyAlignment="1">
      <alignment horizontal="left" vertical="top" wrapText="1"/>
    </xf>
    <xf numFmtId="0" fontId="2" fillId="4" borderId="3" xfId="0" applyFont="1" applyFill="1" applyBorder="1" applyAlignment="1">
      <alignment horizontal="left" vertical="top"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0" fillId="0" borderId="3" xfId="0" applyBorder="1" applyAlignment="1">
      <alignment horizontal="center" wrapText="1"/>
    </xf>
    <xf numFmtId="0" fontId="2" fillId="4" borderId="28"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5" borderId="3" xfId="0" applyFont="1" applyFill="1" applyBorder="1" applyAlignment="1">
      <alignment horizontal="left" vertical="top" wrapText="1"/>
    </xf>
    <xf numFmtId="0" fontId="2" fillId="5" borderId="13" xfId="0" applyFont="1" applyFill="1" applyBorder="1" applyAlignment="1">
      <alignment vertical="top" wrapText="1"/>
    </xf>
    <xf numFmtId="0" fontId="0" fillId="0" borderId="13" xfId="0" applyBorder="1" applyAlignment="1">
      <alignment vertical="top" wrapText="1"/>
    </xf>
    <xf numFmtId="0" fontId="0" fillId="0" borderId="3" xfId="0" applyBorder="1" applyAlignment="1">
      <alignment vertical="top" wrapText="1"/>
    </xf>
    <xf numFmtId="0" fontId="2" fillId="5" borderId="2" xfId="0" applyFont="1" applyFill="1" applyBorder="1" applyAlignment="1">
      <alignment vertical="top" wrapText="1"/>
    </xf>
    <xf numFmtId="0" fontId="0" fillId="0" borderId="3" xfId="0" applyBorder="1" applyAlignment="1">
      <alignment wrapText="1"/>
    </xf>
    <xf numFmtId="0" fontId="51" fillId="0" borderId="0" xfId="0" applyFont="1" applyAlignment="1">
      <alignment horizontal="left" vertical="top" wrapText="1"/>
    </xf>
    <xf numFmtId="0" fontId="16" fillId="6" borderId="9" xfId="0" applyFont="1" applyFill="1" applyBorder="1" applyAlignment="1">
      <alignment vertical="center" wrapText="1"/>
    </xf>
    <xf numFmtId="0" fontId="16" fillId="6" borderId="4" xfId="0" applyFont="1" applyFill="1" applyBorder="1" applyAlignment="1">
      <alignment vertical="center" wrapText="1"/>
    </xf>
    <xf numFmtId="0" fontId="14" fillId="0" borderId="9" xfId="0" applyFont="1" applyBorder="1" applyAlignment="1">
      <alignment vertical="center" wrapText="1"/>
    </xf>
    <xf numFmtId="0" fontId="14" fillId="0" borderId="4" xfId="0" applyFont="1" applyBorder="1" applyAlignment="1">
      <alignment vertical="center" wrapText="1"/>
    </xf>
    <xf numFmtId="0" fontId="14" fillId="0" borderId="9" xfId="0" applyFont="1" applyBorder="1" applyAlignment="1">
      <alignment horizontal="left" vertical="center" wrapText="1"/>
    </xf>
    <xf numFmtId="0" fontId="14" fillId="0" borderId="4" xfId="0" applyFont="1" applyBorder="1" applyAlignment="1">
      <alignment horizontal="left" vertical="center" wrapText="1"/>
    </xf>
    <xf numFmtId="0" fontId="14" fillId="6" borderId="4" xfId="0" applyFont="1" applyFill="1" applyBorder="1" applyAlignment="1">
      <alignment vertical="center" wrapText="1"/>
    </xf>
    <xf numFmtId="0" fontId="14" fillId="5" borderId="9"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39" fillId="5" borderId="9" xfId="0" applyFont="1" applyFill="1" applyBorder="1" applyAlignment="1">
      <alignment horizontal="left" vertical="center" wrapText="1"/>
    </xf>
    <xf numFmtId="0" fontId="39" fillId="5" borderId="4" xfId="0" applyFont="1" applyFill="1" applyBorder="1" applyAlignment="1">
      <alignment horizontal="left" vertical="center" wrapText="1"/>
    </xf>
    <xf numFmtId="0" fontId="16" fillId="0" borderId="11" xfId="0" applyFont="1" applyBorder="1" applyAlignment="1">
      <alignment vertical="center" wrapText="1"/>
    </xf>
    <xf numFmtId="0" fontId="16" fillId="0" borderId="5" xfId="0" applyFont="1" applyBorder="1" applyAlignment="1">
      <alignment vertical="center" wrapText="1"/>
    </xf>
    <xf numFmtId="0" fontId="14" fillId="0" borderId="10" xfId="0" applyFont="1" applyBorder="1" applyAlignment="1">
      <alignment vertical="center" wrapText="1"/>
    </xf>
    <xf numFmtId="0" fontId="14" fillId="0" borderId="6" xfId="0" applyFont="1" applyBorder="1" applyAlignment="1">
      <alignment vertical="center" wrapText="1"/>
    </xf>
    <xf numFmtId="0" fontId="2" fillId="0" borderId="0" xfId="0" applyFont="1" applyAlignment="1">
      <alignment horizontal="left" vertical="center"/>
    </xf>
    <xf numFmtId="0" fontId="14" fillId="0" borderId="9" xfId="0" applyFont="1" applyBorder="1" applyAlignment="1">
      <alignment horizontal="left" vertical="top" wrapText="1"/>
    </xf>
    <xf numFmtId="0" fontId="14" fillId="0" borderId="4" xfId="0" applyFont="1" applyBorder="1" applyAlignment="1">
      <alignment horizontal="left" vertical="top" wrapText="1"/>
    </xf>
    <xf numFmtId="49" fontId="24" fillId="0" borderId="13" xfId="0" applyNumberFormat="1" applyFont="1" applyBorder="1" applyAlignment="1">
      <alignment horizontal="center" vertical="center" wrapText="1"/>
    </xf>
    <xf numFmtId="49" fontId="24" fillId="0" borderId="3" xfId="0" applyNumberFormat="1" applyFont="1" applyBorder="1" applyAlignment="1">
      <alignment horizontal="center" vertical="center" wrapText="1"/>
    </xf>
    <xf numFmtId="0" fontId="24" fillId="0" borderId="2" xfId="0" applyFont="1" applyBorder="1" applyAlignment="1">
      <alignment horizontal="left" vertical="top" wrapText="1"/>
    </xf>
    <xf numFmtId="0" fontId="24" fillId="0" borderId="13" xfId="0" applyFont="1" applyBorder="1" applyAlignment="1">
      <alignment horizontal="left" vertical="top" wrapText="1"/>
    </xf>
    <xf numFmtId="0" fontId="24" fillId="0" borderId="3" xfId="0" applyFont="1" applyBorder="1" applyAlignment="1">
      <alignment horizontal="left" vertical="top" wrapText="1"/>
    </xf>
    <xf numFmtId="49" fontId="24" fillId="0" borderId="2" xfId="0" applyNumberFormat="1" applyFont="1" applyBorder="1" applyAlignment="1">
      <alignment horizontal="center" vertical="center" wrapText="1"/>
    </xf>
    <xf numFmtId="49" fontId="24" fillId="0" borderId="2" xfId="0" applyNumberFormat="1" applyFont="1" applyBorder="1" applyAlignment="1">
      <alignment horizontal="center" vertical="top" wrapText="1"/>
    </xf>
    <xf numFmtId="49" fontId="24" fillId="0" borderId="13" xfId="0" applyNumberFormat="1" applyFont="1" applyBorder="1" applyAlignment="1">
      <alignment horizontal="center" vertical="top" wrapText="1"/>
    </xf>
    <xf numFmtId="49" fontId="24" fillId="0" borderId="3" xfId="0" applyNumberFormat="1" applyFont="1" applyBorder="1" applyAlignment="1">
      <alignment horizontal="center" vertical="top" wrapText="1"/>
    </xf>
    <xf numFmtId="49" fontId="24" fillId="0" borderId="2" xfId="0" applyNumberFormat="1" applyFont="1" applyBorder="1" applyAlignment="1">
      <alignment horizontal="left" vertical="top" wrapText="1"/>
    </xf>
    <xf numFmtId="49" fontId="24" fillId="0" borderId="13" xfId="0" applyNumberFormat="1" applyFont="1" applyBorder="1" applyAlignment="1">
      <alignment horizontal="left" vertical="top" wrapText="1"/>
    </xf>
    <xf numFmtId="49" fontId="24" fillId="0" borderId="3" xfId="0" applyNumberFormat="1" applyFont="1" applyBorder="1" applyAlignment="1">
      <alignment horizontal="left" vertical="top" wrapText="1"/>
    </xf>
    <xf numFmtId="0" fontId="35" fillId="0" borderId="2" xfId="0" applyFont="1" applyBorder="1" applyAlignment="1">
      <alignment horizontal="left" vertical="center" wrapText="1"/>
    </xf>
    <xf numFmtId="0" fontId="35" fillId="0" borderId="13" xfId="0" applyFont="1" applyBorder="1" applyAlignment="1">
      <alignment horizontal="left" vertical="center" wrapText="1"/>
    </xf>
    <xf numFmtId="0" fontId="35" fillId="0" borderId="3" xfId="0" applyFont="1" applyBorder="1" applyAlignment="1">
      <alignment horizontal="left" vertical="center" wrapText="1"/>
    </xf>
    <xf numFmtId="0" fontId="24" fillId="0" borderId="2" xfId="0" applyFont="1" applyBorder="1" applyAlignment="1">
      <alignment horizontal="left" vertical="center" wrapText="1"/>
    </xf>
    <xf numFmtId="0" fontId="24" fillId="0" borderId="13" xfId="0" applyFont="1" applyBorder="1" applyAlignment="1">
      <alignment horizontal="left" vertical="center" wrapText="1"/>
    </xf>
    <xf numFmtId="0" fontId="24" fillId="0" borderId="3" xfId="0" applyFont="1" applyBorder="1" applyAlignment="1">
      <alignment horizontal="left" vertical="center" wrapText="1"/>
    </xf>
    <xf numFmtId="49" fontId="15" fillId="0" borderId="13"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8" fillId="0" borderId="2" xfId="0" applyFont="1" applyBorder="1" applyAlignment="1">
      <alignment horizontal="left" vertical="center" wrapText="1"/>
    </xf>
    <xf numFmtId="0" fontId="8" fillId="0" borderId="13" xfId="0" applyFont="1" applyBorder="1" applyAlignment="1">
      <alignment horizontal="left" vertical="center" wrapText="1"/>
    </xf>
    <xf numFmtId="0" fontId="8" fillId="0" borderId="3" xfId="0" applyFont="1" applyBorder="1" applyAlignment="1">
      <alignment horizontal="left" vertical="center" wrapText="1"/>
    </xf>
    <xf numFmtId="49" fontId="8" fillId="0" borderId="13"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0" fontId="28" fillId="5" borderId="27" xfId="0" applyFont="1" applyFill="1" applyBorder="1" applyAlignment="1">
      <alignment horizontal="center" wrapText="1"/>
    </xf>
    <xf numFmtId="0" fontId="0" fillId="0" borderId="27" xfId="0" applyBorder="1" applyAlignment="1">
      <alignment horizontal="center" wrapText="1"/>
    </xf>
    <xf numFmtId="0" fontId="14" fillId="0" borderId="2" xfId="0" applyFont="1" applyBorder="1" applyAlignment="1">
      <alignment horizontal="justify" vertical="top" wrapText="1"/>
    </xf>
    <xf numFmtId="0" fontId="14" fillId="0" borderId="13" xfId="0" applyFont="1" applyBorder="1" applyAlignment="1">
      <alignment horizontal="justify" vertical="top" wrapText="1"/>
    </xf>
    <xf numFmtId="0" fontId="0" fillId="0" borderId="13" xfId="0" applyBorder="1" applyAlignment="1">
      <alignment horizontal="justify" vertical="top" wrapText="1"/>
    </xf>
    <xf numFmtId="0" fontId="0" fillId="0" borderId="3" xfId="0" applyBorder="1" applyAlignment="1">
      <alignment horizontal="justify" vertical="top" wrapText="1"/>
    </xf>
    <xf numFmtId="49" fontId="24" fillId="0" borderId="2" xfId="0" applyNumberFormat="1" applyFont="1" applyBorder="1" applyAlignment="1">
      <alignment horizontal="left" vertical="center" wrapText="1"/>
    </xf>
    <xf numFmtId="49" fontId="24" fillId="0" borderId="13" xfId="0" applyNumberFormat="1" applyFont="1" applyBorder="1" applyAlignment="1">
      <alignment horizontal="left" vertical="center" wrapText="1"/>
    </xf>
    <xf numFmtId="49" fontId="24" fillId="0" borderId="3" xfId="0" applyNumberFormat="1" applyFont="1" applyBorder="1" applyAlignment="1">
      <alignment horizontal="left" vertical="center" wrapText="1"/>
    </xf>
    <xf numFmtId="49" fontId="8" fillId="0" borderId="2" xfId="0" applyNumberFormat="1" applyFont="1" applyBorder="1" applyAlignment="1">
      <alignment horizontal="center" vertical="center" wrapText="1"/>
    </xf>
    <xf numFmtId="0" fontId="8" fillId="0" borderId="13" xfId="0" applyFont="1" applyBorder="1" applyAlignment="1">
      <alignment horizontal="left" vertical="center"/>
    </xf>
    <xf numFmtId="0" fontId="8" fillId="0" borderId="3" xfId="0" applyFont="1" applyBorder="1" applyAlignment="1">
      <alignment horizontal="left" vertical="center"/>
    </xf>
    <xf numFmtId="0" fontId="24" fillId="0" borderId="2" xfId="0" applyFont="1" applyBorder="1" applyAlignment="1">
      <alignment vertical="top" wrapText="1"/>
    </xf>
    <xf numFmtId="0" fontId="24" fillId="0" borderId="13" xfId="0" applyFont="1" applyBorder="1" applyAlignment="1">
      <alignment vertical="top" wrapText="1"/>
    </xf>
    <xf numFmtId="0" fontId="24" fillId="0" borderId="3" xfId="0" applyFont="1" applyBorder="1" applyAlignment="1">
      <alignment vertical="top" wrapText="1"/>
    </xf>
    <xf numFmtId="0" fontId="35" fillId="0" borderId="2" xfId="0" applyFont="1" applyBorder="1" applyAlignment="1">
      <alignment vertical="center" wrapText="1"/>
    </xf>
    <xf numFmtId="0" fontId="35" fillId="0" borderId="13" xfId="0" applyFont="1" applyBorder="1" applyAlignment="1">
      <alignment vertical="center" wrapText="1"/>
    </xf>
    <xf numFmtId="0" fontId="35" fillId="0" borderId="3" xfId="0" applyFont="1" applyBorder="1" applyAlignment="1">
      <alignment vertical="center" wrapText="1"/>
    </xf>
    <xf numFmtId="0" fontId="8" fillId="5" borderId="2" xfId="0" applyFont="1" applyFill="1" applyBorder="1" applyAlignment="1">
      <alignment horizontal="left" vertical="top" wrapText="1"/>
    </xf>
    <xf numFmtId="0" fontId="8" fillId="5" borderId="13" xfId="0" applyFont="1" applyFill="1" applyBorder="1" applyAlignment="1">
      <alignment horizontal="left" vertical="top" wrapText="1"/>
    </xf>
    <xf numFmtId="0" fontId="8" fillId="5" borderId="3" xfId="0" applyFont="1" applyFill="1" applyBorder="1" applyAlignment="1">
      <alignment horizontal="left" vertical="top" wrapText="1"/>
    </xf>
    <xf numFmtId="0" fontId="14" fillId="0" borderId="2" xfId="0" applyFont="1" applyBorder="1" applyAlignment="1">
      <alignment horizontal="justify" vertical="center" wrapText="1"/>
    </xf>
    <xf numFmtId="0" fontId="0" fillId="0" borderId="13" xfId="0" applyBorder="1"/>
    <xf numFmtId="0" fontId="14" fillId="0" borderId="2" xfId="0" applyFont="1" applyBorder="1" applyAlignment="1">
      <alignment horizontal="justify" vertical="top"/>
    </xf>
    <xf numFmtId="0" fontId="0" fillId="0" borderId="13" xfId="0" applyBorder="1" applyAlignment="1">
      <alignment horizontal="justify" vertical="top"/>
    </xf>
    <xf numFmtId="0" fontId="6" fillId="5" borderId="9" xfId="0" applyFont="1" applyFill="1" applyBorder="1" applyAlignment="1">
      <alignment horizontal="left" vertical="top" wrapText="1"/>
    </xf>
    <xf numFmtId="0" fontId="6" fillId="5" borderId="7" xfId="0" applyFont="1" applyFill="1" applyBorder="1" applyAlignment="1">
      <alignment horizontal="left" vertical="top" wrapText="1"/>
    </xf>
    <xf numFmtId="0" fontId="6" fillId="5" borderId="4" xfId="0" applyFont="1" applyFill="1" applyBorder="1" applyAlignment="1">
      <alignment horizontal="left" vertical="top"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4">
    <cellStyle name="Įprastas" xfId="0" builtinId="0"/>
    <cellStyle name="Įprastas 3" xfId="1"/>
    <cellStyle name="Įprastas 4" xfId="2"/>
    <cellStyle name="Įprastas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t-LT"/>
              <a:t>2024</a:t>
            </a:r>
            <a:r>
              <a:rPr lang="en-US" baseline="0"/>
              <a:t> </a:t>
            </a:r>
            <a:r>
              <a:rPr lang="lt-LT"/>
              <a:t>metų asignavimų ir kitų lėšų pasiskirstymas pagal programas, tūkst. eurų</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t-LT"/>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[1]Lapas1!$B$1</c:f>
              <c:strCache>
                <c:ptCount val="1"/>
                <c:pt idx="0">
                  <c:v>2024</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t-L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[1]Lapas1!$A$2:$A$16</c:f>
              <c:strCache>
                <c:ptCount val="15"/>
                <c:pt idx="0">
                  <c:v>01 Programa</c:v>
                </c:pt>
                <c:pt idx="1">
                  <c:v>02 Programa</c:v>
                </c:pt>
                <c:pt idx="2">
                  <c:v>03 Programa</c:v>
                </c:pt>
                <c:pt idx="3">
                  <c:v>04 Programa</c:v>
                </c:pt>
                <c:pt idx="4">
                  <c:v>05 Programa</c:v>
                </c:pt>
                <c:pt idx="5">
                  <c:v>06 Programa</c:v>
                </c:pt>
                <c:pt idx="6">
                  <c:v>08 Programa</c:v>
                </c:pt>
                <c:pt idx="7">
                  <c:v>09 Programa</c:v>
                </c:pt>
                <c:pt idx="8">
                  <c:v>10 Programa</c:v>
                </c:pt>
                <c:pt idx="9">
                  <c:v>11 Programa</c:v>
                </c:pt>
                <c:pt idx="10">
                  <c:v>12 Programa</c:v>
                </c:pt>
                <c:pt idx="11">
                  <c:v>13 Programa</c:v>
                </c:pt>
                <c:pt idx="12">
                  <c:v>14 Programa</c:v>
                </c:pt>
                <c:pt idx="13">
                  <c:v>15 Programa</c:v>
                </c:pt>
                <c:pt idx="14">
                  <c:v>16 Programa</c:v>
                </c:pt>
              </c:strCache>
            </c:strRef>
          </c:cat>
          <c:val>
            <c:numRef>
              <c:f>[1]Lapas1!$B$2:$B$16</c:f>
              <c:numCache>
                <c:formatCode>General</c:formatCode>
                <c:ptCount val="15"/>
                <c:pt idx="0">
                  <c:v>12092.6</c:v>
                </c:pt>
                <c:pt idx="1">
                  <c:v>28310</c:v>
                </c:pt>
                <c:pt idx="2">
                  <c:v>320.5</c:v>
                </c:pt>
                <c:pt idx="3">
                  <c:v>252</c:v>
                </c:pt>
                <c:pt idx="4">
                  <c:v>2235</c:v>
                </c:pt>
                <c:pt idx="5">
                  <c:v>1792.6</c:v>
                </c:pt>
                <c:pt idx="6">
                  <c:v>389.6</c:v>
                </c:pt>
                <c:pt idx="7">
                  <c:v>354.2</c:v>
                </c:pt>
                <c:pt idx="8">
                  <c:v>17838.8</c:v>
                </c:pt>
                <c:pt idx="9">
                  <c:v>9712.6</c:v>
                </c:pt>
                <c:pt idx="10">
                  <c:v>4391.1000000000004</c:v>
                </c:pt>
                <c:pt idx="11">
                  <c:v>77793</c:v>
                </c:pt>
                <c:pt idx="12">
                  <c:v>184.5</c:v>
                </c:pt>
                <c:pt idx="13">
                  <c:v>50938.7</c:v>
                </c:pt>
                <c:pt idx="14">
                  <c:v>1141.4000000000001</c:v>
                </c:pt>
              </c:numCache>
            </c:numRef>
          </c:val>
          <c:extLst xmlns:c16r2="http://schemas.microsoft.com/office/drawing/2015/06/chart">
            <c:ext xmlns:c16="http://schemas.microsoft.com/office/drawing/2014/chart" uri="{C3380CC4-5D6E-409C-BE32-E72D297353CC}">
              <c16:uniqueId val="{00000000-A42A-4E65-A8C6-FD3472265C09}"/>
            </c:ext>
          </c:extLst>
        </c:ser>
        <c:dLbls>
          <c:showLegendKey val="0"/>
          <c:showVal val="0"/>
          <c:showCatName val="0"/>
          <c:showSerName val="0"/>
          <c:showPercent val="0"/>
          <c:showBubbleSize val="0"/>
        </c:dLbls>
        <c:gapWidth val="150"/>
        <c:shape val="box"/>
        <c:axId val="-1643441440"/>
        <c:axId val="-1643440896"/>
        <c:axId val="0"/>
      </c:bar3DChart>
      <c:catAx>
        <c:axId val="-164344144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1643440896"/>
        <c:crosses val="autoZero"/>
        <c:auto val="1"/>
        <c:lblAlgn val="ctr"/>
        <c:lblOffset val="100"/>
        <c:noMultiLvlLbl val="0"/>
      </c:catAx>
      <c:valAx>
        <c:axId val="-16434408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164344144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28403435-214C-4F97-8828-80AD252D4008}" type="doc">
      <dgm:prSet loTypeId="urn:microsoft.com/office/officeart/2005/8/layout/hierarchy6" loCatId="hierarchy" qsTypeId="urn:microsoft.com/office/officeart/2005/8/quickstyle/simple1" qsCatId="simple" csTypeId="urn:microsoft.com/office/officeart/2005/8/colors/accent1_1" csCatId="accent1" phldr="1"/>
      <dgm:spPr/>
      <dgm:t>
        <a:bodyPr/>
        <a:lstStyle/>
        <a:p>
          <a:endParaRPr lang="lt-LT"/>
        </a:p>
      </dgm:t>
    </dgm:pt>
    <dgm:pt modelId="{250EB5D4-8F6C-4B93-AC7E-CE1EB01102D4}">
      <dgm:prSet phldrT="[Tekstas]" custT="1">
        <dgm:style>
          <a:lnRef idx="1">
            <a:schemeClr val="accent1"/>
          </a:lnRef>
          <a:fillRef idx="2">
            <a:schemeClr val="accent1"/>
          </a:fillRef>
          <a:effectRef idx="1">
            <a:schemeClr val="accent1"/>
          </a:effectRef>
          <a:fontRef idx="minor">
            <a:schemeClr val="dk1"/>
          </a:fontRef>
        </dgm:style>
      </dgm:prSet>
      <dgm:spPr>
        <a:xfrm>
          <a:off x="4030337" y="501098"/>
          <a:ext cx="4485875" cy="682019"/>
        </a:xfrm>
        <a:prstGeom prst="roundRect">
          <a:avLst>
            <a:gd name="adj" fmla="val 10000"/>
          </a:avLst>
        </a:prstGeom>
        <a:solidFill>
          <a:srgbClr val="1F497D">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gm:spPr>
      <dgm:t>
        <a:bodyPr/>
        <a:lstStyle/>
        <a:p>
          <a:pPr algn="ctr">
            <a:buNone/>
          </a:pP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 Savivaldybės valdymo programa</a:t>
          </a:r>
        </a:p>
      </dgm:t>
    </dgm:pt>
    <dgm:pt modelId="{5FB32B43-0AD3-420E-8B59-939698D43B44}" type="parTrans" cxnId="{D897FF31-A377-470D-8815-EA96E0F3DB7C}">
      <dgm:prSet/>
      <dgm:spPr>
        <a:xfrm>
          <a:off x="2924175" y="457789"/>
          <a:ext cx="91440" cy="244632"/>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ln>
        <a:effectLst/>
      </dgm:spPr>
      <dgm:t>
        <a:bodyPr/>
        <a:lstStyle/>
        <a:p>
          <a:pPr algn="ctr"/>
          <a:endParaRPr lang="lt-LT" sz="1200">
            <a:latin typeface="Times New Roman" panose="02020603050405020304" pitchFamily="18" charset="0"/>
            <a:cs typeface="Times New Roman" panose="02020603050405020304" pitchFamily="18" charset="0"/>
          </a:endParaRPr>
        </a:p>
      </dgm:t>
    </dgm:pt>
    <dgm:pt modelId="{331E1360-67EC-486A-98E1-14BF87F4E51B}" type="sibTrans" cxnId="{D897FF31-A377-470D-8815-EA96E0F3DB7C}">
      <dgm:prSet/>
      <dgm:spPr/>
      <dgm:t>
        <a:bodyPr/>
        <a:lstStyle/>
        <a:p>
          <a:pPr algn="ctr"/>
          <a:endParaRPr lang="lt-LT" sz="1200">
            <a:latin typeface="Times New Roman" panose="02020603050405020304" pitchFamily="18" charset="0"/>
            <a:cs typeface="Times New Roman" panose="02020603050405020304" pitchFamily="18" charset="0"/>
          </a:endParaRPr>
        </a:p>
      </dgm:t>
    </dgm:pt>
    <dgm:pt modelId="{85CFB2EA-96BE-47C5-ADB1-9C20CE151E1B}">
      <dgm:prSet phldrT="[Tekstas]" custT="1">
        <dgm:style>
          <a:lnRef idx="1">
            <a:schemeClr val="accent4"/>
          </a:lnRef>
          <a:fillRef idx="2">
            <a:schemeClr val="accent4"/>
          </a:fillRef>
          <a:effectRef idx="1">
            <a:schemeClr val="accent4"/>
          </a:effectRef>
          <a:fontRef idx="minor">
            <a:schemeClr val="dk1"/>
          </a:fontRef>
        </dgm:style>
      </dgm:prSet>
      <dgm:spPr>
        <a:xfrm>
          <a:off x="4255912" y="1347425"/>
          <a:ext cx="3983285" cy="300502"/>
        </a:xfrm>
        <a:prstGeom prst="roundRect">
          <a:avLst>
            <a:gd name="adj" fmla="val 10000"/>
          </a:avLst>
        </a:prstGeom>
        <a:solidFill>
          <a:srgbClr val="4BACC6">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gm:spPr>
      <dgm:t>
        <a:bodyPr/>
        <a:lstStyle/>
        <a:p>
          <a:pPr algn="ctr">
            <a:buNone/>
          </a:pPr>
          <a:r>
            <a:rPr lang="en-US"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a:t>
          </a: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 Uždavinys </a:t>
          </a:r>
        </a:p>
        <a:p>
          <a:pPr algn="ctr">
            <a:buNone/>
          </a:pP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Pagerinti Savivaldybės veiklos valdymą </a:t>
          </a:r>
        </a:p>
      </dgm:t>
    </dgm:pt>
    <dgm:pt modelId="{54F15E63-7360-486C-8292-161DE48DC16C}" type="parTrans" cxnId="{2CDB50B2-2C38-43E0-BA0C-005F9EE890D7}">
      <dgm:prSet/>
      <dgm:spPr>
        <a:xfrm>
          <a:off x="6201834" y="1183117"/>
          <a:ext cx="91440" cy="164307"/>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miter lim="800000"/>
        </a:ln>
        <a:effectLst/>
      </dgm:spPr>
      <dgm:t>
        <a:bodyPr/>
        <a:lstStyle/>
        <a:p>
          <a:pPr algn="ctr"/>
          <a:endParaRPr lang="lt-LT" sz="1200">
            <a:latin typeface="Times New Roman" panose="02020603050405020304" pitchFamily="18" charset="0"/>
            <a:cs typeface="Times New Roman" panose="02020603050405020304" pitchFamily="18" charset="0"/>
          </a:endParaRPr>
        </a:p>
      </dgm:t>
    </dgm:pt>
    <dgm:pt modelId="{1D6BCAA1-85DB-45BF-A3B0-E9738104A0EA}" type="sibTrans" cxnId="{2CDB50B2-2C38-43E0-BA0C-005F9EE890D7}">
      <dgm:prSet/>
      <dgm:spPr/>
      <dgm:t>
        <a:bodyPr/>
        <a:lstStyle/>
        <a:p>
          <a:pPr algn="ctr"/>
          <a:endParaRPr lang="lt-LT" sz="1200">
            <a:latin typeface="Times New Roman" panose="02020603050405020304" pitchFamily="18" charset="0"/>
            <a:cs typeface="Times New Roman" panose="02020603050405020304" pitchFamily="18" charset="0"/>
          </a:endParaRPr>
        </a:p>
      </dgm:t>
    </dgm:pt>
    <dgm:pt modelId="{B44235B9-A951-48B9-9A26-8BE7B25B3475}">
      <dgm:prSet phldrT="[Tekstas]" custT="1">
        <dgm:style>
          <a:lnRef idx="1">
            <a:schemeClr val="accent4"/>
          </a:lnRef>
          <a:fillRef idx="2">
            <a:schemeClr val="accent4"/>
          </a:fillRef>
          <a:effectRef idx="1">
            <a:schemeClr val="accent4"/>
          </a:effectRef>
          <a:fontRef idx="minor">
            <a:schemeClr val="dk1"/>
          </a:fontRef>
        </dgm:style>
      </dgm:prSet>
      <dgm:spPr>
        <a:xfrm>
          <a:off x="4106099" y="1839303"/>
          <a:ext cx="4329321" cy="546540"/>
        </a:xfrm>
        <a:prstGeom prst="roundRect">
          <a:avLst>
            <a:gd name="adj" fmla="val 10000"/>
          </a:avLst>
        </a:prstGeom>
        <a:solidFill>
          <a:srgbClr val="4BACC6">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gm:spPr>
      <dgm:t>
        <a:bodyPr/>
        <a:lstStyle/>
        <a:p>
          <a:pPr algn="ctr">
            <a:buNone/>
          </a:pPr>
          <a:r>
            <a:rPr lang="en-US"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a:t>
          </a: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1-02 Uždavinys</a:t>
          </a:r>
        </a:p>
        <a:p>
          <a:pPr algn="ctr">
            <a:buNone/>
          </a:pP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 Tinkamai įgyvendinti Savivaldybei perduotas valstybės funkcijas</a:t>
          </a:r>
        </a:p>
      </dgm:t>
    </dgm:pt>
    <dgm:pt modelId="{FFF57444-FBE2-43CC-AACF-1BC05443C1B6}" type="parTrans" cxnId="{83625DF2-8F7A-424A-ACA9-98C92EC77314}">
      <dgm:prSet/>
      <dgm:spPr>
        <a:xfrm>
          <a:off x="6201834" y="1647928"/>
          <a:ext cx="91440" cy="191375"/>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miter lim="800000"/>
        </a:ln>
        <a:effectLst/>
      </dgm:spPr>
      <dgm:t>
        <a:bodyPr/>
        <a:lstStyle/>
        <a:p>
          <a:pPr algn="ctr"/>
          <a:endParaRPr lang="lt-LT" sz="1200">
            <a:latin typeface="Times New Roman" panose="02020603050405020304" pitchFamily="18" charset="0"/>
            <a:cs typeface="Times New Roman" panose="02020603050405020304" pitchFamily="18" charset="0"/>
          </a:endParaRPr>
        </a:p>
      </dgm:t>
    </dgm:pt>
    <dgm:pt modelId="{3186DF3E-56A6-469F-BDAC-A18D6BB287A8}" type="sibTrans" cxnId="{83625DF2-8F7A-424A-ACA9-98C92EC77314}">
      <dgm:prSet/>
      <dgm:spPr/>
      <dgm:t>
        <a:bodyPr/>
        <a:lstStyle/>
        <a:p>
          <a:pPr algn="ctr"/>
          <a:endParaRPr lang="lt-LT" sz="1200">
            <a:latin typeface="Times New Roman" panose="02020603050405020304" pitchFamily="18" charset="0"/>
            <a:cs typeface="Times New Roman" panose="02020603050405020304" pitchFamily="18" charset="0"/>
          </a:endParaRPr>
        </a:p>
      </dgm:t>
    </dgm:pt>
    <dgm:pt modelId="{104D083E-BE98-4FD8-AF11-0EE6AEFA88AB}" type="pres">
      <dgm:prSet presAssocID="{28403435-214C-4F97-8828-80AD252D4008}" presName="mainComposite" presStyleCnt="0">
        <dgm:presLayoutVars>
          <dgm:chPref val="1"/>
          <dgm:dir/>
          <dgm:animOne val="branch"/>
          <dgm:animLvl val="lvl"/>
          <dgm:resizeHandles val="exact"/>
        </dgm:presLayoutVars>
      </dgm:prSet>
      <dgm:spPr/>
      <dgm:t>
        <a:bodyPr/>
        <a:lstStyle/>
        <a:p>
          <a:endParaRPr lang="lt-LT"/>
        </a:p>
      </dgm:t>
    </dgm:pt>
    <dgm:pt modelId="{982E657F-17C2-41C9-BD05-4930DE644952}" type="pres">
      <dgm:prSet presAssocID="{28403435-214C-4F97-8828-80AD252D4008}" presName="hierFlow" presStyleCnt="0"/>
      <dgm:spPr/>
    </dgm:pt>
    <dgm:pt modelId="{35BDBAD5-24E3-4994-A80F-C72256EA97ED}" type="pres">
      <dgm:prSet presAssocID="{28403435-214C-4F97-8828-80AD252D4008}" presName="hierChild1" presStyleCnt="0">
        <dgm:presLayoutVars>
          <dgm:chPref val="1"/>
          <dgm:animOne val="branch"/>
          <dgm:animLvl val="lvl"/>
        </dgm:presLayoutVars>
      </dgm:prSet>
      <dgm:spPr/>
    </dgm:pt>
    <dgm:pt modelId="{A110579A-B669-42B8-8CE3-4C628382079F}" type="pres">
      <dgm:prSet presAssocID="{250EB5D4-8F6C-4B93-AC7E-CE1EB01102D4}" presName="Name14" presStyleCnt="0"/>
      <dgm:spPr/>
    </dgm:pt>
    <dgm:pt modelId="{64E17BAB-BF4E-47B9-AF08-42A0178ABD8D}" type="pres">
      <dgm:prSet presAssocID="{250EB5D4-8F6C-4B93-AC7E-CE1EB01102D4}" presName="level1Shape" presStyleLbl="node0" presStyleIdx="0" presStyleCnt="1" custScaleX="317427" custScaleY="72391" custLinFactNeighborX="-2149" custLinFactNeighborY="-15830">
        <dgm:presLayoutVars>
          <dgm:chPref val="3"/>
        </dgm:presLayoutVars>
      </dgm:prSet>
      <dgm:spPr>
        <a:prstGeom prst="roundRect">
          <a:avLst>
            <a:gd name="adj" fmla="val 10000"/>
          </a:avLst>
        </a:prstGeom>
      </dgm:spPr>
      <dgm:t>
        <a:bodyPr/>
        <a:lstStyle/>
        <a:p>
          <a:endParaRPr lang="lt-LT"/>
        </a:p>
      </dgm:t>
    </dgm:pt>
    <dgm:pt modelId="{E0CF7673-AF79-474A-B95F-A73054689AFE}" type="pres">
      <dgm:prSet presAssocID="{250EB5D4-8F6C-4B93-AC7E-CE1EB01102D4}" presName="hierChild2" presStyleCnt="0"/>
      <dgm:spPr/>
    </dgm:pt>
    <dgm:pt modelId="{97FAFB0D-147E-4DF7-B3CC-F7EC615FFE66}" type="pres">
      <dgm:prSet presAssocID="{54F15E63-7360-486C-8292-161DE48DC16C}" presName="Name19" presStyleLbl="parChTrans1D2" presStyleIdx="0" presStyleCnt="1"/>
      <dgm:spPr>
        <a:custGeom>
          <a:avLst/>
          <a:gdLst/>
          <a:ahLst/>
          <a:cxnLst/>
          <a:rect l="0" t="0" r="0" b="0"/>
          <a:pathLst>
            <a:path>
              <a:moveTo>
                <a:pt x="45720" y="0"/>
              </a:moveTo>
              <a:lnTo>
                <a:pt x="45720" y="244632"/>
              </a:lnTo>
            </a:path>
          </a:pathLst>
        </a:custGeom>
      </dgm:spPr>
      <dgm:t>
        <a:bodyPr/>
        <a:lstStyle/>
        <a:p>
          <a:endParaRPr lang="lt-LT"/>
        </a:p>
      </dgm:t>
    </dgm:pt>
    <dgm:pt modelId="{E47A1ABC-9372-4B4F-A8F5-C34BE5C0FDFF}" type="pres">
      <dgm:prSet presAssocID="{85CFB2EA-96BE-47C5-ADB1-9C20CE151E1B}" presName="Name21" presStyleCnt="0"/>
      <dgm:spPr/>
    </dgm:pt>
    <dgm:pt modelId="{6A9DD03D-7AEF-4163-9296-AD87FDBDC3B6}" type="pres">
      <dgm:prSet presAssocID="{85CFB2EA-96BE-47C5-ADB1-9C20CE151E1B}" presName="level2Shape" presStyleLbl="node2" presStyleIdx="0" presStyleCnt="1" custScaleX="484772" custScaleY="66741" custLinFactNeighborX="-3389" custLinFactNeighborY="-27397"/>
      <dgm:spPr>
        <a:prstGeom prst="roundRect">
          <a:avLst>
            <a:gd name="adj" fmla="val 10000"/>
          </a:avLst>
        </a:prstGeom>
      </dgm:spPr>
      <dgm:t>
        <a:bodyPr/>
        <a:lstStyle/>
        <a:p>
          <a:endParaRPr lang="lt-LT"/>
        </a:p>
      </dgm:t>
    </dgm:pt>
    <dgm:pt modelId="{0E37E42B-AD42-4331-A76C-ABD079F2C590}" type="pres">
      <dgm:prSet presAssocID="{85CFB2EA-96BE-47C5-ADB1-9C20CE151E1B}" presName="hierChild3" presStyleCnt="0"/>
      <dgm:spPr/>
    </dgm:pt>
    <dgm:pt modelId="{52CF58CD-C886-418B-A813-E5A75317E1E5}" type="pres">
      <dgm:prSet presAssocID="{FFF57444-FBE2-43CC-AACF-1BC05443C1B6}" presName="Name19" presStyleLbl="parChTrans1D3" presStyleIdx="0" presStyleCnt="1"/>
      <dgm:spPr>
        <a:custGeom>
          <a:avLst/>
          <a:gdLst/>
          <a:ahLst/>
          <a:cxnLst/>
          <a:rect l="0" t="0" r="0" b="0"/>
          <a:pathLst>
            <a:path>
              <a:moveTo>
                <a:pt x="45720" y="0"/>
              </a:moveTo>
              <a:lnTo>
                <a:pt x="45720" y="244632"/>
              </a:lnTo>
            </a:path>
          </a:pathLst>
        </a:custGeom>
      </dgm:spPr>
      <dgm:t>
        <a:bodyPr/>
        <a:lstStyle/>
        <a:p>
          <a:endParaRPr lang="lt-LT"/>
        </a:p>
      </dgm:t>
    </dgm:pt>
    <dgm:pt modelId="{05372EE3-2CDE-4AE3-98C0-C1A47CC524D6}" type="pres">
      <dgm:prSet presAssocID="{B44235B9-A951-48B9-9A26-8BE7B25B3475}" presName="Name21" presStyleCnt="0"/>
      <dgm:spPr/>
    </dgm:pt>
    <dgm:pt modelId="{AF2056C7-3053-4223-B15A-8F4EB886DCD7}" type="pres">
      <dgm:prSet presAssocID="{B44235B9-A951-48B9-9A26-8BE7B25B3475}" presName="level2Shape" presStyleLbl="node3" presStyleIdx="0" presStyleCnt="1" custScaleX="486721" custScaleY="75027" custLinFactNeighborX="-2001" custLinFactNeighborY="-35818"/>
      <dgm:spPr>
        <a:prstGeom prst="roundRect">
          <a:avLst>
            <a:gd name="adj" fmla="val 10000"/>
          </a:avLst>
        </a:prstGeom>
      </dgm:spPr>
      <dgm:t>
        <a:bodyPr/>
        <a:lstStyle/>
        <a:p>
          <a:endParaRPr lang="lt-LT"/>
        </a:p>
      </dgm:t>
    </dgm:pt>
    <dgm:pt modelId="{94213339-49CB-4392-8B02-EA023DE1F363}" type="pres">
      <dgm:prSet presAssocID="{B44235B9-A951-48B9-9A26-8BE7B25B3475}" presName="hierChild3" presStyleCnt="0"/>
      <dgm:spPr/>
    </dgm:pt>
    <dgm:pt modelId="{020AA365-AFFF-409B-87BC-60EAB0D2E317}" type="pres">
      <dgm:prSet presAssocID="{28403435-214C-4F97-8828-80AD252D4008}" presName="bgShapesFlow" presStyleCnt="0"/>
      <dgm:spPr/>
    </dgm:pt>
  </dgm:ptLst>
  <dgm:cxnLst>
    <dgm:cxn modelId="{6DBEB730-FE24-436F-AE0F-1F89700880A0}" type="presOf" srcId="{85CFB2EA-96BE-47C5-ADB1-9C20CE151E1B}" destId="{6A9DD03D-7AEF-4163-9296-AD87FDBDC3B6}" srcOrd="0" destOrd="0" presId="urn:microsoft.com/office/officeart/2005/8/layout/hierarchy6"/>
    <dgm:cxn modelId="{83625DF2-8F7A-424A-ACA9-98C92EC77314}" srcId="{85CFB2EA-96BE-47C5-ADB1-9C20CE151E1B}" destId="{B44235B9-A951-48B9-9A26-8BE7B25B3475}" srcOrd="0" destOrd="0" parTransId="{FFF57444-FBE2-43CC-AACF-1BC05443C1B6}" sibTransId="{3186DF3E-56A6-469F-BDAC-A18D6BB287A8}"/>
    <dgm:cxn modelId="{DE48FB0E-C7FF-4CCA-9658-6DE1C635DB3F}" type="presOf" srcId="{B44235B9-A951-48B9-9A26-8BE7B25B3475}" destId="{AF2056C7-3053-4223-B15A-8F4EB886DCD7}" srcOrd="0" destOrd="0" presId="urn:microsoft.com/office/officeart/2005/8/layout/hierarchy6"/>
    <dgm:cxn modelId="{E8CD499C-E45E-4FFB-A010-192A32C89052}" type="presOf" srcId="{28403435-214C-4F97-8828-80AD252D4008}" destId="{104D083E-BE98-4FD8-AF11-0EE6AEFA88AB}" srcOrd="0" destOrd="0" presId="urn:microsoft.com/office/officeart/2005/8/layout/hierarchy6"/>
    <dgm:cxn modelId="{D897FF31-A377-470D-8815-EA96E0F3DB7C}" srcId="{28403435-214C-4F97-8828-80AD252D4008}" destId="{250EB5D4-8F6C-4B93-AC7E-CE1EB01102D4}" srcOrd="0" destOrd="0" parTransId="{5FB32B43-0AD3-420E-8B59-939698D43B44}" sibTransId="{331E1360-67EC-486A-98E1-14BF87F4E51B}"/>
    <dgm:cxn modelId="{2CDB50B2-2C38-43E0-BA0C-005F9EE890D7}" srcId="{250EB5D4-8F6C-4B93-AC7E-CE1EB01102D4}" destId="{85CFB2EA-96BE-47C5-ADB1-9C20CE151E1B}" srcOrd="0" destOrd="0" parTransId="{54F15E63-7360-486C-8292-161DE48DC16C}" sibTransId="{1D6BCAA1-85DB-45BF-A3B0-E9738104A0EA}"/>
    <dgm:cxn modelId="{3E97367A-14CB-4FD4-A8FC-75E04F445417}" type="presOf" srcId="{FFF57444-FBE2-43CC-AACF-1BC05443C1B6}" destId="{52CF58CD-C886-418B-A813-E5A75317E1E5}" srcOrd="0" destOrd="0" presId="urn:microsoft.com/office/officeart/2005/8/layout/hierarchy6"/>
    <dgm:cxn modelId="{8C498A45-FF49-4C79-B6E4-A9D277781DA7}" type="presOf" srcId="{54F15E63-7360-486C-8292-161DE48DC16C}" destId="{97FAFB0D-147E-4DF7-B3CC-F7EC615FFE66}" srcOrd="0" destOrd="0" presId="urn:microsoft.com/office/officeart/2005/8/layout/hierarchy6"/>
    <dgm:cxn modelId="{594FFB7A-A531-434B-8B0E-DA51EA8A7D85}" type="presOf" srcId="{250EB5D4-8F6C-4B93-AC7E-CE1EB01102D4}" destId="{64E17BAB-BF4E-47B9-AF08-42A0178ABD8D}" srcOrd="0" destOrd="0" presId="urn:microsoft.com/office/officeart/2005/8/layout/hierarchy6"/>
    <dgm:cxn modelId="{301ADAAE-78A3-43B4-A2D1-A1DCAF8318F5}" type="presParOf" srcId="{104D083E-BE98-4FD8-AF11-0EE6AEFA88AB}" destId="{982E657F-17C2-41C9-BD05-4930DE644952}" srcOrd="0" destOrd="0" presId="urn:microsoft.com/office/officeart/2005/8/layout/hierarchy6"/>
    <dgm:cxn modelId="{5DB2F3FC-AA26-4D29-A4E7-D9F3695B207A}" type="presParOf" srcId="{982E657F-17C2-41C9-BD05-4930DE644952}" destId="{35BDBAD5-24E3-4994-A80F-C72256EA97ED}" srcOrd="0" destOrd="0" presId="urn:microsoft.com/office/officeart/2005/8/layout/hierarchy6"/>
    <dgm:cxn modelId="{7ED14DC9-8C3B-4835-B58D-0DDB3AFD718F}" type="presParOf" srcId="{35BDBAD5-24E3-4994-A80F-C72256EA97ED}" destId="{A110579A-B669-42B8-8CE3-4C628382079F}" srcOrd="0" destOrd="0" presId="urn:microsoft.com/office/officeart/2005/8/layout/hierarchy6"/>
    <dgm:cxn modelId="{0AA4916D-F264-486C-9A70-88FE433DAC6A}" type="presParOf" srcId="{A110579A-B669-42B8-8CE3-4C628382079F}" destId="{64E17BAB-BF4E-47B9-AF08-42A0178ABD8D}" srcOrd="0" destOrd="0" presId="urn:microsoft.com/office/officeart/2005/8/layout/hierarchy6"/>
    <dgm:cxn modelId="{6553CC42-EE0D-4FAD-B071-4B28DF1C9B3F}" type="presParOf" srcId="{A110579A-B669-42B8-8CE3-4C628382079F}" destId="{E0CF7673-AF79-474A-B95F-A73054689AFE}" srcOrd="1" destOrd="0" presId="urn:microsoft.com/office/officeart/2005/8/layout/hierarchy6"/>
    <dgm:cxn modelId="{B5BD63D1-D360-456B-BF7C-B19C0DDE3E21}" type="presParOf" srcId="{E0CF7673-AF79-474A-B95F-A73054689AFE}" destId="{97FAFB0D-147E-4DF7-B3CC-F7EC615FFE66}" srcOrd="0" destOrd="0" presId="urn:microsoft.com/office/officeart/2005/8/layout/hierarchy6"/>
    <dgm:cxn modelId="{ECEA603C-875A-4AE3-82E6-2CA85CDE5777}" type="presParOf" srcId="{E0CF7673-AF79-474A-B95F-A73054689AFE}" destId="{E47A1ABC-9372-4B4F-A8F5-C34BE5C0FDFF}" srcOrd="1" destOrd="0" presId="urn:microsoft.com/office/officeart/2005/8/layout/hierarchy6"/>
    <dgm:cxn modelId="{B94BB0B6-9474-49FA-A3F7-4F6A053D8120}" type="presParOf" srcId="{E47A1ABC-9372-4B4F-A8F5-C34BE5C0FDFF}" destId="{6A9DD03D-7AEF-4163-9296-AD87FDBDC3B6}" srcOrd="0" destOrd="0" presId="urn:microsoft.com/office/officeart/2005/8/layout/hierarchy6"/>
    <dgm:cxn modelId="{90C40A8D-FCF2-4B81-AFC2-83091EB6C104}" type="presParOf" srcId="{E47A1ABC-9372-4B4F-A8F5-C34BE5C0FDFF}" destId="{0E37E42B-AD42-4331-A76C-ABD079F2C590}" srcOrd="1" destOrd="0" presId="urn:microsoft.com/office/officeart/2005/8/layout/hierarchy6"/>
    <dgm:cxn modelId="{5CDE3171-CA21-4320-AB77-8859DE9C5E3F}" type="presParOf" srcId="{0E37E42B-AD42-4331-A76C-ABD079F2C590}" destId="{52CF58CD-C886-418B-A813-E5A75317E1E5}" srcOrd="0" destOrd="0" presId="urn:microsoft.com/office/officeart/2005/8/layout/hierarchy6"/>
    <dgm:cxn modelId="{8A648691-3182-4813-8221-4CB75FCC2E84}" type="presParOf" srcId="{0E37E42B-AD42-4331-A76C-ABD079F2C590}" destId="{05372EE3-2CDE-4AE3-98C0-C1A47CC524D6}" srcOrd="1" destOrd="0" presId="urn:microsoft.com/office/officeart/2005/8/layout/hierarchy6"/>
    <dgm:cxn modelId="{F6C90974-4B8C-4E69-B886-0499713625F9}" type="presParOf" srcId="{05372EE3-2CDE-4AE3-98C0-C1A47CC524D6}" destId="{AF2056C7-3053-4223-B15A-8F4EB886DCD7}" srcOrd="0" destOrd="0" presId="urn:microsoft.com/office/officeart/2005/8/layout/hierarchy6"/>
    <dgm:cxn modelId="{CEBD75B3-1D0E-4268-9523-6A74B4E34365}" type="presParOf" srcId="{05372EE3-2CDE-4AE3-98C0-C1A47CC524D6}" destId="{94213339-49CB-4392-8B02-EA023DE1F363}" srcOrd="1" destOrd="0" presId="urn:microsoft.com/office/officeart/2005/8/layout/hierarchy6"/>
    <dgm:cxn modelId="{DF73C299-70F0-45EF-8828-D8E0C28AC008}" type="presParOf" srcId="{104D083E-BE98-4FD8-AF11-0EE6AEFA88AB}" destId="{020AA365-AFFF-409B-87BC-60EAB0D2E317}" srcOrd="1" destOrd="0" presId="urn:microsoft.com/office/officeart/2005/8/layout/hierarchy6"/>
  </dgm:cxnLst>
  <dgm:bg/>
  <dgm:whole>
    <a:ln>
      <a:solidFill>
        <a:schemeClr val="tx1"/>
      </a:solidFill>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hierarchy6">
  <dgm:title val=""/>
  <dgm:desc val=""/>
  <dgm:catLst>
    <dgm:cat type="hierarchy" pri="3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 modelId="4">
          <dgm:prSet phldr="1"/>
        </dgm:pt>
        <dgm:pt modelId="5">
          <dgm:prSet phldr="1"/>
        </dgm:pt>
        <dgm:pt modelId="6">
          <dgm:prSet phldr="1"/>
        </dgm:pt>
      </dgm:ptLst>
      <dgm:cxnLst>
        <dgm:cxn modelId="7" srcId="0" destId="1" srcOrd="0" destOrd="0"/>
        <dgm:cxn modelId="8" srcId="1" destId="2" srcOrd="0" destOrd="0"/>
        <dgm:cxn modelId="9" srcId="1" destId="3" srcOrd="1" destOrd="0"/>
        <dgm:cxn modelId="23" srcId="2" destId="21" srcOrd="0" destOrd="0"/>
        <dgm:cxn modelId="24" srcId="2" destId="22" srcOrd="1" destOrd="0"/>
        <dgm:cxn modelId="33" srcId="3" destId="31" srcOrd="0" destOrd="0"/>
        <dgm:cxn modelId="10" srcId="0" destId="4" srcOrd="1" destOrd="0"/>
        <dgm:cxn modelId="11" srcId="0" destId="5" srcOrd="2" destOrd="0"/>
        <dgm:cxn modelId="12" srcId="0" destId="6" srcOrd="3" destOrd="0"/>
      </dgm:cxnLst>
      <dgm:bg/>
      <dgm:whole/>
    </dgm:dataModel>
  </dgm:sampData>
  <dgm:styleData>
    <dgm:dataModel>
      <dgm:ptLst>
        <dgm:pt modelId="0" type="doc"/>
        <dgm:pt modelId="1"/>
        <dgm:pt modelId="11"/>
        <dgm:pt modelId="12"/>
        <dgm:pt modelId="2"/>
        <dgm:pt modelId="3"/>
      </dgm:ptLst>
      <dgm:cxnLst>
        <dgm:cxn modelId="4" srcId="0" destId="1" srcOrd="0" destOrd="0"/>
        <dgm:cxn modelId="13" srcId="1" destId="11" srcOrd="0" destOrd="0"/>
        <dgm:cxn modelId="14" srcId="1" destId="12" srcOrd="1" destOrd="0"/>
        <dgm:cxn modelId="5" srcId="0" destId="2" srcOrd="1" destOrd="0"/>
        <dgm:cxn modelId="6" srcId="0" destId="3" srcOrd="2" destOrd="0"/>
      </dgm:cxnLst>
      <dgm:bg/>
      <dgm:whole/>
    </dgm:dataModel>
  </dgm:styleData>
  <dgm:clrData>
    <dgm:dataModel>
      <dgm:ptLst>
        <dgm:pt modelId="0" type="doc"/>
        <dgm:pt modelId="1"/>
        <dgm:pt modelId="2"/>
        <dgm:pt modelId="21"/>
        <dgm:pt modelId="211"/>
        <dgm:pt modelId="3"/>
        <dgm:pt modelId="31"/>
        <dgm:pt modelId="311"/>
        <dgm:pt modelId="4"/>
        <dgm:pt modelId="5"/>
        <dgm:pt modelId="6"/>
        <dgm:pt modelId="7"/>
      </dgm:ptLst>
      <dgm:cxnLst>
        <dgm:cxn modelId="8" srcId="0" destId="1" srcOrd="0" destOrd="0"/>
        <dgm:cxn modelId="9" srcId="1" destId="2" srcOrd="0" destOrd="0"/>
        <dgm:cxn modelId="10" srcId="1" destId="3" srcOrd="1" destOrd="0"/>
        <dgm:cxn modelId="23" srcId="2" destId="21" srcOrd="0" destOrd="0"/>
        <dgm:cxn modelId="24" srcId="21" destId="211" srcOrd="0" destOrd="0"/>
        <dgm:cxn modelId="33" srcId="3" destId="31" srcOrd="0" destOrd="0"/>
        <dgm:cxn modelId="34" srcId="31" destId="311" srcOrd="0" destOrd="0"/>
        <dgm:cxn modelId="11" srcId="0" destId="4" srcOrd="1" destOrd="0"/>
        <dgm:cxn modelId="12" srcId="0" destId="5" srcOrd="2" destOrd="0"/>
        <dgm:cxn modelId="13" srcId="0" destId="6" srcOrd="3" destOrd="0"/>
        <dgm:cxn modelId="14" srcId="0" destId="7" srcOrd="4" destOrd="0"/>
      </dgm:cxnLst>
      <dgm:bg/>
      <dgm:whole/>
    </dgm:dataModel>
  </dgm:clrData>
  <dgm:layoutNode name="mainComposite">
    <dgm:varLst>
      <dgm:chPref val="1"/>
      <dgm:dir/>
      <dgm:animOne val="branch"/>
      <dgm:animLvl val="lvl"/>
      <dgm:resizeHandles val="exact"/>
    </dgm:varLst>
    <dgm:alg type="composite">
      <dgm:param type="vertAlign" val="mid"/>
      <dgm:param type="horzAlign" val="ctr"/>
    </dgm:alg>
    <dgm:shape xmlns:r="http://schemas.openxmlformats.org/officeDocument/2006/relationships" r:blip="">
      <dgm:adjLst/>
    </dgm:shape>
    <dgm:presOf/>
    <dgm:choose name="Name0">
      <dgm:if name="Name1" axis="ch" ptType="node" func="cnt" op="gte" val="2">
        <dgm:choose name="Name2">
          <dgm:if name="Name3" func="var" arg="dir" op="equ" val="norm">
            <dgm:constrLst>
              <dgm:constr type="l" for="ch" forName="hierFlow" refType="w" fact="0.3"/>
              <dgm:constr type="t" for="ch" forName="hierFlow"/>
              <dgm:constr type="r" for="ch" forName="hierFlow" refType="w" fact="0.98"/>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if>
          <dgm:else name="Name4">
            <dgm:constrLst>
              <dgm:constr type="l" for="ch" forName="hierFlow" refType="w" fact="0.02"/>
              <dgm:constr type="t" for="ch" forName="hierFlow"/>
              <dgm:constr type="r" for="ch" forName="hierFlow" refType="w" fact="0.7"/>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if>
      <dgm:else name="Name5">
        <dgm:constrLst>
          <dgm:constr type="l" for="ch" forName="hierFlow"/>
          <dgm:constr type="t" for="ch" forName="hierFlow"/>
          <dgm:constr type="r" for="ch" forName="hierFlow" refType="w"/>
          <dgm:constr type="b" for="ch" forName="hierFlow" refType="h"/>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ruleLst/>
    <dgm:layoutNode name="hierFlow">
      <dgm:alg type="lin">
        <dgm:param type="linDir" val="fromT"/>
        <dgm:param type="nodeVertAlign" val="t"/>
        <dgm:param type="vertAlign" val="t"/>
        <dgm:param type="nodeHorzAlign" val="ctr"/>
        <dgm:param type="fallback" val="2D"/>
      </dgm:alg>
      <dgm:shape xmlns:r="http://schemas.openxmlformats.org/officeDocument/2006/relationships" r:blip="">
        <dgm:adjLst/>
      </dgm:shape>
      <dgm:presOf/>
      <dgm:constrLst/>
      <dgm:ruleLst/>
      <dgm:choose name="Name6">
        <dgm:if name="Name7" axis="ch" ptType="node" func="cnt" op="gte" val="2">
          <dgm:layoutNode name="firstBuf">
            <dgm:alg type="sp"/>
            <dgm:shape xmlns:r="http://schemas.openxmlformats.org/officeDocument/2006/relationships" r:blip="">
              <dgm:adjLst/>
            </dgm:shape>
            <dgm:presOf/>
            <dgm:constrLst/>
            <dgm:ruleLst/>
          </dgm:layoutNode>
        </dgm:if>
        <dgm:else name="Name8"/>
      </dgm:choose>
      <dgm:layoutNode name="hierChild1">
        <dgm:varLst>
          <dgm:chPref val="1"/>
          <dgm:animOne val="branch"/>
          <dgm:animLvl val="lvl"/>
        </dgm:varLst>
        <dgm:choose name="Name9">
          <dgm:if name="Name10" func="var" arg="dir" op="equ" val="norm">
            <dgm:alg type="hierChild">
              <dgm:param type="linDir" val="fromL"/>
              <dgm:param type="vertAlign" val="t"/>
            </dgm:alg>
          </dgm:if>
          <dgm:else name="Name11">
            <dgm:alg type="hierChild">
              <dgm:param type="linDir" val="fromR"/>
              <dgm:param type="vertAlign" val="t"/>
            </dgm:alg>
          </dgm:else>
        </dgm:choose>
        <dgm:shape xmlns:r="http://schemas.openxmlformats.org/officeDocument/2006/relationships" r:blip="">
          <dgm:adjLst/>
        </dgm:shape>
        <dgm:presOf/>
        <dgm:constrLst>
          <dgm:constr type="primFontSz" for="des" ptType="node" op="equ"/>
        </dgm:constrLst>
        <dgm:ruleLst/>
        <dgm:forEach name="Name12" axis="ch" cnt="3">
          <dgm:forEach name="Name13" axis="self" ptType="node">
            <dgm:layoutNode name="Name14">
              <dgm:alg type="hierRoot"/>
              <dgm:shape xmlns:r="http://schemas.openxmlformats.org/officeDocument/2006/relationships" r:blip="">
                <dgm:adjLst/>
              </dgm:shape>
              <dgm:presOf/>
              <dgm:constrLst/>
              <dgm:ruleLst/>
              <dgm:layoutNode name="level1Shape" styleLbl="node0">
                <dgm:varLst>
                  <dgm:chPref val="3"/>
                </dgm:varLst>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2">
                <dgm:choose name="Name15">
                  <dgm:if name="Name16" func="var" arg="dir" op="equ" val="norm">
                    <dgm:alg type="hierChild">
                      <dgm:param type="linDir" val="fromL"/>
                    </dgm:alg>
                  </dgm:if>
                  <dgm:else name="Name17">
                    <dgm:alg type="hierChild">
                      <dgm:param type="linDir" val="fromR"/>
                    </dgm:alg>
                  </dgm:else>
                </dgm:choose>
                <dgm:shape xmlns:r="http://schemas.openxmlformats.org/officeDocument/2006/relationships" r:blip="">
                  <dgm:adjLst/>
                </dgm:shape>
                <dgm:presOf/>
                <dgm:constrLst/>
                <dgm:ruleLst/>
                <dgm:forEach name="repeat" axis="ch">
                  <dgm:forEach name="Name18" axis="self" ptType="parTrans" cnt="1">
                    <dgm:layoutNode name="Name19">
                      <dgm:alg type="conn">
                        <dgm:param type="dim" val="1D"/>
                        <dgm:param type="endSty" val="noArr"/>
                        <dgm:param type="connRout" val="bend"/>
                        <dgm:param type="begPts" val="bCtr"/>
                        <dgm:param type="endPts" val="tCtr"/>
                      </dgm:alg>
                      <dgm:shape xmlns:r="http://schemas.openxmlformats.org/officeDocument/2006/relationships" type="conn" r:blip="">
                        <dgm:adjLst/>
                      </dgm:shape>
                      <dgm:presOf axis="self"/>
                      <dgm:constrLst>
                        <dgm:constr type="w" val="1"/>
                        <dgm:constr type="h" val="1"/>
                        <dgm:constr type="begPad"/>
                        <dgm:constr type="endPad"/>
                      </dgm:constrLst>
                      <dgm:ruleLst/>
                    </dgm:layoutNode>
                  </dgm:forEach>
                  <dgm:forEach name="Name20" axis="self" ptType="node">
                    <dgm:layoutNode name="Name21">
                      <dgm:alg type="hierRoot"/>
                      <dgm:shape xmlns:r="http://schemas.openxmlformats.org/officeDocument/2006/relationships" r:blip="">
                        <dgm:adjLst/>
                      </dgm:shape>
                      <dgm:presOf/>
                      <dgm:constrLst/>
                      <dgm:ruleLst/>
                      <dgm:layoutNode name="level2Shape">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3">
                        <dgm:choose name="Name22">
                          <dgm:if name="Name23" func="var" arg="dir" op="equ" val="norm">
                            <dgm:alg type="hierChild">
                              <dgm:param type="linDir" val="fromL"/>
                            </dgm:alg>
                          </dgm:if>
                          <dgm:else name="Name24">
                            <dgm:alg type="hierChild">
                              <dgm:param type="linDir" val="fromR"/>
                            </dgm:alg>
                          </dgm:else>
                        </dgm:choose>
                        <dgm:shape xmlns:r="http://schemas.openxmlformats.org/officeDocument/2006/relationships" r:blip="">
                          <dgm:adjLst/>
                        </dgm:shape>
                        <dgm:presOf/>
                        <dgm:constrLst/>
                        <dgm:ruleLst/>
                        <dgm:forEach name="Name25" ref="repeat"/>
                      </dgm:layoutNode>
                    </dgm:layoutNode>
                  </dgm:forEach>
                </dgm:forEach>
              </dgm:layoutNode>
            </dgm:layoutNode>
          </dgm:forEach>
        </dgm:forEach>
      </dgm:layoutNode>
    </dgm:layoutNode>
    <dgm:layoutNode name="bgShapesFlow">
      <dgm:alg type="lin">
        <dgm:param type="linDir" val="fromT"/>
        <dgm:param type="nodeVertAlign" val="t"/>
        <dgm:param type="vertAlign" val="t"/>
        <dgm:param type="nodeHorzAlign" val="ctr"/>
      </dgm:alg>
      <dgm:shape xmlns:r="http://schemas.openxmlformats.org/officeDocument/2006/relationships" r:blip="">
        <dgm:adjLst/>
      </dgm:shape>
      <dgm:presOf/>
      <dgm:constrLst>
        <dgm:constr type="userB"/>
        <dgm:constr type="w" for="ch" forName="rectComp" refType="w"/>
        <dgm:constr type="h" for="ch" forName="rectComp" refType="h"/>
        <dgm:constr type="w" for="des" forName="bgRect" refType="w"/>
        <dgm:constr type="primFontSz" for="des" forName="bgRectTx" op="equ"/>
      </dgm:constrLst>
      <dgm:ruleLst/>
      <dgm:forEach name="Name26" axis="ch" ptType="node" st="2">
        <dgm:layoutNode name="rectComp">
          <dgm:alg type="composite">
            <dgm:param type="vertAlign" val="t"/>
            <dgm:param type="horzAlign" val="ctr"/>
          </dgm:alg>
          <dgm:shape xmlns:r="http://schemas.openxmlformats.org/officeDocument/2006/relationships" r:blip="">
            <dgm:adjLst/>
          </dgm:shape>
          <dgm:presOf/>
          <dgm:choose name="Name27">
            <dgm:if name="Name28" func="var" arg="dir" op="equ" val="norm">
              <dgm:constrLst>
                <dgm:constr type="userA"/>
                <dgm:constr type="l" for="ch" forName="bgRect"/>
                <dgm:constr type="t" for="ch" forName="bgRect"/>
                <dgm:constr type="h" for="ch" forName="bgRect" refType="userA" fact="1.2"/>
                <dgm:constr type="l" for="ch" forName="bgRectTx"/>
                <dgm:constr type="t" for="ch" forName="bgRectTx"/>
                <dgm:constr type="w" for="ch" forName="bgRectTx" refType="w" refFor="ch" refForName="bgRect" fact="0.3"/>
                <dgm:constr type="h" for="ch" forName="bgRectTx" refType="h" refFor="ch" refForName="bgRect" op="equ"/>
              </dgm:constrLst>
            </dgm:if>
            <dgm:else name="Name29">
              <dgm:constrLst>
                <dgm:constr type="userA"/>
                <dgm:constr type="l" for="ch" forName="bgRect"/>
                <dgm:constr type="t" for="ch" forName="bgRect"/>
                <dgm:constr type="h" for="ch" forName="bgRect" refType="userA" fact="1.2"/>
                <dgm:constr type="r" for="ch" forName="bgRectTx" refType="w"/>
                <dgm:constr type="t" for="ch" forName="bgRectTx"/>
                <dgm:constr type="w" for="ch" forName="bgRectTx" refType="w" refFor="ch" refForName="bgRect" fact="0.3"/>
                <dgm:constr type="h" for="ch" forName="bgRectTx" refType="h" refFor="ch" refForName="bgRect" op="equ"/>
              </dgm:constrLst>
            </dgm:else>
          </dgm:choose>
          <dgm:ruleLst/>
          <dgm:layoutNode name="bgRect" styleLbl="bgShp">
            <dgm:alg type="sp"/>
            <dgm:shape xmlns:r="http://schemas.openxmlformats.org/officeDocument/2006/relationships" type="roundRect" r:blip="" zOrderOff="-999">
              <dgm:adjLst>
                <dgm:adj idx="1" val="0.1"/>
              </dgm:adjLst>
            </dgm:shape>
            <dgm:presOf axis="desOrSelf" ptType="node"/>
            <dgm:constrLst/>
            <dgm:ruleLst/>
          </dgm:layoutNode>
          <dgm:layoutNode name="bgRectTx" styleLbl="bgShp">
            <dgm:varLst>
              <dgm:bulletEnabled val="1"/>
            </dgm:varLst>
            <dgm:alg type="tx"/>
            <dgm:presOf axis="desOrSelf" ptType="node"/>
            <dgm:shape xmlns:r="http://schemas.openxmlformats.org/officeDocument/2006/relationships" type="rect" r:blip="" zOrderOff="-999" hideGeom="1">
              <dgm:adjLst/>
            </dgm:shape>
            <dgm:constrLst>
              <dgm:constr type="primFontSz" val="65"/>
            </dgm:constrLst>
            <dgm:ruleLst>
              <dgm:rule type="primFontSz" val="5" fact="NaN" max="NaN"/>
            </dgm:ruleLst>
          </dgm:layoutNode>
        </dgm:layoutNode>
        <dgm:choose name="Name30">
          <dgm:if name="Name31" axis="self" ptType="node" func="revPos" op="gte" val="2">
            <dgm:layoutNode name="spComp">
              <dgm:alg type="composite">
                <dgm:param type="vertAlign" val="t"/>
                <dgm:param type="horzAlign" val="ctr"/>
              </dgm:alg>
              <dgm:shape xmlns:r="http://schemas.openxmlformats.org/officeDocument/2006/relationships" r:blip="">
                <dgm:adjLst/>
              </dgm:shape>
              <dgm:presOf/>
              <dgm:constrLst>
                <dgm:constr type="userA"/>
                <dgm:constr type="userB"/>
                <dgm:constr type="l" for="ch" forName="vSp"/>
                <dgm:constr type="t" for="ch" forName="vSp"/>
                <dgm:constr type="h" for="ch" forName="vSp" refType="userB"/>
                <dgm:constr type="hOff" for="ch" forName="vSp" refType="userA" fact="-0.2"/>
              </dgm:constrLst>
              <dgm:ruleLst/>
              <dgm:layoutNode name="vSp">
                <dgm:alg type="sp"/>
                <dgm:shape xmlns:r="http://schemas.openxmlformats.org/officeDocument/2006/relationships" r:blip="">
                  <dgm:adjLst/>
                </dgm:shape>
                <dgm:presOf/>
                <dgm:constrLst/>
                <dgm:ruleLst/>
              </dgm:layoutNode>
            </dgm:layoutNode>
          </dgm:if>
          <dgm:else name="Name32"/>
        </dgm:choos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chart" Target="../charts/chart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1</xdr:rowOff>
    </xdr:from>
    <xdr:to>
      <xdr:col>7</xdr:col>
      <xdr:colOff>518160</xdr:colOff>
      <xdr:row>24</xdr:row>
      <xdr:rowOff>1546860</xdr:rowOff>
    </xdr:to>
    <xdr:graphicFrame macro="">
      <xdr:nvGraphicFramePr>
        <xdr:cNvPr id="5" name="Diagrama 4">
          <a:extLst>
            <a:ext uri="{FF2B5EF4-FFF2-40B4-BE49-F238E27FC236}">
              <a16:creationId xmlns:a16="http://schemas.microsoft.com/office/drawing/2014/main" xmlns="" id="{930655F2-413D-45EF-9F7E-DC145D6AAB1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1203960</xdr:colOff>
      <xdr:row>27</xdr:row>
      <xdr:rowOff>22860</xdr:rowOff>
    </xdr:from>
    <xdr:to>
      <xdr:col>5</xdr:col>
      <xdr:colOff>571500</xdr:colOff>
      <xdr:row>27</xdr:row>
      <xdr:rowOff>594360</xdr:rowOff>
    </xdr:to>
    <xdr:sp macro="" textlink="">
      <xdr:nvSpPr>
        <xdr:cNvPr id="9" name="Stačiakampis: suapvalinti kampai 8">
          <a:extLst>
            <a:ext uri="{FF2B5EF4-FFF2-40B4-BE49-F238E27FC236}">
              <a16:creationId xmlns:a16="http://schemas.microsoft.com/office/drawing/2014/main" xmlns="" id="{F5E9038E-E53A-3224-165D-499DDD510323}"/>
            </a:ext>
          </a:extLst>
        </xdr:cNvPr>
        <xdr:cNvSpPr/>
      </xdr:nvSpPr>
      <xdr:spPr>
        <a:xfrm>
          <a:off x="2529840" y="14112240"/>
          <a:ext cx="7711440" cy="5715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Panevėžio miesto savivaldybės kultūros įstaigų veiklos kokybės ir paslaugų prieinamumo</a:t>
          </a:r>
          <a:r>
            <a:rPr lang="lt-LT" sz="1200" b="0" baseline="0">
              <a:solidFill>
                <a:sysClr val="windowText" lastClr="000000"/>
              </a:solidFill>
              <a:latin typeface="Times New Roman" panose="02020603050405020304" pitchFamily="18" charset="0"/>
              <a:cs typeface="Times New Roman" panose="02020603050405020304" pitchFamily="18" charset="0"/>
            </a:rPr>
            <a:t> gerinimą</a:t>
          </a:r>
          <a:endParaRPr lang="lt-LT" sz="12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1211580</xdr:colOff>
      <xdr:row>28</xdr:row>
      <xdr:rowOff>0</xdr:rowOff>
    </xdr:from>
    <xdr:to>
      <xdr:col>5</xdr:col>
      <xdr:colOff>579120</xdr:colOff>
      <xdr:row>28</xdr:row>
      <xdr:rowOff>502920</xdr:rowOff>
    </xdr:to>
    <xdr:sp macro="" textlink="">
      <xdr:nvSpPr>
        <xdr:cNvPr id="13" name="Stačiakampis: suapvalinti kampai 12">
          <a:extLst>
            <a:ext uri="{FF2B5EF4-FFF2-40B4-BE49-F238E27FC236}">
              <a16:creationId xmlns:a16="http://schemas.microsoft.com/office/drawing/2014/main" xmlns="" id="{7818F642-8025-4B35-BBD6-9B64D2BC9F9D}"/>
            </a:ext>
          </a:extLst>
        </xdr:cNvPr>
        <xdr:cNvSpPr/>
      </xdr:nvSpPr>
      <xdr:spPr>
        <a:xfrm>
          <a:off x="2537460" y="1473708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kokybišką ir efektyvią sveikatos priežiūrą</a:t>
          </a:r>
        </a:p>
      </xdr:txBody>
    </xdr:sp>
    <xdr:clientData/>
  </xdr:twoCellAnchor>
  <xdr:twoCellAnchor>
    <xdr:from>
      <xdr:col>1</xdr:col>
      <xdr:colOff>1211580</xdr:colOff>
      <xdr:row>29</xdr:row>
      <xdr:rowOff>0</xdr:rowOff>
    </xdr:from>
    <xdr:to>
      <xdr:col>5</xdr:col>
      <xdr:colOff>579120</xdr:colOff>
      <xdr:row>29</xdr:row>
      <xdr:rowOff>510540</xdr:rowOff>
    </xdr:to>
    <xdr:sp macro="" textlink="">
      <xdr:nvSpPr>
        <xdr:cNvPr id="15" name="Stačiakampis: suapvalinti kampai 14">
          <a:extLst>
            <a:ext uri="{FF2B5EF4-FFF2-40B4-BE49-F238E27FC236}">
              <a16:creationId xmlns:a16="http://schemas.microsoft.com/office/drawing/2014/main" xmlns="" id="{81507228-5DF7-4FD5-95E8-6719D8E96CFE}"/>
            </a:ext>
          </a:extLst>
        </xdr:cNvPr>
        <xdr:cNvSpPr/>
      </xdr:nvSpPr>
      <xdr:spPr>
        <a:xfrm>
          <a:off x="2537460" y="15293340"/>
          <a:ext cx="7711440" cy="5105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03- 01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Užtikrinti kokybišką ir efektyvią socialinę paramą bendruomenėje</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1196340</xdr:colOff>
      <xdr:row>30</xdr:row>
      <xdr:rowOff>7620</xdr:rowOff>
    </xdr:from>
    <xdr:to>
      <xdr:col>5</xdr:col>
      <xdr:colOff>563880</xdr:colOff>
      <xdr:row>30</xdr:row>
      <xdr:rowOff>541020</xdr:rowOff>
    </xdr:to>
    <xdr:sp macro="" textlink="">
      <xdr:nvSpPr>
        <xdr:cNvPr id="18" name="Stačiakampis: suapvalinti kampai 17">
          <a:extLst>
            <a:ext uri="{FF2B5EF4-FFF2-40B4-BE49-F238E27FC236}">
              <a16:creationId xmlns:a16="http://schemas.microsoft.com/office/drawing/2014/main" xmlns="" id="{0A0D845D-3F4D-46EF-BBA1-4DCF310B600E}"/>
            </a:ext>
          </a:extLst>
        </xdr:cNvPr>
        <xdr:cNvSpPr/>
      </xdr:nvSpPr>
      <xdr:spPr>
        <a:xfrm>
          <a:off x="2522220" y="15857220"/>
          <a:ext cx="7711440" cy="5334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03- 02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Vystyti socialinės paramos individualizuoto kompleksiškumo teikimo modelį</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1211580</xdr:colOff>
      <xdr:row>31</xdr:row>
      <xdr:rowOff>38100</xdr:rowOff>
    </xdr:from>
    <xdr:to>
      <xdr:col>5</xdr:col>
      <xdr:colOff>579120</xdr:colOff>
      <xdr:row>31</xdr:row>
      <xdr:rowOff>541020</xdr:rowOff>
    </xdr:to>
    <xdr:sp macro="" textlink="">
      <xdr:nvSpPr>
        <xdr:cNvPr id="19" name="Stačiakampis: suapvalinti kampai 18">
          <a:extLst>
            <a:ext uri="{FF2B5EF4-FFF2-40B4-BE49-F238E27FC236}">
              <a16:creationId xmlns:a16="http://schemas.microsoft.com/office/drawing/2014/main" xmlns="" id="{699694E9-AB85-42F8-9C55-62E75567D987}"/>
            </a:ext>
          </a:extLst>
        </xdr:cNvPr>
        <xdr:cNvSpPr/>
      </xdr:nvSpPr>
      <xdr:spPr>
        <a:xfrm>
          <a:off x="2537460" y="1644396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04- 01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Paskatinti gyventojų bendruomeniškumą ir įtraukti į savivaldos procesus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1196340</xdr:colOff>
      <xdr:row>32</xdr:row>
      <xdr:rowOff>53340</xdr:rowOff>
    </xdr:from>
    <xdr:to>
      <xdr:col>5</xdr:col>
      <xdr:colOff>563880</xdr:colOff>
      <xdr:row>32</xdr:row>
      <xdr:rowOff>548640</xdr:rowOff>
    </xdr:to>
    <xdr:sp macro="" textlink="">
      <xdr:nvSpPr>
        <xdr:cNvPr id="21" name="Stačiakampis: suapvalinti kampai 20">
          <a:extLst>
            <a:ext uri="{FF2B5EF4-FFF2-40B4-BE49-F238E27FC236}">
              <a16:creationId xmlns:a16="http://schemas.microsoft.com/office/drawing/2014/main" xmlns="" id="{A5507E65-E082-4F4B-9472-EEAE58A6C45D}"/>
            </a:ext>
          </a:extLst>
        </xdr:cNvPr>
        <xdr:cNvSpPr/>
      </xdr:nvSpPr>
      <xdr:spPr>
        <a:xfrm>
          <a:off x="2522220" y="17015460"/>
          <a:ext cx="771144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05- 01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netaršaus  mikrotransporto (paspirtukai, dviračiai, riedžiai ir kt.) infrastruktūros plėtrą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2</xdr:col>
      <xdr:colOff>304800</xdr:colOff>
      <xdr:row>26</xdr:row>
      <xdr:rowOff>106680</xdr:rowOff>
    </xdr:from>
    <xdr:to>
      <xdr:col>3</xdr:col>
      <xdr:colOff>1630680</xdr:colOff>
      <xdr:row>26</xdr:row>
      <xdr:rowOff>426720</xdr:rowOff>
    </xdr:to>
    <xdr:sp macro="" textlink="">
      <xdr:nvSpPr>
        <xdr:cNvPr id="22" name="Stačiakampis: suapvalinti kampai 21">
          <a:extLst>
            <a:ext uri="{FF2B5EF4-FFF2-40B4-BE49-F238E27FC236}">
              <a16:creationId xmlns:a16="http://schemas.microsoft.com/office/drawing/2014/main" xmlns="" id="{AF53DDDC-7D8B-42C1-AA3F-4411A62269BD}"/>
            </a:ext>
          </a:extLst>
        </xdr:cNvPr>
        <xdr:cNvSpPr/>
      </xdr:nvSpPr>
      <xdr:spPr>
        <a:xfrm>
          <a:off x="4617720" y="1363980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Investicijų projektų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1219200</xdr:colOff>
      <xdr:row>33</xdr:row>
      <xdr:rowOff>30480</xdr:rowOff>
    </xdr:from>
    <xdr:to>
      <xdr:col>5</xdr:col>
      <xdr:colOff>586740</xdr:colOff>
      <xdr:row>34</xdr:row>
      <xdr:rowOff>7620</xdr:rowOff>
    </xdr:to>
    <xdr:sp macro="" textlink="">
      <xdr:nvSpPr>
        <xdr:cNvPr id="25" name="Stačiakampis: suapvalinti kampai 24">
          <a:extLst>
            <a:ext uri="{FF2B5EF4-FFF2-40B4-BE49-F238E27FC236}">
              <a16:creationId xmlns:a16="http://schemas.microsoft.com/office/drawing/2014/main" xmlns="" id="{D2CB24EA-CEA9-41B8-BDFD-9A807CB4F0BD}"/>
            </a:ext>
          </a:extLst>
        </xdr:cNvPr>
        <xdr:cNvSpPr/>
      </xdr:nvSpPr>
      <xdr:spPr>
        <a:xfrm>
          <a:off x="2545080" y="17579340"/>
          <a:ext cx="7711440" cy="5334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05- 02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Padidinti eismo saugumą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45</xdr:row>
      <xdr:rowOff>495300</xdr:rowOff>
    </xdr:from>
    <xdr:to>
      <xdr:col>5</xdr:col>
      <xdr:colOff>220980</xdr:colOff>
      <xdr:row>45</xdr:row>
      <xdr:rowOff>1005840</xdr:rowOff>
    </xdr:to>
    <xdr:sp macro="" textlink="">
      <xdr:nvSpPr>
        <xdr:cNvPr id="46" name="Stačiakampis: suapvalinti kampai 45">
          <a:extLst>
            <a:ext uri="{FF2B5EF4-FFF2-40B4-BE49-F238E27FC236}">
              <a16:creationId xmlns:a16="http://schemas.microsoft.com/office/drawing/2014/main" xmlns="" id="{9D4CD916-B261-44F4-8101-24086BEB941E}"/>
            </a:ext>
          </a:extLst>
        </xdr:cNvPr>
        <xdr:cNvSpPr/>
      </xdr:nvSpPr>
      <xdr:spPr>
        <a:xfrm>
          <a:off x="2179320" y="1220724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Patobulinti miesto erdvių ir objektų kokybę, jų priežiūrą</a:t>
          </a:r>
        </a:p>
      </xdr:txBody>
    </xdr:sp>
    <xdr:clientData/>
  </xdr:twoCellAnchor>
  <xdr:twoCellAnchor>
    <xdr:from>
      <xdr:col>1</xdr:col>
      <xdr:colOff>876300</xdr:colOff>
      <xdr:row>45</xdr:row>
      <xdr:rowOff>1097280</xdr:rowOff>
    </xdr:from>
    <xdr:to>
      <xdr:col>5</xdr:col>
      <xdr:colOff>243840</xdr:colOff>
      <xdr:row>45</xdr:row>
      <xdr:rowOff>1600200</xdr:rowOff>
    </xdr:to>
    <xdr:sp macro="" textlink="">
      <xdr:nvSpPr>
        <xdr:cNvPr id="47" name="Stačiakampis: suapvalinti kampai 46">
          <a:extLst>
            <a:ext uri="{FF2B5EF4-FFF2-40B4-BE49-F238E27FC236}">
              <a16:creationId xmlns:a16="http://schemas.microsoft.com/office/drawing/2014/main" xmlns="" id="{8C2B43FE-9192-4EF1-B16E-9CF293BE511D}"/>
            </a:ext>
          </a:extLst>
        </xdr:cNvPr>
        <xdr:cNvSpPr/>
      </xdr:nvSpPr>
      <xdr:spPr>
        <a:xfrm>
          <a:off x="2202180" y="1280922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Modernizuoti esamą ir tvariai vystyti naują miesto infrastruktūrą</a:t>
          </a:r>
        </a:p>
      </xdr:txBody>
    </xdr:sp>
    <xdr:clientData/>
  </xdr:twoCellAnchor>
  <xdr:twoCellAnchor>
    <xdr:from>
      <xdr:col>2</xdr:col>
      <xdr:colOff>220980</xdr:colOff>
      <xdr:row>45</xdr:row>
      <xdr:rowOff>76200</xdr:rowOff>
    </xdr:from>
    <xdr:to>
      <xdr:col>3</xdr:col>
      <xdr:colOff>1546860</xdr:colOff>
      <xdr:row>45</xdr:row>
      <xdr:rowOff>396240</xdr:rowOff>
    </xdr:to>
    <xdr:sp macro="" textlink="">
      <xdr:nvSpPr>
        <xdr:cNvPr id="52" name="Stačiakampis: suapvalinti kampai 51">
          <a:extLst>
            <a:ext uri="{FF2B5EF4-FFF2-40B4-BE49-F238E27FC236}">
              <a16:creationId xmlns:a16="http://schemas.microsoft.com/office/drawing/2014/main" xmlns="" id="{6480F56A-0B85-42A8-B4ED-F8271BD6C60A}"/>
            </a:ext>
          </a:extLst>
        </xdr:cNvPr>
        <xdr:cNvSpPr/>
      </xdr:nvSpPr>
      <xdr:spPr>
        <a:xfrm>
          <a:off x="4533900" y="1178814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 Urbanistinės plėtros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906780</xdr:colOff>
      <xdr:row>45</xdr:row>
      <xdr:rowOff>1691640</xdr:rowOff>
    </xdr:from>
    <xdr:to>
      <xdr:col>5</xdr:col>
      <xdr:colOff>274320</xdr:colOff>
      <xdr:row>45</xdr:row>
      <xdr:rowOff>2240280</xdr:rowOff>
    </xdr:to>
    <xdr:sp macro="" textlink="">
      <xdr:nvSpPr>
        <xdr:cNvPr id="55" name="Stačiakampis: suapvalinti kampai 54">
          <a:extLst>
            <a:ext uri="{FF2B5EF4-FFF2-40B4-BE49-F238E27FC236}">
              <a16:creationId xmlns:a16="http://schemas.microsoft.com/office/drawing/2014/main" xmlns="" id="{5DFBA326-8427-4515-95C4-F43D07304363}"/>
            </a:ext>
          </a:extLst>
        </xdr:cNvPr>
        <xdr:cNvSpPr/>
      </xdr:nvSpPr>
      <xdr:spPr>
        <a:xfrm>
          <a:off x="2232660" y="23187660"/>
          <a:ext cx="7711440" cy="5486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Įgyvendinti valstybinės ir regioninės svarbos projektus </a:t>
          </a:r>
        </a:p>
      </xdr:txBody>
    </xdr:sp>
    <xdr:clientData/>
  </xdr:twoCellAnchor>
  <xdr:twoCellAnchor>
    <xdr:from>
      <xdr:col>1</xdr:col>
      <xdr:colOff>853440</xdr:colOff>
      <xdr:row>49</xdr:row>
      <xdr:rowOff>495300</xdr:rowOff>
    </xdr:from>
    <xdr:to>
      <xdr:col>5</xdr:col>
      <xdr:colOff>220980</xdr:colOff>
      <xdr:row>49</xdr:row>
      <xdr:rowOff>1005840</xdr:rowOff>
    </xdr:to>
    <xdr:sp macro="" textlink="">
      <xdr:nvSpPr>
        <xdr:cNvPr id="56" name="Stačiakampis: suapvalinti kampai 55">
          <a:extLst>
            <a:ext uri="{FF2B5EF4-FFF2-40B4-BE49-F238E27FC236}">
              <a16:creationId xmlns:a16="http://schemas.microsoft.com/office/drawing/2014/main" xmlns="" id="{2CD371BB-2A17-4524-B2BB-D7A5F76A56B7}"/>
            </a:ext>
          </a:extLst>
        </xdr:cNvPr>
        <xdr:cNvSpPr/>
      </xdr:nvSpPr>
      <xdr:spPr>
        <a:xfrm>
          <a:off x="2179320" y="2199132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saugią ir švarią aplinką bei įdiegti žiedinės ekonomikos (beatliekės gamybos) principus</a:t>
          </a:r>
        </a:p>
      </xdr:txBody>
    </xdr:sp>
    <xdr:clientData/>
  </xdr:twoCellAnchor>
  <xdr:twoCellAnchor>
    <xdr:from>
      <xdr:col>1</xdr:col>
      <xdr:colOff>876300</xdr:colOff>
      <xdr:row>49</xdr:row>
      <xdr:rowOff>1097280</xdr:rowOff>
    </xdr:from>
    <xdr:to>
      <xdr:col>5</xdr:col>
      <xdr:colOff>243840</xdr:colOff>
      <xdr:row>49</xdr:row>
      <xdr:rowOff>1600200</xdr:rowOff>
    </xdr:to>
    <xdr:sp macro="" textlink="">
      <xdr:nvSpPr>
        <xdr:cNvPr id="57" name="Stačiakampis: suapvalinti kampai 56">
          <a:extLst>
            <a:ext uri="{FF2B5EF4-FFF2-40B4-BE49-F238E27FC236}">
              <a16:creationId xmlns:a16="http://schemas.microsoft.com/office/drawing/2014/main" xmlns="" id="{C94075BC-6637-4153-8FDD-B29DAC52D2F0}"/>
            </a:ext>
          </a:extLst>
        </xdr:cNvPr>
        <xdr:cNvSpPr/>
      </xdr:nvSpPr>
      <xdr:spPr>
        <a:xfrm>
          <a:off x="2202180" y="2259330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Patobulinti miesto erdvių ir objektų kokybę, jų priežiūrą </a:t>
          </a:r>
        </a:p>
      </xdr:txBody>
    </xdr:sp>
    <xdr:clientData/>
  </xdr:twoCellAnchor>
  <xdr:twoCellAnchor>
    <xdr:from>
      <xdr:col>2</xdr:col>
      <xdr:colOff>220980</xdr:colOff>
      <xdr:row>49</xdr:row>
      <xdr:rowOff>76200</xdr:rowOff>
    </xdr:from>
    <xdr:to>
      <xdr:col>3</xdr:col>
      <xdr:colOff>1546860</xdr:colOff>
      <xdr:row>49</xdr:row>
      <xdr:rowOff>396240</xdr:rowOff>
    </xdr:to>
    <xdr:sp macro="" textlink="">
      <xdr:nvSpPr>
        <xdr:cNvPr id="58" name="Stačiakampis: suapvalinti kampai 57">
          <a:extLst>
            <a:ext uri="{FF2B5EF4-FFF2-40B4-BE49-F238E27FC236}">
              <a16:creationId xmlns:a16="http://schemas.microsoft.com/office/drawing/2014/main" xmlns="" id="{B992CFFE-8157-429A-860F-8E30ED4A2340}"/>
            </a:ext>
          </a:extLst>
        </xdr:cNvPr>
        <xdr:cNvSpPr/>
      </xdr:nvSpPr>
      <xdr:spPr>
        <a:xfrm>
          <a:off x="4533900" y="2157222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04 Aplinkos apsaugos rėmimo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845820</xdr:colOff>
      <xdr:row>53</xdr:row>
      <xdr:rowOff>45720</xdr:rowOff>
    </xdr:from>
    <xdr:to>
      <xdr:col>6</xdr:col>
      <xdr:colOff>381000</xdr:colOff>
      <xdr:row>53</xdr:row>
      <xdr:rowOff>548640</xdr:rowOff>
    </xdr:to>
    <xdr:sp macro="" textlink="">
      <xdr:nvSpPr>
        <xdr:cNvPr id="60" name="Stačiakampis: suapvalinti kampai 59">
          <a:extLst>
            <a:ext uri="{FF2B5EF4-FFF2-40B4-BE49-F238E27FC236}">
              <a16:creationId xmlns:a16="http://schemas.microsoft.com/office/drawing/2014/main" xmlns="" id="{7194EB1D-1C76-4B04-BDA6-C1F6995B54B1}"/>
            </a:ext>
          </a:extLst>
        </xdr:cNvPr>
        <xdr:cNvSpPr/>
      </xdr:nvSpPr>
      <xdr:spPr>
        <a:xfrm>
          <a:off x="2171700" y="36316920"/>
          <a:ext cx="9464040" cy="50292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Paskatinti aukštojo mokslo ir profesinio mokymo įstaigų teikiamų paslaugų atitiktį trumpalaikėms ir ilgalaikėms darbo rinkos poreikių prognozėms</a:t>
          </a:r>
        </a:p>
      </xdr:txBody>
    </xdr:sp>
    <xdr:clientData/>
  </xdr:twoCellAnchor>
  <xdr:twoCellAnchor>
    <xdr:from>
      <xdr:col>1</xdr:col>
      <xdr:colOff>838200</xdr:colOff>
      <xdr:row>54</xdr:row>
      <xdr:rowOff>38100</xdr:rowOff>
    </xdr:from>
    <xdr:to>
      <xdr:col>6</xdr:col>
      <xdr:colOff>342900</xdr:colOff>
      <xdr:row>54</xdr:row>
      <xdr:rowOff>548640</xdr:rowOff>
    </xdr:to>
    <xdr:sp macro="" textlink="">
      <xdr:nvSpPr>
        <xdr:cNvPr id="61" name="Stačiakampis: suapvalinti kampai 60">
          <a:extLst>
            <a:ext uri="{FF2B5EF4-FFF2-40B4-BE49-F238E27FC236}">
              <a16:creationId xmlns:a16="http://schemas.microsoft.com/office/drawing/2014/main" xmlns="" id="{F658E998-AFC3-40F1-BF83-C72F6886AEAD}"/>
            </a:ext>
          </a:extLst>
        </xdr:cNvPr>
        <xdr:cNvSpPr/>
      </xdr:nvSpPr>
      <xdr:spPr>
        <a:xfrm>
          <a:off x="2164080" y="36819840"/>
          <a:ext cx="9433560" cy="5105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Sudaryti mokymosi visą gyvenimą galimybes atsižvelgiant į trumpalaikes ir ilgalaikes darbo rinkos poreikių prognozes</a:t>
          </a:r>
        </a:p>
      </xdr:txBody>
    </xdr:sp>
    <xdr:clientData/>
  </xdr:twoCellAnchor>
  <xdr:twoCellAnchor>
    <xdr:from>
      <xdr:col>2</xdr:col>
      <xdr:colOff>228600</xdr:colOff>
      <xdr:row>52</xdr:row>
      <xdr:rowOff>114300</xdr:rowOff>
    </xdr:from>
    <xdr:to>
      <xdr:col>4</xdr:col>
      <xdr:colOff>457200</xdr:colOff>
      <xdr:row>52</xdr:row>
      <xdr:rowOff>434340</xdr:rowOff>
    </xdr:to>
    <xdr:sp macro="" textlink="">
      <xdr:nvSpPr>
        <xdr:cNvPr id="62" name="Stačiakampis: suapvalinti kampai 61">
          <a:extLst>
            <a:ext uri="{FF2B5EF4-FFF2-40B4-BE49-F238E27FC236}">
              <a16:creationId xmlns:a16="http://schemas.microsoft.com/office/drawing/2014/main" xmlns="" id="{56D61474-3943-493F-9796-0C767B08ECBC}"/>
            </a:ext>
          </a:extLst>
        </xdr:cNvPr>
        <xdr:cNvSpPr/>
      </xdr:nvSpPr>
      <xdr:spPr>
        <a:xfrm>
          <a:off x="4541520" y="35745420"/>
          <a:ext cx="386334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05 Ekonominės plėtros ir verslo skatinimo programa</a:t>
          </a:r>
          <a:r>
            <a:rPr kumimoji="0" lang="lt-LT" sz="1200" b="0"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a:r>
          <a:br>
            <a:rPr kumimoji="0" lang="lt-LT" sz="1200" b="0"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822960</xdr:colOff>
      <xdr:row>55</xdr:row>
      <xdr:rowOff>45720</xdr:rowOff>
    </xdr:from>
    <xdr:to>
      <xdr:col>6</xdr:col>
      <xdr:colOff>304800</xdr:colOff>
      <xdr:row>55</xdr:row>
      <xdr:rowOff>541020</xdr:rowOff>
    </xdr:to>
    <xdr:sp macro="" textlink="">
      <xdr:nvSpPr>
        <xdr:cNvPr id="63" name="Stačiakampis: suapvalinti kampai 62">
          <a:extLst>
            <a:ext uri="{FF2B5EF4-FFF2-40B4-BE49-F238E27FC236}">
              <a16:creationId xmlns:a16="http://schemas.microsoft.com/office/drawing/2014/main" xmlns="" id="{F2762140-059A-4AA4-BE2A-3DBDE5CDB175}"/>
            </a:ext>
          </a:extLst>
        </xdr:cNvPr>
        <xdr:cNvSpPr/>
      </xdr:nvSpPr>
      <xdr:spPr>
        <a:xfrm>
          <a:off x="2148840" y="3759708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Pritraukti kvalifikuotą darbo jėgą</a:t>
          </a:r>
        </a:p>
      </xdr:txBody>
    </xdr:sp>
    <xdr:clientData/>
  </xdr:twoCellAnchor>
  <xdr:twoCellAnchor>
    <xdr:from>
      <xdr:col>1</xdr:col>
      <xdr:colOff>838200</xdr:colOff>
      <xdr:row>56</xdr:row>
      <xdr:rowOff>38100</xdr:rowOff>
    </xdr:from>
    <xdr:to>
      <xdr:col>6</xdr:col>
      <xdr:colOff>320040</xdr:colOff>
      <xdr:row>56</xdr:row>
      <xdr:rowOff>533400</xdr:rowOff>
    </xdr:to>
    <xdr:sp macro="" textlink="">
      <xdr:nvSpPr>
        <xdr:cNvPr id="1027" name="Stačiakampis: suapvalinti kampai 1026">
          <a:extLst>
            <a:ext uri="{FF2B5EF4-FFF2-40B4-BE49-F238E27FC236}">
              <a16:creationId xmlns:a16="http://schemas.microsoft.com/office/drawing/2014/main" xmlns="" id="{047CC2B6-1971-4A3C-8B69-B178163C5B39}"/>
            </a:ext>
          </a:extLst>
        </xdr:cNvPr>
        <xdr:cNvSpPr/>
      </xdr:nvSpPr>
      <xdr:spPr>
        <a:xfrm>
          <a:off x="2164080" y="3816096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Sudaryti palankias sąlygas verslo įkūrimui </a:t>
          </a:r>
        </a:p>
      </xdr:txBody>
    </xdr:sp>
    <xdr:clientData/>
  </xdr:twoCellAnchor>
  <xdr:twoCellAnchor>
    <xdr:from>
      <xdr:col>1</xdr:col>
      <xdr:colOff>838200</xdr:colOff>
      <xdr:row>57</xdr:row>
      <xdr:rowOff>45720</xdr:rowOff>
    </xdr:from>
    <xdr:to>
      <xdr:col>6</xdr:col>
      <xdr:colOff>320040</xdr:colOff>
      <xdr:row>57</xdr:row>
      <xdr:rowOff>541020</xdr:rowOff>
    </xdr:to>
    <xdr:sp macro="" textlink="">
      <xdr:nvSpPr>
        <xdr:cNvPr id="1028" name="Stačiakampis: suapvalinti kampai 1027">
          <a:extLst>
            <a:ext uri="{FF2B5EF4-FFF2-40B4-BE49-F238E27FC236}">
              <a16:creationId xmlns:a16="http://schemas.microsoft.com/office/drawing/2014/main" xmlns="" id="{45B4BFBC-7F22-4FDC-87BE-D2EAB4DF283E}"/>
            </a:ext>
          </a:extLst>
        </xdr:cNvPr>
        <xdr:cNvSpPr/>
      </xdr:nvSpPr>
      <xdr:spPr>
        <a:xfrm>
          <a:off x="2164080" y="3874008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Sudaryti palankias sąlygas verslo plėtrai ir investicijų pritraukimui</a:t>
          </a:r>
        </a:p>
      </xdr:txBody>
    </xdr:sp>
    <xdr:clientData/>
  </xdr:twoCellAnchor>
  <xdr:twoCellAnchor>
    <xdr:from>
      <xdr:col>1</xdr:col>
      <xdr:colOff>853440</xdr:colOff>
      <xdr:row>58</xdr:row>
      <xdr:rowOff>53340</xdr:rowOff>
    </xdr:from>
    <xdr:to>
      <xdr:col>6</xdr:col>
      <xdr:colOff>335280</xdr:colOff>
      <xdr:row>58</xdr:row>
      <xdr:rowOff>548640</xdr:rowOff>
    </xdr:to>
    <xdr:sp macro="" textlink="">
      <xdr:nvSpPr>
        <xdr:cNvPr id="1031" name="Stačiakampis: suapvalinti kampai 1030">
          <a:extLst>
            <a:ext uri="{FF2B5EF4-FFF2-40B4-BE49-F238E27FC236}">
              <a16:creationId xmlns:a16="http://schemas.microsoft.com/office/drawing/2014/main" xmlns="" id="{AE7C357E-F4E7-4F31-B8AC-8214069E0764}"/>
            </a:ext>
          </a:extLst>
        </xdr:cNvPr>
        <xdr:cNvSpPr/>
      </xdr:nvSpPr>
      <xdr:spPr>
        <a:xfrm>
          <a:off x="2179320" y="3931920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pažangių technologinių sprendimų kūrimą ir diegimą versle</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59</xdr:row>
      <xdr:rowOff>60960</xdr:rowOff>
    </xdr:from>
    <xdr:to>
      <xdr:col>6</xdr:col>
      <xdr:colOff>335280</xdr:colOff>
      <xdr:row>59</xdr:row>
      <xdr:rowOff>556260</xdr:rowOff>
    </xdr:to>
    <xdr:sp macro="" textlink="">
      <xdr:nvSpPr>
        <xdr:cNvPr id="1033" name="Stačiakampis: suapvalinti kampai 1032">
          <a:extLst>
            <a:ext uri="{FF2B5EF4-FFF2-40B4-BE49-F238E27FC236}">
              <a16:creationId xmlns:a16="http://schemas.microsoft.com/office/drawing/2014/main" xmlns="" id="{76D5D922-E044-4B01-8C67-903D2C07038D}"/>
            </a:ext>
          </a:extLst>
        </xdr:cNvPr>
        <xdr:cNvSpPr/>
      </xdr:nvSpPr>
      <xdr:spPr>
        <a:xfrm>
          <a:off x="2179320" y="3989832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02- 04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verslo, mokslo bei viešojo sektoriaus bendradarbiavimą kuriant ir komercializuojant aukštos pridėtinės vertės produktus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64</xdr:row>
      <xdr:rowOff>495300</xdr:rowOff>
    </xdr:from>
    <xdr:to>
      <xdr:col>5</xdr:col>
      <xdr:colOff>220980</xdr:colOff>
      <xdr:row>64</xdr:row>
      <xdr:rowOff>1005840</xdr:rowOff>
    </xdr:to>
    <xdr:sp macro="" textlink="">
      <xdr:nvSpPr>
        <xdr:cNvPr id="1034" name="Stačiakampis: suapvalinti kampai 1033">
          <a:extLst>
            <a:ext uri="{FF2B5EF4-FFF2-40B4-BE49-F238E27FC236}">
              <a16:creationId xmlns:a16="http://schemas.microsoft.com/office/drawing/2014/main" xmlns="" id="{08F22202-FB0F-4A28-B1FA-7C3CE0BBC385}"/>
            </a:ext>
          </a:extLst>
        </xdr:cNvPr>
        <xdr:cNvSpPr/>
      </xdr:nvSpPr>
      <xdr:spPr>
        <a:xfrm>
          <a:off x="2179320" y="2677668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Pagerinti savivaldybės veiklos valdymą</a:t>
          </a:r>
        </a:p>
      </xdr:txBody>
    </xdr:sp>
    <xdr:clientData/>
  </xdr:twoCellAnchor>
  <xdr:twoCellAnchor>
    <xdr:from>
      <xdr:col>1</xdr:col>
      <xdr:colOff>876300</xdr:colOff>
      <xdr:row>64</xdr:row>
      <xdr:rowOff>1097280</xdr:rowOff>
    </xdr:from>
    <xdr:to>
      <xdr:col>5</xdr:col>
      <xdr:colOff>243840</xdr:colOff>
      <xdr:row>64</xdr:row>
      <xdr:rowOff>1600200</xdr:rowOff>
    </xdr:to>
    <xdr:sp macro="" textlink="">
      <xdr:nvSpPr>
        <xdr:cNvPr id="1035" name="Stačiakampis: suapvalinti kampai 1034">
          <a:extLst>
            <a:ext uri="{FF2B5EF4-FFF2-40B4-BE49-F238E27FC236}">
              <a16:creationId xmlns:a16="http://schemas.microsoft.com/office/drawing/2014/main" xmlns="" id="{904AE36A-49E7-4C2B-92AE-653A8521A11B}"/>
            </a:ext>
          </a:extLst>
        </xdr:cNvPr>
        <xdr:cNvSpPr/>
      </xdr:nvSpPr>
      <xdr:spPr>
        <a:xfrm>
          <a:off x="2202180" y="2737866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Tinkamai naudoti, saugoti, prižiūrėti, remontuoti ir eksploatuoti Savivaldybės turtą</a:t>
          </a:r>
        </a:p>
      </xdr:txBody>
    </xdr:sp>
    <xdr:clientData/>
  </xdr:twoCellAnchor>
  <xdr:twoCellAnchor>
    <xdr:from>
      <xdr:col>2</xdr:col>
      <xdr:colOff>220980</xdr:colOff>
      <xdr:row>64</xdr:row>
      <xdr:rowOff>76200</xdr:rowOff>
    </xdr:from>
    <xdr:to>
      <xdr:col>3</xdr:col>
      <xdr:colOff>1546860</xdr:colOff>
      <xdr:row>64</xdr:row>
      <xdr:rowOff>396240</xdr:rowOff>
    </xdr:to>
    <xdr:sp macro="" textlink="">
      <xdr:nvSpPr>
        <xdr:cNvPr id="1036" name="Stačiakampis: suapvalinti kampai 1035">
          <a:extLst>
            <a:ext uri="{FF2B5EF4-FFF2-40B4-BE49-F238E27FC236}">
              <a16:creationId xmlns:a16="http://schemas.microsoft.com/office/drawing/2014/main" xmlns="" id="{CA0248BC-188B-4D51-BDA9-A0A0416FB31E}"/>
            </a:ext>
          </a:extLst>
        </xdr:cNvPr>
        <xdr:cNvSpPr/>
      </xdr:nvSpPr>
      <xdr:spPr>
        <a:xfrm>
          <a:off x="4533900" y="2635758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06 Savivaldybės turto valdymo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68</xdr:row>
      <xdr:rowOff>495300</xdr:rowOff>
    </xdr:from>
    <xdr:to>
      <xdr:col>5</xdr:col>
      <xdr:colOff>220980</xdr:colOff>
      <xdr:row>68</xdr:row>
      <xdr:rowOff>1005840</xdr:rowOff>
    </xdr:to>
    <xdr:sp macro="" textlink="">
      <xdr:nvSpPr>
        <xdr:cNvPr id="8" name="Stačiakampis: suapvalinti kampai 7">
          <a:extLst>
            <a:ext uri="{FF2B5EF4-FFF2-40B4-BE49-F238E27FC236}">
              <a16:creationId xmlns:a16="http://schemas.microsoft.com/office/drawing/2014/main" xmlns="" id="{F9166AED-B358-41F5-931C-50F5B8F147B5}"/>
            </a:ext>
          </a:extLst>
        </xdr:cNvPr>
        <xdr:cNvSpPr/>
      </xdr:nvSpPr>
      <xdr:spPr>
        <a:xfrm>
          <a:off x="2179320" y="3720846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Padidinti miesto turistinį patrauklumą </a:t>
          </a:r>
        </a:p>
      </xdr:txBody>
    </xdr:sp>
    <xdr:clientData/>
  </xdr:twoCellAnchor>
  <xdr:twoCellAnchor>
    <xdr:from>
      <xdr:col>1</xdr:col>
      <xdr:colOff>876300</xdr:colOff>
      <xdr:row>68</xdr:row>
      <xdr:rowOff>1097280</xdr:rowOff>
    </xdr:from>
    <xdr:to>
      <xdr:col>5</xdr:col>
      <xdr:colOff>243840</xdr:colOff>
      <xdr:row>68</xdr:row>
      <xdr:rowOff>1600200</xdr:rowOff>
    </xdr:to>
    <xdr:sp macro="" textlink="">
      <xdr:nvSpPr>
        <xdr:cNvPr id="10" name="Stačiakampis: suapvalinti kampai 9">
          <a:extLst>
            <a:ext uri="{FF2B5EF4-FFF2-40B4-BE49-F238E27FC236}">
              <a16:creationId xmlns:a16="http://schemas.microsoft.com/office/drawing/2014/main" xmlns="" id="{B3B2B8D8-699E-4743-9700-69B09DF1A7A4}"/>
            </a:ext>
          </a:extLst>
        </xdr:cNvPr>
        <xdr:cNvSpPr/>
      </xdr:nvSpPr>
      <xdr:spPr>
        <a:xfrm>
          <a:off x="2202180" y="3781044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Suformuoti miesto identitetą ir padidinti jo žinomumą</a:t>
          </a:r>
        </a:p>
      </xdr:txBody>
    </xdr:sp>
    <xdr:clientData/>
  </xdr:twoCellAnchor>
  <xdr:twoCellAnchor>
    <xdr:from>
      <xdr:col>2</xdr:col>
      <xdr:colOff>220980</xdr:colOff>
      <xdr:row>68</xdr:row>
      <xdr:rowOff>76200</xdr:rowOff>
    </xdr:from>
    <xdr:to>
      <xdr:col>3</xdr:col>
      <xdr:colOff>1546860</xdr:colOff>
      <xdr:row>68</xdr:row>
      <xdr:rowOff>396240</xdr:rowOff>
    </xdr:to>
    <xdr:sp macro="" textlink="">
      <xdr:nvSpPr>
        <xdr:cNvPr id="11" name="Stačiakampis: suapvalinti kampai 10">
          <a:extLst>
            <a:ext uri="{FF2B5EF4-FFF2-40B4-BE49-F238E27FC236}">
              <a16:creationId xmlns:a16="http://schemas.microsoft.com/office/drawing/2014/main" xmlns="" id="{635FD993-E5D8-467B-B391-769011715F64}"/>
            </a:ext>
          </a:extLst>
        </xdr:cNvPr>
        <xdr:cNvSpPr/>
      </xdr:nvSpPr>
      <xdr:spPr>
        <a:xfrm>
          <a:off x="4533900" y="3678936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a:t>
          </a: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8</a:t>
          </a: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t>
          </a: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Rinkodaros </a:t>
          </a: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883920</xdr:colOff>
      <xdr:row>68</xdr:row>
      <xdr:rowOff>1676400</xdr:rowOff>
    </xdr:from>
    <xdr:to>
      <xdr:col>5</xdr:col>
      <xdr:colOff>251460</xdr:colOff>
      <xdr:row>68</xdr:row>
      <xdr:rowOff>2179320</xdr:rowOff>
    </xdr:to>
    <xdr:sp macro="" textlink="">
      <xdr:nvSpPr>
        <xdr:cNvPr id="14" name="Stačiakampis: suapvalinti kampai 13">
          <a:extLst>
            <a:ext uri="{FF2B5EF4-FFF2-40B4-BE49-F238E27FC236}">
              <a16:creationId xmlns:a16="http://schemas.microsoft.com/office/drawing/2014/main" xmlns="" id="{D28E77BD-49F1-4CC3-81BC-300B27112D2E}"/>
            </a:ext>
          </a:extLst>
        </xdr:cNvPr>
        <xdr:cNvSpPr/>
      </xdr:nvSpPr>
      <xdr:spPr>
        <a:xfrm>
          <a:off x="2209800" y="4213098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Patobulinti viešąją komunikaciją</a:t>
          </a:r>
        </a:p>
      </xdr:txBody>
    </xdr:sp>
    <xdr:clientData/>
  </xdr:twoCellAnchor>
  <xdr:twoCellAnchor>
    <xdr:from>
      <xdr:col>1</xdr:col>
      <xdr:colOff>1219200</xdr:colOff>
      <xdr:row>34</xdr:row>
      <xdr:rowOff>68580</xdr:rowOff>
    </xdr:from>
    <xdr:to>
      <xdr:col>5</xdr:col>
      <xdr:colOff>586740</xdr:colOff>
      <xdr:row>34</xdr:row>
      <xdr:rowOff>563880</xdr:rowOff>
    </xdr:to>
    <xdr:sp macro="" textlink="">
      <xdr:nvSpPr>
        <xdr:cNvPr id="16" name="Stačiakampis: suapvalinti kampai 15">
          <a:extLst>
            <a:ext uri="{FF2B5EF4-FFF2-40B4-BE49-F238E27FC236}">
              <a16:creationId xmlns:a16="http://schemas.microsoft.com/office/drawing/2014/main" xmlns="" id="{6D6331C6-6679-4552-B0C2-62FE6D3A3B9E}"/>
            </a:ext>
          </a:extLst>
        </xdr:cNvPr>
        <xdr:cNvSpPr/>
      </xdr:nvSpPr>
      <xdr:spPr>
        <a:xfrm>
          <a:off x="2545080" y="1817370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05- 03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Padidinti naudojimosi viešuoju transportu mastą </a:t>
          </a:r>
        </a:p>
      </xdr:txBody>
    </xdr:sp>
    <xdr:clientData/>
  </xdr:twoCellAnchor>
  <xdr:twoCellAnchor>
    <xdr:from>
      <xdr:col>1</xdr:col>
      <xdr:colOff>1234440</xdr:colOff>
      <xdr:row>35</xdr:row>
      <xdr:rowOff>45720</xdr:rowOff>
    </xdr:from>
    <xdr:to>
      <xdr:col>5</xdr:col>
      <xdr:colOff>601980</xdr:colOff>
      <xdr:row>35</xdr:row>
      <xdr:rowOff>541020</xdr:rowOff>
    </xdr:to>
    <xdr:sp macro="" textlink="">
      <xdr:nvSpPr>
        <xdr:cNvPr id="7" name="Stačiakampis: suapvalinti kampai 6">
          <a:extLst>
            <a:ext uri="{FF2B5EF4-FFF2-40B4-BE49-F238E27FC236}">
              <a16:creationId xmlns:a16="http://schemas.microsoft.com/office/drawing/2014/main" xmlns="" id="{6C780295-F30F-4B75-AB4E-B579C62BF2A0}"/>
            </a:ext>
          </a:extLst>
        </xdr:cNvPr>
        <xdr:cNvSpPr/>
      </xdr:nvSpPr>
      <xdr:spPr>
        <a:xfrm>
          <a:off x="2560320" y="1996440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06- 01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Paskatinti energijos taupymą, atsinaujinančių  ir alternatyvių  energijos išteklių naudojimą</a:t>
          </a:r>
        </a:p>
      </xdr:txBody>
    </xdr:sp>
    <xdr:clientData/>
  </xdr:twoCellAnchor>
  <xdr:twoCellAnchor>
    <xdr:from>
      <xdr:col>1</xdr:col>
      <xdr:colOff>1249680</xdr:colOff>
      <xdr:row>41</xdr:row>
      <xdr:rowOff>7620</xdr:rowOff>
    </xdr:from>
    <xdr:to>
      <xdr:col>5</xdr:col>
      <xdr:colOff>617220</xdr:colOff>
      <xdr:row>41</xdr:row>
      <xdr:rowOff>502920</xdr:rowOff>
    </xdr:to>
    <xdr:sp macro="" textlink="">
      <xdr:nvSpPr>
        <xdr:cNvPr id="12" name="Stačiakampis: suapvalinti kampai 11">
          <a:extLst>
            <a:ext uri="{FF2B5EF4-FFF2-40B4-BE49-F238E27FC236}">
              <a16:creationId xmlns:a16="http://schemas.microsoft.com/office/drawing/2014/main" xmlns="" id="{060D9524-4D79-4A5C-AD30-59009C15C37E}"/>
            </a:ext>
          </a:extLst>
        </xdr:cNvPr>
        <xdr:cNvSpPr/>
      </xdr:nvSpPr>
      <xdr:spPr>
        <a:xfrm>
          <a:off x="2575560" y="2352294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10- 01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Pagerinti skaitmeninį junglumą </a:t>
          </a:r>
        </a:p>
      </xdr:txBody>
    </xdr:sp>
    <xdr:clientData/>
  </xdr:twoCellAnchor>
  <xdr:twoCellAnchor>
    <xdr:from>
      <xdr:col>1</xdr:col>
      <xdr:colOff>1226820</xdr:colOff>
      <xdr:row>36</xdr:row>
      <xdr:rowOff>38100</xdr:rowOff>
    </xdr:from>
    <xdr:to>
      <xdr:col>5</xdr:col>
      <xdr:colOff>594360</xdr:colOff>
      <xdr:row>36</xdr:row>
      <xdr:rowOff>533400</xdr:rowOff>
    </xdr:to>
    <xdr:sp macro="" textlink="">
      <xdr:nvSpPr>
        <xdr:cNvPr id="20" name="Stačiakampis: suapvalinti kampai 19">
          <a:extLst>
            <a:ext uri="{FF2B5EF4-FFF2-40B4-BE49-F238E27FC236}">
              <a16:creationId xmlns:a16="http://schemas.microsoft.com/office/drawing/2014/main" xmlns="" id="{263C2EC6-2FA0-4262-84AA-6EB2592B1B08}"/>
            </a:ext>
          </a:extLst>
        </xdr:cNvPr>
        <xdr:cNvSpPr/>
      </xdr:nvSpPr>
      <xdr:spPr>
        <a:xfrm>
          <a:off x="2552700" y="2052066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06- 02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saugią ir švarią aplinką bei įdiegti žiedinės ekonomikos (beatliekės gamybos) principus</a:t>
          </a:r>
        </a:p>
      </xdr:txBody>
    </xdr:sp>
    <xdr:clientData/>
  </xdr:twoCellAnchor>
  <xdr:twoCellAnchor>
    <xdr:from>
      <xdr:col>1</xdr:col>
      <xdr:colOff>1234440</xdr:colOff>
      <xdr:row>37</xdr:row>
      <xdr:rowOff>38100</xdr:rowOff>
    </xdr:from>
    <xdr:to>
      <xdr:col>5</xdr:col>
      <xdr:colOff>601980</xdr:colOff>
      <xdr:row>37</xdr:row>
      <xdr:rowOff>533400</xdr:rowOff>
    </xdr:to>
    <xdr:sp macro="" textlink="">
      <xdr:nvSpPr>
        <xdr:cNvPr id="24" name="Stačiakampis: suapvalinti kampai 23">
          <a:extLst>
            <a:ext uri="{FF2B5EF4-FFF2-40B4-BE49-F238E27FC236}">
              <a16:creationId xmlns:a16="http://schemas.microsoft.com/office/drawing/2014/main" xmlns="" id="{2633E26B-97C8-4B36-B013-EF154E380B94}"/>
            </a:ext>
          </a:extLst>
        </xdr:cNvPr>
        <xdr:cNvSpPr/>
      </xdr:nvSpPr>
      <xdr:spPr>
        <a:xfrm>
          <a:off x="2560320" y="2111502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06- 03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Patobulinti  miesto erdvių ir objektų kokybę, jų prieziūrą</a:t>
          </a:r>
        </a:p>
      </xdr:txBody>
    </xdr:sp>
    <xdr:clientData/>
  </xdr:twoCellAnchor>
  <xdr:twoCellAnchor>
    <xdr:from>
      <xdr:col>1</xdr:col>
      <xdr:colOff>1242060</xdr:colOff>
      <xdr:row>38</xdr:row>
      <xdr:rowOff>7620</xdr:rowOff>
    </xdr:from>
    <xdr:to>
      <xdr:col>5</xdr:col>
      <xdr:colOff>609600</xdr:colOff>
      <xdr:row>38</xdr:row>
      <xdr:rowOff>502920</xdr:rowOff>
    </xdr:to>
    <xdr:sp macro="" textlink="">
      <xdr:nvSpPr>
        <xdr:cNvPr id="26" name="Stačiakampis: suapvalinti kampai 25">
          <a:extLst>
            <a:ext uri="{FF2B5EF4-FFF2-40B4-BE49-F238E27FC236}">
              <a16:creationId xmlns:a16="http://schemas.microsoft.com/office/drawing/2014/main" xmlns="" id="{3B9C2ADC-B594-406B-9826-902355592815}"/>
            </a:ext>
          </a:extLst>
        </xdr:cNvPr>
        <xdr:cNvSpPr/>
      </xdr:nvSpPr>
      <xdr:spPr>
        <a:xfrm>
          <a:off x="2567940" y="2170938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07- 01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Modernizuoti esamą ir tvariai vystyti naują miesto infrastruktūrą</a:t>
          </a:r>
        </a:p>
      </xdr:txBody>
    </xdr:sp>
    <xdr:clientData/>
  </xdr:twoCellAnchor>
  <xdr:twoCellAnchor>
    <xdr:from>
      <xdr:col>1</xdr:col>
      <xdr:colOff>1242060</xdr:colOff>
      <xdr:row>39</xdr:row>
      <xdr:rowOff>30480</xdr:rowOff>
    </xdr:from>
    <xdr:to>
      <xdr:col>5</xdr:col>
      <xdr:colOff>609600</xdr:colOff>
      <xdr:row>39</xdr:row>
      <xdr:rowOff>525780</xdr:rowOff>
    </xdr:to>
    <xdr:sp macro="" textlink="">
      <xdr:nvSpPr>
        <xdr:cNvPr id="27" name="Stačiakampis: suapvalinti kampai 26">
          <a:extLst>
            <a:ext uri="{FF2B5EF4-FFF2-40B4-BE49-F238E27FC236}">
              <a16:creationId xmlns:a16="http://schemas.microsoft.com/office/drawing/2014/main" xmlns="" id="{FD1B1E94-573E-4CD0-9F75-997CD85F028C}"/>
            </a:ext>
          </a:extLst>
        </xdr:cNvPr>
        <xdr:cNvSpPr/>
      </xdr:nvSpPr>
      <xdr:spPr>
        <a:xfrm>
          <a:off x="2567940" y="22326600"/>
          <a:ext cx="771144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08- 01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sveiką, saugią emocinę ir fizinę aplinką  švietimo įstaigose </a:t>
          </a:r>
        </a:p>
      </xdr:txBody>
    </xdr:sp>
    <xdr:clientData/>
  </xdr:twoCellAnchor>
  <xdr:twoCellAnchor>
    <xdr:from>
      <xdr:col>1</xdr:col>
      <xdr:colOff>1226820</xdr:colOff>
      <xdr:row>40</xdr:row>
      <xdr:rowOff>38100</xdr:rowOff>
    </xdr:from>
    <xdr:to>
      <xdr:col>5</xdr:col>
      <xdr:colOff>594360</xdr:colOff>
      <xdr:row>40</xdr:row>
      <xdr:rowOff>533400</xdr:rowOff>
    </xdr:to>
    <xdr:sp macro="" textlink="">
      <xdr:nvSpPr>
        <xdr:cNvPr id="28" name="Stačiakampis: suapvalinti kampai 27">
          <a:extLst>
            <a:ext uri="{FF2B5EF4-FFF2-40B4-BE49-F238E27FC236}">
              <a16:creationId xmlns:a16="http://schemas.microsoft.com/office/drawing/2014/main" xmlns="" id="{A3E995C3-F76F-4863-BF35-AA8DA09DD3F2}"/>
            </a:ext>
          </a:extLst>
        </xdr:cNvPr>
        <xdr:cNvSpPr/>
      </xdr:nvSpPr>
      <xdr:spPr>
        <a:xfrm>
          <a:off x="2552700" y="2293620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09- 01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Sudaryti palankias sąlygas verslo plėtrai ir investicijų pritraukimui</a:t>
          </a:r>
        </a:p>
      </xdr:txBody>
    </xdr:sp>
    <xdr:clientData/>
  </xdr:twoCellAnchor>
  <xdr:twoCellAnchor>
    <xdr:from>
      <xdr:col>1</xdr:col>
      <xdr:colOff>822960</xdr:colOff>
      <xdr:row>60</xdr:row>
      <xdr:rowOff>38100</xdr:rowOff>
    </xdr:from>
    <xdr:to>
      <xdr:col>6</xdr:col>
      <xdr:colOff>304800</xdr:colOff>
      <xdr:row>60</xdr:row>
      <xdr:rowOff>533400</xdr:rowOff>
    </xdr:to>
    <xdr:sp macro="" textlink="">
      <xdr:nvSpPr>
        <xdr:cNvPr id="29" name="Stačiakampis: suapvalinti kampai 28">
          <a:extLst>
            <a:ext uri="{FF2B5EF4-FFF2-40B4-BE49-F238E27FC236}">
              <a16:creationId xmlns:a16="http://schemas.microsoft.com/office/drawing/2014/main" xmlns="" id="{03DFEBE5-117A-430E-9B9A-4EF63636F12C}"/>
            </a:ext>
          </a:extLst>
        </xdr:cNvPr>
        <xdr:cNvSpPr/>
      </xdr:nvSpPr>
      <xdr:spPr>
        <a:xfrm>
          <a:off x="2148840" y="4041648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02- 05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Sukurti patrauklią aplinką naujų skaitmeninių technologijų bandymui mieste </a:t>
          </a:r>
        </a:p>
      </xdr:txBody>
    </xdr:sp>
    <xdr:clientData/>
  </xdr:twoCellAnchor>
  <xdr:twoCellAnchor>
    <xdr:from>
      <xdr:col>1</xdr:col>
      <xdr:colOff>853440</xdr:colOff>
      <xdr:row>72</xdr:row>
      <xdr:rowOff>495300</xdr:rowOff>
    </xdr:from>
    <xdr:to>
      <xdr:col>5</xdr:col>
      <xdr:colOff>220980</xdr:colOff>
      <xdr:row>72</xdr:row>
      <xdr:rowOff>1005840</xdr:rowOff>
    </xdr:to>
    <xdr:sp macro="" textlink="">
      <xdr:nvSpPr>
        <xdr:cNvPr id="30" name="Stačiakampis: suapvalinti kampai 29">
          <a:extLst>
            <a:ext uri="{FF2B5EF4-FFF2-40B4-BE49-F238E27FC236}">
              <a16:creationId xmlns:a16="http://schemas.microsoft.com/office/drawing/2014/main" xmlns="" id="{E2F39789-B3D1-456E-909B-A28DE45C7EC5}"/>
            </a:ext>
          </a:extLst>
        </xdr:cNvPr>
        <xdr:cNvSpPr/>
      </xdr:nvSpPr>
      <xdr:spPr>
        <a:xfrm>
          <a:off x="2179320" y="4317492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Pagerinti skaitmeninį junglumą</a:t>
          </a:r>
        </a:p>
      </xdr:txBody>
    </xdr:sp>
    <xdr:clientData/>
  </xdr:twoCellAnchor>
  <xdr:twoCellAnchor>
    <xdr:from>
      <xdr:col>2</xdr:col>
      <xdr:colOff>220980</xdr:colOff>
      <xdr:row>72</xdr:row>
      <xdr:rowOff>76200</xdr:rowOff>
    </xdr:from>
    <xdr:to>
      <xdr:col>3</xdr:col>
      <xdr:colOff>1874520</xdr:colOff>
      <xdr:row>72</xdr:row>
      <xdr:rowOff>396240</xdr:rowOff>
    </xdr:to>
    <xdr:sp macro="" textlink="">
      <xdr:nvSpPr>
        <xdr:cNvPr id="32" name="Stačiakampis: suapvalinti kampai 31">
          <a:extLst>
            <a:ext uri="{FF2B5EF4-FFF2-40B4-BE49-F238E27FC236}">
              <a16:creationId xmlns:a16="http://schemas.microsoft.com/office/drawing/2014/main" xmlns="" id="{57EE14AF-0EFD-4418-B071-90EBA7FE482F}"/>
            </a:ext>
          </a:extLst>
        </xdr:cNvPr>
        <xdr:cNvSpPr/>
      </xdr:nvSpPr>
      <xdr:spPr>
        <a:xfrm>
          <a:off x="4533900" y="50962560"/>
          <a:ext cx="330708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09 Informacinės visuomenės plėtros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845820</xdr:colOff>
      <xdr:row>76</xdr:row>
      <xdr:rowOff>45720</xdr:rowOff>
    </xdr:from>
    <xdr:to>
      <xdr:col>6</xdr:col>
      <xdr:colOff>381000</xdr:colOff>
      <xdr:row>76</xdr:row>
      <xdr:rowOff>548640</xdr:rowOff>
    </xdr:to>
    <xdr:sp macro="" textlink="">
      <xdr:nvSpPr>
        <xdr:cNvPr id="33" name="Stačiakampis: suapvalinti kampai 32">
          <a:extLst>
            <a:ext uri="{FF2B5EF4-FFF2-40B4-BE49-F238E27FC236}">
              <a16:creationId xmlns:a16="http://schemas.microsoft.com/office/drawing/2014/main" xmlns="" id="{2713BA25-FDF3-4138-AAB1-30AA64CFAF38}"/>
            </a:ext>
          </a:extLst>
        </xdr:cNvPr>
        <xdr:cNvSpPr/>
      </xdr:nvSpPr>
      <xdr:spPr>
        <a:xfrm>
          <a:off x="2171700" y="55481220"/>
          <a:ext cx="9464040" cy="50292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Paskatinti netaršaus mikrotransporto (paspirtukai, dviračiai, riedžiai ir kt.) infrastruktūros plėtrą</a:t>
          </a:r>
          <a:br>
            <a:rPr lang="lt-LT" sz="1200" b="0">
              <a:solidFill>
                <a:sysClr val="windowText" lastClr="000000"/>
              </a:solidFill>
              <a:latin typeface="Times New Roman" panose="02020603050405020304" pitchFamily="18" charset="0"/>
              <a:cs typeface="Times New Roman" panose="02020603050405020304" pitchFamily="18" charset="0"/>
            </a:rPr>
          </a:br>
          <a:endParaRPr lang="lt-LT" sz="12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838200</xdr:colOff>
      <xdr:row>77</xdr:row>
      <xdr:rowOff>38100</xdr:rowOff>
    </xdr:from>
    <xdr:to>
      <xdr:col>6</xdr:col>
      <xdr:colOff>342900</xdr:colOff>
      <xdr:row>77</xdr:row>
      <xdr:rowOff>548640</xdr:rowOff>
    </xdr:to>
    <xdr:sp macro="" textlink="">
      <xdr:nvSpPr>
        <xdr:cNvPr id="34" name="Stačiakampis: suapvalinti kampai 33">
          <a:extLst>
            <a:ext uri="{FF2B5EF4-FFF2-40B4-BE49-F238E27FC236}">
              <a16:creationId xmlns:a16="http://schemas.microsoft.com/office/drawing/2014/main" xmlns="" id="{75D2AE13-F978-4CF7-9DDD-58D617D4BAFE}"/>
            </a:ext>
          </a:extLst>
        </xdr:cNvPr>
        <xdr:cNvSpPr/>
      </xdr:nvSpPr>
      <xdr:spPr>
        <a:xfrm>
          <a:off x="2164080" y="36819840"/>
          <a:ext cx="9433560" cy="5105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01- 02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Padidinti eismo saugumą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822960</xdr:colOff>
      <xdr:row>78</xdr:row>
      <xdr:rowOff>45720</xdr:rowOff>
    </xdr:from>
    <xdr:to>
      <xdr:col>6</xdr:col>
      <xdr:colOff>304800</xdr:colOff>
      <xdr:row>78</xdr:row>
      <xdr:rowOff>541020</xdr:rowOff>
    </xdr:to>
    <xdr:sp macro="" textlink="">
      <xdr:nvSpPr>
        <xdr:cNvPr id="35" name="Stačiakampis: suapvalinti kampai 34">
          <a:extLst>
            <a:ext uri="{FF2B5EF4-FFF2-40B4-BE49-F238E27FC236}">
              <a16:creationId xmlns:a16="http://schemas.microsoft.com/office/drawing/2014/main" xmlns="" id="{678308F4-CEBC-4EE3-9E47-AE599F193E97}"/>
            </a:ext>
          </a:extLst>
        </xdr:cNvPr>
        <xdr:cNvSpPr/>
      </xdr:nvSpPr>
      <xdr:spPr>
        <a:xfrm>
          <a:off x="2148840" y="3746754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Pasiekti skirtingų transporto būdų darną miesto sistemoje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838200</xdr:colOff>
      <xdr:row>79</xdr:row>
      <xdr:rowOff>38100</xdr:rowOff>
    </xdr:from>
    <xdr:to>
      <xdr:col>6</xdr:col>
      <xdr:colOff>320040</xdr:colOff>
      <xdr:row>79</xdr:row>
      <xdr:rowOff>533400</xdr:rowOff>
    </xdr:to>
    <xdr:sp macro="" textlink="">
      <xdr:nvSpPr>
        <xdr:cNvPr id="36" name="Stačiakampis: suapvalinti kampai 35">
          <a:extLst>
            <a:ext uri="{FF2B5EF4-FFF2-40B4-BE49-F238E27FC236}">
              <a16:creationId xmlns:a16="http://schemas.microsoft.com/office/drawing/2014/main" xmlns="" id="{FF007900-B8BF-42CA-9BE3-14474B6B782D}"/>
            </a:ext>
          </a:extLst>
        </xdr:cNvPr>
        <xdr:cNvSpPr/>
      </xdr:nvSpPr>
      <xdr:spPr>
        <a:xfrm>
          <a:off x="2164080" y="3808476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01- 04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Padidinti naudojimosi viešuoju transportu mastą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838200</xdr:colOff>
      <xdr:row>80</xdr:row>
      <xdr:rowOff>45720</xdr:rowOff>
    </xdr:from>
    <xdr:to>
      <xdr:col>6</xdr:col>
      <xdr:colOff>320040</xdr:colOff>
      <xdr:row>80</xdr:row>
      <xdr:rowOff>541020</xdr:rowOff>
    </xdr:to>
    <xdr:sp macro="" textlink="">
      <xdr:nvSpPr>
        <xdr:cNvPr id="37" name="Stačiakampis: suapvalinti kampai 36">
          <a:extLst>
            <a:ext uri="{FF2B5EF4-FFF2-40B4-BE49-F238E27FC236}">
              <a16:creationId xmlns:a16="http://schemas.microsoft.com/office/drawing/2014/main" xmlns="" id="{3F6C361F-37EB-41D3-BD70-ED8C69852732}"/>
            </a:ext>
          </a:extLst>
        </xdr:cNvPr>
        <xdr:cNvSpPr/>
      </xdr:nvSpPr>
      <xdr:spPr>
        <a:xfrm>
          <a:off x="2164080" y="3866388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01- 05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Išplėsti viešojo transporto ir susisiekimo infrastruktūrą bei atnaujinti viešojo transporto priemones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t>
          </a:r>
        </a:p>
      </xdr:txBody>
    </xdr:sp>
    <xdr:clientData/>
  </xdr:twoCellAnchor>
  <xdr:twoCellAnchor>
    <xdr:from>
      <xdr:col>1</xdr:col>
      <xdr:colOff>853440</xdr:colOff>
      <xdr:row>81</xdr:row>
      <xdr:rowOff>53340</xdr:rowOff>
    </xdr:from>
    <xdr:to>
      <xdr:col>6</xdr:col>
      <xdr:colOff>335280</xdr:colOff>
      <xdr:row>81</xdr:row>
      <xdr:rowOff>548640</xdr:rowOff>
    </xdr:to>
    <xdr:sp macro="" textlink="">
      <xdr:nvSpPr>
        <xdr:cNvPr id="38" name="Stačiakampis: suapvalinti kampai 37">
          <a:extLst>
            <a:ext uri="{FF2B5EF4-FFF2-40B4-BE49-F238E27FC236}">
              <a16:creationId xmlns:a16="http://schemas.microsoft.com/office/drawing/2014/main" xmlns="" id="{8B60A5F6-0AB4-4C13-AC03-3C1E3A0F14E8}"/>
            </a:ext>
          </a:extLst>
        </xdr:cNvPr>
        <xdr:cNvSpPr/>
      </xdr:nvSpPr>
      <xdr:spPr>
        <a:xfrm>
          <a:off x="2179320" y="3924300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02- 01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energijos taupymą, atsinaujinančių ir alternatyvių energijos išteklių naudojimą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82</xdr:row>
      <xdr:rowOff>60960</xdr:rowOff>
    </xdr:from>
    <xdr:to>
      <xdr:col>6</xdr:col>
      <xdr:colOff>335280</xdr:colOff>
      <xdr:row>82</xdr:row>
      <xdr:rowOff>556260</xdr:rowOff>
    </xdr:to>
    <xdr:sp macro="" textlink="">
      <xdr:nvSpPr>
        <xdr:cNvPr id="39" name="Stačiakampis: suapvalinti kampai 38">
          <a:extLst>
            <a:ext uri="{FF2B5EF4-FFF2-40B4-BE49-F238E27FC236}">
              <a16:creationId xmlns:a16="http://schemas.microsoft.com/office/drawing/2014/main" xmlns="" id="{034119F7-C6A5-4F29-B7FB-A61F81B31DF2}"/>
            </a:ext>
          </a:extLst>
        </xdr:cNvPr>
        <xdr:cNvSpPr/>
      </xdr:nvSpPr>
      <xdr:spPr>
        <a:xfrm>
          <a:off x="2179320" y="5917692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02- 02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Patobulinti miesto erdvių ir objektų kokybę, jų priežiūrą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800100</xdr:colOff>
      <xdr:row>83</xdr:row>
      <xdr:rowOff>45720</xdr:rowOff>
    </xdr:from>
    <xdr:to>
      <xdr:col>6</xdr:col>
      <xdr:colOff>281940</xdr:colOff>
      <xdr:row>83</xdr:row>
      <xdr:rowOff>541020</xdr:rowOff>
    </xdr:to>
    <xdr:sp macro="" textlink="">
      <xdr:nvSpPr>
        <xdr:cNvPr id="40" name="Stačiakampis: suapvalinti kampai 39">
          <a:extLst>
            <a:ext uri="{FF2B5EF4-FFF2-40B4-BE49-F238E27FC236}">
              <a16:creationId xmlns:a16="http://schemas.microsoft.com/office/drawing/2014/main" xmlns="" id="{453F9664-3438-409E-B2BC-79842F095F40}"/>
            </a:ext>
          </a:extLst>
        </xdr:cNvPr>
        <xdr:cNvSpPr/>
      </xdr:nvSpPr>
      <xdr:spPr>
        <a:xfrm>
          <a:off x="2125980" y="5971794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03- 01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Modernizuoti esamą ir tvariai vystyti naują miesto infrastruktūrą</a:t>
          </a:r>
        </a:p>
      </xdr:txBody>
    </xdr:sp>
    <xdr:clientData/>
  </xdr:twoCellAnchor>
  <xdr:twoCellAnchor>
    <xdr:from>
      <xdr:col>1</xdr:col>
      <xdr:colOff>2362200</xdr:colOff>
      <xdr:row>75</xdr:row>
      <xdr:rowOff>15240</xdr:rowOff>
    </xdr:from>
    <xdr:to>
      <xdr:col>4</xdr:col>
      <xdr:colOff>1272540</xdr:colOff>
      <xdr:row>75</xdr:row>
      <xdr:rowOff>472440</xdr:rowOff>
    </xdr:to>
    <xdr:sp macro="" textlink="">
      <xdr:nvSpPr>
        <xdr:cNvPr id="42" name="Stačiakampis: suapvalinti kampai 41">
          <a:extLst>
            <a:ext uri="{FF2B5EF4-FFF2-40B4-BE49-F238E27FC236}">
              <a16:creationId xmlns:a16="http://schemas.microsoft.com/office/drawing/2014/main" xmlns="" id="{CFEC6D5A-D72D-48DC-822B-7BD645C02F58}"/>
            </a:ext>
          </a:extLst>
        </xdr:cNvPr>
        <xdr:cNvSpPr/>
      </xdr:nvSpPr>
      <xdr:spPr>
        <a:xfrm>
          <a:off x="3688080" y="54947820"/>
          <a:ext cx="5532120" cy="45720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10 Miesto infrastruktūros objektų plėtros, modernizavimo ir priežiūros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807720</xdr:colOff>
      <xdr:row>84</xdr:row>
      <xdr:rowOff>60960</xdr:rowOff>
    </xdr:from>
    <xdr:to>
      <xdr:col>6</xdr:col>
      <xdr:colOff>289560</xdr:colOff>
      <xdr:row>84</xdr:row>
      <xdr:rowOff>579120</xdr:rowOff>
    </xdr:to>
    <xdr:sp macro="" textlink="">
      <xdr:nvSpPr>
        <xdr:cNvPr id="45" name="Stačiakampis: suapvalinti kampai 44">
          <a:extLst>
            <a:ext uri="{FF2B5EF4-FFF2-40B4-BE49-F238E27FC236}">
              <a16:creationId xmlns:a16="http://schemas.microsoft.com/office/drawing/2014/main" xmlns="" id="{9EC68A9B-977E-4632-B14C-7A8AFBE55569}"/>
            </a:ext>
          </a:extLst>
        </xdr:cNvPr>
        <xdr:cNvSpPr/>
      </xdr:nvSpPr>
      <xdr:spPr>
        <a:xfrm>
          <a:off x="2133600" y="60304680"/>
          <a:ext cx="9410700" cy="51816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Savivaldybei priklausančius statinius rekonstruoti, atnaujinti, modernizuoti, remontuoti, apdrausti ir plėtoti</a:t>
          </a:r>
        </a:p>
      </xdr:txBody>
    </xdr:sp>
    <xdr:clientData/>
  </xdr:twoCellAnchor>
  <xdr:twoCellAnchor>
    <xdr:from>
      <xdr:col>1</xdr:col>
      <xdr:colOff>853440</xdr:colOff>
      <xdr:row>88</xdr:row>
      <xdr:rowOff>495300</xdr:rowOff>
    </xdr:from>
    <xdr:to>
      <xdr:col>5</xdr:col>
      <xdr:colOff>220980</xdr:colOff>
      <xdr:row>88</xdr:row>
      <xdr:rowOff>1005840</xdr:rowOff>
    </xdr:to>
    <xdr:sp macro="" textlink="">
      <xdr:nvSpPr>
        <xdr:cNvPr id="53" name="Stačiakampis: suapvalinti kampai 52">
          <a:extLst>
            <a:ext uri="{FF2B5EF4-FFF2-40B4-BE49-F238E27FC236}">
              <a16:creationId xmlns:a16="http://schemas.microsoft.com/office/drawing/2014/main" xmlns="" id="{A1B62F7E-BED5-4C61-AB27-E117AF5DE9CF}"/>
            </a:ext>
          </a:extLst>
        </xdr:cNvPr>
        <xdr:cNvSpPr/>
      </xdr:nvSpPr>
      <xdr:spPr>
        <a:xfrm>
          <a:off x="2179320" y="4691634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Padidinti miesto bendruomenės įtrauktį į kultūros kūrimą ir naudojimąsi kultūros produktais bei paslaugomis</a:t>
          </a:r>
        </a:p>
      </xdr:txBody>
    </xdr:sp>
    <xdr:clientData/>
  </xdr:twoCellAnchor>
  <xdr:twoCellAnchor>
    <xdr:from>
      <xdr:col>1</xdr:col>
      <xdr:colOff>876300</xdr:colOff>
      <xdr:row>88</xdr:row>
      <xdr:rowOff>1097280</xdr:rowOff>
    </xdr:from>
    <xdr:to>
      <xdr:col>5</xdr:col>
      <xdr:colOff>243840</xdr:colOff>
      <xdr:row>88</xdr:row>
      <xdr:rowOff>1600200</xdr:rowOff>
    </xdr:to>
    <xdr:sp macro="" textlink="">
      <xdr:nvSpPr>
        <xdr:cNvPr id="54" name="Stačiakampis: suapvalinti kampai 53">
          <a:extLst>
            <a:ext uri="{FF2B5EF4-FFF2-40B4-BE49-F238E27FC236}">
              <a16:creationId xmlns:a16="http://schemas.microsoft.com/office/drawing/2014/main" xmlns="" id="{926C1BE4-A90F-4F32-9837-66680AA9F231}"/>
            </a:ext>
          </a:extLst>
        </xdr:cNvPr>
        <xdr:cNvSpPr/>
      </xdr:nvSpPr>
      <xdr:spPr>
        <a:xfrm>
          <a:off x="2202180" y="4751832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Sudaryti palankias sąlygas profesionalaus meno ir kultūros vystymuisi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2</xdr:col>
      <xdr:colOff>220980</xdr:colOff>
      <xdr:row>88</xdr:row>
      <xdr:rowOff>76200</xdr:rowOff>
    </xdr:from>
    <xdr:to>
      <xdr:col>3</xdr:col>
      <xdr:colOff>1546860</xdr:colOff>
      <xdr:row>88</xdr:row>
      <xdr:rowOff>396240</xdr:rowOff>
    </xdr:to>
    <xdr:sp macro="" textlink="">
      <xdr:nvSpPr>
        <xdr:cNvPr id="59" name="Stačiakampis: suapvalinti kampai 58">
          <a:extLst>
            <a:ext uri="{FF2B5EF4-FFF2-40B4-BE49-F238E27FC236}">
              <a16:creationId xmlns:a16="http://schemas.microsoft.com/office/drawing/2014/main" xmlns="" id="{2F1A8A8F-01C1-467E-B811-2127D17EFDA8}"/>
            </a:ext>
          </a:extLst>
        </xdr:cNvPr>
        <xdr:cNvSpPr/>
      </xdr:nvSpPr>
      <xdr:spPr>
        <a:xfrm>
          <a:off x="4533900" y="4649724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11 Kultūros ir meno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883920</xdr:colOff>
      <xdr:row>88</xdr:row>
      <xdr:rowOff>1676400</xdr:rowOff>
    </xdr:from>
    <xdr:to>
      <xdr:col>5</xdr:col>
      <xdr:colOff>251460</xdr:colOff>
      <xdr:row>88</xdr:row>
      <xdr:rowOff>2179320</xdr:rowOff>
    </xdr:to>
    <xdr:sp macro="" textlink="">
      <xdr:nvSpPr>
        <xdr:cNvPr id="1024" name="Stačiakampis: suapvalinti kampai 1023">
          <a:extLst>
            <a:ext uri="{FF2B5EF4-FFF2-40B4-BE49-F238E27FC236}">
              <a16:creationId xmlns:a16="http://schemas.microsoft.com/office/drawing/2014/main" xmlns="" id="{FFD7F55D-857A-4A5A-940B-977F12F49A36}"/>
            </a:ext>
          </a:extLst>
        </xdr:cNvPr>
        <xdr:cNvSpPr/>
      </xdr:nvSpPr>
      <xdr:spPr>
        <a:xfrm>
          <a:off x="2209800" y="4809744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Panevėžio miesto savivaldybės kultūros įstaigų veiklos kokybės ir paslaugų prieinamumo gerinimą </a:t>
          </a:r>
        </a:p>
      </xdr:txBody>
    </xdr:sp>
    <xdr:clientData/>
  </xdr:twoCellAnchor>
  <xdr:twoCellAnchor>
    <xdr:from>
      <xdr:col>1</xdr:col>
      <xdr:colOff>853440</xdr:colOff>
      <xdr:row>92</xdr:row>
      <xdr:rowOff>495300</xdr:rowOff>
    </xdr:from>
    <xdr:to>
      <xdr:col>5</xdr:col>
      <xdr:colOff>220980</xdr:colOff>
      <xdr:row>92</xdr:row>
      <xdr:rowOff>1005840</xdr:rowOff>
    </xdr:to>
    <xdr:sp macro="" textlink="">
      <xdr:nvSpPr>
        <xdr:cNvPr id="1032" name="Stačiakampis: suapvalinti kampai 1031">
          <a:extLst>
            <a:ext uri="{FF2B5EF4-FFF2-40B4-BE49-F238E27FC236}">
              <a16:creationId xmlns:a16="http://schemas.microsoft.com/office/drawing/2014/main" xmlns="" id="{A13DD05A-B5CB-4507-BB36-8AC8114834CF}"/>
            </a:ext>
          </a:extLst>
        </xdr:cNvPr>
        <xdr:cNvSpPr/>
      </xdr:nvSpPr>
      <xdr:spPr>
        <a:xfrm>
          <a:off x="2179320" y="6428232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kokybišką ir efektyvią sveikatos priežiūrą</a:t>
          </a:r>
        </a:p>
      </xdr:txBody>
    </xdr:sp>
    <xdr:clientData/>
  </xdr:twoCellAnchor>
  <xdr:twoCellAnchor>
    <xdr:from>
      <xdr:col>1</xdr:col>
      <xdr:colOff>876300</xdr:colOff>
      <xdr:row>92</xdr:row>
      <xdr:rowOff>1097280</xdr:rowOff>
    </xdr:from>
    <xdr:to>
      <xdr:col>5</xdr:col>
      <xdr:colOff>243840</xdr:colOff>
      <xdr:row>92</xdr:row>
      <xdr:rowOff>1600200</xdr:rowOff>
    </xdr:to>
    <xdr:sp macro="" textlink="">
      <xdr:nvSpPr>
        <xdr:cNvPr id="1037" name="Stačiakampis: suapvalinti kampai 1036">
          <a:extLst>
            <a:ext uri="{FF2B5EF4-FFF2-40B4-BE49-F238E27FC236}">
              <a16:creationId xmlns:a16="http://schemas.microsoft.com/office/drawing/2014/main" xmlns="" id="{525B641F-102E-46B8-80BA-533240D9A018}"/>
            </a:ext>
          </a:extLst>
        </xdr:cNvPr>
        <xdr:cNvSpPr/>
      </xdr:nvSpPr>
      <xdr:spPr>
        <a:xfrm>
          <a:off x="2202180" y="6488430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Pagerinti aukšto meistriškumo sportininkų rengimo sąlygas</a:t>
          </a:r>
        </a:p>
      </xdr:txBody>
    </xdr:sp>
    <xdr:clientData/>
  </xdr:twoCellAnchor>
  <xdr:twoCellAnchor>
    <xdr:from>
      <xdr:col>2</xdr:col>
      <xdr:colOff>220980</xdr:colOff>
      <xdr:row>92</xdr:row>
      <xdr:rowOff>76200</xdr:rowOff>
    </xdr:from>
    <xdr:to>
      <xdr:col>3</xdr:col>
      <xdr:colOff>1546860</xdr:colOff>
      <xdr:row>92</xdr:row>
      <xdr:rowOff>396240</xdr:rowOff>
    </xdr:to>
    <xdr:sp macro="" textlink="">
      <xdr:nvSpPr>
        <xdr:cNvPr id="1038" name="Stačiakampis: suapvalinti kampai 1037">
          <a:extLst>
            <a:ext uri="{FF2B5EF4-FFF2-40B4-BE49-F238E27FC236}">
              <a16:creationId xmlns:a16="http://schemas.microsoft.com/office/drawing/2014/main" xmlns="" id="{477C130C-8537-4A6C-9D8F-B43A0566C994}"/>
            </a:ext>
          </a:extLst>
        </xdr:cNvPr>
        <xdr:cNvSpPr/>
      </xdr:nvSpPr>
      <xdr:spPr>
        <a:xfrm>
          <a:off x="4533900" y="6386322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12 Sporto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96</xdr:row>
      <xdr:rowOff>495300</xdr:rowOff>
    </xdr:from>
    <xdr:to>
      <xdr:col>5</xdr:col>
      <xdr:colOff>220980</xdr:colOff>
      <xdr:row>96</xdr:row>
      <xdr:rowOff>990600</xdr:rowOff>
    </xdr:to>
    <xdr:sp macro="" textlink="">
      <xdr:nvSpPr>
        <xdr:cNvPr id="1040" name="Stačiakampis: suapvalinti kampai 1039">
          <a:extLst>
            <a:ext uri="{FF2B5EF4-FFF2-40B4-BE49-F238E27FC236}">
              <a16:creationId xmlns:a16="http://schemas.microsoft.com/office/drawing/2014/main" xmlns="" id="{0BCEDFAC-EF0C-4C6D-9502-B934D32F56DD}"/>
            </a:ext>
          </a:extLst>
        </xdr:cNvPr>
        <xdr:cNvSpPr/>
      </xdr:nvSpPr>
      <xdr:spPr>
        <a:xfrm>
          <a:off x="2179320" y="7323582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Pagerinti švietimo paslaugų kokybę </a:t>
          </a:r>
        </a:p>
      </xdr:txBody>
    </xdr:sp>
    <xdr:clientData/>
  </xdr:twoCellAnchor>
  <xdr:twoCellAnchor>
    <xdr:from>
      <xdr:col>1</xdr:col>
      <xdr:colOff>876300</xdr:colOff>
      <xdr:row>96</xdr:row>
      <xdr:rowOff>1074420</xdr:rowOff>
    </xdr:from>
    <xdr:to>
      <xdr:col>5</xdr:col>
      <xdr:colOff>243840</xdr:colOff>
      <xdr:row>96</xdr:row>
      <xdr:rowOff>1600200</xdr:rowOff>
    </xdr:to>
    <xdr:sp macro="" textlink="">
      <xdr:nvSpPr>
        <xdr:cNvPr id="1041" name="Stačiakampis: suapvalinti kampai 1040">
          <a:extLst>
            <a:ext uri="{FF2B5EF4-FFF2-40B4-BE49-F238E27FC236}">
              <a16:creationId xmlns:a16="http://schemas.microsoft.com/office/drawing/2014/main" xmlns="" id="{9AA10CC8-18BB-4433-88B7-2C4023EE00F5}"/>
            </a:ext>
          </a:extLst>
        </xdr:cNvPr>
        <xdr:cNvSpPr/>
      </xdr:nvSpPr>
      <xdr:spPr>
        <a:xfrm>
          <a:off x="2202180" y="73814940"/>
          <a:ext cx="7711440" cy="52578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sveiką, saugią emocinę ir fizinę aplinką  švietimo  įstaigose</a:t>
          </a:r>
        </a:p>
      </xdr:txBody>
    </xdr:sp>
    <xdr:clientData/>
  </xdr:twoCellAnchor>
  <xdr:twoCellAnchor>
    <xdr:from>
      <xdr:col>2</xdr:col>
      <xdr:colOff>198120</xdr:colOff>
      <xdr:row>96</xdr:row>
      <xdr:rowOff>45720</xdr:rowOff>
    </xdr:from>
    <xdr:to>
      <xdr:col>3</xdr:col>
      <xdr:colOff>1524000</xdr:colOff>
      <xdr:row>96</xdr:row>
      <xdr:rowOff>365760</xdr:rowOff>
    </xdr:to>
    <xdr:sp macro="" textlink="">
      <xdr:nvSpPr>
        <xdr:cNvPr id="1042" name="Stačiakampis: suapvalinti kampai 1041">
          <a:extLst>
            <a:ext uri="{FF2B5EF4-FFF2-40B4-BE49-F238E27FC236}">
              <a16:creationId xmlns:a16="http://schemas.microsoft.com/office/drawing/2014/main" xmlns="" id="{702EFC26-7720-41A3-8F30-CAD66628658C}"/>
            </a:ext>
          </a:extLst>
        </xdr:cNvPr>
        <xdr:cNvSpPr/>
      </xdr:nvSpPr>
      <xdr:spPr>
        <a:xfrm>
          <a:off x="4511040" y="7278624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13 Švietimo ir ugdymo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883920</xdr:colOff>
      <xdr:row>96</xdr:row>
      <xdr:rowOff>1676400</xdr:rowOff>
    </xdr:from>
    <xdr:to>
      <xdr:col>5</xdr:col>
      <xdr:colOff>251460</xdr:colOff>
      <xdr:row>96</xdr:row>
      <xdr:rowOff>2179320</xdr:rowOff>
    </xdr:to>
    <xdr:sp macro="" textlink="">
      <xdr:nvSpPr>
        <xdr:cNvPr id="1043" name="Stačiakampis: suapvalinti kampai 1042">
          <a:extLst>
            <a:ext uri="{FF2B5EF4-FFF2-40B4-BE49-F238E27FC236}">
              <a16:creationId xmlns:a16="http://schemas.microsoft.com/office/drawing/2014/main" xmlns="" id="{3968397E-D98C-4A47-B294-5FB6A3D915FC}"/>
            </a:ext>
          </a:extLst>
        </xdr:cNvPr>
        <xdr:cNvSpPr/>
      </xdr:nvSpPr>
      <xdr:spPr>
        <a:xfrm>
          <a:off x="2209800" y="6546342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STEAM srities dalykų programų įgyvendinimą ir plėtrą</a:t>
          </a:r>
        </a:p>
      </xdr:txBody>
    </xdr:sp>
    <xdr:clientData/>
  </xdr:twoCellAnchor>
  <xdr:twoCellAnchor>
    <xdr:from>
      <xdr:col>1</xdr:col>
      <xdr:colOff>99060</xdr:colOff>
      <xdr:row>96</xdr:row>
      <xdr:rowOff>2270760</xdr:rowOff>
    </xdr:from>
    <xdr:to>
      <xdr:col>5</xdr:col>
      <xdr:colOff>1104900</xdr:colOff>
      <xdr:row>96</xdr:row>
      <xdr:rowOff>2773680</xdr:rowOff>
    </xdr:to>
    <xdr:sp macro="" textlink="">
      <xdr:nvSpPr>
        <xdr:cNvPr id="1044" name="Stačiakampis: suapvalinti kampai 1043">
          <a:extLst>
            <a:ext uri="{FF2B5EF4-FFF2-40B4-BE49-F238E27FC236}">
              <a16:creationId xmlns:a16="http://schemas.microsoft.com/office/drawing/2014/main" xmlns="" id="{13776669-060E-4612-971D-CAE871337188}"/>
            </a:ext>
          </a:extLst>
        </xdr:cNvPr>
        <xdr:cNvSpPr/>
      </xdr:nvSpPr>
      <xdr:spPr>
        <a:xfrm>
          <a:off x="1424940" y="75011280"/>
          <a:ext cx="93497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aukštojo mokslo ir profesinio mokymo įstaigų teikiamų paslaugų atitiktį trumpalaikėms ir ilgalaikėms darbo rinkos poreikių prognozėms</a:t>
          </a:r>
        </a:p>
      </xdr:txBody>
    </xdr:sp>
    <xdr:clientData/>
  </xdr:twoCellAnchor>
  <xdr:twoCellAnchor>
    <xdr:from>
      <xdr:col>1</xdr:col>
      <xdr:colOff>853440</xdr:colOff>
      <xdr:row>100</xdr:row>
      <xdr:rowOff>495300</xdr:rowOff>
    </xdr:from>
    <xdr:to>
      <xdr:col>5</xdr:col>
      <xdr:colOff>220980</xdr:colOff>
      <xdr:row>100</xdr:row>
      <xdr:rowOff>990600</xdr:rowOff>
    </xdr:to>
    <xdr:sp macro="" textlink="">
      <xdr:nvSpPr>
        <xdr:cNvPr id="1050" name="Stačiakampis: suapvalinti kampai 1049">
          <a:extLst>
            <a:ext uri="{FF2B5EF4-FFF2-40B4-BE49-F238E27FC236}">
              <a16:creationId xmlns:a16="http://schemas.microsoft.com/office/drawing/2014/main" xmlns="" id="{54B27C42-80CC-43CC-B8D8-13615A6CBBD4}"/>
            </a:ext>
          </a:extLst>
        </xdr:cNvPr>
        <xdr:cNvSpPr/>
      </xdr:nvSpPr>
      <xdr:spPr>
        <a:xfrm>
          <a:off x="2179320" y="7323582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Įgyvendinti jaunimo politiką</a:t>
          </a:r>
        </a:p>
      </xdr:txBody>
    </xdr:sp>
    <xdr:clientData/>
  </xdr:twoCellAnchor>
  <xdr:twoCellAnchor>
    <xdr:from>
      <xdr:col>1</xdr:col>
      <xdr:colOff>396240</xdr:colOff>
      <xdr:row>100</xdr:row>
      <xdr:rowOff>1089660</xdr:rowOff>
    </xdr:from>
    <xdr:to>
      <xdr:col>5</xdr:col>
      <xdr:colOff>754380</xdr:colOff>
      <xdr:row>100</xdr:row>
      <xdr:rowOff>1615440</xdr:rowOff>
    </xdr:to>
    <xdr:sp macro="" textlink="">
      <xdr:nvSpPr>
        <xdr:cNvPr id="1051" name="Stačiakampis: suapvalinti kampai 1050">
          <a:extLst>
            <a:ext uri="{FF2B5EF4-FFF2-40B4-BE49-F238E27FC236}">
              <a16:creationId xmlns:a16="http://schemas.microsoft.com/office/drawing/2014/main" xmlns="" id="{1CD9373E-E078-4345-AEFA-246E2296BE5A}"/>
            </a:ext>
          </a:extLst>
        </xdr:cNvPr>
        <xdr:cNvSpPr/>
      </xdr:nvSpPr>
      <xdr:spPr>
        <a:xfrm>
          <a:off x="1722120" y="78821280"/>
          <a:ext cx="8702040" cy="52578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Išplėtoti NVO ir bendruomeninių organizacijų veiklą bei paskatinti jų iniciatyvas, paskatinti gyventojų bendruomeniškumą ir pilietiškumą</a:t>
          </a:r>
        </a:p>
      </xdr:txBody>
    </xdr:sp>
    <xdr:clientData/>
  </xdr:twoCellAnchor>
  <xdr:twoCellAnchor>
    <xdr:from>
      <xdr:col>1</xdr:col>
      <xdr:colOff>2484120</xdr:colOff>
      <xdr:row>100</xdr:row>
      <xdr:rowOff>45720</xdr:rowOff>
    </xdr:from>
    <xdr:to>
      <xdr:col>4</xdr:col>
      <xdr:colOff>792480</xdr:colOff>
      <xdr:row>100</xdr:row>
      <xdr:rowOff>365760</xdr:rowOff>
    </xdr:to>
    <xdr:sp macro="" textlink="">
      <xdr:nvSpPr>
        <xdr:cNvPr id="1052" name="Stačiakampis: suapvalinti kampai 1051">
          <a:extLst>
            <a:ext uri="{FF2B5EF4-FFF2-40B4-BE49-F238E27FC236}">
              <a16:creationId xmlns:a16="http://schemas.microsoft.com/office/drawing/2014/main" xmlns="" id="{EC3997DF-59AA-49C3-9690-650C01F800C6}"/>
            </a:ext>
          </a:extLst>
        </xdr:cNvPr>
        <xdr:cNvSpPr/>
      </xdr:nvSpPr>
      <xdr:spPr>
        <a:xfrm>
          <a:off x="3810000" y="77777340"/>
          <a:ext cx="493014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14 Visuomenės iniciatyvų skatinimo ir saugumo užtikrinimo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289560</xdr:colOff>
      <xdr:row>100</xdr:row>
      <xdr:rowOff>1676400</xdr:rowOff>
    </xdr:from>
    <xdr:to>
      <xdr:col>5</xdr:col>
      <xdr:colOff>891540</xdr:colOff>
      <xdr:row>100</xdr:row>
      <xdr:rowOff>2606040</xdr:rowOff>
    </xdr:to>
    <xdr:sp macro="" textlink="">
      <xdr:nvSpPr>
        <xdr:cNvPr id="1053" name="Stačiakampis: suapvalinti kampai 1052">
          <a:extLst>
            <a:ext uri="{FF2B5EF4-FFF2-40B4-BE49-F238E27FC236}">
              <a16:creationId xmlns:a16="http://schemas.microsoft.com/office/drawing/2014/main" xmlns="" id="{7B45F87E-3D18-49BF-AFC5-2CEAF089FD3F}"/>
            </a:ext>
          </a:extLst>
        </xdr:cNvPr>
        <xdr:cNvSpPr/>
      </xdr:nvSpPr>
      <xdr:spPr>
        <a:xfrm>
          <a:off x="1615440" y="79408020"/>
          <a:ext cx="8945880" cy="9296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a:t>
          </a:r>
        </a:p>
      </xdr:txBody>
    </xdr:sp>
    <xdr:clientData/>
  </xdr:twoCellAnchor>
  <xdr:twoCellAnchor>
    <xdr:from>
      <xdr:col>1</xdr:col>
      <xdr:colOff>853440</xdr:colOff>
      <xdr:row>104</xdr:row>
      <xdr:rowOff>495300</xdr:rowOff>
    </xdr:from>
    <xdr:to>
      <xdr:col>5</xdr:col>
      <xdr:colOff>220980</xdr:colOff>
      <xdr:row>104</xdr:row>
      <xdr:rowOff>990600</xdr:rowOff>
    </xdr:to>
    <xdr:sp macro="" textlink="">
      <xdr:nvSpPr>
        <xdr:cNvPr id="1060" name="Stačiakampis: suapvalinti kampai 1059">
          <a:extLst>
            <a:ext uri="{FF2B5EF4-FFF2-40B4-BE49-F238E27FC236}">
              <a16:creationId xmlns:a16="http://schemas.microsoft.com/office/drawing/2014/main" xmlns="" id="{E24CD1EF-6CD5-4BA8-95F5-BA1780FE3393}"/>
            </a:ext>
          </a:extLst>
        </xdr:cNvPr>
        <xdr:cNvSpPr/>
      </xdr:nvSpPr>
      <xdr:spPr>
        <a:xfrm>
          <a:off x="2179320" y="7822692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kokybišką ir efektyvią socialinę paramą bendruomenėje</a:t>
          </a:r>
        </a:p>
      </xdr:txBody>
    </xdr:sp>
    <xdr:clientData/>
  </xdr:twoCellAnchor>
  <xdr:twoCellAnchor>
    <xdr:from>
      <xdr:col>1</xdr:col>
      <xdr:colOff>876300</xdr:colOff>
      <xdr:row>104</xdr:row>
      <xdr:rowOff>1066800</xdr:rowOff>
    </xdr:from>
    <xdr:to>
      <xdr:col>5</xdr:col>
      <xdr:colOff>220980</xdr:colOff>
      <xdr:row>104</xdr:row>
      <xdr:rowOff>1592580</xdr:rowOff>
    </xdr:to>
    <xdr:sp macro="" textlink="">
      <xdr:nvSpPr>
        <xdr:cNvPr id="1061" name="Stačiakampis: suapvalinti kampai 1060">
          <a:extLst>
            <a:ext uri="{FF2B5EF4-FFF2-40B4-BE49-F238E27FC236}">
              <a16:creationId xmlns:a16="http://schemas.microsoft.com/office/drawing/2014/main" xmlns="" id="{56890561-0135-4D10-9F06-8F277784C24A}"/>
            </a:ext>
          </a:extLst>
        </xdr:cNvPr>
        <xdr:cNvSpPr/>
      </xdr:nvSpPr>
      <xdr:spPr>
        <a:xfrm>
          <a:off x="2202180" y="85397340"/>
          <a:ext cx="7688580" cy="52578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Vystyti socialinės paramos individualizuoto kompleksiškumo teikimo modelį</a:t>
          </a:r>
        </a:p>
      </xdr:txBody>
    </xdr:sp>
    <xdr:clientData/>
  </xdr:twoCellAnchor>
  <xdr:twoCellAnchor>
    <xdr:from>
      <xdr:col>1</xdr:col>
      <xdr:colOff>2484120</xdr:colOff>
      <xdr:row>104</xdr:row>
      <xdr:rowOff>45720</xdr:rowOff>
    </xdr:from>
    <xdr:to>
      <xdr:col>4</xdr:col>
      <xdr:colOff>792480</xdr:colOff>
      <xdr:row>104</xdr:row>
      <xdr:rowOff>365760</xdr:rowOff>
    </xdr:to>
    <xdr:sp macro="" textlink="">
      <xdr:nvSpPr>
        <xdr:cNvPr id="1062" name="Stačiakampis: suapvalinti kampai 1061">
          <a:extLst>
            <a:ext uri="{FF2B5EF4-FFF2-40B4-BE49-F238E27FC236}">
              <a16:creationId xmlns:a16="http://schemas.microsoft.com/office/drawing/2014/main" xmlns="" id="{1D70C310-DECF-4305-965D-1545A07A92E9}"/>
            </a:ext>
          </a:extLst>
        </xdr:cNvPr>
        <xdr:cNvSpPr/>
      </xdr:nvSpPr>
      <xdr:spPr>
        <a:xfrm>
          <a:off x="3810000" y="77777340"/>
          <a:ext cx="493014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15 Socialinės paramos įgyvendinimo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108</xdr:row>
      <xdr:rowOff>495300</xdr:rowOff>
    </xdr:from>
    <xdr:to>
      <xdr:col>5</xdr:col>
      <xdr:colOff>220980</xdr:colOff>
      <xdr:row>108</xdr:row>
      <xdr:rowOff>990600</xdr:rowOff>
    </xdr:to>
    <xdr:sp macro="" textlink="">
      <xdr:nvSpPr>
        <xdr:cNvPr id="1064" name="Stačiakampis: suapvalinti kampai 1063">
          <a:extLst>
            <a:ext uri="{FF2B5EF4-FFF2-40B4-BE49-F238E27FC236}">
              <a16:creationId xmlns:a16="http://schemas.microsoft.com/office/drawing/2014/main" xmlns="" id="{8B059620-EE10-4266-BCAC-E82DDBC80CA7}"/>
            </a:ext>
          </a:extLst>
        </xdr:cNvPr>
        <xdr:cNvSpPr/>
      </xdr:nvSpPr>
      <xdr:spPr>
        <a:xfrm>
          <a:off x="2179320" y="8482584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kokybišką ir efektyvią sveikatos priežiūrą</a:t>
          </a:r>
        </a:p>
      </xdr:txBody>
    </xdr:sp>
    <xdr:clientData/>
  </xdr:twoCellAnchor>
  <xdr:twoCellAnchor>
    <xdr:from>
      <xdr:col>1</xdr:col>
      <xdr:colOff>2484120</xdr:colOff>
      <xdr:row>108</xdr:row>
      <xdr:rowOff>45720</xdr:rowOff>
    </xdr:from>
    <xdr:to>
      <xdr:col>4</xdr:col>
      <xdr:colOff>792480</xdr:colOff>
      <xdr:row>108</xdr:row>
      <xdr:rowOff>365760</xdr:rowOff>
    </xdr:to>
    <xdr:sp macro="" textlink="">
      <xdr:nvSpPr>
        <xdr:cNvPr id="1066" name="Stačiakampis: suapvalinti kampai 1065">
          <a:extLst>
            <a:ext uri="{FF2B5EF4-FFF2-40B4-BE49-F238E27FC236}">
              <a16:creationId xmlns:a16="http://schemas.microsoft.com/office/drawing/2014/main" xmlns="" id="{708755D7-B3BC-4A12-9173-4E59B85A6180}"/>
            </a:ext>
          </a:extLst>
        </xdr:cNvPr>
        <xdr:cNvSpPr/>
      </xdr:nvSpPr>
      <xdr:spPr>
        <a:xfrm>
          <a:off x="3810000" y="84376260"/>
          <a:ext cx="493014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16 Visuomenės sveikatos rėmimo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0</xdr:col>
      <xdr:colOff>0</xdr:colOff>
      <xdr:row>6</xdr:row>
      <xdr:rowOff>0</xdr:rowOff>
    </xdr:from>
    <xdr:to>
      <xdr:col>8</xdr:col>
      <xdr:colOff>7620</xdr:colOff>
      <xdr:row>19</xdr:row>
      <xdr:rowOff>38100</xdr:rowOff>
    </xdr:to>
    <xdr:graphicFrame macro="">
      <xdr:nvGraphicFramePr>
        <xdr:cNvPr id="31" name="Diagrama 30">
          <a:extLst>
            <a:ext uri="{FF2B5EF4-FFF2-40B4-BE49-F238E27FC236}">
              <a16:creationId xmlns:a16="http://schemas.microsoft.com/office/drawing/2014/main" xmlns="" id="{BDDDEB9F-6F66-4C84-8CE6-2CA483D80F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panevezys.lt/avilys/ofiles/default/7ed86c74-026c-4be4-90b8-e40e12e4f5c3/1%20grafik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pas1"/>
    </sheetNames>
    <sheetDataSet>
      <sheetData sheetId="0">
        <row r="1">
          <cell r="B1">
            <v>2024</v>
          </cell>
        </row>
        <row r="2">
          <cell r="A2" t="str">
            <v>01 Programa</v>
          </cell>
          <cell r="B2">
            <v>12092.6</v>
          </cell>
        </row>
        <row r="3">
          <cell r="A3" t="str">
            <v>02 Programa</v>
          </cell>
          <cell r="B3">
            <v>28310</v>
          </cell>
        </row>
        <row r="4">
          <cell r="A4" t="str">
            <v>03 Programa</v>
          </cell>
          <cell r="B4">
            <v>320.5</v>
          </cell>
        </row>
        <row r="5">
          <cell r="A5" t="str">
            <v>04 Programa</v>
          </cell>
          <cell r="B5">
            <v>252</v>
          </cell>
        </row>
        <row r="6">
          <cell r="A6" t="str">
            <v>05 Programa</v>
          </cell>
          <cell r="B6">
            <v>2235</v>
          </cell>
        </row>
        <row r="7">
          <cell r="A7" t="str">
            <v>06 Programa</v>
          </cell>
          <cell r="B7">
            <v>1792.6</v>
          </cell>
        </row>
        <row r="8">
          <cell r="A8" t="str">
            <v>08 Programa</v>
          </cell>
          <cell r="B8">
            <v>389.6</v>
          </cell>
        </row>
        <row r="9">
          <cell r="A9" t="str">
            <v>09 Programa</v>
          </cell>
          <cell r="B9">
            <v>354.2</v>
          </cell>
        </row>
        <row r="10">
          <cell r="A10" t="str">
            <v>10 Programa</v>
          </cell>
          <cell r="B10">
            <v>17838.8</v>
          </cell>
        </row>
        <row r="11">
          <cell r="A11" t="str">
            <v>11 Programa</v>
          </cell>
          <cell r="B11">
            <v>9712.6</v>
          </cell>
        </row>
        <row r="12">
          <cell r="A12" t="str">
            <v>12 Programa</v>
          </cell>
          <cell r="B12">
            <v>4391.1000000000004</v>
          </cell>
        </row>
        <row r="13">
          <cell r="A13" t="str">
            <v>13 Programa</v>
          </cell>
          <cell r="B13">
            <v>77793</v>
          </cell>
        </row>
        <row r="14">
          <cell r="A14" t="str">
            <v>14 Programa</v>
          </cell>
          <cell r="B14">
            <v>184.5</v>
          </cell>
        </row>
        <row r="15">
          <cell r="A15" t="str">
            <v>15 Programa</v>
          </cell>
          <cell r="B15">
            <v>50938.7</v>
          </cell>
        </row>
        <row r="16">
          <cell r="A16" t="str">
            <v>16 Programa</v>
          </cell>
          <cell r="B16">
            <v>1141.4000000000001</v>
          </cell>
        </row>
      </sheetData>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zoomScaleNormal="100" workbookViewId="0">
      <selection activeCell="A14" sqref="A14:H14"/>
    </sheetView>
  </sheetViews>
  <sheetFormatPr defaultRowHeight="14.4" x14ac:dyDescent="0.3"/>
  <cols>
    <col min="1" max="1" width="19.5546875" customWidth="1"/>
    <col min="2" max="2" width="38.33203125" customWidth="1"/>
    <col min="3" max="3" width="24.33203125" customWidth="1"/>
    <col min="4" max="4" width="22.88671875" customWidth="1"/>
    <col min="5" max="5" width="26.44140625" customWidth="1"/>
    <col min="6" max="6" width="14.88671875" customWidth="1"/>
    <col min="7" max="7" width="25.88671875" customWidth="1"/>
    <col min="8" max="8" width="22.88671875" customWidth="1"/>
  </cols>
  <sheetData>
    <row r="1" spans="1:14" ht="15.6" x14ac:dyDescent="0.3">
      <c r="A1" s="563"/>
      <c r="B1" s="563"/>
      <c r="C1" s="563"/>
      <c r="D1" s="563"/>
      <c r="E1" s="563"/>
      <c r="F1" s="563"/>
      <c r="G1" s="563"/>
      <c r="H1" s="563"/>
      <c r="I1" s="563"/>
      <c r="J1" s="563"/>
      <c r="K1" s="563"/>
      <c r="L1" s="563"/>
      <c r="M1" s="563"/>
      <c r="N1" s="563"/>
    </row>
    <row r="2" spans="1:14" ht="15.6" x14ac:dyDescent="0.3">
      <c r="A2" s="3"/>
      <c r="B2" s="3"/>
      <c r="C2" s="3"/>
      <c r="D2" s="3"/>
      <c r="E2" s="3"/>
      <c r="F2" s="3"/>
      <c r="G2" s="3" t="s">
        <v>0</v>
      </c>
      <c r="H2" s="3"/>
    </row>
    <row r="3" spans="1:14" ht="15.6" x14ac:dyDescent="0.3">
      <c r="A3" s="3"/>
      <c r="B3" s="3"/>
      <c r="C3" s="3"/>
      <c r="D3" s="3"/>
      <c r="E3" s="3"/>
      <c r="F3" s="3"/>
      <c r="G3" s="3" t="s">
        <v>720</v>
      </c>
      <c r="H3" s="3"/>
    </row>
    <row r="4" spans="1:14" ht="15.6" x14ac:dyDescent="0.3">
      <c r="A4" s="3"/>
      <c r="B4" s="3"/>
      <c r="C4" s="3"/>
      <c r="D4" s="3"/>
      <c r="E4" s="3"/>
      <c r="F4" s="3"/>
      <c r="G4" s="3" t="s">
        <v>1</v>
      </c>
      <c r="H4" s="3"/>
    </row>
    <row r="5" spans="1:14" ht="15.6" x14ac:dyDescent="0.3">
      <c r="A5" s="2"/>
    </row>
    <row r="6" spans="1:14" ht="15.6" x14ac:dyDescent="0.3">
      <c r="A6" s="563" t="s">
        <v>2</v>
      </c>
      <c r="B6" s="563"/>
      <c r="C6" s="563"/>
      <c r="D6" s="563"/>
      <c r="E6" s="563"/>
      <c r="F6" s="563"/>
      <c r="G6" s="563"/>
      <c r="H6" s="563"/>
    </row>
    <row r="7" spans="1:14" ht="15.6" x14ac:dyDescent="0.3">
      <c r="A7" s="563" t="s">
        <v>3</v>
      </c>
      <c r="B7" s="563"/>
      <c r="C7" s="563"/>
      <c r="D7" s="563"/>
      <c r="E7" s="563"/>
      <c r="F7" s="563"/>
      <c r="G7" s="563"/>
      <c r="H7" s="563"/>
    </row>
    <row r="8" spans="1:14" ht="16.2" x14ac:dyDescent="0.3">
      <c r="A8" s="30"/>
    </row>
    <row r="9" spans="1:14" ht="15.6" x14ac:dyDescent="0.3">
      <c r="A9" s="564" t="s">
        <v>4</v>
      </c>
      <c r="B9" s="564"/>
      <c r="C9" s="564"/>
      <c r="D9" s="564"/>
      <c r="E9" s="564"/>
      <c r="F9" s="564"/>
      <c r="G9" s="564"/>
      <c r="H9" s="564"/>
      <c r="I9" s="29"/>
      <c r="J9" s="29"/>
      <c r="K9" s="29"/>
      <c r="L9" s="29"/>
      <c r="M9" s="29"/>
      <c r="N9" s="29"/>
    </row>
    <row r="10" spans="1:14" ht="15.6" x14ac:dyDescent="0.3">
      <c r="A10" s="564" t="s">
        <v>5</v>
      </c>
      <c r="B10" s="564"/>
      <c r="C10" s="564"/>
      <c r="D10" s="564"/>
      <c r="E10" s="564"/>
      <c r="F10" s="564"/>
      <c r="G10" s="564"/>
      <c r="H10" s="564"/>
      <c r="I10" s="29"/>
      <c r="J10" s="29"/>
      <c r="K10" s="29"/>
      <c r="L10" s="29"/>
      <c r="M10" s="29"/>
      <c r="N10" s="29"/>
    </row>
    <row r="11" spans="1:14" x14ac:dyDescent="0.3">
      <c r="A11" s="5"/>
    </row>
    <row r="12" spans="1:14" ht="128.4" customHeight="1" x14ac:dyDescent="0.3">
      <c r="A12" s="561" t="s">
        <v>721</v>
      </c>
      <c r="B12" s="562"/>
      <c r="C12" s="562"/>
      <c r="D12" s="562"/>
      <c r="E12" s="562"/>
      <c r="F12" s="562"/>
      <c r="G12" s="562"/>
      <c r="H12" s="562"/>
    </row>
    <row r="13" spans="1:14" ht="15.6" x14ac:dyDescent="0.3">
      <c r="A13" s="3"/>
    </row>
    <row r="14" spans="1:14" ht="175.2" customHeight="1" x14ac:dyDescent="0.3">
      <c r="A14" s="559" t="s">
        <v>731</v>
      </c>
      <c r="B14" s="560"/>
      <c r="C14" s="560"/>
      <c r="D14" s="560"/>
      <c r="E14" s="560"/>
      <c r="F14" s="560"/>
      <c r="G14" s="560"/>
      <c r="H14" s="560"/>
    </row>
    <row r="16" spans="1:14" ht="161.4" customHeight="1" x14ac:dyDescent="0.3">
      <c r="A16" s="559" t="s">
        <v>727</v>
      </c>
      <c r="B16" s="559"/>
      <c r="C16" s="559"/>
      <c r="D16" s="559"/>
      <c r="E16" s="559"/>
      <c r="F16" s="559"/>
      <c r="G16" s="559"/>
      <c r="H16" s="559"/>
    </row>
    <row r="18" spans="1:8" ht="104.4" customHeight="1" x14ac:dyDescent="0.3">
      <c r="A18" s="559" t="s">
        <v>728</v>
      </c>
      <c r="B18" s="559"/>
      <c r="C18" s="559"/>
      <c r="D18" s="559"/>
      <c r="E18" s="559"/>
      <c r="F18" s="559"/>
      <c r="G18" s="559"/>
      <c r="H18" s="559"/>
    </row>
  </sheetData>
  <mergeCells count="9">
    <mergeCell ref="A14:H14"/>
    <mergeCell ref="A16:H16"/>
    <mergeCell ref="A18:H18"/>
    <mergeCell ref="A12:H12"/>
    <mergeCell ref="A1:N1"/>
    <mergeCell ref="A6:H6"/>
    <mergeCell ref="A7:H7"/>
    <mergeCell ref="A10:H10"/>
    <mergeCell ref="A9:H9"/>
  </mergeCells>
  <pageMargins left="0.7" right="0.7" top="0.75" bottom="0.75" header="0.3" footer="0.3"/>
  <pageSetup paperSize="9" scale="52" fitToHeight="0"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workbookViewId="0">
      <selection activeCell="D17" sqref="D17"/>
    </sheetView>
  </sheetViews>
  <sheetFormatPr defaultRowHeight="14.4" x14ac:dyDescent="0.3"/>
  <cols>
    <col min="1" max="1" width="10.6640625" customWidth="1"/>
    <col min="2" max="2" width="53.33203125" customWidth="1"/>
  </cols>
  <sheetData>
    <row r="1" spans="1:2" ht="15" thickBot="1" x14ac:dyDescent="0.35">
      <c r="B1" t="s">
        <v>901</v>
      </c>
    </row>
    <row r="2" spans="1:2" ht="31.8" thickBot="1" x14ac:dyDescent="0.35">
      <c r="A2" s="334" t="s">
        <v>902</v>
      </c>
      <c r="B2" s="335" t="s">
        <v>903</v>
      </c>
    </row>
    <row r="3" spans="1:2" ht="15.6" x14ac:dyDescent="0.3">
      <c r="A3" s="336">
        <v>0</v>
      </c>
      <c r="B3" s="337" t="s">
        <v>904</v>
      </c>
    </row>
    <row r="4" spans="1:2" ht="15.6" x14ac:dyDescent="0.3">
      <c r="A4" s="338">
        <v>1</v>
      </c>
      <c r="B4" s="339" t="s">
        <v>905</v>
      </c>
    </row>
    <row r="5" spans="1:2" ht="15.6" x14ac:dyDescent="0.3">
      <c r="A5" s="338">
        <v>2</v>
      </c>
      <c r="B5" s="339" t="s">
        <v>906</v>
      </c>
    </row>
    <row r="6" spans="1:2" ht="15.6" x14ac:dyDescent="0.3">
      <c r="A6" s="338">
        <v>3</v>
      </c>
      <c r="B6" s="339" t="s">
        <v>907</v>
      </c>
    </row>
    <row r="7" spans="1:2" ht="15.6" x14ac:dyDescent="0.3">
      <c r="A7" s="338">
        <v>4</v>
      </c>
      <c r="B7" s="339" t="s">
        <v>908</v>
      </c>
    </row>
    <row r="8" spans="1:2" ht="15.6" x14ac:dyDescent="0.3">
      <c r="A8" s="338">
        <v>5</v>
      </c>
      <c r="B8" s="339" t="s">
        <v>909</v>
      </c>
    </row>
    <row r="9" spans="1:2" ht="15.6" x14ac:dyDescent="0.3">
      <c r="A9" s="338">
        <v>6</v>
      </c>
      <c r="B9" s="339" t="s">
        <v>910</v>
      </c>
    </row>
    <row r="10" spans="1:2" ht="15.6" x14ac:dyDescent="0.3">
      <c r="A10" s="338">
        <v>7</v>
      </c>
      <c r="B10" s="339" t="s">
        <v>911</v>
      </c>
    </row>
    <row r="11" spans="1:2" ht="15.6" x14ac:dyDescent="0.3">
      <c r="A11" s="338">
        <v>8</v>
      </c>
      <c r="B11" s="339" t="s">
        <v>912</v>
      </c>
    </row>
    <row r="12" spans="1:2" ht="15.6" x14ac:dyDescent="0.3">
      <c r="A12" s="338">
        <v>9</v>
      </c>
      <c r="B12" s="339" t="s">
        <v>913</v>
      </c>
    </row>
    <row r="13" spans="1:2" ht="15.6" x14ac:dyDescent="0.3">
      <c r="A13" s="338">
        <v>10</v>
      </c>
      <c r="B13" s="339" t="s">
        <v>914</v>
      </c>
    </row>
    <row r="14" spans="1:2" ht="15.6" x14ac:dyDescent="0.3">
      <c r="A14" s="338">
        <v>11</v>
      </c>
      <c r="B14" s="339" t="s">
        <v>915</v>
      </c>
    </row>
    <row r="15" spans="1:2" ht="15.6" x14ac:dyDescent="0.3">
      <c r="A15" s="338">
        <v>12</v>
      </c>
      <c r="B15" s="339" t="s">
        <v>916</v>
      </c>
    </row>
    <row r="16" spans="1:2" ht="15.6" x14ac:dyDescent="0.3">
      <c r="A16" s="338">
        <v>13</v>
      </c>
      <c r="B16" s="339" t="s">
        <v>917</v>
      </c>
    </row>
    <row r="17" spans="1:2" ht="15.6" x14ac:dyDescent="0.3">
      <c r="A17" s="338">
        <v>14</v>
      </c>
      <c r="B17" s="339" t="s">
        <v>918</v>
      </c>
    </row>
    <row r="18" spans="1:2" ht="15.6" x14ac:dyDescent="0.3">
      <c r="A18" s="338">
        <v>15</v>
      </c>
      <c r="B18" s="339" t="s">
        <v>919</v>
      </c>
    </row>
    <row r="19" spans="1:2" ht="15.6" x14ac:dyDescent="0.3">
      <c r="A19" s="338">
        <v>16</v>
      </c>
      <c r="B19" s="339" t="s">
        <v>920</v>
      </c>
    </row>
    <row r="20" spans="1:2" ht="15.6" x14ac:dyDescent="0.3">
      <c r="A20" s="338">
        <v>17</v>
      </c>
      <c r="B20" s="339" t="s">
        <v>921</v>
      </c>
    </row>
    <row r="21" spans="1:2" ht="16.2" thickBot="1" x14ac:dyDescent="0.35">
      <c r="A21" s="340">
        <v>18</v>
      </c>
      <c r="B21" s="341" t="s">
        <v>922</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1"/>
  <sheetViews>
    <sheetView tabSelected="1" workbookViewId="0">
      <selection activeCell="A7" sqref="A7:H7"/>
    </sheetView>
  </sheetViews>
  <sheetFormatPr defaultRowHeight="14.4" x14ac:dyDescent="0.3"/>
  <cols>
    <col min="1" max="1" width="28.109375" customWidth="1"/>
    <col min="2" max="2" width="24.109375" customWidth="1"/>
    <col min="3" max="3" width="21.109375" customWidth="1"/>
    <col min="4" max="4" width="15.5546875" customWidth="1"/>
    <col min="5" max="5" width="13" customWidth="1"/>
    <col min="6" max="6" width="15.5546875" customWidth="1"/>
    <col min="7" max="7" width="12.88671875" customWidth="1"/>
    <col min="8" max="8" width="24" customWidth="1"/>
  </cols>
  <sheetData>
    <row r="2" spans="1:8" ht="15.6" x14ac:dyDescent="0.3">
      <c r="A2" s="564" t="s">
        <v>6</v>
      </c>
      <c r="B2" s="564"/>
      <c r="C2" s="564"/>
      <c r="D2" s="564"/>
      <c r="E2" s="564"/>
      <c r="F2" s="564"/>
      <c r="G2" s="564"/>
      <c r="H2" s="564"/>
    </row>
    <row r="3" spans="1:8" ht="15.6" x14ac:dyDescent="0.3">
      <c r="A3" s="568" t="s">
        <v>726</v>
      </c>
      <c r="B3" s="568"/>
      <c r="C3" s="568"/>
      <c r="D3" s="568"/>
      <c r="E3" s="568"/>
      <c r="F3" s="568"/>
      <c r="G3" s="568"/>
      <c r="H3" s="568"/>
    </row>
    <row r="4" spans="1:8" ht="15.6" x14ac:dyDescent="0.3">
      <c r="A4" s="204"/>
      <c r="B4" s="204"/>
      <c r="C4" s="204"/>
      <c r="D4" s="204"/>
      <c r="E4" s="204"/>
      <c r="F4" s="204"/>
      <c r="G4" s="204"/>
      <c r="H4" s="204"/>
    </row>
    <row r="5" spans="1:8" ht="320.39999999999998" customHeight="1" x14ac:dyDescent="0.3">
      <c r="A5" s="569" t="s">
        <v>722</v>
      </c>
      <c r="B5" s="560"/>
      <c r="C5" s="560"/>
      <c r="D5" s="560"/>
      <c r="E5" s="560"/>
      <c r="F5" s="560"/>
      <c r="G5" s="560"/>
      <c r="H5" s="560"/>
    </row>
    <row r="7" spans="1:8" ht="225" customHeight="1" x14ac:dyDescent="0.3">
      <c r="A7" s="559" t="s">
        <v>723</v>
      </c>
      <c r="B7" s="559"/>
      <c r="C7" s="559"/>
      <c r="D7" s="559"/>
      <c r="E7" s="559"/>
      <c r="F7" s="559"/>
      <c r="G7" s="559"/>
      <c r="H7" s="559"/>
    </row>
    <row r="9" spans="1:8" ht="220.2" customHeight="1" x14ac:dyDescent="0.3">
      <c r="A9" s="565" t="s">
        <v>724</v>
      </c>
      <c r="B9" s="566"/>
      <c r="C9" s="566"/>
      <c r="D9" s="566"/>
      <c r="E9" s="566"/>
      <c r="F9" s="566"/>
      <c r="G9" s="566"/>
      <c r="H9" s="566"/>
    </row>
    <row r="11" spans="1:8" ht="15.6" x14ac:dyDescent="0.3">
      <c r="A11" s="567" t="s">
        <v>725</v>
      </c>
      <c r="B11" s="567"/>
      <c r="C11" s="567"/>
      <c r="D11" s="567"/>
      <c r="E11" s="567"/>
      <c r="F11" s="567"/>
      <c r="G11" s="567"/>
      <c r="H11" s="567"/>
    </row>
  </sheetData>
  <mergeCells count="6">
    <mergeCell ref="A9:H9"/>
    <mergeCell ref="A11:H11"/>
    <mergeCell ref="A2:H2"/>
    <mergeCell ref="A3:H3"/>
    <mergeCell ref="A5:H5"/>
    <mergeCell ref="A7:H7"/>
  </mergeCells>
  <pageMargins left="0.98425196850393704" right="0.98425196850393704" top="0.98425196850393704" bottom="0.98425196850393704" header="0.51181102362204722" footer="0.51181102362204722"/>
  <pageSetup paperSize="9"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election activeCell="A4" sqref="A4:H4"/>
    </sheetView>
  </sheetViews>
  <sheetFormatPr defaultRowHeight="14.4" x14ac:dyDescent="0.3"/>
  <cols>
    <col min="1" max="1" width="23.44140625" customWidth="1"/>
    <col min="2" max="2" width="23" customWidth="1"/>
    <col min="3" max="3" width="15.88671875" customWidth="1"/>
    <col min="4" max="4" width="21.33203125" customWidth="1"/>
    <col min="5" max="5" width="20.5546875" customWidth="1"/>
    <col min="6" max="6" width="18" customWidth="1"/>
    <col min="7" max="7" width="17.6640625" customWidth="1"/>
  </cols>
  <sheetData>
    <row r="1" spans="1:8" ht="15.6" x14ac:dyDescent="0.3">
      <c r="A1" s="570" t="s">
        <v>9</v>
      </c>
      <c r="B1" s="570"/>
      <c r="C1" s="570"/>
      <c r="D1" s="570"/>
      <c r="E1" s="570"/>
      <c r="F1" s="570"/>
      <c r="G1" s="570"/>
      <c r="H1" s="570"/>
    </row>
    <row r="2" spans="1:8" ht="15.6" x14ac:dyDescent="0.3">
      <c r="A2" s="564" t="s">
        <v>10</v>
      </c>
      <c r="B2" s="564"/>
      <c r="C2" s="564"/>
      <c r="D2" s="564"/>
      <c r="E2" s="564"/>
      <c r="F2" s="564"/>
      <c r="G2" s="564"/>
      <c r="H2" s="564"/>
    </row>
    <row r="3" spans="1:8" x14ac:dyDescent="0.3">
      <c r="A3" s="6"/>
    </row>
    <row r="4" spans="1:8" ht="100.95" customHeight="1" x14ac:dyDescent="0.3">
      <c r="A4" s="571" t="s">
        <v>1548</v>
      </c>
      <c r="B4" s="571"/>
      <c r="C4" s="571"/>
      <c r="D4" s="571"/>
      <c r="E4" s="571"/>
      <c r="F4" s="571"/>
      <c r="G4" s="571"/>
      <c r="H4" s="571"/>
    </row>
    <row r="5" spans="1:8" x14ac:dyDescent="0.3">
      <c r="A5" s="31"/>
      <c r="B5" s="28"/>
      <c r="C5" s="28"/>
      <c r="D5" s="28"/>
      <c r="E5" s="28"/>
      <c r="F5" s="28"/>
      <c r="G5" s="28"/>
      <c r="H5" s="28"/>
    </row>
    <row r="6" spans="1:8" x14ac:dyDescent="0.3">
      <c r="A6" s="28"/>
      <c r="B6" s="28"/>
      <c r="C6" s="28"/>
      <c r="D6" s="28"/>
      <c r="E6" s="28"/>
      <c r="F6" s="28"/>
      <c r="G6" s="28"/>
      <c r="H6" s="28"/>
    </row>
    <row r="7" spans="1:8" x14ac:dyDescent="0.3">
      <c r="A7" s="28"/>
      <c r="B7" s="28"/>
      <c r="C7" s="28"/>
      <c r="D7" s="28"/>
      <c r="E7" s="28"/>
      <c r="F7" s="28"/>
      <c r="G7" s="28"/>
      <c r="H7" s="28"/>
    </row>
  </sheetData>
  <mergeCells count="3">
    <mergeCell ref="A1:H1"/>
    <mergeCell ref="A2:H2"/>
    <mergeCell ref="A4:H4"/>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10"/>
  <sheetViews>
    <sheetView workbookViewId="0">
      <selection activeCell="A67" sqref="A67:H67"/>
    </sheetView>
  </sheetViews>
  <sheetFormatPr defaultRowHeight="14.4" x14ac:dyDescent="0.3"/>
  <cols>
    <col min="1" max="1" width="19.33203125" customWidth="1"/>
    <col min="2" max="2" width="43.5546875" customWidth="1"/>
    <col min="3" max="3" width="24.109375" customWidth="1"/>
    <col min="4" max="4" width="28.88671875" customWidth="1"/>
    <col min="5" max="5" width="25.109375" customWidth="1"/>
    <col min="6" max="6" width="23.109375" customWidth="1"/>
  </cols>
  <sheetData>
    <row r="2" spans="1:8" ht="16.2" thickBot="1" x14ac:dyDescent="0.35">
      <c r="A2" s="564" t="s">
        <v>11</v>
      </c>
      <c r="B2" s="564"/>
      <c r="C2" s="564"/>
      <c r="D2" s="564"/>
      <c r="E2" s="564"/>
      <c r="F2" s="564"/>
      <c r="G2" s="564"/>
      <c r="H2" s="564"/>
    </row>
    <row r="3" spans="1:8" ht="15.6" x14ac:dyDescent="0.3">
      <c r="A3" s="564" t="s">
        <v>1656</v>
      </c>
      <c r="B3" s="564"/>
      <c r="C3" s="564"/>
      <c r="D3" s="564"/>
      <c r="E3" s="564"/>
      <c r="F3" s="564"/>
      <c r="G3" s="564"/>
      <c r="H3" s="564"/>
    </row>
    <row r="4" spans="1:8" x14ac:dyDescent="0.3">
      <c r="A4" s="6"/>
    </row>
    <row r="5" spans="1:8" ht="116.4" customHeight="1" x14ac:dyDescent="0.3">
      <c r="A5" s="571" t="s">
        <v>729</v>
      </c>
      <c r="B5" s="574"/>
      <c r="C5" s="574"/>
      <c r="D5" s="574"/>
      <c r="E5" s="574"/>
      <c r="F5" s="574"/>
      <c r="G5" s="574"/>
      <c r="H5" s="574"/>
    </row>
    <row r="6" spans="1:8" ht="18.600000000000001" customHeight="1" x14ac:dyDescent="0.3">
      <c r="A6" s="567" t="s">
        <v>1545</v>
      </c>
      <c r="B6" s="567"/>
      <c r="C6" s="567"/>
      <c r="D6" s="567"/>
      <c r="E6" s="567"/>
      <c r="F6" s="567"/>
      <c r="G6" s="567"/>
      <c r="H6" s="567"/>
    </row>
    <row r="7" spans="1:8" ht="18.600000000000001" customHeight="1" x14ac:dyDescent="0.3">
      <c r="A7" s="212"/>
      <c r="B7" s="212"/>
      <c r="C7" s="212"/>
      <c r="D7" s="212"/>
      <c r="E7" s="212"/>
      <c r="F7" s="212"/>
      <c r="G7" s="212"/>
      <c r="H7" s="212"/>
    </row>
    <row r="8" spans="1:8" ht="18.600000000000001" customHeight="1" x14ac:dyDescent="0.3">
      <c r="A8" s="212"/>
      <c r="B8" s="212"/>
      <c r="C8" s="212"/>
      <c r="D8" s="212"/>
      <c r="E8" s="212"/>
      <c r="F8" s="212"/>
      <c r="G8" s="212"/>
      <c r="H8" s="212"/>
    </row>
    <row r="9" spans="1:8" ht="18.600000000000001" customHeight="1" x14ac:dyDescent="0.3">
      <c r="A9" s="212"/>
      <c r="B9" s="212"/>
      <c r="C9" s="212"/>
      <c r="D9" s="212"/>
      <c r="E9" s="212"/>
      <c r="F9" s="212"/>
      <c r="G9" s="212"/>
      <c r="H9" s="212"/>
    </row>
    <row r="10" spans="1:8" ht="18.600000000000001" customHeight="1" x14ac:dyDescent="0.3">
      <c r="A10" s="212"/>
      <c r="B10" s="212"/>
      <c r="C10" s="212"/>
      <c r="D10" s="212"/>
      <c r="E10" s="212"/>
      <c r="F10" s="212"/>
      <c r="G10" s="212"/>
      <c r="H10" s="212"/>
    </row>
    <row r="11" spans="1:8" ht="18.600000000000001" customHeight="1" x14ac:dyDescent="0.3">
      <c r="A11" s="212"/>
      <c r="B11" s="212"/>
      <c r="C11" s="212"/>
      <c r="D11" s="212"/>
      <c r="E11" s="212"/>
      <c r="F11" s="212"/>
      <c r="G11" s="212"/>
      <c r="H11" s="212"/>
    </row>
    <row r="12" spans="1:8" ht="18.600000000000001" customHeight="1" x14ac:dyDescent="0.3">
      <c r="A12" s="212"/>
      <c r="B12" s="212"/>
      <c r="C12" s="212"/>
      <c r="D12" s="212"/>
      <c r="E12" s="212"/>
      <c r="F12" s="212"/>
      <c r="G12" s="212"/>
      <c r="H12" s="212"/>
    </row>
    <row r="13" spans="1:8" ht="18.600000000000001" customHeight="1" x14ac:dyDescent="0.3">
      <c r="A13" s="212"/>
      <c r="B13" s="212"/>
      <c r="C13" s="212"/>
      <c r="D13" s="212"/>
      <c r="E13" s="212"/>
      <c r="F13" s="212"/>
      <c r="G13" s="212"/>
      <c r="H13" s="212"/>
    </row>
    <row r="14" spans="1:8" ht="18.600000000000001" customHeight="1" x14ac:dyDescent="0.3">
      <c r="A14" s="212"/>
      <c r="B14" s="212"/>
      <c r="C14" s="212"/>
      <c r="D14" s="212"/>
      <c r="E14" s="212"/>
      <c r="F14" s="212"/>
      <c r="G14" s="212"/>
      <c r="H14" s="212"/>
    </row>
    <row r="15" spans="1:8" ht="18.600000000000001" customHeight="1" x14ac:dyDescent="0.3">
      <c r="A15" s="212"/>
      <c r="B15" s="212"/>
      <c r="C15" s="212"/>
      <c r="D15" s="212"/>
      <c r="E15" s="212"/>
      <c r="F15" s="212"/>
      <c r="G15" s="212"/>
      <c r="H15" s="212"/>
    </row>
    <row r="16" spans="1:8" ht="18.600000000000001" customHeight="1" x14ac:dyDescent="0.3">
      <c r="A16" s="212"/>
      <c r="B16" s="212"/>
      <c r="C16" s="212"/>
      <c r="D16" s="212"/>
      <c r="E16" s="212"/>
      <c r="F16" s="212"/>
      <c r="G16" s="212"/>
      <c r="H16" s="212"/>
    </row>
    <row r="17" spans="1:8" ht="18.600000000000001" customHeight="1" x14ac:dyDescent="0.3">
      <c r="A17" s="211"/>
      <c r="B17" s="211"/>
      <c r="C17" s="211"/>
      <c r="D17" s="211"/>
      <c r="E17" s="211"/>
      <c r="F17" s="211"/>
      <c r="G17" s="211"/>
      <c r="H17" s="211"/>
    </row>
    <row r="18" spans="1:8" ht="18.600000000000001" customHeight="1" x14ac:dyDescent="0.3">
      <c r="A18" s="211"/>
      <c r="B18" s="211"/>
      <c r="C18" s="211"/>
      <c r="D18" s="211"/>
      <c r="E18" s="211"/>
      <c r="F18" s="211"/>
      <c r="G18" s="211"/>
      <c r="H18" s="211"/>
    </row>
    <row r="19" spans="1:8" ht="18.600000000000001" customHeight="1" x14ac:dyDescent="0.3">
      <c r="A19" s="211"/>
      <c r="B19" s="211"/>
      <c r="C19" s="211"/>
      <c r="D19" s="211"/>
      <c r="E19" s="211"/>
      <c r="F19" s="211"/>
      <c r="G19" s="211"/>
      <c r="H19" s="211"/>
    </row>
    <row r="20" spans="1:8" ht="18.600000000000001" customHeight="1" x14ac:dyDescent="0.3">
      <c r="A20" s="211"/>
      <c r="B20" s="211"/>
      <c r="C20" s="211"/>
      <c r="D20" s="211"/>
      <c r="E20" s="211"/>
      <c r="F20" s="211"/>
      <c r="G20" s="211"/>
      <c r="H20" s="211"/>
    </row>
    <row r="21" spans="1:8" ht="18.600000000000001" customHeight="1" x14ac:dyDescent="0.3">
      <c r="A21" s="211"/>
      <c r="B21" s="211"/>
      <c r="C21" s="211"/>
      <c r="D21" s="211"/>
      <c r="E21" s="211"/>
      <c r="F21" s="211"/>
      <c r="G21" s="211"/>
      <c r="H21" s="211"/>
    </row>
    <row r="22" spans="1:8" ht="238.2" customHeight="1" x14ac:dyDescent="0.3">
      <c r="A22" s="565" t="s">
        <v>1551</v>
      </c>
      <c r="B22" s="575"/>
      <c r="C22" s="575"/>
      <c r="D22" s="575"/>
      <c r="E22" s="575"/>
      <c r="F22" s="575"/>
      <c r="G22" s="575"/>
      <c r="H22" s="575"/>
    </row>
    <row r="23" spans="1:8" ht="20.399999999999999" customHeight="1" x14ac:dyDescent="0.3">
      <c r="A23" s="210"/>
      <c r="B23" s="205" t="s">
        <v>730</v>
      </c>
      <c r="C23" s="205"/>
      <c r="D23" s="205"/>
      <c r="E23" s="205"/>
      <c r="F23" s="205"/>
      <c r="G23" s="205"/>
      <c r="H23" s="205"/>
    </row>
    <row r="24" spans="1:8" ht="25.95" customHeight="1" x14ac:dyDescent="0.3">
      <c r="A24" s="210"/>
      <c r="B24" s="205"/>
      <c r="C24" s="205"/>
      <c r="D24" s="205"/>
      <c r="E24" s="205"/>
      <c r="F24" s="205"/>
      <c r="G24" s="205"/>
      <c r="H24" s="205"/>
    </row>
    <row r="25" spans="1:8" ht="137.4" customHeight="1" x14ac:dyDescent="0.3">
      <c r="A25" s="208"/>
      <c r="B25" s="205"/>
      <c r="C25" s="205"/>
      <c r="D25" s="205"/>
      <c r="E25" s="205"/>
      <c r="F25" s="205"/>
      <c r="G25" s="205"/>
      <c r="H25" s="205"/>
    </row>
    <row r="26" spans="1:8" ht="207" customHeight="1" x14ac:dyDescent="0.3">
      <c r="A26" s="573" t="s">
        <v>1550</v>
      </c>
      <c r="B26" s="559"/>
      <c r="C26" s="559"/>
      <c r="D26" s="559"/>
      <c r="E26" s="559"/>
      <c r="F26" s="559"/>
      <c r="G26" s="559"/>
      <c r="H26" s="559"/>
    </row>
    <row r="27" spans="1:8" ht="43.95" customHeight="1" x14ac:dyDescent="0.3">
      <c r="A27" s="209"/>
      <c r="B27" s="206"/>
      <c r="C27" s="206"/>
      <c r="D27" s="206"/>
      <c r="E27" s="206"/>
      <c r="F27" s="206"/>
      <c r="G27" s="206"/>
      <c r="H27" s="206"/>
    </row>
    <row r="28" spans="1:8" ht="51" customHeight="1" x14ac:dyDescent="0.3">
      <c r="A28" s="209"/>
      <c r="B28" s="206"/>
      <c r="C28" s="206"/>
      <c r="D28" s="206"/>
      <c r="E28" s="206"/>
      <c r="F28" s="206"/>
      <c r="G28" s="206"/>
      <c r="H28" s="206"/>
    </row>
    <row r="29" spans="1:8" ht="43.95" customHeight="1" x14ac:dyDescent="0.3">
      <c r="A29" s="209"/>
      <c r="B29" s="206"/>
      <c r="C29" s="206"/>
      <c r="D29" s="206"/>
      <c r="E29" s="206"/>
      <c r="F29" s="206"/>
      <c r="G29" s="206"/>
      <c r="H29" s="206"/>
    </row>
    <row r="30" spans="1:8" ht="43.95" customHeight="1" x14ac:dyDescent="0.3">
      <c r="A30" s="209"/>
      <c r="B30" s="206"/>
      <c r="C30" s="206"/>
      <c r="D30" s="206"/>
      <c r="E30" s="206"/>
      <c r="F30" s="206"/>
      <c r="G30" s="206"/>
      <c r="H30" s="206"/>
    </row>
    <row r="31" spans="1:8" ht="43.95" customHeight="1" x14ac:dyDescent="0.3">
      <c r="A31" s="209"/>
      <c r="B31" s="206"/>
      <c r="C31" s="206"/>
      <c r="D31" s="206"/>
      <c r="E31" s="206"/>
      <c r="F31" s="206"/>
      <c r="G31" s="206"/>
      <c r="H31" s="206"/>
    </row>
    <row r="32" spans="1:8" ht="43.95" customHeight="1" x14ac:dyDescent="0.3">
      <c r="A32" s="209"/>
      <c r="B32" s="206"/>
      <c r="C32" s="206"/>
      <c r="D32" s="206"/>
      <c r="E32" s="206"/>
      <c r="F32" s="206"/>
      <c r="G32" s="206"/>
      <c r="H32" s="206"/>
    </row>
    <row r="33" spans="1:8" ht="46.2" customHeight="1" x14ac:dyDescent="0.3">
      <c r="A33" s="209"/>
      <c r="B33" s="206"/>
      <c r="C33" s="206"/>
      <c r="D33" s="206"/>
      <c r="E33" s="206"/>
      <c r="F33" s="206"/>
      <c r="G33" s="206"/>
      <c r="H33" s="206"/>
    </row>
    <row r="34" spans="1:8" ht="43.95" customHeight="1" x14ac:dyDescent="0.3">
      <c r="A34" s="209"/>
      <c r="B34" s="206"/>
      <c r="C34" s="206"/>
      <c r="D34" s="206"/>
      <c r="E34" s="206"/>
      <c r="F34" s="206"/>
      <c r="G34" s="206"/>
      <c r="H34" s="206"/>
    </row>
    <row r="35" spans="1:8" ht="51.6" customHeight="1" x14ac:dyDescent="0.3">
      <c r="A35" s="209"/>
      <c r="B35" s="206"/>
      <c r="C35" s="206"/>
      <c r="D35" s="206"/>
      <c r="E35" s="206"/>
      <c r="F35" s="206"/>
      <c r="G35" s="206"/>
      <c r="H35" s="206"/>
    </row>
    <row r="36" spans="1:8" ht="46.95" customHeight="1" x14ac:dyDescent="0.3">
      <c r="A36" s="209"/>
      <c r="B36" s="206"/>
      <c r="C36" s="206"/>
      <c r="D36" s="206"/>
      <c r="E36" s="206"/>
      <c r="F36" s="206"/>
      <c r="G36" s="206"/>
      <c r="H36" s="206"/>
    </row>
    <row r="37" spans="1:8" ht="46.95" customHeight="1" x14ac:dyDescent="0.3">
      <c r="A37" s="209"/>
      <c r="B37" s="206"/>
      <c r="C37" s="206"/>
      <c r="D37" s="206"/>
      <c r="E37" s="206"/>
      <c r="F37" s="206"/>
      <c r="G37" s="206"/>
      <c r="H37" s="206"/>
    </row>
    <row r="38" spans="1:8" ht="49.2" customHeight="1" x14ac:dyDescent="0.3">
      <c r="A38" s="209"/>
      <c r="B38" s="206"/>
      <c r="C38" s="206"/>
      <c r="D38" s="206"/>
      <c r="E38" s="206"/>
      <c r="F38" s="206"/>
      <c r="G38" s="206"/>
      <c r="H38" s="206"/>
    </row>
    <row r="39" spans="1:8" ht="46.95" customHeight="1" x14ac:dyDescent="0.3">
      <c r="A39" s="209"/>
      <c r="B39" s="206"/>
      <c r="C39" s="206"/>
      <c r="D39" s="206"/>
      <c r="E39" s="206"/>
      <c r="F39" s="206"/>
      <c r="G39" s="206"/>
      <c r="H39" s="206"/>
    </row>
    <row r="40" spans="1:8" ht="47.4" customHeight="1" x14ac:dyDescent="0.3">
      <c r="A40" s="209"/>
      <c r="B40" s="206"/>
      <c r="C40" s="206"/>
      <c r="D40" s="206"/>
      <c r="E40" s="206"/>
      <c r="F40" s="206"/>
      <c r="G40" s="206"/>
      <c r="H40" s="206"/>
    </row>
    <row r="41" spans="1:8" ht="48.6" customHeight="1" x14ac:dyDescent="0.3">
      <c r="A41" s="209"/>
      <c r="B41" s="206"/>
      <c r="C41" s="206"/>
      <c r="D41" s="206"/>
      <c r="E41" s="206"/>
      <c r="F41" s="206"/>
      <c r="G41" s="206"/>
      <c r="H41" s="206"/>
    </row>
    <row r="42" spans="1:8" ht="47.4" customHeight="1" x14ac:dyDescent="0.3">
      <c r="A42" s="209"/>
      <c r="B42" s="206"/>
      <c r="C42" s="206"/>
      <c r="D42" s="206"/>
      <c r="E42" s="206"/>
      <c r="F42" s="206"/>
      <c r="G42" s="206"/>
      <c r="H42" s="206"/>
    </row>
    <row r="43" spans="1:8" ht="21.6" customHeight="1" x14ac:dyDescent="0.3">
      <c r="A43" s="209"/>
      <c r="B43" s="206"/>
      <c r="C43" s="206"/>
      <c r="D43" s="206"/>
      <c r="E43" s="206"/>
      <c r="F43" s="206"/>
      <c r="G43" s="206"/>
      <c r="H43" s="206"/>
    </row>
    <row r="44" spans="1:8" ht="178.95" customHeight="1" x14ac:dyDescent="0.3">
      <c r="A44" s="559" t="s">
        <v>1549</v>
      </c>
      <c r="B44" s="560"/>
      <c r="C44" s="560"/>
      <c r="D44" s="560"/>
      <c r="E44" s="560"/>
      <c r="F44" s="560"/>
      <c r="G44" s="560"/>
      <c r="H44" s="560"/>
    </row>
    <row r="45" spans="1:8" ht="15" customHeight="1" x14ac:dyDescent="0.3">
      <c r="A45" s="206"/>
      <c r="B45" s="207"/>
      <c r="C45" s="207"/>
      <c r="D45" s="207"/>
      <c r="E45" s="207"/>
      <c r="F45" s="207"/>
      <c r="G45" s="207"/>
      <c r="H45" s="207"/>
    </row>
    <row r="46" spans="1:8" ht="185.4" customHeight="1" x14ac:dyDescent="0.3">
      <c r="A46" s="206"/>
      <c r="B46" s="206"/>
      <c r="C46" s="206"/>
      <c r="D46" s="206"/>
      <c r="E46" s="206"/>
      <c r="F46" s="206"/>
      <c r="G46" s="207"/>
      <c r="H46" s="207"/>
    </row>
    <row r="47" spans="1:8" ht="15" customHeight="1" x14ac:dyDescent="0.3">
      <c r="A47" s="206"/>
      <c r="B47" s="207"/>
      <c r="C47" s="207"/>
      <c r="D47" s="207"/>
      <c r="E47" s="207"/>
      <c r="F47" s="207"/>
      <c r="G47" s="207"/>
      <c r="H47" s="207"/>
    </row>
    <row r="48" spans="1:8" ht="161.4" customHeight="1" x14ac:dyDescent="0.3">
      <c r="A48" s="573" t="s">
        <v>1552</v>
      </c>
      <c r="B48" s="560"/>
      <c r="C48" s="560"/>
      <c r="D48" s="560"/>
      <c r="E48" s="560"/>
      <c r="F48" s="560"/>
      <c r="G48" s="560"/>
      <c r="H48" s="560"/>
    </row>
    <row r="49" spans="1:8" ht="19.2" customHeight="1" x14ac:dyDescent="0.3">
      <c r="A49" s="209"/>
      <c r="B49" s="207"/>
      <c r="C49" s="207"/>
      <c r="D49" s="207"/>
      <c r="E49" s="207"/>
      <c r="F49" s="207"/>
      <c r="G49" s="207"/>
      <c r="H49" s="207"/>
    </row>
    <row r="50" spans="1:8" ht="137.4" customHeight="1" x14ac:dyDescent="0.3">
      <c r="A50" s="206"/>
      <c r="B50" s="206"/>
      <c r="C50" s="206"/>
      <c r="D50" s="206"/>
      <c r="E50" s="206"/>
      <c r="F50" s="206"/>
      <c r="G50" s="207"/>
      <c r="H50" s="207"/>
    </row>
    <row r="51" spans="1:8" ht="16.2" customHeight="1" x14ac:dyDescent="0.3">
      <c r="A51" s="209"/>
      <c r="B51" s="207"/>
      <c r="C51" s="207"/>
      <c r="D51" s="207"/>
      <c r="E51" s="207"/>
      <c r="F51" s="207"/>
      <c r="G51" s="207"/>
      <c r="H51" s="207"/>
    </row>
    <row r="52" spans="1:8" ht="156.6" customHeight="1" x14ac:dyDescent="0.3">
      <c r="A52" s="572" t="s">
        <v>1553</v>
      </c>
      <c r="B52" s="572"/>
      <c r="C52" s="572"/>
      <c r="D52" s="572"/>
      <c r="E52" s="572"/>
      <c r="F52" s="572"/>
      <c r="G52" s="572"/>
      <c r="H52" s="572"/>
    </row>
    <row r="53" spans="1:8" ht="40.200000000000003" customHeight="1" x14ac:dyDescent="0.3">
      <c r="A53" s="208"/>
      <c r="B53" s="208"/>
      <c r="C53" s="208"/>
      <c r="D53" s="208"/>
      <c r="E53" s="208"/>
      <c r="F53" s="208"/>
      <c r="G53" s="208"/>
      <c r="H53" s="208"/>
    </row>
    <row r="54" spans="1:8" ht="50.4" customHeight="1" x14ac:dyDescent="0.3">
      <c r="A54" s="208"/>
      <c r="B54" s="208"/>
      <c r="C54" s="208"/>
      <c r="D54" s="208"/>
      <c r="E54" s="208"/>
      <c r="F54" s="208"/>
      <c r="G54" s="208"/>
      <c r="H54" s="208"/>
    </row>
    <row r="55" spans="1:8" ht="50.4" customHeight="1" x14ac:dyDescent="0.3">
      <c r="A55" s="208"/>
      <c r="B55" s="208"/>
      <c r="C55" s="208"/>
      <c r="D55" s="208"/>
      <c r="E55" s="208"/>
      <c r="F55" s="208"/>
      <c r="G55" s="208"/>
      <c r="H55" s="208"/>
    </row>
    <row r="56" spans="1:8" ht="49.2" customHeight="1" x14ac:dyDescent="0.3">
      <c r="A56" s="208"/>
      <c r="B56" s="208"/>
      <c r="C56" s="208"/>
      <c r="D56" s="208"/>
      <c r="E56" s="208"/>
      <c r="F56" s="208"/>
      <c r="G56" s="208"/>
      <c r="H56" s="208"/>
    </row>
    <row r="57" spans="1:8" ht="45" customHeight="1" x14ac:dyDescent="0.3">
      <c r="A57" s="208"/>
      <c r="B57" s="208"/>
      <c r="C57" s="208"/>
      <c r="D57" s="208"/>
      <c r="E57" s="208"/>
      <c r="F57" s="208"/>
      <c r="G57" s="208"/>
      <c r="H57" s="208"/>
    </row>
    <row r="58" spans="1:8" ht="45" customHeight="1" x14ac:dyDescent="0.3">
      <c r="A58" s="208"/>
      <c r="B58" s="208"/>
      <c r="C58" s="208"/>
      <c r="D58" s="208"/>
      <c r="E58" s="208"/>
      <c r="F58" s="208"/>
      <c r="G58" s="208"/>
      <c r="H58" s="208"/>
    </row>
    <row r="59" spans="1:8" ht="45" customHeight="1" x14ac:dyDescent="0.3">
      <c r="A59" s="208"/>
      <c r="B59" s="208"/>
      <c r="C59" s="208"/>
      <c r="D59" s="208"/>
      <c r="E59" s="208"/>
      <c r="F59" s="208"/>
      <c r="G59" s="208"/>
      <c r="H59" s="208"/>
    </row>
    <row r="60" spans="1:8" ht="48.6" customHeight="1" x14ac:dyDescent="0.3">
      <c r="A60" s="208"/>
      <c r="B60" s="208"/>
      <c r="C60" s="208"/>
      <c r="D60" s="208"/>
      <c r="E60" s="208"/>
      <c r="F60" s="208"/>
      <c r="G60" s="208"/>
      <c r="H60" s="208"/>
    </row>
    <row r="61" spans="1:8" ht="45" customHeight="1" x14ac:dyDescent="0.3">
      <c r="A61" s="208"/>
      <c r="B61" s="208"/>
      <c r="C61" s="208"/>
      <c r="D61" s="208"/>
      <c r="E61" s="208"/>
      <c r="F61" s="208"/>
      <c r="G61" s="208"/>
      <c r="H61" s="208"/>
    </row>
    <row r="62" spans="1:8" ht="20.399999999999999" customHeight="1" x14ac:dyDescent="0.3">
      <c r="A62" s="208"/>
      <c r="B62" s="208"/>
      <c r="C62" s="208"/>
      <c r="D62" s="208"/>
      <c r="E62" s="208"/>
      <c r="F62" s="208"/>
      <c r="G62" s="208"/>
      <c r="H62" s="208"/>
    </row>
    <row r="63" spans="1:8" ht="96.6" customHeight="1" x14ac:dyDescent="0.3">
      <c r="A63" s="572" t="s">
        <v>1554</v>
      </c>
      <c r="B63" s="572"/>
      <c r="C63" s="572"/>
      <c r="D63" s="572"/>
      <c r="E63" s="572"/>
      <c r="F63" s="572"/>
      <c r="G63" s="572"/>
      <c r="H63" s="572"/>
    </row>
    <row r="64" spans="1:8" ht="19.2" customHeight="1" x14ac:dyDescent="0.3">
      <c r="A64" s="208"/>
      <c r="B64" s="208"/>
      <c r="C64" s="208"/>
      <c r="D64" s="208"/>
      <c r="E64" s="208"/>
      <c r="F64" s="208"/>
      <c r="G64" s="208"/>
      <c r="H64" s="208"/>
    </row>
    <row r="65" spans="1:8" ht="129.6" customHeight="1" x14ac:dyDescent="0.3">
      <c r="A65" s="206"/>
      <c r="B65" s="206"/>
      <c r="C65" s="206"/>
      <c r="D65" s="206"/>
      <c r="E65" s="206"/>
      <c r="F65" s="206"/>
      <c r="G65" s="208"/>
      <c r="H65" s="208"/>
    </row>
    <row r="66" spans="1:8" ht="20.399999999999999" customHeight="1" x14ac:dyDescent="0.3">
      <c r="A66" s="208"/>
      <c r="B66" s="208"/>
      <c r="C66" s="208"/>
      <c r="D66" s="208"/>
      <c r="E66" s="208"/>
      <c r="F66" s="208"/>
      <c r="G66" s="208"/>
      <c r="H66" s="208"/>
    </row>
    <row r="67" spans="1:8" ht="130.19999999999999" customHeight="1" x14ac:dyDescent="0.3">
      <c r="A67" s="573" t="s">
        <v>1657</v>
      </c>
      <c r="B67" s="573"/>
      <c r="C67" s="573"/>
      <c r="D67" s="573"/>
      <c r="E67" s="573"/>
      <c r="F67" s="573"/>
      <c r="G67" s="573"/>
      <c r="H67" s="573"/>
    </row>
    <row r="68" spans="1:8" ht="14.4" customHeight="1" x14ac:dyDescent="0.3">
      <c r="A68" s="209"/>
      <c r="B68" s="209"/>
      <c r="C68" s="209"/>
      <c r="D68" s="209"/>
      <c r="E68" s="209"/>
      <c r="F68" s="209"/>
      <c r="G68" s="209"/>
      <c r="H68" s="209"/>
    </row>
    <row r="69" spans="1:8" ht="184.95" customHeight="1" x14ac:dyDescent="0.3">
      <c r="A69" s="206"/>
      <c r="B69" s="206"/>
      <c r="C69" s="206"/>
      <c r="D69" s="206"/>
      <c r="E69" s="206"/>
      <c r="F69" s="206"/>
      <c r="G69" s="208"/>
      <c r="H69" s="208"/>
    </row>
    <row r="70" spans="1:8" ht="16.2" customHeight="1" x14ac:dyDescent="0.3">
      <c r="A70" s="208"/>
      <c r="B70" s="208"/>
      <c r="C70" s="208"/>
      <c r="D70" s="208"/>
      <c r="E70" s="208"/>
      <c r="F70" s="208"/>
      <c r="G70" s="208"/>
      <c r="H70" s="208"/>
    </row>
    <row r="71" spans="1:8" ht="159" customHeight="1" x14ac:dyDescent="0.3">
      <c r="A71" s="572" t="s">
        <v>1555</v>
      </c>
      <c r="B71" s="572"/>
      <c r="C71" s="572"/>
      <c r="D71" s="572"/>
      <c r="E71" s="572"/>
      <c r="F71" s="572"/>
      <c r="G71" s="572"/>
      <c r="H71" s="572"/>
    </row>
    <row r="72" spans="1:8" ht="20.399999999999999" customHeight="1" x14ac:dyDescent="0.3">
      <c r="A72" s="208"/>
      <c r="B72" s="208"/>
      <c r="C72" s="208"/>
      <c r="D72" s="208"/>
      <c r="E72" s="208"/>
      <c r="F72" s="208"/>
      <c r="G72" s="208"/>
      <c r="H72" s="208"/>
    </row>
    <row r="73" spans="1:8" ht="89.4" customHeight="1" x14ac:dyDescent="0.3">
      <c r="A73" s="206"/>
      <c r="B73" s="206"/>
      <c r="C73" s="206"/>
      <c r="D73" s="206"/>
      <c r="E73" s="206"/>
      <c r="F73" s="206"/>
      <c r="G73" s="208"/>
      <c r="H73" s="208"/>
    </row>
    <row r="74" spans="1:8" ht="20.399999999999999" customHeight="1" x14ac:dyDescent="0.3">
      <c r="A74" s="208"/>
      <c r="B74" s="208"/>
      <c r="C74" s="208"/>
      <c r="D74" s="208"/>
      <c r="E74" s="208"/>
      <c r="F74" s="208"/>
      <c r="G74" s="208"/>
      <c r="H74" s="208"/>
    </row>
    <row r="75" spans="1:8" ht="180" customHeight="1" x14ac:dyDescent="0.3">
      <c r="A75" s="572" t="s">
        <v>1556</v>
      </c>
      <c r="B75" s="572"/>
      <c r="C75" s="572"/>
      <c r="D75" s="572"/>
      <c r="E75" s="572"/>
      <c r="F75" s="572"/>
      <c r="G75" s="572"/>
      <c r="H75" s="572"/>
    </row>
    <row r="76" spans="1:8" ht="39.6" customHeight="1" x14ac:dyDescent="0.3">
      <c r="A76" s="208"/>
      <c r="B76" s="208"/>
      <c r="C76" s="208"/>
      <c r="D76" s="208"/>
      <c r="E76" s="208"/>
      <c r="F76" s="208"/>
      <c r="G76" s="208"/>
      <c r="H76" s="208"/>
    </row>
    <row r="77" spans="1:8" ht="50.4" customHeight="1" x14ac:dyDescent="0.3">
      <c r="A77" s="208"/>
      <c r="B77" s="208"/>
      <c r="C77" s="208"/>
      <c r="D77" s="208"/>
      <c r="E77" s="208"/>
      <c r="F77" s="208"/>
      <c r="G77" s="208"/>
      <c r="H77" s="208"/>
    </row>
    <row r="78" spans="1:8" ht="50.4" customHeight="1" x14ac:dyDescent="0.3">
      <c r="A78" s="208"/>
      <c r="B78" s="208"/>
      <c r="C78" s="208"/>
      <c r="D78" s="208"/>
      <c r="E78" s="208"/>
      <c r="F78" s="208"/>
      <c r="G78" s="208"/>
      <c r="H78" s="208"/>
    </row>
    <row r="79" spans="1:8" ht="49.2" customHeight="1" x14ac:dyDescent="0.3">
      <c r="A79" s="208"/>
      <c r="B79" s="208"/>
      <c r="C79" s="208"/>
      <c r="D79" s="208"/>
      <c r="E79" s="208"/>
      <c r="F79" s="208"/>
      <c r="G79" s="208"/>
      <c r="H79" s="208"/>
    </row>
    <row r="80" spans="1:8" ht="45" customHeight="1" x14ac:dyDescent="0.3">
      <c r="A80" s="208"/>
      <c r="B80" s="208"/>
      <c r="C80" s="208"/>
      <c r="D80" s="208"/>
      <c r="E80" s="208"/>
      <c r="F80" s="208"/>
      <c r="G80" s="208"/>
      <c r="H80" s="208"/>
    </row>
    <row r="81" spans="1:8" ht="45" customHeight="1" x14ac:dyDescent="0.3">
      <c r="A81" s="208"/>
      <c r="B81" s="208"/>
      <c r="C81" s="208"/>
      <c r="D81" s="208"/>
      <c r="E81" s="208"/>
      <c r="F81" s="208"/>
      <c r="G81" s="208"/>
      <c r="H81" s="208"/>
    </row>
    <row r="82" spans="1:8" ht="45" customHeight="1" x14ac:dyDescent="0.3">
      <c r="A82" s="208"/>
      <c r="B82" s="208"/>
      <c r="C82" s="208"/>
      <c r="D82" s="208"/>
      <c r="E82" s="208"/>
      <c r="F82" s="208"/>
      <c r="G82" s="208"/>
      <c r="H82" s="208"/>
    </row>
    <row r="83" spans="1:8" ht="48.6" customHeight="1" x14ac:dyDescent="0.3">
      <c r="A83" s="208"/>
      <c r="B83" s="208"/>
      <c r="C83" s="208"/>
      <c r="D83" s="208"/>
      <c r="E83" s="208"/>
      <c r="F83" s="208"/>
      <c r="G83" s="208"/>
      <c r="H83" s="208"/>
    </row>
    <row r="84" spans="1:8" ht="45" customHeight="1" x14ac:dyDescent="0.3">
      <c r="A84" s="208"/>
      <c r="B84" s="208"/>
      <c r="C84" s="208"/>
      <c r="D84" s="208"/>
      <c r="E84" s="208"/>
      <c r="F84" s="208"/>
      <c r="G84" s="208"/>
      <c r="H84" s="208"/>
    </row>
    <row r="85" spans="1:8" ht="46.2" customHeight="1" x14ac:dyDescent="0.3">
      <c r="A85" s="208"/>
      <c r="B85" s="208"/>
      <c r="C85" s="208"/>
      <c r="D85" s="208"/>
      <c r="E85" s="208"/>
      <c r="F85" s="208"/>
      <c r="G85" s="208"/>
      <c r="H85" s="208"/>
    </row>
    <row r="86" spans="1:8" ht="20.399999999999999" customHeight="1" x14ac:dyDescent="0.3">
      <c r="A86" s="208"/>
      <c r="B86" s="208"/>
      <c r="C86" s="208"/>
      <c r="D86" s="208"/>
      <c r="E86" s="208"/>
      <c r="F86" s="208"/>
      <c r="G86" s="208"/>
      <c r="H86" s="208"/>
    </row>
    <row r="87" spans="1:8" ht="192" customHeight="1" x14ac:dyDescent="0.3">
      <c r="A87" s="572" t="s">
        <v>1557</v>
      </c>
      <c r="B87" s="572"/>
      <c r="C87" s="572"/>
      <c r="D87" s="572"/>
      <c r="E87" s="572"/>
      <c r="F87" s="572"/>
      <c r="G87" s="572"/>
      <c r="H87" s="572"/>
    </row>
    <row r="88" spans="1:8" ht="20.399999999999999" customHeight="1" x14ac:dyDescent="0.3">
      <c r="A88" s="208"/>
      <c r="B88" s="208"/>
      <c r="C88" s="208"/>
      <c r="D88" s="208"/>
      <c r="E88" s="208"/>
      <c r="F88" s="208"/>
      <c r="G88" s="208"/>
      <c r="H88" s="208"/>
    </row>
    <row r="89" spans="1:8" ht="177.6" customHeight="1" x14ac:dyDescent="0.3">
      <c r="A89" s="206"/>
      <c r="B89" s="206"/>
      <c r="C89" s="206"/>
      <c r="D89" s="206"/>
      <c r="E89" s="206"/>
      <c r="F89" s="206"/>
      <c r="G89" s="208"/>
      <c r="H89" s="208"/>
    </row>
    <row r="90" spans="1:8" ht="20.399999999999999" customHeight="1" x14ac:dyDescent="0.3">
      <c r="A90" s="208"/>
      <c r="B90" s="208"/>
      <c r="C90" s="208"/>
      <c r="D90" s="208"/>
      <c r="E90" s="208"/>
      <c r="F90" s="208"/>
      <c r="G90" s="208"/>
      <c r="H90" s="208"/>
    </row>
    <row r="91" spans="1:8" ht="144" customHeight="1" x14ac:dyDescent="0.3">
      <c r="A91" s="572" t="s">
        <v>1558</v>
      </c>
      <c r="B91" s="572"/>
      <c r="C91" s="572"/>
      <c r="D91" s="572"/>
      <c r="E91" s="572"/>
      <c r="F91" s="572"/>
      <c r="G91" s="572"/>
      <c r="H91" s="572"/>
    </row>
    <row r="92" spans="1:8" ht="18" customHeight="1" x14ac:dyDescent="0.3">
      <c r="A92" s="208"/>
      <c r="B92" s="208"/>
      <c r="C92" s="208"/>
      <c r="D92" s="208"/>
      <c r="E92" s="208"/>
      <c r="F92" s="208"/>
      <c r="G92" s="208"/>
      <c r="H92" s="208"/>
    </row>
    <row r="93" spans="1:8" ht="132.6" customHeight="1" x14ac:dyDescent="0.3">
      <c r="A93" s="206"/>
      <c r="B93" s="206"/>
      <c r="C93" s="206"/>
      <c r="D93" s="206"/>
      <c r="E93" s="206"/>
      <c r="F93" s="206"/>
      <c r="G93" s="208"/>
      <c r="H93" s="208"/>
    </row>
    <row r="94" spans="1:8" ht="18" customHeight="1" x14ac:dyDescent="0.3">
      <c r="A94" s="208"/>
      <c r="B94" s="208"/>
      <c r="C94" s="208"/>
      <c r="D94" s="208"/>
      <c r="E94" s="208"/>
      <c r="F94" s="208"/>
      <c r="G94" s="208"/>
      <c r="H94" s="208"/>
    </row>
    <row r="95" spans="1:8" ht="178.95" customHeight="1" x14ac:dyDescent="0.3">
      <c r="A95" s="572" t="s">
        <v>1559</v>
      </c>
      <c r="B95" s="572"/>
      <c r="C95" s="572"/>
      <c r="D95" s="572"/>
      <c r="E95" s="572"/>
      <c r="F95" s="572"/>
      <c r="G95" s="572"/>
      <c r="H95" s="208"/>
    </row>
    <row r="96" spans="1:8" ht="15.6" customHeight="1" x14ac:dyDescent="0.3">
      <c r="A96" s="208"/>
      <c r="B96" s="208"/>
      <c r="C96" s="208"/>
      <c r="D96" s="208"/>
      <c r="E96" s="208"/>
      <c r="F96" s="208"/>
      <c r="G96" s="208"/>
      <c r="H96" s="208"/>
    </row>
    <row r="97" spans="1:8" ht="222" customHeight="1" x14ac:dyDescent="0.3">
      <c r="A97" s="206"/>
      <c r="B97" s="206"/>
      <c r="C97" s="206"/>
      <c r="D97" s="206"/>
      <c r="E97" s="206"/>
      <c r="F97" s="206"/>
      <c r="G97" s="208"/>
      <c r="H97" s="208"/>
    </row>
    <row r="98" spans="1:8" ht="15.6" customHeight="1" x14ac:dyDescent="0.3">
      <c r="A98" s="208"/>
      <c r="B98" s="208"/>
      <c r="C98" s="208"/>
      <c r="D98" s="208"/>
      <c r="E98" s="208"/>
      <c r="F98" s="208"/>
      <c r="G98" s="208"/>
      <c r="H98" s="208"/>
    </row>
    <row r="99" spans="1:8" ht="135" customHeight="1" x14ac:dyDescent="0.3">
      <c r="A99" s="572" t="s">
        <v>1560</v>
      </c>
      <c r="B99" s="572"/>
      <c r="C99" s="572"/>
      <c r="D99" s="572"/>
      <c r="E99" s="572"/>
      <c r="F99" s="572"/>
      <c r="G99" s="572"/>
      <c r="H99" s="572"/>
    </row>
    <row r="100" spans="1:8" ht="20.399999999999999" customHeight="1" x14ac:dyDescent="0.3">
      <c r="A100" s="208"/>
      <c r="B100" s="208"/>
      <c r="C100" s="208"/>
      <c r="D100" s="208"/>
      <c r="E100" s="208"/>
      <c r="F100" s="208"/>
      <c r="G100" s="208"/>
      <c r="H100" s="208"/>
    </row>
    <row r="101" spans="1:8" ht="214.95" customHeight="1" x14ac:dyDescent="0.3">
      <c r="A101" s="206"/>
      <c r="B101" s="206"/>
      <c r="C101" s="206"/>
      <c r="D101" s="206"/>
      <c r="E101" s="206"/>
      <c r="F101" s="206"/>
      <c r="G101" s="208"/>
      <c r="H101" s="208"/>
    </row>
    <row r="102" spans="1:8" ht="20.399999999999999" customHeight="1" x14ac:dyDescent="0.3">
      <c r="A102" s="208"/>
      <c r="B102" s="208"/>
      <c r="C102" s="208"/>
      <c r="D102" s="208"/>
      <c r="E102" s="208"/>
      <c r="F102" s="208"/>
      <c r="G102" s="208"/>
      <c r="H102" s="208"/>
    </row>
    <row r="103" spans="1:8" ht="264" customHeight="1" x14ac:dyDescent="0.3">
      <c r="A103" s="572" t="s">
        <v>1561</v>
      </c>
      <c r="B103" s="572"/>
      <c r="C103" s="572"/>
      <c r="D103" s="572"/>
      <c r="E103" s="572"/>
      <c r="F103" s="572"/>
      <c r="G103" s="572"/>
      <c r="H103" s="572"/>
    </row>
    <row r="104" spans="1:8" ht="20.399999999999999" customHeight="1" x14ac:dyDescent="0.3">
      <c r="A104" s="208"/>
      <c r="B104" s="208"/>
      <c r="C104" s="208"/>
      <c r="D104" s="208"/>
      <c r="E104" s="208"/>
      <c r="F104" s="208"/>
      <c r="G104" s="208"/>
      <c r="H104" s="208"/>
    </row>
    <row r="105" spans="1:8" ht="137.4" customHeight="1" x14ac:dyDescent="0.3">
      <c r="A105" s="206"/>
      <c r="B105" s="206"/>
      <c r="C105" s="206"/>
      <c r="D105" s="206"/>
      <c r="E105" s="206"/>
      <c r="F105" s="206"/>
      <c r="G105" s="208"/>
      <c r="H105" s="208"/>
    </row>
    <row r="106" spans="1:8" ht="20.399999999999999" customHeight="1" x14ac:dyDescent="0.3">
      <c r="A106" s="208"/>
      <c r="B106" s="208"/>
      <c r="C106" s="208"/>
      <c r="D106" s="208"/>
      <c r="E106" s="208"/>
      <c r="F106" s="208"/>
      <c r="G106" s="208"/>
      <c r="H106" s="208"/>
    </row>
    <row r="107" spans="1:8" ht="100.2" customHeight="1" x14ac:dyDescent="0.3">
      <c r="A107" s="565" t="s">
        <v>1562</v>
      </c>
      <c r="B107" s="565"/>
      <c r="C107" s="565"/>
      <c r="D107" s="565"/>
      <c r="E107" s="565"/>
      <c r="F107" s="565"/>
      <c r="G107" s="565"/>
      <c r="H107" s="565"/>
    </row>
    <row r="108" spans="1:8" ht="20.399999999999999" customHeight="1" x14ac:dyDescent="0.3">
      <c r="A108" s="208"/>
      <c r="B108" s="208"/>
      <c r="C108" s="208"/>
      <c r="D108" s="208"/>
      <c r="E108" s="208"/>
      <c r="F108" s="208"/>
      <c r="G108" s="208"/>
      <c r="H108" s="208"/>
    </row>
    <row r="109" spans="1:8" ht="87" customHeight="1" x14ac:dyDescent="0.3">
      <c r="A109" s="206"/>
      <c r="B109" s="206"/>
      <c r="C109" s="206"/>
      <c r="D109" s="206"/>
      <c r="E109" s="206"/>
      <c r="F109" s="206"/>
      <c r="G109" s="208"/>
      <c r="H109" s="208"/>
    </row>
    <row r="110" spans="1:8" ht="15.6" x14ac:dyDescent="0.3">
      <c r="A110" s="4"/>
    </row>
  </sheetData>
  <mergeCells count="19">
    <mergeCell ref="A26:H26"/>
    <mergeCell ref="A44:H44"/>
    <mergeCell ref="A48:H48"/>
    <mergeCell ref="A2:H2"/>
    <mergeCell ref="A3:H3"/>
    <mergeCell ref="A6:H6"/>
    <mergeCell ref="A5:H5"/>
    <mergeCell ref="A22:H22"/>
    <mergeCell ref="A107:H107"/>
    <mergeCell ref="A87:H87"/>
    <mergeCell ref="A91:H91"/>
    <mergeCell ref="A95:G95"/>
    <mergeCell ref="A99:H99"/>
    <mergeCell ref="A103:H103"/>
    <mergeCell ref="A52:H52"/>
    <mergeCell ref="A63:H63"/>
    <mergeCell ref="A67:H67"/>
    <mergeCell ref="A71:H71"/>
    <mergeCell ref="A75:H75"/>
  </mergeCells>
  <pageMargins left="0.7" right="0.7" top="0.75" bottom="0.75" header="0.3" footer="0.3"/>
  <pageSetup paperSize="9" scale="6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64"/>
  <sheetViews>
    <sheetView zoomScaleNormal="100" zoomScaleSheetLayoutView="100" workbookViewId="0">
      <selection activeCell="C41" sqref="C41"/>
    </sheetView>
  </sheetViews>
  <sheetFormatPr defaultRowHeight="14.4" x14ac:dyDescent="0.3"/>
  <cols>
    <col min="1" max="1" width="8.88671875" customWidth="1"/>
    <col min="2" max="2" width="21.109375" customWidth="1"/>
    <col min="3" max="3" width="41.33203125" customWidth="1"/>
    <col min="4" max="4" width="23.109375" customWidth="1"/>
    <col min="5" max="5" width="21.6640625" customWidth="1"/>
    <col min="6" max="6" width="25.6640625" customWidth="1"/>
  </cols>
  <sheetData>
    <row r="2" spans="1:6" ht="15.6" x14ac:dyDescent="0.3">
      <c r="A2" s="563" t="s">
        <v>23</v>
      </c>
      <c r="B2" s="563"/>
      <c r="C2" s="563"/>
      <c r="D2" s="563"/>
      <c r="E2" s="563"/>
      <c r="F2" s="563"/>
    </row>
    <row r="3" spans="1:6" ht="15.6" x14ac:dyDescent="0.3">
      <c r="A3" s="595" t="s">
        <v>24</v>
      </c>
      <c r="B3" s="595"/>
      <c r="C3" s="595"/>
      <c r="D3" s="595"/>
      <c r="E3" s="595"/>
      <c r="F3" s="595"/>
    </row>
    <row r="4" spans="1:6" ht="15.6" x14ac:dyDescent="0.3">
      <c r="A4" s="1"/>
    </row>
    <row r="5" spans="1:6" ht="48" hidden="1" customHeight="1" x14ac:dyDescent="0.3">
      <c r="A5" s="596" t="s">
        <v>25</v>
      </c>
      <c r="B5" s="596"/>
      <c r="C5" s="596"/>
      <c r="D5" s="596"/>
      <c r="E5" s="596"/>
      <c r="F5" s="596"/>
    </row>
    <row r="6" spans="1:6" ht="48.75" hidden="1" customHeight="1" x14ac:dyDescent="0.3">
      <c r="A6" s="596" t="s">
        <v>26</v>
      </c>
      <c r="B6" s="597"/>
      <c r="C6" s="597"/>
      <c r="D6" s="597"/>
      <c r="E6" s="597"/>
      <c r="F6" s="597"/>
    </row>
    <row r="7" spans="1:6" ht="42" hidden="1" customHeight="1" x14ac:dyDescent="0.3">
      <c r="A7" s="596" t="s">
        <v>27</v>
      </c>
      <c r="B7" s="597"/>
      <c r="C7" s="597"/>
      <c r="D7" s="597"/>
      <c r="E7" s="597"/>
      <c r="F7" s="597"/>
    </row>
    <row r="8" spans="1:6" ht="24" customHeight="1" thickBot="1" x14ac:dyDescent="0.35">
      <c r="A8" s="4" t="s">
        <v>28</v>
      </c>
    </row>
    <row r="9" spans="1:6" ht="24" customHeight="1" thickBot="1" x14ac:dyDescent="0.35">
      <c r="A9" s="576" t="s">
        <v>12</v>
      </c>
      <c r="B9" s="576" t="s">
        <v>29</v>
      </c>
      <c r="C9" s="576" t="s">
        <v>30</v>
      </c>
      <c r="D9" s="598" t="s">
        <v>31</v>
      </c>
      <c r="E9" s="599"/>
      <c r="F9" s="600"/>
    </row>
    <row r="10" spans="1:6" ht="62.25" customHeight="1" thickBot="1" x14ac:dyDescent="0.35">
      <c r="A10" s="577"/>
      <c r="B10" s="577"/>
      <c r="C10" s="577"/>
      <c r="D10" s="258" t="s">
        <v>43</v>
      </c>
      <c r="E10" s="258" t="s">
        <v>44</v>
      </c>
      <c r="F10" s="259" t="s">
        <v>90</v>
      </c>
    </row>
    <row r="11" spans="1:6" ht="15" thickBot="1" x14ac:dyDescent="0.35">
      <c r="A11" s="257">
        <v>1</v>
      </c>
      <c r="B11" s="256">
        <v>2</v>
      </c>
      <c r="C11" s="256">
        <v>3</v>
      </c>
      <c r="D11" s="256">
        <v>4</v>
      </c>
      <c r="E11" s="256">
        <v>5</v>
      </c>
      <c r="F11" s="256">
        <v>6</v>
      </c>
    </row>
    <row r="12" spans="1:6" ht="24.6" customHeight="1" thickBot="1" x14ac:dyDescent="0.35">
      <c r="A12" s="582" t="s">
        <v>32</v>
      </c>
      <c r="B12" s="583"/>
      <c r="C12" s="583"/>
      <c r="D12" s="583"/>
      <c r="E12" s="583"/>
      <c r="F12" s="584"/>
    </row>
    <row r="13" spans="1:6" x14ac:dyDescent="0.3">
      <c r="A13" s="580">
        <v>1</v>
      </c>
      <c r="B13" s="578" t="s">
        <v>34</v>
      </c>
      <c r="C13" s="578" t="s">
        <v>45</v>
      </c>
      <c r="D13" s="585">
        <v>3.5</v>
      </c>
      <c r="E13" s="585">
        <v>3.5</v>
      </c>
      <c r="F13" s="585">
        <v>3.5</v>
      </c>
    </row>
    <row r="14" spans="1:6" ht="16.5" customHeight="1" thickBot="1" x14ac:dyDescent="0.35">
      <c r="A14" s="581"/>
      <c r="B14" s="579"/>
      <c r="C14" s="579"/>
      <c r="D14" s="586"/>
      <c r="E14" s="586"/>
      <c r="F14" s="586"/>
    </row>
    <row r="15" spans="1:6" ht="15.75" customHeight="1" x14ac:dyDescent="0.3">
      <c r="A15" s="580">
        <v>2</v>
      </c>
      <c r="B15" s="578" t="s">
        <v>35</v>
      </c>
      <c r="C15" s="578" t="s">
        <v>45</v>
      </c>
      <c r="D15" s="585">
        <v>3.5</v>
      </c>
      <c r="E15" s="585">
        <v>3.5</v>
      </c>
      <c r="F15" s="585">
        <v>3.5</v>
      </c>
    </row>
    <row r="16" spans="1:6" ht="15" thickBot="1" x14ac:dyDescent="0.35">
      <c r="A16" s="587"/>
      <c r="B16" s="601"/>
      <c r="C16" s="579"/>
      <c r="D16" s="586"/>
      <c r="E16" s="586"/>
      <c r="F16" s="586"/>
    </row>
    <row r="17" spans="1:6" ht="15.75" customHeight="1" x14ac:dyDescent="0.3">
      <c r="A17" s="580">
        <v>3</v>
      </c>
      <c r="B17" s="578" t="s">
        <v>36</v>
      </c>
      <c r="C17" s="578" t="s">
        <v>45</v>
      </c>
      <c r="D17" s="585">
        <v>5</v>
      </c>
      <c r="E17" s="585">
        <v>5</v>
      </c>
      <c r="F17" s="585">
        <v>5</v>
      </c>
    </row>
    <row r="18" spans="1:6" ht="15" thickBot="1" x14ac:dyDescent="0.35">
      <c r="A18" s="581"/>
      <c r="B18" s="579"/>
      <c r="C18" s="579"/>
      <c r="D18" s="586"/>
      <c r="E18" s="586"/>
      <c r="F18" s="586"/>
    </row>
    <row r="19" spans="1:6" ht="15.75" customHeight="1" x14ac:dyDescent="0.3">
      <c r="A19" s="580">
        <v>4</v>
      </c>
      <c r="B19" s="578" t="s">
        <v>37</v>
      </c>
      <c r="C19" s="578" t="s">
        <v>45</v>
      </c>
      <c r="D19" s="585">
        <v>5</v>
      </c>
      <c r="E19" s="585">
        <v>5</v>
      </c>
      <c r="F19" s="585">
        <v>5</v>
      </c>
    </row>
    <row r="20" spans="1:6" ht="15" thickBot="1" x14ac:dyDescent="0.35">
      <c r="A20" s="581"/>
      <c r="B20" s="579"/>
      <c r="C20" s="579"/>
      <c r="D20" s="586"/>
      <c r="E20" s="586"/>
      <c r="F20" s="586"/>
    </row>
    <row r="21" spans="1:6" x14ac:dyDescent="0.3">
      <c r="A21" s="580">
        <v>5</v>
      </c>
      <c r="B21" s="578" t="s">
        <v>38</v>
      </c>
      <c r="C21" s="578" t="s">
        <v>45</v>
      </c>
      <c r="D21" s="585">
        <v>8</v>
      </c>
      <c r="E21" s="585">
        <v>8</v>
      </c>
      <c r="F21" s="585">
        <v>8</v>
      </c>
    </row>
    <row r="22" spans="1:6" ht="15" thickBot="1" x14ac:dyDescent="0.35">
      <c r="A22" s="581"/>
      <c r="B22" s="579"/>
      <c r="C22" s="579"/>
      <c r="D22" s="586"/>
      <c r="E22" s="586"/>
      <c r="F22" s="586"/>
    </row>
    <row r="23" spans="1:6" x14ac:dyDescent="0.3">
      <c r="A23" s="580">
        <v>6</v>
      </c>
      <c r="B23" s="578" t="s">
        <v>39</v>
      </c>
      <c r="C23" s="578" t="s">
        <v>45</v>
      </c>
      <c r="D23" s="585">
        <v>8</v>
      </c>
      <c r="E23" s="585">
        <v>8</v>
      </c>
      <c r="F23" s="585">
        <v>8</v>
      </c>
    </row>
    <row r="24" spans="1:6" ht="15" thickBot="1" x14ac:dyDescent="0.35">
      <c r="A24" s="581"/>
      <c r="B24" s="579"/>
      <c r="C24" s="579"/>
      <c r="D24" s="586"/>
      <c r="E24" s="586"/>
      <c r="F24" s="586"/>
    </row>
    <row r="25" spans="1:6" x14ac:dyDescent="0.3">
      <c r="A25" s="580">
        <v>7</v>
      </c>
      <c r="B25" s="578" t="s">
        <v>40</v>
      </c>
      <c r="C25" s="578" t="s">
        <v>45</v>
      </c>
      <c r="D25" s="585">
        <v>18</v>
      </c>
      <c r="E25" s="585">
        <v>18</v>
      </c>
      <c r="F25" s="585">
        <v>18</v>
      </c>
    </row>
    <row r="26" spans="1:6" ht="15" thickBot="1" x14ac:dyDescent="0.35">
      <c r="A26" s="581"/>
      <c r="B26" s="579"/>
      <c r="C26" s="579"/>
      <c r="D26" s="586"/>
      <c r="E26" s="586"/>
      <c r="F26" s="586"/>
    </row>
    <row r="27" spans="1:6" x14ac:dyDescent="0.3">
      <c r="A27" s="580">
        <v>8</v>
      </c>
      <c r="B27" s="578" t="s">
        <v>41</v>
      </c>
      <c r="C27" s="578" t="s">
        <v>45</v>
      </c>
      <c r="D27" s="585">
        <v>8</v>
      </c>
      <c r="E27" s="585">
        <v>8</v>
      </c>
      <c r="F27" s="585">
        <v>8</v>
      </c>
    </row>
    <row r="28" spans="1:6" ht="15" thickBot="1" x14ac:dyDescent="0.35">
      <c r="A28" s="581"/>
      <c r="B28" s="579"/>
      <c r="C28" s="579"/>
      <c r="D28" s="586"/>
      <c r="E28" s="586"/>
      <c r="F28" s="586"/>
    </row>
    <row r="29" spans="1:6" ht="15.75" customHeight="1" x14ac:dyDescent="0.3">
      <c r="A29" s="580">
        <v>9</v>
      </c>
      <c r="B29" s="578" t="s">
        <v>42</v>
      </c>
      <c r="C29" s="578" t="s">
        <v>45</v>
      </c>
      <c r="D29" s="585">
        <v>5</v>
      </c>
      <c r="E29" s="585">
        <v>5</v>
      </c>
      <c r="F29" s="585">
        <v>5</v>
      </c>
    </row>
    <row r="30" spans="1:6" ht="36.75" customHeight="1" thickBot="1" x14ac:dyDescent="0.35">
      <c r="A30" s="581"/>
      <c r="B30" s="579"/>
      <c r="C30" s="579"/>
      <c r="D30" s="586"/>
      <c r="E30" s="586"/>
      <c r="F30" s="586"/>
    </row>
    <row r="31" spans="1:6" ht="15" customHeight="1" thickBot="1" x14ac:dyDescent="0.35">
      <c r="A31" s="582" t="s">
        <v>33</v>
      </c>
      <c r="B31" s="583"/>
      <c r="C31" s="583"/>
      <c r="D31" s="583"/>
      <c r="E31" s="583"/>
      <c r="F31" s="584"/>
    </row>
    <row r="32" spans="1:6" ht="26.25" customHeight="1" thickBot="1" x14ac:dyDescent="0.35">
      <c r="A32" s="590">
        <v>1</v>
      </c>
      <c r="B32" s="588" t="s">
        <v>46</v>
      </c>
      <c r="C32" s="281" t="s">
        <v>849</v>
      </c>
      <c r="D32" s="263" t="s">
        <v>850</v>
      </c>
      <c r="E32" s="263" t="s">
        <v>47</v>
      </c>
      <c r="F32" s="263" t="s">
        <v>850</v>
      </c>
    </row>
    <row r="33" spans="1:6" ht="27" thickBot="1" x14ac:dyDescent="0.35">
      <c r="A33" s="590"/>
      <c r="B33" s="588"/>
      <c r="C33" s="265" t="s">
        <v>851</v>
      </c>
      <c r="D33" s="263" t="s">
        <v>852</v>
      </c>
      <c r="E33" s="263" t="s">
        <v>853</v>
      </c>
      <c r="F33" s="263" t="s">
        <v>852</v>
      </c>
    </row>
    <row r="34" spans="1:6" ht="58.95" customHeight="1" thickBot="1" x14ac:dyDescent="0.35">
      <c r="A34" s="590"/>
      <c r="B34" s="588"/>
      <c r="C34" s="282" t="s">
        <v>854</v>
      </c>
      <c r="D34" s="283" t="s">
        <v>855</v>
      </c>
      <c r="E34" s="284" t="s">
        <v>856</v>
      </c>
      <c r="F34" s="284" t="s">
        <v>856</v>
      </c>
    </row>
    <row r="35" spans="1:6" ht="40.200000000000003" thickBot="1" x14ac:dyDescent="0.35">
      <c r="A35" s="591"/>
      <c r="B35" s="589"/>
      <c r="C35" s="285" t="s">
        <v>857</v>
      </c>
      <c r="D35" s="286" t="s">
        <v>858</v>
      </c>
      <c r="E35" s="286" t="s">
        <v>858</v>
      </c>
      <c r="F35" s="286" t="s">
        <v>858</v>
      </c>
    </row>
    <row r="36" spans="1:6" ht="27" customHeight="1" thickBot="1" x14ac:dyDescent="0.35">
      <c r="A36" s="580">
        <v>2</v>
      </c>
      <c r="B36" s="580" t="s">
        <v>48</v>
      </c>
      <c r="C36" s="265" t="s">
        <v>851</v>
      </c>
      <c r="D36" s="287" t="s">
        <v>859</v>
      </c>
      <c r="E36" s="286" t="s">
        <v>860</v>
      </c>
      <c r="F36" s="286" t="s">
        <v>861</v>
      </c>
    </row>
    <row r="37" spans="1:6" ht="66.75" customHeight="1" thickBot="1" x14ac:dyDescent="0.35">
      <c r="A37" s="587"/>
      <c r="B37" s="587"/>
      <c r="C37" s="288" t="s">
        <v>862</v>
      </c>
      <c r="D37" s="289" t="s">
        <v>863</v>
      </c>
      <c r="E37" s="289" t="s">
        <v>864</v>
      </c>
      <c r="F37" s="289" t="s">
        <v>863</v>
      </c>
    </row>
    <row r="38" spans="1:6" ht="40.200000000000003" thickBot="1" x14ac:dyDescent="0.35">
      <c r="A38" s="587"/>
      <c r="B38" s="587"/>
      <c r="C38" s="290" t="s">
        <v>865</v>
      </c>
      <c r="D38" s="277" t="s">
        <v>866</v>
      </c>
      <c r="E38" s="277" t="s">
        <v>866</v>
      </c>
      <c r="F38" s="277" t="s">
        <v>866</v>
      </c>
    </row>
    <row r="39" spans="1:6" ht="27.6" thickBot="1" x14ac:dyDescent="0.35">
      <c r="A39" s="587"/>
      <c r="B39" s="587"/>
      <c r="C39" s="291" t="s">
        <v>849</v>
      </c>
      <c r="D39" s="263" t="s">
        <v>850</v>
      </c>
      <c r="E39" s="263" t="s">
        <v>47</v>
      </c>
      <c r="F39" s="263" t="s">
        <v>850</v>
      </c>
    </row>
    <row r="40" spans="1:6" ht="27" customHeight="1" thickBot="1" x14ac:dyDescent="0.35">
      <c r="A40" s="580">
        <v>3</v>
      </c>
      <c r="B40" s="592" t="s">
        <v>49</v>
      </c>
      <c r="C40" s="265" t="s">
        <v>851</v>
      </c>
      <c r="D40" s="266" t="s">
        <v>867</v>
      </c>
      <c r="E40" s="267" t="s">
        <v>868</v>
      </c>
      <c r="F40" s="268" t="s">
        <v>869</v>
      </c>
    </row>
    <row r="41" spans="1:6" ht="53.4" thickBot="1" x14ac:dyDescent="0.35">
      <c r="A41" s="587"/>
      <c r="B41" s="593"/>
      <c r="C41" s="269" t="s">
        <v>862</v>
      </c>
      <c r="D41" s="270" t="s">
        <v>863</v>
      </c>
      <c r="E41" s="260" t="s">
        <v>864</v>
      </c>
      <c r="F41" s="271" t="s">
        <v>863</v>
      </c>
    </row>
    <row r="42" spans="1:6" ht="159" thickBot="1" x14ac:dyDescent="0.35">
      <c r="A42" s="587"/>
      <c r="B42" s="593"/>
      <c r="C42" s="272" t="s">
        <v>854</v>
      </c>
      <c r="D42" s="273" t="s">
        <v>855</v>
      </c>
      <c r="E42" s="274" t="s">
        <v>855</v>
      </c>
      <c r="F42" s="275" t="s">
        <v>855</v>
      </c>
    </row>
    <row r="43" spans="1:6" ht="40.200000000000003" thickBot="1" x14ac:dyDescent="0.35">
      <c r="A43" s="587"/>
      <c r="B43" s="593"/>
      <c r="C43" s="276" t="s">
        <v>865</v>
      </c>
      <c r="D43" s="277" t="s">
        <v>870</v>
      </c>
      <c r="E43" s="277" t="s">
        <v>870</v>
      </c>
      <c r="F43" s="277" t="s">
        <v>870</v>
      </c>
    </row>
    <row r="44" spans="1:6" ht="27" thickBot="1" x14ac:dyDescent="0.35">
      <c r="A44" s="581"/>
      <c r="B44" s="594"/>
      <c r="C44" s="278" t="s">
        <v>849</v>
      </c>
      <c r="D44" s="279" t="s">
        <v>850</v>
      </c>
      <c r="E44" s="279" t="s">
        <v>850</v>
      </c>
      <c r="F44" s="280" t="s">
        <v>850</v>
      </c>
    </row>
    <row r="45" spans="1:6" ht="26.4" x14ac:dyDescent="0.3">
      <c r="A45" s="580">
        <v>4</v>
      </c>
      <c r="B45" s="592" t="s">
        <v>51</v>
      </c>
      <c r="C45" s="292" t="s">
        <v>849</v>
      </c>
      <c r="D45" s="293" t="s">
        <v>850</v>
      </c>
      <c r="E45" s="293" t="s">
        <v>850</v>
      </c>
      <c r="F45" s="294" t="s">
        <v>850</v>
      </c>
    </row>
    <row r="46" spans="1:6" ht="39.6" x14ac:dyDescent="0.3">
      <c r="A46" s="587"/>
      <c r="B46" s="593"/>
      <c r="C46" s="295" t="s">
        <v>871</v>
      </c>
      <c r="D46" s="296" t="s">
        <v>872</v>
      </c>
      <c r="E46" s="296" t="s">
        <v>872</v>
      </c>
      <c r="F46" s="296" t="s">
        <v>872</v>
      </c>
    </row>
    <row r="47" spans="1:6" ht="39.6" x14ac:dyDescent="0.3">
      <c r="A47" s="587"/>
      <c r="B47" s="593"/>
      <c r="C47" s="297" t="s">
        <v>873</v>
      </c>
      <c r="D47" s="296" t="s">
        <v>874</v>
      </c>
      <c r="E47" s="296" t="s">
        <v>874</v>
      </c>
      <c r="F47" s="296" t="s">
        <v>874</v>
      </c>
    </row>
    <row r="48" spans="1:6" ht="52.8" x14ac:dyDescent="0.3">
      <c r="A48" s="587"/>
      <c r="B48" s="593"/>
      <c r="C48" s="295" t="s">
        <v>875</v>
      </c>
      <c r="D48" s="296" t="s">
        <v>876</v>
      </c>
      <c r="E48" s="296" t="s">
        <v>876</v>
      </c>
      <c r="F48" s="296" t="s">
        <v>876</v>
      </c>
    </row>
    <row r="49" spans="1:6" ht="26.4" x14ac:dyDescent="0.3">
      <c r="A49" s="587"/>
      <c r="B49" s="593"/>
      <c r="C49" s="297" t="s">
        <v>851</v>
      </c>
      <c r="D49" s="296" t="s">
        <v>877</v>
      </c>
      <c r="E49" s="296" t="s">
        <v>878</v>
      </c>
      <c r="F49" s="298" t="s">
        <v>860</v>
      </c>
    </row>
    <row r="50" spans="1:6" ht="39.6" x14ac:dyDescent="0.3">
      <c r="A50" s="587"/>
      <c r="B50" s="593"/>
      <c r="C50" s="297" t="s">
        <v>50</v>
      </c>
      <c r="D50" s="296" t="s">
        <v>864</v>
      </c>
      <c r="E50" s="271" t="s">
        <v>863</v>
      </c>
      <c r="F50" s="271" t="s">
        <v>863</v>
      </c>
    </row>
    <row r="51" spans="1:6" ht="79.8" thickBot="1" x14ac:dyDescent="0.35">
      <c r="A51" s="581"/>
      <c r="B51" s="594"/>
      <c r="C51" s="300" t="s">
        <v>854</v>
      </c>
      <c r="D51" s="299" t="s">
        <v>879</v>
      </c>
      <c r="E51" s="299" t="s">
        <v>879</v>
      </c>
      <c r="F51" s="261" t="s">
        <v>880</v>
      </c>
    </row>
    <row r="52" spans="1:6" ht="27" thickBot="1" x14ac:dyDescent="0.35">
      <c r="A52" s="580">
        <v>5</v>
      </c>
      <c r="B52" s="592" t="s">
        <v>54</v>
      </c>
      <c r="C52" s="254" t="s">
        <v>52</v>
      </c>
      <c r="D52" s="254">
        <v>320</v>
      </c>
      <c r="E52" s="254">
        <v>330</v>
      </c>
      <c r="F52" s="262">
        <v>350</v>
      </c>
    </row>
    <row r="53" spans="1:6" ht="15" thickBot="1" x14ac:dyDescent="0.35">
      <c r="A53" s="581"/>
      <c r="B53" s="594"/>
      <c r="C53" s="254" t="s">
        <v>53</v>
      </c>
      <c r="D53" s="251">
        <v>29</v>
      </c>
      <c r="E53" s="251">
        <v>31</v>
      </c>
      <c r="F53" s="263">
        <v>33</v>
      </c>
    </row>
    <row r="54" spans="1:6" ht="27" thickBot="1" x14ac:dyDescent="0.35">
      <c r="A54" s="580">
        <v>6</v>
      </c>
      <c r="B54" s="592" t="s">
        <v>58</v>
      </c>
      <c r="C54" s="255" t="s">
        <v>55</v>
      </c>
      <c r="D54" s="254">
        <v>100</v>
      </c>
      <c r="E54" s="254">
        <v>100</v>
      </c>
      <c r="F54" s="262">
        <v>100</v>
      </c>
    </row>
    <row r="55" spans="1:6" ht="27" thickBot="1" x14ac:dyDescent="0.35">
      <c r="A55" s="587"/>
      <c r="B55" s="593"/>
      <c r="C55" s="253" t="s">
        <v>56</v>
      </c>
      <c r="D55" s="251">
        <v>4</v>
      </c>
      <c r="E55" s="251">
        <v>5</v>
      </c>
      <c r="F55" s="263">
        <v>5</v>
      </c>
    </row>
    <row r="56" spans="1:6" ht="15" thickBot="1" x14ac:dyDescent="0.35">
      <c r="A56" s="581"/>
      <c r="B56" s="594"/>
      <c r="C56" s="252" t="s">
        <v>57</v>
      </c>
      <c r="D56" s="251">
        <v>5</v>
      </c>
      <c r="E56" s="251">
        <v>10</v>
      </c>
      <c r="F56" s="251">
        <v>12.5</v>
      </c>
    </row>
    <row r="57" spans="1:6" ht="27" thickBot="1" x14ac:dyDescent="0.35">
      <c r="A57" s="580">
        <v>7</v>
      </c>
      <c r="B57" s="592" t="s">
        <v>66</v>
      </c>
      <c r="C57" s="247" t="s">
        <v>59</v>
      </c>
      <c r="D57" s="248">
        <v>2</v>
      </c>
      <c r="E57" s="248">
        <v>2</v>
      </c>
      <c r="F57" s="248">
        <v>1</v>
      </c>
    </row>
    <row r="58" spans="1:6" ht="27" thickBot="1" x14ac:dyDescent="0.35">
      <c r="A58" s="587"/>
      <c r="B58" s="593"/>
      <c r="C58" s="247" t="s">
        <v>60</v>
      </c>
      <c r="D58" s="248">
        <v>4</v>
      </c>
      <c r="E58" s="248">
        <v>4</v>
      </c>
      <c r="F58" s="248">
        <v>1</v>
      </c>
    </row>
    <row r="59" spans="1:6" ht="27" thickBot="1" x14ac:dyDescent="0.35">
      <c r="A59" s="587"/>
      <c r="B59" s="593"/>
      <c r="C59" s="247" t="s">
        <v>61</v>
      </c>
      <c r="D59" s="246" t="s">
        <v>67</v>
      </c>
      <c r="E59" s="246" t="s">
        <v>68</v>
      </c>
      <c r="F59" s="246" t="s">
        <v>68</v>
      </c>
    </row>
    <row r="60" spans="1:6" ht="48.75" customHeight="1" thickBot="1" x14ac:dyDescent="0.35">
      <c r="A60" s="587"/>
      <c r="B60" s="593"/>
      <c r="C60" s="250" t="s">
        <v>62</v>
      </c>
      <c r="D60" s="246">
        <v>7</v>
      </c>
      <c r="E60" s="246">
        <v>10</v>
      </c>
      <c r="F60" s="246">
        <v>2</v>
      </c>
    </row>
    <row r="61" spans="1:6" ht="27.6" thickBot="1" x14ac:dyDescent="0.35">
      <c r="A61" s="587"/>
      <c r="B61" s="593"/>
      <c r="C61" s="249" t="s">
        <v>63</v>
      </c>
      <c r="D61" s="246">
        <v>3</v>
      </c>
      <c r="E61" s="246">
        <v>4</v>
      </c>
      <c r="F61" s="246">
        <v>4</v>
      </c>
    </row>
    <row r="62" spans="1:6" ht="40.200000000000003" thickBot="1" x14ac:dyDescent="0.35">
      <c r="A62" s="587"/>
      <c r="B62" s="593"/>
      <c r="C62" s="247" t="s">
        <v>64</v>
      </c>
      <c r="D62" s="248" t="s">
        <v>69</v>
      </c>
      <c r="E62" s="248" t="s">
        <v>69</v>
      </c>
      <c r="F62" s="248" t="s">
        <v>69</v>
      </c>
    </row>
    <row r="63" spans="1:6" ht="27" thickBot="1" x14ac:dyDescent="0.35">
      <c r="A63" s="581"/>
      <c r="B63" s="594"/>
      <c r="C63" s="247" t="s">
        <v>65</v>
      </c>
      <c r="D63" s="246">
        <v>3</v>
      </c>
      <c r="E63" s="246">
        <v>3</v>
      </c>
      <c r="F63" s="246">
        <v>5</v>
      </c>
    </row>
    <row r="64" spans="1:6" ht="27" thickBot="1" x14ac:dyDescent="0.35">
      <c r="A64" s="264">
        <v>8</v>
      </c>
      <c r="B64" s="245" t="s">
        <v>71</v>
      </c>
      <c r="C64" s="244" t="s">
        <v>70</v>
      </c>
      <c r="D64" s="27">
        <v>50</v>
      </c>
      <c r="E64" s="27">
        <v>50</v>
      </c>
      <c r="F64" s="27">
        <v>50</v>
      </c>
    </row>
  </sheetData>
  <mergeCells count="79">
    <mergeCell ref="C9:C10"/>
    <mergeCell ref="D9:F9"/>
    <mergeCell ref="A9:A10"/>
    <mergeCell ref="C13:C14"/>
    <mergeCell ref="F17:F18"/>
    <mergeCell ref="A13:A14"/>
    <mergeCell ref="F13:F14"/>
    <mergeCell ref="B17:B18"/>
    <mergeCell ref="E15:E16"/>
    <mergeCell ref="F15:F16"/>
    <mergeCell ref="D17:D18"/>
    <mergeCell ref="E17:E18"/>
    <mergeCell ref="C17:C18"/>
    <mergeCell ref="A15:A16"/>
    <mergeCell ref="B13:B14"/>
    <mergeCell ref="B15:B16"/>
    <mergeCell ref="A2:F2"/>
    <mergeCell ref="A3:F3"/>
    <mergeCell ref="A5:F5"/>
    <mergeCell ref="A6:F6"/>
    <mergeCell ref="A7:F7"/>
    <mergeCell ref="B21:B22"/>
    <mergeCell ref="B45:B51"/>
    <mergeCell ref="B36:B39"/>
    <mergeCell ref="D19:D20"/>
    <mergeCell ref="D21:D22"/>
    <mergeCell ref="B19:B20"/>
    <mergeCell ref="B23:B24"/>
    <mergeCell ref="D23:D24"/>
    <mergeCell ref="C21:C22"/>
    <mergeCell ref="C23:C24"/>
    <mergeCell ref="C19:C20"/>
    <mergeCell ref="C25:C26"/>
    <mergeCell ref="B54:B56"/>
    <mergeCell ref="A54:A56"/>
    <mergeCell ref="B57:B63"/>
    <mergeCell ref="A57:A63"/>
    <mergeCell ref="B52:B53"/>
    <mergeCell ref="A52:A53"/>
    <mergeCell ref="E23:E24"/>
    <mergeCell ref="D29:D30"/>
    <mergeCell ref="E25:E26"/>
    <mergeCell ref="F25:F26"/>
    <mergeCell ref="D25:D26"/>
    <mergeCell ref="F23:F24"/>
    <mergeCell ref="E27:E28"/>
    <mergeCell ref="A45:A51"/>
    <mergeCell ref="A36:A39"/>
    <mergeCell ref="B32:B35"/>
    <mergeCell ref="A32:A35"/>
    <mergeCell ref="D27:D28"/>
    <mergeCell ref="B40:B44"/>
    <mergeCell ref="A40:A44"/>
    <mergeCell ref="A31:F31"/>
    <mergeCell ref="C27:C28"/>
    <mergeCell ref="C29:C30"/>
    <mergeCell ref="E21:E22"/>
    <mergeCell ref="E19:E20"/>
    <mergeCell ref="F19:F20"/>
    <mergeCell ref="D13:D14"/>
    <mergeCell ref="C15:C16"/>
    <mergeCell ref="D15:D16"/>
    <mergeCell ref="E13:E14"/>
    <mergeCell ref="B9:B10"/>
    <mergeCell ref="B25:B26"/>
    <mergeCell ref="B27:B28"/>
    <mergeCell ref="B29:B30"/>
    <mergeCell ref="A29:A30"/>
    <mergeCell ref="A17:A18"/>
    <mergeCell ref="A19:A20"/>
    <mergeCell ref="A21:A22"/>
    <mergeCell ref="A23:A24"/>
    <mergeCell ref="A25:A26"/>
    <mergeCell ref="A27:A28"/>
    <mergeCell ref="A12:F12"/>
    <mergeCell ref="E29:E30"/>
    <mergeCell ref="F29:F30"/>
    <mergeCell ref="F27:F28"/>
    <mergeCell ref="F21:F22"/>
  </mergeCells>
  <pageMargins left="0.7" right="0.7" top="0.75" bottom="0.75" header="0.3" footer="0.3"/>
  <pageSetup paperSize="9" scale="9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workbookViewId="0">
      <selection activeCell="B78" sqref="B78"/>
    </sheetView>
  </sheetViews>
  <sheetFormatPr defaultRowHeight="14.4" x14ac:dyDescent="0.3"/>
  <cols>
    <col min="1" max="1" width="40.33203125" customWidth="1"/>
    <col min="2" max="2" width="43.109375" customWidth="1"/>
    <col min="3" max="3" width="12.33203125" customWidth="1"/>
    <col min="4" max="9" width="10.5546875" customWidth="1"/>
  </cols>
  <sheetData>
    <row r="1" spans="1:9" ht="30.6" customHeight="1" x14ac:dyDescent="0.3">
      <c r="A1" s="575" t="s">
        <v>1534</v>
      </c>
      <c r="B1" s="575"/>
      <c r="C1" s="575"/>
      <c r="D1" s="575"/>
      <c r="E1" s="575"/>
      <c r="F1" s="575"/>
      <c r="G1" s="575"/>
      <c r="H1" s="575"/>
      <c r="I1" s="575"/>
    </row>
    <row r="2" spans="1:9" ht="16.2" thickBot="1" x14ac:dyDescent="0.35">
      <c r="A2" s="4" t="s">
        <v>1535</v>
      </c>
      <c r="B2" s="4"/>
    </row>
    <row r="3" spans="1:9" ht="40.200000000000003" customHeight="1" thickBot="1" x14ac:dyDescent="0.35">
      <c r="A3" s="608" t="s">
        <v>7</v>
      </c>
      <c r="B3" s="608" t="s">
        <v>652</v>
      </c>
      <c r="C3" s="615" t="s">
        <v>653</v>
      </c>
      <c r="D3" s="608" t="s">
        <v>651</v>
      </c>
      <c r="E3" s="605" t="s">
        <v>8</v>
      </c>
      <c r="F3" s="606"/>
      <c r="G3" s="607"/>
      <c r="H3" s="608" t="s">
        <v>648</v>
      </c>
      <c r="I3" s="608" t="s">
        <v>654</v>
      </c>
    </row>
    <row r="4" spans="1:9" ht="42.6" customHeight="1" thickBot="1" x14ac:dyDescent="0.35">
      <c r="A4" s="609"/>
      <c r="B4" s="617"/>
      <c r="C4" s="616"/>
      <c r="D4" s="609"/>
      <c r="E4" s="7" t="s">
        <v>43</v>
      </c>
      <c r="F4" s="7" t="s">
        <v>44</v>
      </c>
      <c r="G4" s="7" t="s">
        <v>90</v>
      </c>
      <c r="H4" s="609"/>
      <c r="I4" s="609"/>
    </row>
    <row r="5" spans="1:9" ht="15" thickBot="1" x14ac:dyDescent="0.35">
      <c r="A5" s="8">
        <v>1</v>
      </c>
      <c r="B5" s="9"/>
      <c r="C5" s="9">
        <v>2</v>
      </c>
      <c r="D5" s="9">
        <v>3</v>
      </c>
      <c r="E5" s="9">
        <v>4</v>
      </c>
      <c r="F5" s="9">
        <v>5</v>
      </c>
      <c r="G5" s="9">
        <v>6</v>
      </c>
      <c r="H5" s="9">
        <v>7</v>
      </c>
      <c r="I5" s="9">
        <v>8</v>
      </c>
    </row>
    <row r="6" spans="1:9" ht="47.4" thickBot="1" x14ac:dyDescent="0.35">
      <c r="A6" s="110" t="s">
        <v>72</v>
      </c>
      <c r="B6" s="111" t="s">
        <v>659</v>
      </c>
      <c r="C6" s="301" t="s">
        <v>881</v>
      </c>
      <c r="D6" s="124" t="s">
        <v>658</v>
      </c>
      <c r="E6" s="523">
        <v>20</v>
      </c>
      <c r="F6" s="523">
        <v>25</v>
      </c>
      <c r="G6" s="523">
        <v>30</v>
      </c>
      <c r="H6" s="123">
        <v>47.48</v>
      </c>
      <c r="I6" s="125">
        <v>30</v>
      </c>
    </row>
    <row r="7" spans="1:9" ht="40.950000000000003" customHeight="1" thickBot="1" x14ac:dyDescent="0.35">
      <c r="A7" s="213"/>
      <c r="B7" s="196" t="s">
        <v>885</v>
      </c>
      <c r="C7" s="214" t="s">
        <v>882</v>
      </c>
      <c r="D7" s="124" t="s">
        <v>883</v>
      </c>
      <c r="E7" s="229" t="s">
        <v>884</v>
      </c>
      <c r="F7" s="229" t="s">
        <v>884</v>
      </c>
      <c r="G7" s="229" t="s">
        <v>884</v>
      </c>
      <c r="H7" s="229" t="s">
        <v>884</v>
      </c>
      <c r="I7" s="229" t="s">
        <v>884</v>
      </c>
    </row>
    <row r="8" spans="1:9" ht="63" customHeight="1" thickBot="1" x14ac:dyDescent="0.35">
      <c r="A8" s="103" t="s">
        <v>73</v>
      </c>
      <c r="B8" s="112" t="s">
        <v>660</v>
      </c>
      <c r="C8" s="120" t="s">
        <v>661</v>
      </c>
      <c r="D8" s="117" t="s">
        <v>662</v>
      </c>
      <c r="E8" s="127" t="s">
        <v>663</v>
      </c>
      <c r="F8" s="127" t="s">
        <v>663</v>
      </c>
      <c r="G8" s="127" t="s">
        <v>663</v>
      </c>
      <c r="H8" s="127" t="s">
        <v>663</v>
      </c>
      <c r="I8" s="127" t="s">
        <v>663</v>
      </c>
    </row>
    <row r="9" spans="1:9" ht="32.4" customHeight="1" thickBot="1" x14ac:dyDescent="0.35">
      <c r="A9" s="104" t="s">
        <v>74</v>
      </c>
      <c r="B9" s="113" t="s">
        <v>886</v>
      </c>
      <c r="C9" s="120" t="s">
        <v>650</v>
      </c>
      <c r="D9" s="118">
        <v>-43.3</v>
      </c>
      <c r="E9" s="523">
        <v>10</v>
      </c>
      <c r="F9" s="523">
        <v>11</v>
      </c>
      <c r="G9" s="523">
        <v>12</v>
      </c>
      <c r="H9" s="115">
        <v>38.200000000000003</v>
      </c>
      <c r="I9" s="122">
        <v>14</v>
      </c>
    </row>
    <row r="10" spans="1:9" ht="51" customHeight="1" thickBot="1" x14ac:dyDescent="0.35">
      <c r="A10" s="104" t="s">
        <v>75</v>
      </c>
      <c r="B10" s="112" t="s">
        <v>664</v>
      </c>
      <c r="C10" s="120" t="s">
        <v>661</v>
      </c>
      <c r="D10" s="119" t="s">
        <v>665</v>
      </c>
      <c r="E10" s="127" t="s">
        <v>663</v>
      </c>
      <c r="F10" s="127" t="s">
        <v>663</v>
      </c>
      <c r="G10" s="127" t="s">
        <v>663</v>
      </c>
      <c r="H10" s="128" t="s">
        <v>663</v>
      </c>
      <c r="I10" s="127" t="s">
        <v>663</v>
      </c>
    </row>
    <row r="11" spans="1:9" ht="28.2" customHeight="1" thickBot="1" x14ac:dyDescent="0.35">
      <c r="A11" s="610" t="s">
        <v>76</v>
      </c>
      <c r="B11" s="112" t="s">
        <v>666</v>
      </c>
      <c r="C11" s="115" t="s">
        <v>668</v>
      </c>
      <c r="D11" s="131">
        <v>8195</v>
      </c>
      <c r="E11" s="115">
        <v>8500</v>
      </c>
      <c r="F11" s="115">
        <v>8700</v>
      </c>
      <c r="G11" s="115">
        <v>8900</v>
      </c>
      <c r="H11" s="115">
        <v>8539</v>
      </c>
      <c r="I11" s="117" t="s">
        <v>77</v>
      </c>
    </row>
    <row r="12" spans="1:9" ht="31.8" thickBot="1" x14ac:dyDescent="0.35">
      <c r="A12" s="620"/>
      <c r="B12" s="129" t="s">
        <v>667</v>
      </c>
      <c r="C12" s="115" t="s">
        <v>668</v>
      </c>
      <c r="D12" s="130">
        <v>3000</v>
      </c>
      <c r="E12" s="132">
        <v>3120</v>
      </c>
      <c r="F12" s="132">
        <v>3180</v>
      </c>
      <c r="G12" s="132">
        <v>3240</v>
      </c>
      <c r="H12" s="132">
        <v>3533</v>
      </c>
      <c r="I12" s="133" t="s">
        <v>77</v>
      </c>
    </row>
    <row r="13" spans="1:9" ht="26.4" customHeight="1" thickBot="1" x14ac:dyDescent="0.35">
      <c r="A13" s="613" t="s">
        <v>78</v>
      </c>
      <c r="B13" s="129" t="s">
        <v>771</v>
      </c>
      <c r="C13" s="524" t="s">
        <v>772</v>
      </c>
      <c r="D13" s="163">
        <v>76</v>
      </c>
      <c r="E13" s="132" t="s">
        <v>773</v>
      </c>
      <c r="F13" s="132" t="s">
        <v>773</v>
      </c>
      <c r="G13" s="132" t="s">
        <v>773</v>
      </c>
      <c r="H13" s="132">
        <v>72.8</v>
      </c>
      <c r="I13" s="133" t="s">
        <v>773</v>
      </c>
    </row>
    <row r="14" spans="1:9" ht="31.2" customHeight="1" thickBot="1" x14ac:dyDescent="0.35">
      <c r="A14" s="613"/>
      <c r="B14" s="112" t="s">
        <v>1532</v>
      </c>
      <c r="C14" s="524" t="s">
        <v>772</v>
      </c>
      <c r="D14" s="144">
        <v>102.5</v>
      </c>
      <c r="E14" s="132" t="s">
        <v>1531</v>
      </c>
      <c r="F14" s="132" t="s">
        <v>1531</v>
      </c>
      <c r="G14" s="132" t="s">
        <v>1531</v>
      </c>
      <c r="H14" s="115">
        <v>102.7</v>
      </c>
      <c r="I14" s="133" t="s">
        <v>77</v>
      </c>
    </row>
    <row r="15" spans="1:9" ht="31.95" customHeight="1" thickBot="1" x14ac:dyDescent="0.35">
      <c r="A15" s="621" t="s">
        <v>79</v>
      </c>
      <c r="B15" s="112" t="s">
        <v>888</v>
      </c>
      <c r="C15" s="134" t="s">
        <v>650</v>
      </c>
      <c r="D15" s="115">
        <v>1.1000000000000001</v>
      </c>
      <c r="E15" s="117" t="s">
        <v>81</v>
      </c>
      <c r="F15" s="117" t="s">
        <v>81</v>
      </c>
      <c r="G15" s="117" t="s">
        <v>81</v>
      </c>
      <c r="H15" s="117" t="s">
        <v>769</v>
      </c>
      <c r="I15" s="117" t="s">
        <v>81</v>
      </c>
    </row>
    <row r="16" spans="1:9" ht="47.4" thickBot="1" x14ac:dyDescent="0.35">
      <c r="A16" s="622"/>
      <c r="B16" s="126" t="s">
        <v>1563</v>
      </c>
      <c r="C16" s="115" t="s">
        <v>650</v>
      </c>
      <c r="D16" s="132">
        <v>126.6</v>
      </c>
      <c r="E16" s="215" t="s">
        <v>687</v>
      </c>
      <c r="F16" s="215" t="s">
        <v>687</v>
      </c>
      <c r="G16" s="215" t="s">
        <v>687</v>
      </c>
      <c r="H16" s="138" t="s">
        <v>769</v>
      </c>
      <c r="I16" s="215" t="s">
        <v>687</v>
      </c>
    </row>
    <row r="17" spans="1:9" ht="47.4" thickBot="1" x14ac:dyDescent="0.35">
      <c r="A17" s="622"/>
      <c r="B17" s="112" t="s">
        <v>887</v>
      </c>
      <c r="C17" s="115" t="s">
        <v>650</v>
      </c>
      <c r="D17" s="303">
        <v>35.299999999999997</v>
      </c>
      <c r="E17" s="163">
        <v>30</v>
      </c>
      <c r="F17" s="163">
        <v>32</v>
      </c>
      <c r="G17" s="163">
        <v>35</v>
      </c>
      <c r="H17" s="302">
        <v>27.5</v>
      </c>
      <c r="I17" s="525">
        <v>38</v>
      </c>
    </row>
    <row r="18" spans="1:9" ht="16.2" thickBot="1" x14ac:dyDescent="0.35">
      <c r="A18" s="623"/>
      <c r="B18" s="112" t="s">
        <v>669</v>
      </c>
      <c r="C18" s="348" t="s">
        <v>655</v>
      </c>
      <c r="D18" s="115">
        <v>534</v>
      </c>
      <c r="E18" s="132">
        <v>600</v>
      </c>
      <c r="F18" s="132">
        <v>600</v>
      </c>
      <c r="G18" s="132">
        <v>600</v>
      </c>
      <c r="H18" s="115">
        <v>1080</v>
      </c>
      <c r="I18" s="115">
        <v>600</v>
      </c>
    </row>
    <row r="19" spans="1:9" ht="34.950000000000003" customHeight="1" thickBot="1" x14ac:dyDescent="0.35">
      <c r="A19" s="104" t="s">
        <v>80</v>
      </c>
      <c r="B19" s="112" t="s">
        <v>670</v>
      </c>
      <c r="C19" s="136" t="s">
        <v>656</v>
      </c>
      <c r="D19" s="526">
        <v>278</v>
      </c>
      <c r="E19" s="527">
        <v>280</v>
      </c>
      <c r="F19" s="528">
        <v>285</v>
      </c>
      <c r="G19" s="527">
        <v>290</v>
      </c>
      <c r="H19" s="527">
        <v>282</v>
      </c>
      <c r="I19" s="529">
        <v>300</v>
      </c>
    </row>
    <row r="20" spans="1:9" ht="34.200000000000003" customHeight="1" thickBot="1" x14ac:dyDescent="0.35">
      <c r="A20" s="110" t="s">
        <v>82</v>
      </c>
      <c r="B20" s="126" t="s">
        <v>671</v>
      </c>
      <c r="C20" s="140" t="s">
        <v>650</v>
      </c>
      <c r="D20" s="530">
        <v>99.9</v>
      </c>
      <c r="E20" s="135">
        <v>99.9</v>
      </c>
      <c r="F20" s="115">
        <v>99.9</v>
      </c>
      <c r="G20" s="322">
        <v>99.9</v>
      </c>
      <c r="H20" s="321">
        <v>99.9</v>
      </c>
      <c r="I20" s="319">
        <v>99.9</v>
      </c>
    </row>
    <row r="21" spans="1:9" ht="50.4" customHeight="1" thickBot="1" x14ac:dyDescent="0.35">
      <c r="A21" s="314" t="s">
        <v>83</v>
      </c>
      <c r="B21" s="315" t="s">
        <v>672</v>
      </c>
      <c r="C21" s="316" t="s">
        <v>650</v>
      </c>
      <c r="D21" s="317">
        <v>92</v>
      </c>
      <c r="E21" s="143">
        <v>93</v>
      </c>
      <c r="F21" s="144">
        <v>95</v>
      </c>
      <c r="G21" s="318">
        <v>97</v>
      </c>
      <c r="H21" s="317">
        <v>92</v>
      </c>
      <c r="I21" s="319">
        <v>100</v>
      </c>
    </row>
    <row r="22" spans="1:9" ht="46.95" customHeight="1" thickBot="1" x14ac:dyDescent="0.35">
      <c r="A22" s="320" t="s">
        <v>84</v>
      </c>
      <c r="B22" s="315" t="s">
        <v>1282</v>
      </c>
      <c r="C22" s="140" t="s">
        <v>656</v>
      </c>
      <c r="D22" s="321">
        <v>270</v>
      </c>
      <c r="E22" s="135">
        <v>260</v>
      </c>
      <c r="F22" s="115">
        <v>260</v>
      </c>
      <c r="G22" s="322">
        <v>260</v>
      </c>
      <c r="H22" s="321">
        <v>354</v>
      </c>
      <c r="I22" s="319">
        <v>260</v>
      </c>
    </row>
    <row r="23" spans="1:9" ht="51" customHeight="1" thickBot="1" x14ac:dyDescent="0.35">
      <c r="A23" s="36" t="s">
        <v>85</v>
      </c>
      <c r="B23" s="112" t="s">
        <v>673</v>
      </c>
      <c r="C23" s="116" t="s">
        <v>650</v>
      </c>
      <c r="D23" s="146" t="s">
        <v>88</v>
      </c>
      <c r="E23" s="139"/>
      <c r="F23" s="138"/>
      <c r="G23" s="147"/>
      <c r="H23" s="216" t="s">
        <v>774</v>
      </c>
      <c r="I23" s="217">
        <v>45</v>
      </c>
    </row>
    <row r="24" spans="1:9" ht="47.4" thickBot="1" x14ac:dyDescent="0.35">
      <c r="A24" s="34"/>
      <c r="B24" s="112" t="s">
        <v>893</v>
      </c>
      <c r="C24" s="116" t="s">
        <v>650</v>
      </c>
      <c r="D24" s="146" t="s">
        <v>89</v>
      </c>
      <c r="E24" s="139"/>
      <c r="F24" s="138"/>
      <c r="G24" s="145"/>
      <c r="H24" s="216" t="s">
        <v>774</v>
      </c>
      <c r="I24" s="217">
        <v>30</v>
      </c>
    </row>
    <row r="25" spans="1:9" ht="31.8" thickBot="1" x14ac:dyDescent="0.35">
      <c r="A25" s="34"/>
      <c r="B25" s="160" t="s">
        <v>895</v>
      </c>
      <c r="C25" s="323" t="s">
        <v>894</v>
      </c>
      <c r="D25" s="324">
        <v>6</v>
      </c>
      <c r="E25" s="325">
        <v>4</v>
      </c>
      <c r="F25" s="326">
        <v>4</v>
      </c>
      <c r="G25" s="327">
        <v>4</v>
      </c>
      <c r="H25" s="324">
        <v>4</v>
      </c>
      <c r="I25" s="328">
        <v>42</v>
      </c>
    </row>
    <row r="26" spans="1:9" ht="35.4" customHeight="1" thickBot="1" x14ac:dyDescent="0.35">
      <c r="A26" s="104" t="s">
        <v>86</v>
      </c>
      <c r="B26" s="112" t="s">
        <v>674</v>
      </c>
      <c r="C26" s="149" t="s">
        <v>657</v>
      </c>
      <c r="D26" s="150">
        <v>1</v>
      </c>
      <c r="E26" s="151">
        <v>1</v>
      </c>
      <c r="F26" s="152">
        <v>1</v>
      </c>
      <c r="G26" s="153">
        <v>1</v>
      </c>
      <c r="H26" s="150">
        <v>1</v>
      </c>
      <c r="I26" s="148">
        <v>3</v>
      </c>
    </row>
    <row r="27" spans="1:9" ht="50.4" customHeight="1" thickBot="1" x14ac:dyDescent="0.35">
      <c r="A27" s="108" t="s">
        <v>87</v>
      </c>
      <c r="B27" s="198" t="s">
        <v>675</v>
      </c>
      <c r="C27" s="154" t="s">
        <v>657</v>
      </c>
      <c r="D27" s="150">
        <v>59</v>
      </c>
      <c r="E27" s="151">
        <v>90</v>
      </c>
      <c r="F27" s="152">
        <v>100</v>
      </c>
      <c r="G27" s="152">
        <v>110</v>
      </c>
      <c r="H27" s="150">
        <v>110</v>
      </c>
      <c r="I27" s="137">
        <v>75</v>
      </c>
    </row>
    <row r="28" spans="1:9" ht="49.95" customHeight="1" thickBot="1" x14ac:dyDescent="0.35">
      <c r="A28" s="108"/>
      <c r="B28" s="198" t="s">
        <v>775</v>
      </c>
      <c r="C28" s="218" t="s">
        <v>655</v>
      </c>
      <c r="D28" s="156">
        <v>130</v>
      </c>
      <c r="E28" s="151">
        <v>100</v>
      </c>
      <c r="F28" s="152">
        <v>110</v>
      </c>
      <c r="G28" s="152">
        <v>120</v>
      </c>
      <c r="H28" s="156">
        <v>150</v>
      </c>
      <c r="I28" s="157">
        <v>150</v>
      </c>
    </row>
    <row r="29" spans="1:9" ht="47.4" thickBot="1" x14ac:dyDescent="0.35">
      <c r="A29" s="33" t="s">
        <v>91</v>
      </c>
      <c r="B29" s="105" t="s">
        <v>676</v>
      </c>
      <c r="C29" s="116" t="s">
        <v>677</v>
      </c>
      <c r="D29" s="158" t="s">
        <v>679</v>
      </c>
      <c r="E29" s="122" t="s">
        <v>678</v>
      </c>
      <c r="F29" s="122" t="s">
        <v>678</v>
      </c>
      <c r="G29" s="122" t="s">
        <v>678</v>
      </c>
      <c r="H29" s="117" t="s">
        <v>679</v>
      </c>
      <c r="I29" s="122" t="s">
        <v>678</v>
      </c>
    </row>
    <row r="30" spans="1:9" ht="47.4" thickBot="1" x14ac:dyDescent="0.35">
      <c r="A30" s="602" t="s">
        <v>92</v>
      </c>
      <c r="B30" s="106" t="s">
        <v>111</v>
      </c>
      <c r="C30" s="134" t="s">
        <v>650</v>
      </c>
      <c r="D30" s="161">
        <v>56</v>
      </c>
      <c r="E30" s="162">
        <v>60</v>
      </c>
      <c r="F30" s="161">
        <v>70</v>
      </c>
      <c r="G30" s="162">
        <v>75</v>
      </c>
      <c r="H30" s="161">
        <v>56</v>
      </c>
      <c r="I30" s="144">
        <v>100</v>
      </c>
    </row>
    <row r="31" spans="1:9" ht="31.8" thickBot="1" x14ac:dyDescent="0.35">
      <c r="A31" s="604"/>
      <c r="B31" s="160" t="s">
        <v>112</v>
      </c>
      <c r="C31" s="134" t="s">
        <v>650</v>
      </c>
      <c r="D31" s="161">
        <v>40</v>
      </c>
      <c r="E31" s="162">
        <v>57</v>
      </c>
      <c r="F31" s="161">
        <v>58</v>
      </c>
      <c r="G31" s="162">
        <v>59</v>
      </c>
      <c r="H31" s="161">
        <v>57</v>
      </c>
      <c r="I31" s="163">
        <v>60</v>
      </c>
    </row>
    <row r="32" spans="1:9" ht="31.8" thickBot="1" x14ac:dyDescent="0.35">
      <c r="A32" s="104" t="s">
        <v>93</v>
      </c>
      <c r="B32" s="164" t="s">
        <v>680</v>
      </c>
      <c r="C32" s="134" t="s">
        <v>650</v>
      </c>
      <c r="D32" s="161">
        <v>60</v>
      </c>
      <c r="E32" s="162">
        <v>70</v>
      </c>
      <c r="F32" s="161">
        <v>80</v>
      </c>
      <c r="G32" s="162">
        <v>90</v>
      </c>
      <c r="H32" s="161">
        <v>64</v>
      </c>
      <c r="I32" s="144">
        <v>100</v>
      </c>
    </row>
    <row r="33" spans="1:9" ht="33" customHeight="1" thickBot="1" x14ac:dyDescent="0.35">
      <c r="A33" s="33" t="s">
        <v>94</v>
      </c>
      <c r="B33" s="105" t="s">
        <v>113</v>
      </c>
      <c r="C33" s="134" t="s">
        <v>650</v>
      </c>
      <c r="D33" s="170" t="s">
        <v>681</v>
      </c>
      <c r="E33" s="170" t="s">
        <v>684</v>
      </c>
      <c r="F33" s="170" t="s">
        <v>685</v>
      </c>
      <c r="G33" s="170" t="s">
        <v>683</v>
      </c>
      <c r="H33" s="170" t="s">
        <v>682</v>
      </c>
      <c r="I33" s="122" t="s">
        <v>923</v>
      </c>
    </row>
    <row r="34" spans="1:9" ht="34.200000000000003" customHeight="1" thickBot="1" x14ac:dyDescent="0.35">
      <c r="A34" s="114" t="s">
        <v>95</v>
      </c>
      <c r="B34" s="112" t="s">
        <v>114</v>
      </c>
      <c r="C34" s="168" t="s">
        <v>657</v>
      </c>
      <c r="D34" s="170">
        <v>0</v>
      </c>
      <c r="E34" s="170">
        <v>0</v>
      </c>
      <c r="F34" s="170">
        <v>0</v>
      </c>
      <c r="G34" s="170">
        <v>1</v>
      </c>
      <c r="H34" s="170">
        <v>0</v>
      </c>
      <c r="I34" s="122">
        <v>1</v>
      </c>
    </row>
    <row r="35" spans="1:9" ht="31.8" thickBot="1" x14ac:dyDescent="0.35">
      <c r="A35" s="107" t="s">
        <v>96</v>
      </c>
      <c r="B35" s="166" t="s">
        <v>686</v>
      </c>
      <c r="C35" s="169" t="s">
        <v>657</v>
      </c>
      <c r="D35" s="531">
        <v>4</v>
      </c>
      <c r="E35" s="531">
        <v>4</v>
      </c>
      <c r="F35" s="531">
        <v>4</v>
      </c>
      <c r="G35" s="531">
        <v>4</v>
      </c>
      <c r="H35" s="531">
        <v>4</v>
      </c>
      <c r="I35" s="172">
        <v>5</v>
      </c>
    </row>
    <row r="36" spans="1:9" ht="31.8" thickBot="1" x14ac:dyDescent="0.35">
      <c r="A36" s="356" t="s">
        <v>97</v>
      </c>
      <c r="B36" s="106" t="s">
        <v>115</v>
      </c>
      <c r="C36" s="168" t="s">
        <v>657</v>
      </c>
      <c r="D36" s="118">
        <v>8</v>
      </c>
      <c r="E36" s="142" t="s">
        <v>687</v>
      </c>
      <c r="F36" s="142" t="s">
        <v>687</v>
      </c>
      <c r="G36" s="142" t="s">
        <v>687</v>
      </c>
      <c r="H36" s="115">
        <v>8</v>
      </c>
      <c r="I36" s="142" t="s">
        <v>687</v>
      </c>
    </row>
    <row r="37" spans="1:9" ht="53.4" customHeight="1" thickBot="1" x14ac:dyDescent="0.35">
      <c r="A37" s="159" t="s">
        <v>98</v>
      </c>
      <c r="B37" s="129" t="s">
        <v>116</v>
      </c>
      <c r="C37" s="352" t="s">
        <v>657</v>
      </c>
      <c r="D37" s="37">
        <v>82</v>
      </c>
      <c r="E37" s="353">
        <v>80</v>
      </c>
      <c r="F37" s="354">
        <v>80</v>
      </c>
      <c r="G37" s="354">
        <v>80</v>
      </c>
      <c r="H37" s="354">
        <v>90</v>
      </c>
      <c r="I37" s="355">
        <v>0</v>
      </c>
    </row>
    <row r="38" spans="1:9" ht="20.399999999999999" customHeight="1" thickBot="1" x14ac:dyDescent="0.35">
      <c r="A38" s="104" t="s">
        <v>99</v>
      </c>
      <c r="B38" s="112" t="s">
        <v>924</v>
      </c>
      <c r="C38" s="347" t="s">
        <v>894</v>
      </c>
      <c r="D38" s="219">
        <v>125</v>
      </c>
      <c r="E38" s="220">
        <v>140</v>
      </c>
      <c r="F38" s="219">
        <v>130</v>
      </c>
      <c r="G38" s="220">
        <v>110</v>
      </c>
      <c r="H38" s="219">
        <v>137</v>
      </c>
      <c r="I38" s="221">
        <v>0</v>
      </c>
    </row>
    <row r="39" spans="1:9" ht="31.8" thickBot="1" x14ac:dyDescent="0.35">
      <c r="A39" s="104" t="s">
        <v>100</v>
      </c>
      <c r="B39" s="180" t="s">
        <v>1564</v>
      </c>
      <c r="C39" s="121" t="s">
        <v>657</v>
      </c>
      <c r="D39" s="174">
        <v>0</v>
      </c>
      <c r="E39" s="135">
        <v>0</v>
      </c>
      <c r="F39" s="115">
        <v>0</v>
      </c>
      <c r="G39" s="115">
        <v>0</v>
      </c>
      <c r="H39" s="135">
        <v>0</v>
      </c>
      <c r="I39" s="115">
        <v>1</v>
      </c>
    </row>
    <row r="40" spans="1:9" ht="31.8" thickBot="1" x14ac:dyDescent="0.35">
      <c r="A40" s="604" t="s">
        <v>101</v>
      </c>
      <c r="B40" s="160" t="s">
        <v>689</v>
      </c>
      <c r="C40" s="181" t="s">
        <v>650</v>
      </c>
      <c r="D40" s="162">
        <v>3</v>
      </c>
      <c r="E40" s="161">
        <v>40</v>
      </c>
      <c r="F40" s="162">
        <v>45</v>
      </c>
      <c r="G40" s="161">
        <v>55</v>
      </c>
      <c r="H40" s="143">
        <v>43.5</v>
      </c>
      <c r="I40" s="144">
        <v>10</v>
      </c>
    </row>
    <row r="41" spans="1:9" ht="31.8" thickBot="1" x14ac:dyDescent="0.35">
      <c r="A41" s="604"/>
      <c r="B41" s="160" t="s">
        <v>690</v>
      </c>
      <c r="C41" s="131" t="s">
        <v>657</v>
      </c>
      <c r="D41" s="182">
        <v>2</v>
      </c>
      <c r="E41" s="170">
        <v>4</v>
      </c>
      <c r="F41" s="182">
        <v>5</v>
      </c>
      <c r="G41" s="170">
        <v>6</v>
      </c>
      <c r="H41" s="135">
        <v>4</v>
      </c>
      <c r="I41" s="115">
        <v>4</v>
      </c>
    </row>
    <row r="42" spans="1:9" ht="31.95" customHeight="1" thickBot="1" x14ac:dyDescent="0.35">
      <c r="A42" s="603"/>
      <c r="B42" s="106" t="s">
        <v>691</v>
      </c>
      <c r="C42" s="181" t="s">
        <v>650</v>
      </c>
      <c r="D42" s="162">
        <v>3</v>
      </c>
      <c r="E42" s="161">
        <v>16</v>
      </c>
      <c r="F42" s="162">
        <v>20</v>
      </c>
      <c r="G42" s="161">
        <v>25</v>
      </c>
      <c r="H42" s="143">
        <v>16</v>
      </c>
      <c r="I42" s="144">
        <v>7</v>
      </c>
    </row>
    <row r="43" spans="1:9" ht="49.2" customHeight="1" thickBot="1" x14ac:dyDescent="0.35">
      <c r="A43" s="104" t="s">
        <v>102</v>
      </c>
      <c r="B43" s="105" t="s">
        <v>776</v>
      </c>
      <c r="C43" s="168" t="s">
        <v>650</v>
      </c>
      <c r="D43" s="161">
        <v>25</v>
      </c>
      <c r="E43" s="161">
        <v>27</v>
      </c>
      <c r="F43" s="161">
        <v>29</v>
      </c>
      <c r="G43" s="162">
        <v>31</v>
      </c>
      <c r="H43" s="144">
        <v>35.299999999999997</v>
      </c>
      <c r="I43" s="179">
        <v>35</v>
      </c>
    </row>
    <row r="44" spans="1:9" ht="47.4" thickBot="1" x14ac:dyDescent="0.35">
      <c r="A44" s="108" t="s">
        <v>103</v>
      </c>
      <c r="B44" s="105" t="s">
        <v>117</v>
      </c>
      <c r="C44" s="131" t="s">
        <v>657</v>
      </c>
      <c r="D44" s="170">
        <v>1</v>
      </c>
      <c r="E44" s="170">
        <v>1</v>
      </c>
      <c r="F44" s="170">
        <v>1</v>
      </c>
      <c r="G44" s="182">
        <v>1</v>
      </c>
      <c r="H44" s="170">
        <v>2</v>
      </c>
      <c r="I44" s="122">
        <v>3</v>
      </c>
    </row>
    <row r="45" spans="1:9" ht="31.8" thickBot="1" x14ac:dyDescent="0.35">
      <c r="A45" s="35" t="s">
        <v>104</v>
      </c>
      <c r="B45" s="105" t="s">
        <v>118</v>
      </c>
      <c r="C45" s="121" t="s">
        <v>650</v>
      </c>
      <c r="D45" s="174">
        <v>76.25</v>
      </c>
      <c r="E45" s="174">
        <v>76.25</v>
      </c>
      <c r="F45" s="184">
        <v>76.25</v>
      </c>
      <c r="G45" s="174">
        <v>76.25</v>
      </c>
      <c r="H45" s="184">
        <v>76.25</v>
      </c>
      <c r="I45" s="115">
        <v>76.25</v>
      </c>
    </row>
    <row r="46" spans="1:9" ht="36" customHeight="1" thickBot="1" x14ac:dyDescent="0.35">
      <c r="A46" s="308" t="s">
        <v>105</v>
      </c>
      <c r="B46" s="105" t="s">
        <v>119</v>
      </c>
      <c r="C46" s="121" t="s">
        <v>688</v>
      </c>
      <c r="D46" s="174">
        <v>28</v>
      </c>
      <c r="E46" s="135">
        <v>32</v>
      </c>
      <c r="F46" s="115">
        <v>30</v>
      </c>
      <c r="G46" s="135">
        <v>25</v>
      </c>
      <c r="H46" s="115">
        <v>36</v>
      </c>
      <c r="I46" s="127">
        <v>20</v>
      </c>
    </row>
    <row r="47" spans="1:9" ht="52.2" customHeight="1" thickBot="1" x14ac:dyDescent="0.35">
      <c r="A47" s="104" t="s">
        <v>106</v>
      </c>
      <c r="B47" s="112" t="s">
        <v>692</v>
      </c>
      <c r="C47" s="121" t="s">
        <v>650</v>
      </c>
      <c r="D47" s="175">
        <v>36</v>
      </c>
      <c r="E47" s="177">
        <v>16</v>
      </c>
      <c r="F47" s="175">
        <v>13</v>
      </c>
      <c r="G47" s="177">
        <v>11</v>
      </c>
      <c r="H47" s="175">
        <v>24</v>
      </c>
      <c r="I47" s="179">
        <v>31</v>
      </c>
    </row>
    <row r="48" spans="1:9" ht="16.2" thickBot="1" x14ac:dyDescent="0.35">
      <c r="A48" s="624" t="s">
        <v>107</v>
      </c>
      <c r="B48" s="105" t="s">
        <v>693</v>
      </c>
      <c r="C48" s="131" t="s">
        <v>657</v>
      </c>
      <c r="D48" s="185">
        <v>1</v>
      </c>
      <c r="E48" s="170">
        <v>1</v>
      </c>
      <c r="F48" s="182">
        <v>1</v>
      </c>
      <c r="G48" s="170">
        <v>1</v>
      </c>
      <c r="H48" s="182">
        <v>2</v>
      </c>
      <c r="I48" s="170">
        <v>3</v>
      </c>
    </row>
    <row r="49" spans="1:9" ht="30" customHeight="1" thickBot="1" x14ac:dyDescent="0.35">
      <c r="A49" s="625"/>
      <c r="B49" s="186" t="s">
        <v>1565</v>
      </c>
      <c r="C49" s="131" t="s">
        <v>657</v>
      </c>
      <c r="D49" s="185">
        <v>0</v>
      </c>
      <c r="E49" s="170">
        <v>0</v>
      </c>
      <c r="F49" s="182">
        <v>0</v>
      </c>
      <c r="G49" s="170">
        <v>0</v>
      </c>
      <c r="H49" s="182">
        <v>1</v>
      </c>
      <c r="I49" s="115">
        <v>1</v>
      </c>
    </row>
    <row r="50" spans="1:9" ht="31.8" thickBot="1" x14ac:dyDescent="0.35">
      <c r="A50" s="618" t="s">
        <v>108</v>
      </c>
      <c r="B50" s="178" t="s">
        <v>926</v>
      </c>
      <c r="C50" s="131" t="s">
        <v>894</v>
      </c>
      <c r="D50" s="185">
        <v>5</v>
      </c>
      <c r="E50" s="185">
        <v>4</v>
      </c>
      <c r="F50" s="170">
        <v>3</v>
      </c>
      <c r="G50" s="185">
        <v>4</v>
      </c>
      <c r="H50" s="185">
        <v>6</v>
      </c>
      <c r="I50" s="115">
        <v>30</v>
      </c>
    </row>
    <row r="51" spans="1:9" ht="16.2" thickBot="1" x14ac:dyDescent="0.35">
      <c r="A51" s="618"/>
      <c r="B51" s="160" t="s">
        <v>381</v>
      </c>
      <c r="C51" s="187" t="s">
        <v>695</v>
      </c>
      <c r="D51" s="173">
        <v>0</v>
      </c>
      <c r="E51" s="185">
        <v>0</v>
      </c>
      <c r="F51" s="170">
        <v>0</v>
      </c>
      <c r="G51" s="173">
        <v>0</v>
      </c>
      <c r="H51" s="182">
        <v>0</v>
      </c>
      <c r="I51" s="348">
        <v>3600</v>
      </c>
    </row>
    <row r="52" spans="1:9" ht="16.2" thickBot="1" x14ac:dyDescent="0.35">
      <c r="A52" s="618"/>
      <c r="B52" s="160" t="s">
        <v>925</v>
      </c>
      <c r="C52" s="187" t="s">
        <v>657</v>
      </c>
      <c r="D52" s="173"/>
      <c r="E52" s="188"/>
      <c r="F52" s="171"/>
      <c r="G52" s="173"/>
      <c r="H52" s="182"/>
      <c r="I52" s="348">
        <v>1</v>
      </c>
    </row>
    <row r="53" spans="1:9" ht="47.4" thickBot="1" x14ac:dyDescent="0.35">
      <c r="A53" s="618"/>
      <c r="B53" s="160" t="s">
        <v>120</v>
      </c>
      <c r="C53" s="131" t="s">
        <v>657</v>
      </c>
      <c r="D53" s="170">
        <v>0</v>
      </c>
      <c r="E53" s="185">
        <v>0</v>
      </c>
      <c r="F53" s="170">
        <v>0</v>
      </c>
      <c r="G53" s="170">
        <v>0</v>
      </c>
      <c r="H53" s="182">
        <v>0</v>
      </c>
      <c r="I53" s="115">
        <v>1</v>
      </c>
    </row>
    <row r="54" spans="1:9" ht="31.8" thickBot="1" x14ac:dyDescent="0.35">
      <c r="A54" s="619"/>
      <c r="B54" s="160" t="s">
        <v>694</v>
      </c>
      <c r="C54" s="131" t="s">
        <v>657</v>
      </c>
      <c r="D54" s="170">
        <v>84</v>
      </c>
      <c r="E54" s="185">
        <v>90</v>
      </c>
      <c r="F54" s="170">
        <v>100</v>
      </c>
      <c r="G54" s="170">
        <v>100</v>
      </c>
      <c r="H54" s="182">
        <v>51</v>
      </c>
      <c r="I54" s="115">
        <v>184</v>
      </c>
    </row>
    <row r="55" spans="1:9" ht="16.2" customHeight="1" thickBot="1" x14ac:dyDescent="0.35">
      <c r="A55" s="610" t="s">
        <v>109</v>
      </c>
      <c r="B55" s="106" t="s">
        <v>696</v>
      </c>
      <c r="C55" s="140" t="s">
        <v>697</v>
      </c>
      <c r="D55" s="170">
        <v>53</v>
      </c>
      <c r="E55" s="170">
        <v>60</v>
      </c>
      <c r="F55" s="170">
        <v>61</v>
      </c>
      <c r="G55" s="170">
        <v>62</v>
      </c>
      <c r="H55" s="170">
        <v>58.7</v>
      </c>
      <c r="I55" s="115">
        <v>63</v>
      </c>
    </row>
    <row r="56" spans="1:9" ht="18.600000000000001" customHeight="1" thickBot="1" x14ac:dyDescent="0.35">
      <c r="A56" s="611"/>
      <c r="B56" s="160" t="s">
        <v>698</v>
      </c>
      <c r="C56" s="140" t="s">
        <v>699</v>
      </c>
      <c r="D56" s="170">
        <v>4.4000000000000004</v>
      </c>
      <c r="E56" s="170">
        <v>4.5</v>
      </c>
      <c r="F56" s="170">
        <v>4.7</v>
      </c>
      <c r="G56" s="170">
        <v>4.9000000000000004</v>
      </c>
      <c r="H56" s="170">
        <v>4.4000000000000004</v>
      </c>
      <c r="I56" s="144">
        <v>5</v>
      </c>
    </row>
    <row r="57" spans="1:9" ht="63" thickBot="1" x14ac:dyDescent="0.35">
      <c r="A57" s="107" t="s">
        <v>110</v>
      </c>
      <c r="B57" s="164" t="s">
        <v>700</v>
      </c>
      <c r="C57" s="131" t="s">
        <v>657</v>
      </c>
      <c r="D57" s="170">
        <v>0</v>
      </c>
      <c r="E57" s="185">
        <v>0</v>
      </c>
      <c r="F57" s="170">
        <v>0</v>
      </c>
      <c r="G57" s="170">
        <v>0</v>
      </c>
      <c r="H57" s="182">
        <v>0</v>
      </c>
      <c r="I57" s="115">
        <v>3</v>
      </c>
    </row>
    <row r="58" spans="1:9" ht="16.2" thickBot="1" x14ac:dyDescent="0.35">
      <c r="A58" s="165"/>
      <c r="B58" s="167" t="s">
        <v>701</v>
      </c>
      <c r="C58" s="190" t="s">
        <v>657</v>
      </c>
      <c r="D58" s="170">
        <v>0</v>
      </c>
      <c r="E58" s="170">
        <v>0</v>
      </c>
      <c r="F58" s="170">
        <v>0</v>
      </c>
      <c r="G58" s="170">
        <v>0</v>
      </c>
      <c r="H58" s="170">
        <v>0</v>
      </c>
      <c r="I58" s="115">
        <v>1</v>
      </c>
    </row>
    <row r="59" spans="1:9" ht="31.95" customHeight="1" thickBot="1" x14ac:dyDescent="0.35">
      <c r="A59" s="612" t="s">
        <v>121</v>
      </c>
      <c r="B59" s="160" t="s">
        <v>703</v>
      </c>
      <c r="C59" s="192" t="s">
        <v>650</v>
      </c>
      <c r="D59" s="193">
        <v>17.5</v>
      </c>
      <c r="E59" s="175">
        <v>17.5</v>
      </c>
      <c r="F59" s="177">
        <v>17.8</v>
      </c>
      <c r="G59" s="175">
        <v>17.899999999999999</v>
      </c>
      <c r="H59" s="176">
        <v>17.3</v>
      </c>
      <c r="I59" s="179">
        <v>18</v>
      </c>
    </row>
    <row r="60" spans="1:9" ht="31.8" thickBot="1" x14ac:dyDescent="0.35">
      <c r="A60" s="613"/>
      <c r="B60" s="178" t="s">
        <v>777</v>
      </c>
      <c r="C60" s="187" t="s">
        <v>778</v>
      </c>
      <c r="D60" s="191">
        <v>227.9</v>
      </c>
      <c r="E60" s="222">
        <v>228</v>
      </c>
      <c r="F60" s="191">
        <v>228.5</v>
      </c>
      <c r="G60" s="222">
        <v>229</v>
      </c>
      <c r="H60" s="191">
        <v>227.9</v>
      </c>
      <c r="I60" s="223">
        <v>230</v>
      </c>
    </row>
    <row r="61" spans="1:9" ht="31.8" thickBot="1" x14ac:dyDescent="0.35">
      <c r="A61" s="602" t="s">
        <v>122</v>
      </c>
      <c r="B61" s="160" t="s">
        <v>704</v>
      </c>
      <c r="C61" s="141" t="s">
        <v>650</v>
      </c>
      <c r="D61" s="193">
        <v>97.9</v>
      </c>
      <c r="E61" s="175">
        <v>97.8</v>
      </c>
      <c r="F61" s="175">
        <v>98</v>
      </c>
      <c r="G61" s="175">
        <v>98.2</v>
      </c>
      <c r="H61" s="176">
        <v>97.6</v>
      </c>
      <c r="I61" s="179">
        <v>98.5</v>
      </c>
    </row>
    <row r="62" spans="1:9" ht="53.4" thickBot="1" x14ac:dyDescent="0.35">
      <c r="A62" s="604"/>
      <c r="B62" s="106" t="s">
        <v>705</v>
      </c>
      <c r="C62" s="140" t="s">
        <v>650</v>
      </c>
      <c r="D62" s="194" t="s">
        <v>123</v>
      </c>
      <c r="E62" s="32" t="s">
        <v>779</v>
      </c>
      <c r="F62" s="32" t="s">
        <v>779</v>
      </c>
      <c r="G62" s="32" t="s">
        <v>779</v>
      </c>
      <c r="H62" s="32" t="s">
        <v>782</v>
      </c>
      <c r="I62" s="32" t="s">
        <v>779</v>
      </c>
    </row>
    <row r="63" spans="1:9" ht="31.8" thickBot="1" x14ac:dyDescent="0.35">
      <c r="A63" s="604"/>
      <c r="B63" s="178" t="s">
        <v>780</v>
      </c>
      <c r="C63" s="225" t="s">
        <v>781</v>
      </c>
      <c r="D63" s="161">
        <v>35</v>
      </c>
      <c r="E63" s="532" t="s">
        <v>77</v>
      </c>
      <c r="F63" s="532" t="s">
        <v>77</v>
      </c>
      <c r="G63" s="532" t="s">
        <v>77</v>
      </c>
      <c r="H63" s="162">
        <v>35</v>
      </c>
      <c r="I63" s="144">
        <v>35</v>
      </c>
    </row>
    <row r="64" spans="1:9" ht="47.4" thickBot="1" x14ac:dyDescent="0.35">
      <c r="A64" s="604"/>
      <c r="B64" s="160" t="s">
        <v>706</v>
      </c>
      <c r="C64" s="121" t="s">
        <v>650</v>
      </c>
      <c r="D64" s="175">
        <v>39</v>
      </c>
      <c r="E64" s="175">
        <v>70</v>
      </c>
      <c r="F64" s="175">
        <v>75</v>
      </c>
      <c r="G64" s="175">
        <v>80</v>
      </c>
      <c r="H64" s="177">
        <v>67</v>
      </c>
      <c r="I64" s="175">
        <v>90</v>
      </c>
    </row>
    <row r="65" spans="1:9" ht="63" thickBot="1" x14ac:dyDescent="0.35">
      <c r="A65" s="603"/>
      <c r="B65" s="195" t="s">
        <v>1566</v>
      </c>
      <c r="C65" s="121" t="s">
        <v>657</v>
      </c>
      <c r="D65" s="174">
        <v>16</v>
      </c>
      <c r="E65" s="533">
        <v>16</v>
      </c>
      <c r="F65" s="533">
        <v>16</v>
      </c>
      <c r="G65" s="533">
        <v>17</v>
      </c>
      <c r="H65" s="135">
        <v>16</v>
      </c>
      <c r="I65" s="115">
        <v>18</v>
      </c>
    </row>
    <row r="66" spans="1:9" ht="47.4" thickBot="1" x14ac:dyDescent="0.35">
      <c r="A66" s="104" t="s">
        <v>124</v>
      </c>
      <c r="B66" s="112" t="s">
        <v>707</v>
      </c>
      <c r="C66" s="183" t="s">
        <v>655</v>
      </c>
      <c r="D66" s="170">
        <v>1</v>
      </c>
      <c r="E66" s="533">
        <v>1</v>
      </c>
      <c r="F66" s="533">
        <v>1</v>
      </c>
      <c r="G66" s="533">
        <v>1</v>
      </c>
      <c r="H66" s="182">
        <v>1</v>
      </c>
      <c r="I66" s="115">
        <v>1</v>
      </c>
    </row>
    <row r="67" spans="1:9" ht="78.599999999999994" thickBot="1" x14ac:dyDescent="0.35">
      <c r="A67" s="602" t="s">
        <v>125</v>
      </c>
      <c r="B67" s="160" t="s">
        <v>783</v>
      </c>
      <c r="C67" s="140" t="s">
        <v>650</v>
      </c>
      <c r="D67" s="161">
        <v>25</v>
      </c>
      <c r="E67" s="175">
        <v>29</v>
      </c>
      <c r="F67" s="175">
        <v>31</v>
      </c>
      <c r="G67" s="175">
        <v>33</v>
      </c>
      <c r="H67" s="162">
        <v>25.4</v>
      </c>
      <c r="I67" s="161">
        <v>35</v>
      </c>
    </row>
    <row r="68" spans="1:9" ht="63" thickBot="1" x14ac:dyDescent="0.35">
      <c r="A68" s="604"/>
      <c r="B68" s="106" t="s">
        <v>708</v>
      </c>
      <c r="C68" s="140" t="s">
        <v>650</v>
      </c>
      <c r="D68" s="161">
        <v>5</v>
      </c>
      <c r="E68" s="175">
        <v>15</v>
      </c>
      <c r="F68" s="175">
        <v>17</v>
      </c>
      <c r="G68" s="175">
        <v>20</v>
      </c>
      <c r="H68" s="162">
        <v>7</v>
      </c>
      <c r="I68" s="161">
        <v>30</v>
      </c>
    </row>
    <row r="69" spans="1:9" ht="47.4" thickBot="1" x14ac:dyDescent="0.35">
      <c r="A69" s="604"/>
      <c r="B69" s="160" t="s">
        <v>709</v>
      </c>
      <c r="C69" s="349" t="s">
        <v>784</v>
      </c>
      <c r="D69" s="161">
        <v>25</v>
      </c>
      <c r="E69" s="535" t="s">
        <v>773</v>
      </c>
      <c r="F69" s="535" t="s">
        <v>773</v>
      </c>
      <c r="G69" s="535" t="s">
        <v>773</v>
      </c>
      <c r="H69" s="350">
        <v>25</v>
      </c>
      <c r="I69" s="144">
        <v>60</v>
      </c>
    </row>
    <row r="70" spans="1:9" ht="63" thickBot="1" x14ac:dyDescent="0.35">
      <c r="A70" s="307"/>
      <c r="B70" s="199" t="s">
        <v>927</v>
      </c>
      <c r="C70" s="131" t="s">
        <v>650</v>
      </c>
      <c r="D70" s="161">
        <v>60</v>
      </c>
      <c r="E70" s="175">
        <v>64</v>
      </c>
      <c r="F70" s="177">
        <v>65</v>
      </c>
      <c r="G70" s="175">
        <v>66</v>
      </c>
      <c r="H70" s="534" t="s">
        <v>1533</v>
      </c>
      <c r="I70" s="144">
        <v>70</v>
      </c>
    </row>
    <row r="71" spans="1:9" ht="47.4" thickBot="1" x14ac:dyDescent="0.35">
      <c r="A71" s="34" t="s">
        <v>126</v>
      </c>
      <c r="B71" s="196" t="s">
        <v>710</v>
      </c>
      <c r="C71" s="140" t="s">
        <v>650</v>
      </c>
      <c r="D71" s="161">
        <v>37.6</v>
      </c>
      <c r="E71" s="161">
        <v>39.799999999999997</v>
      </c>
      <c r="F71" s="162">
        <v>39.9</v>
      </c>
      <c r="G71" s="161">
        <v>40</v>
      </c>
      <c r="H71" s="162">
        <v>39.700000000000003</v>
      </c>
      <c r="I71" s="161">
        <v>40</v>
      </c>
    </row>
    <row r="72" spans="1:9" ht="79.2" customHeight="1" thickBot="1" x14ac:dyDescent="0.35">
      <c r="A72" s="197" t="s">
        <v>127</v>
      </c>
      <c r="B72" s="198" t="s">
        <v>786</v>
      </c>
      <c r="C72" s="140" t="s">
        <v>785</v>
      </c>
      <c r="D72" s="161">
        <v>70</v>
      </c>
      <c r="E72" s="161">
        <v>72</v>
      </c>
      <c r="F72" s="162">
        <v>74</v>
      </c>
      <c r="G72" s="161">
        <v>76</v>
      </c>
      <c r="H72" s="162">
        <v>77</v>
      </c>
      <c r="I72" s="161">
        <v>80</v>
      </c>
    </row>
    <row r="73" spans="1:9" ht="64.95" customHeight="1" thickBot="1" x14ac:dyDescent="0.35">
      <c r="A73" s="114" t="s">
        <v>128</v>
      </c>
      <c r="B73" s="112" t="s">
        <v>1567</v>
      </c>
      <c r="C73" s="140" t="s">
        <v>657</v>
      </c>
      <c r="D73" s="189">
        <v>18</v>
      </c>
      <c r="E73" s="533">
        <v>19</v>
      </c>
      <c r="F73" s="533">
        <v>20</v>
      </c>
      <c r="G73" s="533">
        <v>21</v>
      </c>
      <c r="H73" s="534" t="s">
        <v>1533</v>
      </c>
      <c r="I73" s="123">
        <v>21</v>
      </c>
    </row>
    <row r="74" spans="1:9" ht="47.4" thickBot="1" x14ac:dyDescent="0.35">
      <c r="A74" s="108" t="s">
        <v>129</v>
      </c>
      <c r="B74" s="164" t="s">
        <v>712</v>
      </c>
      <c r="C74" s="140" t="s">
        <v>650</v>
      </c>
      <c r="D74" s="161">
        <v>63.2</v>
      </c>
      <c r="E74" s="162">
        <v>74.8</v>
      </c>
      <c r="F74" s="161">
        <v>74.900000000000006</v>
      </c>
      <c r="G74" s="224">
        <v>74.95</v>
      </c>
      <c r="H74" s="162">
        <v>74.7</v>
      </c>
      <c r="I74" s="161">
        <v>67.099999999999994</v>
      </c>
    </row>
    <row r="75" spans="1:9" ht="31.8" thickBot="1" x14ac:dyDescent="0.35">
      <c r="A75" s="612" t="s">
        <v>928</v>
      </c>
      <c r="B75" s="186" t="s">
        <v>1568</v>
      </c>
      <c r="C75" s="140" t="s">
        <v>929</v>
      </c>
      <c r="D75" s="161">
        <v>2118</v>
      </c>
      <c r="E75" s="162">
        <v>2182</v>
      </c>
      <c r="F75" s="161">
        <v>2291</v>
      </c>
      <c r="G75" s="224">
        <v>2406</v>
      </c>
      <c r="H75" s="540">
        <v>2121</v>
      </c>
      <c r="I75" s="351" t="s">
        <v>77</v>
      </c>
    </row>
    <row r="76" spans="1:9" ht="35.4" customHeight="1" thickBot="1" x14ac:dyDescent="0.35">
      <c r="A76" s="614"/>
      <c r="B76" s="195" t="s">
        <v>1569</v>
      </c>
      <c r="C76" s="140" t="s">
        <v>650</v>
      </c>
      <c r="D76" s="161">
        <v>65.400000000000006</v>
      </c>
      <c r="E76" s="117" t="s">
        <v>77</v>
      </c>
      <c r="F76" s="117" t="s">
        <v>77</v>
      </c>
      <c r="G76" s="117" t="s">
        <v>77</v>
      </c>
      <c r="H76" s="540">
        <v>48</v>
      </c>
      <c r="I76" s="133" t="s">
        <v>77</v>
      </c>
    </row>
    <row r="77" spans="1:9" ht="31.8" thickBot="1" x14ac:dyDescent="0.35">
      <c r="A77" s="604" t="s">
        <v>130</v>
      </c>
      <c r="B77" s="199" t="s">
        <v>1570</v>
      </c>
      <c r="C77" s="200" t="s">
        <v>655</v>
      </c>
      <c r="D77" s="201">
        <v>29.7</v>
      </c>
      <c r="E77" s="202">
        <v>30</v>
      </c>
      <c r="F77" s="201">
        <v>31</v>
      </c>
      <c r="G77" s="201">
        <v>32</v>
      </c>
      <c r="H77" s="202">
        <v>28.1</v>
      </c>
      <c r="I77" s="144">
        <v>33</v>
      </c>
    </row>
    <row r="78" spans="1:9" ht="16.2" thickBot="1" x14ac:dyDescent="0.35">
      <c r="A78" s="603"/>
      <c r="B78" s="106" t="s">
        <v>713</v>
      </c>
      <c r="C78" s="140" t="s">
        <v>655</v>
      </c>
      <c r="D78" s="170">
        <v>42</v>
      </c>
      <c r="E78" s="170">
        <v>28</v>
      </c>
      <c r="F78" s="182">
        <v>29</v>
      </c>
      <c r="G78" s="170">
        <v>29</v>
      </c>
      <c r="H78" s="182">
        <v>28</v>
      </c>
      <c r="I78" s="115">
        <v>30</v>
      </c>
    </row>
    <row r="79" spans="1:9" ht="47.4" thickBot="1" x14ac:dyDescent="0.35">
      <c r="A79" s="602" t="s">
        <v>131</v>
      </c>
      <c r="B79" s="160" t="s">
        <v>714</v>
      </c>
      <c r="C79" s="131" t="s">
        <v>650</v>
      </c>
      <c r="D79" s="162">
        <v>50.9</v>
      </c>
      <c r="E79" s="161">
        <v>50</v>
      </c>
      <c r="F79" s="162">
        <v>55</v>
      </c>
      <c r="G79" s="161">
        <v>60</v>
      </c>
      <c r="H79" s="162">
        <v>46.8</v>
      </c>
      <c r="I79" s="144">
        <v>80</v>
      </c>
    </row>
    <row r="80" spans="1:9" ht="31.8" thickBot="1" x14ac:dyDescent="0.35">
      <c r="A80" s="603"/>
      <c r="B80" s="195" t="s">
        <v>715</v>
      </c>
      <c r="C80" s="130" t="s">
        <v>657</v>
      </c>
      <c r="D80" s="203">
        <v>7</v>
      </c>
      <c r="E80" s="533">
        <v>12</v>
      </c>
      <c r="F80" s="533">
        <v>13</v>
      </c>
      <c r="G80" s="533">
        <v>14</v>
      </c>
      <c r="H80" s="534" t="s">
        <v>1533</v>
      </c>
      <c r="I80" s="132">
        <v>14</v>
      </c>
    </row>
    <row r="81" spans="1:9" ht="34.950000000000003" customHeight="1" thickBot="1" x14ac:dyDescent="0.35">
      <c r="A81" s="604" t="s">
        <v>132</v>
      </c>
      <c r="B81" s="160" t="s">
        <v>716</v>
      </c>
      <c r="C81" s="131" t="s">
        <v>650</v>
      </c>
      <c r="D81" s="162">
        <v>20</v>
      </c>
      <c r="E81" s="175">
        <v>23</v>
      </c>
      <c r="F81" s="175">
        <v>28</v>
      </c>
      <c r="G81" s="175">
        <v>32</v>
      </c>
      <c r="H81" s="162">
        <v>35.700000000000003</v>
      </c>
      <c r="I81" s="144">
        <v>40</v>
      </c>
    </row>
    <row r="82" spans="1:9" ht="31.8" thickBot="1" x14ac:dyDescent="0.35">
      <c r="A82" s="603"/>
      <c r="B82" s="178" t="s">
        <v>717</v>
      </c>
      <c r="C82" s="226" t="s">
        <v>702</v>
      </c>
      <c r="D82" s="173">
        <v>650520</v>
      </c>
      <c r="E82" s="133" t="s">
        <v>77</v>
      </c>
      <c r="F82" s="133" t="s">
        <v>77</v>
      </c>
      <c r="G82" s="133" t="s">
        <v>77</v>
      </c>
      <c r="H82" s="173">
        <v>747807</v>
      </c>
      <c r="I82" s="133" t="s">
        <v>77</v>
      </c>
    </row>
    <row r="83" spans="1:9" ht="65.400000000000006" customHeight="1" thickBot="1" x14ac:dyDescent="0.35">
      <c r="A83" s="104" t="s">
        <v>133</v>
      </c>
      <c r="B83" s="105" t="s">
        <v>718</v>
      </c>
      <c r="C83" s="140" t="s">
        <v>657</v>
      </c>
      <c r="D83" s="170">
        <v>2</v>
      </c>
      <c r="E83" s="533">
        <v>2</v>
      </c>
      <c r="F83" s="533">
        <v>2</v>
      </c>
      <c r="G83" s="533">
        <v>2</v>
      </c>
      <c r="H83" s="228" t="s">
        <v>769</v>
      </c>
      <c r="I83" s="122">
        <v>6</v>
      </c>
    </row>
    <row r="84" spans="1:9" ht="51" customHeight="1" thickBot="1" x14ac:dyDescent="0.35">
      <c r="A84" s="104" t="s">
        <v>134</v>
      </c>
      <c r="B84" s="155" t="s">
        <v>719</v>
      </c>
      <c r="C84" s="140" t="s">
        <v>657</v>
      </c>
      <c r="D84" s="37">
        <v>0</v>
      </c>
      <c r="E84" s="533">
        <v>2</v>
      </c>
      <c r="F84" s="533">
        <v>2</v>
      </c>
      <c r="G84" s="533">
        <v>2</v>
      </c>
      <c r="H84" s="37">
        <v>2</v>
      </c>
      <c r="I84" s="227">
        <v>7</v>
      </c>
    </row>
  </sheetData>
  <mergeCells count="23">
    <mergeCell ref="B3:B4"/>
    <mergeCell ref="A30:A31"/>
    <mergeCell ref="A40:A42"/>
    <mergeCell ref="A50:A54"/>
    <mergeCell ref="A11:A12"/>
    <mergeCell ref="A15:A18"/>
    <mergeCell ref="A48:A49"/>
    <mergeCell ref="A1:I1"/>
    <mergeCell ref="A79:A80"/>
    <mergeCell ref="A81:A82"/>
    <mergeCell ref="E3:G3"/>
    <mergeCell ref="H3:H4"/>
    <mergeCell ref="A67:A69"/>
    <mergeCell ref="A77:A78"/>
    <mergeCell ref="A55:A56"/>
    <mergeCell ref="A59:A60"/>
    <mergeCell ref="A75:A76"/>
    <mergeCell ref="A13:A14"/>
    <mergeCell ref="I3:I4"/>
    <mergeCell ref="A61:A65"/>
    <mergeCell ref="A3:A4"/>
    <mergeCell ref="C3:C4"/>
    <mergeCell ref="D3:D4"/>
  </mergeCells>
  <phoneticPr fontId="31" type="noConversion"/>
  <pageMargins left="0.7" right="0.7" top="0.75" bottom="0.75" header="0.3" footer="0.3"/>
  <pageSetup paperSize="9" scale="82" fitToHeight="0"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4"/>
  <sheetViews>
    <sheetView workbookViewId="0">
      <selection activeCell="A15" sqref="A15:B15"/>
    </sheetView>
  </sheetViews>
  <sheetFormatPr defaultRowHeight="14.4" x14ac:dyDescent="0.3"/>
  <cols>
    <col min="1" max="1" width="19.33203125" customWidth="1"/>
    <col min="2" max="2" width="43.5546875" customWidth="1"/>
    <col min="3" max="5" width="13.33203125" customWidth="1"/>
    <col min="6" max="6" width="23.109375" customWidth="1"/>
  </cols>
  <sheetData>
    <row r="1" spans="1:8" ht="26.4" customHeight="1" x14ac:dyDescent="0.3">
      <c r="A1" s="626" t="s">
        <v>1538</v>
      </c>
      <c r="B1" s="626"/>
      <c r="C1" s="626"/>
      <c r="D1" s="626"/>
      <c r="E1" s="626"/>
    </row>
    <row r="2" spans="1:8" ht="15.6" x14ac:dyDescent="0.3">
      <c r="A2" s="642" t="s">
        <v>1539</v>
      </c>
      <c r="B2" s="642"/>
      <c r="C2" s="642"/>
      <c r="D2" s="642"/>
      <c r="E2" s="642"/>
      <c r="F2" s="642"/>
      <c r="G2" s="642"/>
      <c r="H2" s="642"/>
    </row>
    <row r="3" spans="1:8" ht="16.2" thickBot="1" x14ac:dyDescent="0.35">
      <c r="A3" s="1"/>
      <c r="B3" s="1"/>
      <c r="C3" s="1"/>
      <c r="D3" s="1"/>
      <c r="E3" s="1"/>
      <c r="F3" s="1"/>
      <c r="G3" s="1"/>
      <c r="H3" s="1"/>
    </row>
    <row r="4" spans="1:8" ht="34.799999999999997" thickBot="1" x14ac:dyDescent="0.35">
      <c r="A4" s="10" t="s">
        <v>12</v>
      </c>
      <c r="B4" s="11" t="s">
        <v>13</v>
      </c>
      <c r="C4" s="17" t="s">
        <v>152</v>
      </c>
      <c r="D4" s="17" t="s">
        <v>153</v>
      </c>
      <c r="E4" s="17" t="s">
        <v>154</v>
      </c>
      <c r="F4" s="1"/>
      <c r="G4" s="1"/>
      <c r="H4" s="1"/>
    </row>
    <row r="5" spans="1:8" ht="16.2" thickBot="1" x14ac:dyDescent="0.35">
      <c r="A5" s="12">
        <v>1</v>
      </c>
      <c r="B5" s="13">
        <v>2</v>
      </c>
      <c r="C5" s="13">
        <v>3</v>
      </c>
      <c r="D5" s="13">
        <v>4</v>
      </c>
      <c r="E5" s="13">
        <v>5</v>
      </c>
      <c r="F5" s="1"/>
      <c r="G5" s="1"/>
      <c r="H5" s="1"/>
    </row>
    <row r="6" spans="1:8" ht="16.2" thickBot="1" x14ac:dyDescent="0.35">
      <c r="A6" s="14"/>
      <c r="B6" s="109" t="s">
        <v>215</v>
      </c>
      <c r="C6" s="16"/>
      <c r="D6" s="16"/>
      <c r="E6" s="16"/>
      <c r="F6" s="1"/>
      <c r="G6" s="1"/>
      <c r="H6" s="1"/>
    </row>
    <row r="7" spans="1:8" ht="16.2" customHeight="1" thickBot="1" x14ac:dyDescent="0.35">
      <c r="A7" s="627" t="s">
        <v>148</v>
      </c>
      <c r="B7" s="628"/>
      <c r="C7" s="39">
        <f>C9+C12+C22</f>
        <v>12092.7</v>
      </c>
      <c r="D7" s="39">
        <f t="shared" ref="D7:E7" si="0">D9+D12+D22</f>
        <v>13622.5</v>
      </c>
      <c r="E7" s="39">
        <f t="shared" si="0"/>
        <v>14293.7</v>
      </c>
      <c r="F7" s="1"/>
      <c r="G7" s="1"/>
      <c r="H7" s="1"/>
    </row>
    <row r="8" spans="1:8" ht="15.6" x14ac:dyDescent="0.3">
      <c r="A8" s="638" t="s">
        <v>14</v>
      </c>
      <c r="B8" s="639"/>
      <c r="C8" s="38"/>
      <c r="D8" s="38"/>
      <c r="E8" s="38"/>
      <c r="F8" s="1"/>
      <c r="G8" s="1"/>
      <c r="H8" s="1"/>
    </row>
    <row r="9" spans="1:8" ht="16.2" customHeight="1" thickBot="1" x14ac:dyDescent="0.35">
      <c r="A9" s="640" t="s">
        <v>136</v>
      </c>
      <c r="B9" s="641"/>
      <c r="C9" s="14">
        <f>C10+C11</f>
        <v>11538.2</v>
      </c>
      <c r="D9" s="14">
        <f t="shared" ref="D9:E9" si="1">D10+D11</f>
        <v>13040</v>
      </c>
      <c r="E9" s="14">
        <f t="shared" si="1"/>
        <v>13682.7</v>
      </c>
      <c r="F9" s="1"/>
      <c r="G9" s="1"/>
      <c r="H9" s="1"/>
    </row>
    <row r="10" spans="1:8" ht="16.2" customHeight="1" thickBot="1" x14ac:dyDescent="0.35">
      <c r="A10" s="631" t="s">
        <v>216</v>
      </c>
      <c r="B10" s="632"/>
      <c r="C10" s="56">
        <v>11538.2</v>
      </c>
      <c r="D10" s="56">
        <v>13040</v>
      </c>
      <c r="E10" s="56">
        <v>13682.7</v>
      </c>
      <c r="F10" s="1"/>
      <c r="G10" s="1"/>
      <c r="H10" s="1"/>
    </row>
    <row r="11" spans="1:8" ht="16.2" customHeight="1" thickBot="1" x14ac:dyDescent="0.35">
      <c r="A11" s="631" t="s">
        <v>135</v>
      </c>
      <c r="B11" s="632"/>
      <c r="C11" s="56"/>
      <c r="D11" s="16"/>
      <c r="E11" s="16"/>
      <c r="F11" s="1"/>
      <c r="G11" s="1"/>
      <c r="H11" s="1"/>
    </row>
    <row r="12" spans="1:8" ht="16.2" customHeight="1" thickBot="1" x14ac:dyDescent="0.35">
      <c r="A12" s="631" t="s">
        <v>137</v>
      </c>
      <c r="B12" s="632"/>
      <c r="C12" s="16">
        <f>C13+C14+C15+C16+C17+C18</f>
        <v>554.5</v>
      </c>
      <c r="D12" s="311">
        <f t="shared" ref="D12:E12" si="2">D13+D14+D15+D16+D17+D18</f>
        <v>582.5</v>
      </c>
      <c r="E12" s="311">
        <f t="shared" si="2"/>
        <v>611</v>
      </c>
      <c r="F12" s="1"/>
      <c r="G12" s="1"/>
      <c r="H12" s="1"/>
    </row>
    <row r="13" spans="1:8" ht="16.2" customHeight="1" thickBot="1" x14ac:dyDescent="0.35">
      <c r="A13" s="631" t="s">
        <v>138</v>
      </c>
      <c r="B13" s="632"/>
      <c r="C13" s="56"/>
      <c r="D13" s="311"/>
      <c r="E13" s="311"/>
      <c r="F13" s="1"/>
      <c r="G13" s="1"/>
      <c r="H13" s="1"/>
    </row>
    <row r="14" spans="1:8" ht="31.95" customHeight="1" thickBot="1" x14ac:dyDescent="0.35">
      <c r="A14" s="631" t="s">
        <v>139</v>
      </c>
      <c r="B14" s="632"/>
      <c r="C14" s="56">
        <v>554.5</v>
      </c>
      <c r="D14" s="312">
        <v>582.5</v>
      </c>
      <c r="E14" s="312">
        <v>611</v>
      </c>
      <c r="F14" s="1"/>
      <c r="G14" s="1"/>
      <c r="H14" s="1"/>
    </row>
    <row r="15" spans="1:8" ht="25.95" customHeight="1" thickBot="1" x14ac:dyDescent="0.35">
      <c r="A15" s="631" t="s">
        <v>140</v>
      </c>
      <c r="B15" s="632"/>
      <c r="C15" s="56"/>
      <c r="D15" s="16"/>
      <c r="E15" s="16"/>
      <c r="F15" s="1"/>
      <c r="G15" s="1"/>
      <c r="H15" s="1"/>
    </row>
    <row r="16" spans="1:8" ht="23.4" customHeight="1" thickBot="1" x14ac:dyDescent="0.35">
      <c r="A16" s="631" t="s">
        <v>141</v>
      </c>
      <c r="B16" s="632"/>
      <c r="C16" s="56"/>
      <c r="D16" s="16"/>
      <c r="E16" s="16"/>
      <c r="F16" s="1"/>
      <c r="G16" s="1"/>
      <c r="H16" s="1"/>
    </row>
    <row r="17" spans="1:8" ht="26.4" customHeight="1" thickBot="1" x14ac:dyDescent="0.35">
      <c r="A17" s="631" t="s">
        <v>142</v>
      </c>
      <c r="B17" s="632"/>
      <c r="C17" s="56"/>
      <c r="D17" s="16"/>
      <c r="E17" s="16"/>
      <c r="F17" s="1"/>
      <c r="G17" s="1"/>
      <c r="H17" s="1"/>
    </row>
    <row r="18" spans="1:8" ht="16.2" customHeight="1" thickBot="1" x14ac:dyDescent="0.35">
      <c r="A18" s="629" t="s">
        <v>143</v>
      </c>
      <c r="B18" s="630"/>
      <c r="C18" s="56"/>
      <c r="D18" s="16"/>
      <c r="E18" s="16"/>
      <c r="F18" s="1"/>
      <c r="G18" s="1"/>
      <c r="H18" s="1"/>
    </row>
    <row r="19" spans="1:8" ht="16.2" customHeight="1" thickBot="1" x14ac:dyDescent="0.35">
      <c r="A19" s="629" t="s">
        <v>144</v>
      </c>
      <c r="B19" s="630"/>
      <c r="C19" s="16"/>
      <c r="D19" s="16"/>
      <c r="E19" s="16"/>
      <c r="F19" s="1"/>
      <c r="G19" s="1"/>
      <c r="H19" s="1"/>
    </row>
    <row r="20" spans="1:8" ht="16.2" customHeight="1" thickBot="1" x14ac:dyDescent="0.35">
      <c r="A20" s="629" t="s">
        <v>145</v>
      </c>
      <c r="B20" s="630"/>
      <c r="C20" s="16"/>
      <c r="D20" s="16"/>
      <c r="E20" s="16"/>
      <c r="F20" s="1"/>
      <c r="G20" s="1"/>
      <c r="H20" s="1"/>
    </row>
    <row r="21" spans="1:8" ht="16.2" thickBot="1" x14ac:dyDescent="0.35">
      <c r="A21" s="629" t="s">
        <v>146</v>
      </c>
      <c r="B21" s="630"/>
      <c r="C21" s="16"/>
      <c r="D21" s="16"/>
      <c r="E21" s="16"/>
      <c r="F21" s="1"/>
      <c r="G21" s="1"/>
      <c r="H21" s="1"/>
    </row>
    <row r="22" spans="1:8" ht="16.2" customHeight="1" thickBot="1" x14ac:dyDescent="0.35">
      <c r="A22" s="629" t="s">
        <v>217</v>
      </c>
      <c r="B22" s="630"/>
      <c r="C22" s="56">
        <f>C23+C24</f>
        <v>0</v>
      </c>
      <c r="D22" s="16"/>
      <c r="E22" s="16"/>
      <c r="F22" s="1"/>
      <c r="G22" s="1"/>
      <c r="H22" s="1"/>
    </row>
    <row r="23" spans="1:8" ht="16.2" customHeight="1" thickBot="1" x14ac:dyDescent="0.35">
      <c r="A23" s="631" t="s">
        <v>218</v>
      </c>
      <c r="B23" s="632"/>
      <c r="C23" s="56"/>
      <c r="D23" s="16"/>
      <c r="E23" s="16"/>
      <c r="F23" s="1"/>
      <c r="G23" s="1"/>
      <c r="H23" s="1"/>
    </row>
    <row r="24" spans="1:8" ht="16.2" customHeight="1" thickBot="1" x14ac:dyDescent="0.35">
      <c r="A24" s="631" t="s">
        <v>219</v>
      </c>
      <c r="B24" s="632"/>
      <c r="C24" s="56"/>
      <c r="D24" s="16"/>
      <c r="E24" s="16"/>
      <c r="F24" s="1"/>
      <c r="G24" s="1"/>
      <c r="H24" s="1"/>
    </row>
    <row r="25" spans="1:8" ht="27" customHeight="1" thickBot="1" x14ac:dyDescent="0.35">
      <c r="A25" s="627" t="s">
        <v>147</v>
      </c>
      <c r="B25" s="633"/>
      <c r="C25" s="39">
        <f>C26*1</f>
        <v>0</v>
      </c>
      <c r="D25" s="39">
        <f t="shared" ref="D25:E25" si="3">D26*1</f>
        <v>0</v>
      </c>
      <c r="E25" s="39">
        <f t="shared" si="3"/>
        <v>0</v>
      </c>
      <c r="F25" s="1"/>
      <c r="G25" s="1"/>
      <c r="H25" s="1"/>
    </row>
    <row r="26" spans="1:8" ht="18.600000000000001" customHeight="1" thickBot="1" x14ac:dyDescent="0.35">
      <c r="A26" s="634" t="s">
        <v>149</v>
      </c>
      <c r="B26" s="635"/>
      <c r="C26" s="57"/>
      <c r="D26" s="40"/>
      <c r="E26" s="40"/>
      <c r="F26" s="1"/>
      <c r="G26" s="1"/>
      <c r="H26" s="1"/>
    </row>
    <row r="27" spans="1:8" ht="18.600000000000001" customHeight="1" thickBot="1" x14ac:dyDescent="0.35">
      <c r="A27" s="636" t="s">
        <v>787</v>
      </c>
      <c r="B27" s="637"/>
      <c r="C27" s="57"/>
      <c r="D27" s="40"/>
      <c r="E27" s="40"/>
      <c r="F27" s="1"/>
      <c r="G27" s="1"/>
      <c r="H27" s="1"/>
    </row>
    <row r="28" spans="1:8" ht="16.2" customHeight="1" thickBot="1" x14ac:dyDescent="0.35">
      <c r="A28" s="627" t="s">
        <v>150</v>
      </c>
      <c r="B28" s="628"/>
      <c r="C28" s="39">
        <f>C7+C25</f>
        <v>12092.7</v>
      </c>
      <c r="D28" s="39">
        <f t="shared" ref="D28:E28" si="4">D7+D25</f>
        <v>13622.5</v>
      </c>
      <c r="E28" s="39">
        <f t="shared" si="4"/>
        <v>14293.7</v>
      </c>
      <c r="F28" s="1"/>
      <c r="G28" s="1"/>
      <c r="H28" s="1"/>
    </row>
    <row r="29" spans="1:8" ht="24" customHeight="1" thickBot="1" x14ac:dyDescent="0.35">
      <c r="A29" s="629" t="s">
        <v>15</v>
      </c>
      <c r="B29" s="630"/>
      <c r="C29" s="16"/>
      <c r="D29" s="16"/>
      <c r="E29" s="16"/>
      <c r="F29" s="1"/>
      <c r="G29" s="1"/>
      <c r="H29" s="1"/>
    </row>
    <row r="30" spans="1:8" ht="26.4" customHeight="1" thickBot="1" x14ac:dyDescent="0.35">
      <c r="A30" s="629" t="s">
        <v>16</v>
      </c>
      <c r="B30" s="630"/>
      <c r="C30" s="16"/>
      <c r="D30" s="16"/>
      <c r="E30" s="16"/>
      <c r="F30" s="1"/>
      <c r="G30" s="1"/>
      <c r="H30" s="1"/>
    </row>
    <row r="31" spans="1:8" ht="16.2" thickBot="1" x14ac:dyDescent="0.35">
      <c r="A31" s="1"/>
      <c r="B31" s="1"/>
      <c r="C31" s="1"/>
      <c r="D31" s="1"/>
      <c r="E31" s="1"/>
      <c r="F31" s="1"/>
      <c r="G31" s="1"/>
      <c r="H31" s="1"/>
    </row>
    <row r="32" spans="1:8" ht="34.799999999999997" thickBot="1" x14ac:dyDescent="0.35">
      <c r="A32" s="10" t="s">
        <v>12</v>
      </c>
      <c r="B32" s="11" t="s">
        <v>13</v>
      </c>
      <c r="C32" s="17" t="s">
        <v>152</v>
      </c>
      <c r="D32" s="17" t="s">
        <v>153</v>
      </c>
      <c r="E32" s="17" t="s">
        <v>154</v>
      </c>
      <c r="F32" s="1"/>
      <c r="G32" s="1"/>
      <c r="H32" s="1"/>
    </row>
    <row r="33" spans="1:8" ht="16.2" thickBot="1" x14ac:dyDescent="0.35">
      <c r="A33" s="12">
        <v>1</v>
      </c>
      <c r="B33" s="13">
        <v>2</v>
      </c>
      <c r="C33" s="13">
        <v>3</v>
      </c>
      <c r="D33" s="13">
        <v>4</v>
      </c>
      <c r="E33" s="13">
        <v>5</v>
      </c>
      <c r="F33" s="1"/>
      <c r="G33" s="1"/>
      <c r="H33" s="1"/>
    </row>
    <row r="34" spans="1:8" ht="16.2" thickBot="1" x14ac:dyDescent="0.35">
      <c r="A34" s="14"/>
      <c r="B34" s="109" t="s">
        <v>891</v>
      </c>
      <c r="C34" s="16"/>
      <c r="D34" s="16"/>
      <c r="E34" s="16"/>
      <c r="F34" s="1"/>
      <c r="G34" s="1"/>
      <c r="H34" s="1"/>
    </row>
    <row r="35" spans="1:8" ht="18.600000000000001" customHeight="1" thickBot="1" x14ac:dyDescent="0.35">
      <c r="A35" s="627" t="s">
        <v>148</v>
      </c>
      <c r="B35" s="628"/>
      <c r="C35" s="310">
        <f>C37+C40+C47+C48+C49</f>
        <v>21310</v>
      </c>
      <c r="D35" s="310">
        <f t="shared" ref="D35:E35" si="5">D37+D40+D47+D48+D49</f>
        <v>24548.7</v>
      </c>
      <c r="E35" s="310">
        <f t="shared" si="5"/>
        <v>10791.5</v>
      </c>
      <c r="F35" s="1"/>
      <c r="G35" s="1"/>
      <c r="H35" s="1"/>
    </row>
    <row r="36" spans="1:8" ht="15.6" x14ac:dyDescent="0.3">
      <c r="A36" s="638" t="s">
        <v>14</v>
      </c>
      <c r="B36" s="639"/>
      <c r="C36" s="418"/>
      <c r="D36" s="418"/>
      <c r="E36" s="418"/>
      <c r="F36" s="1"/>
      <c r="G36" s="1"/>
      <c r="H36" s="1"/>
    </row>
    <row r="37" spans="1:8" ht="24.6" customHeight="1" thickBot="1" x14ac:dyDescent="0.35">
      <c r="A37" s="640" t="s">
        <v>136</v>
      </c>
      <c r="B37" s="641"/>
      <c r="C37" s="313">
        <f>C38+C39</f>
        <v>1191.9000000000001</v>
      </c>
      <c r="D37" s="313">
        <f t="shared" ref="D37:E37" si="6">D38+D39</f>
        <v>14505</v>
      </c>
      <c r="E37" s="313">
        <f t="shared" si="6"/>
        <v>4428.8999999999996</v>
      </c>
      <c r="F37" s="1"/>
      <c r="G37" s="1"/>
      <c r="H37" s="1"/>
    </row>
    <row r="38" spans="1:8" ht="24.6" customHeight="1" thickBot="1" x14ac:dyDescent="0.35">
      <c r="A38" s="631" t="s">
        <v>216</v>
      </c>
      <c r="B38" s="632"/>
      <c r="C38" s="312">
        <v>1191.9000000000001</v>
      </c>
      <c r="D38" s="312">
        <v>14505</v>
      </c>
      <c r="E38" s="312">
        <v>4428.8999999999996</v>
      </c>
      <c r="F38" s="1"/>
      <c r="G38" s="1"/>
      <c r="H38" s="1"/>
    </row>
    <row r="39" spans="1:8" ht="16.2" thickBot="1" x14ac:dyDescent="0.35">
      <c r="A39" s="631" t="s">
        <v>135</v>
      </c>
      <c r="B39" s="632"/>
      <c r="C39" s="312"/>
      <c r="D39" s="311"/>
      <c r="E39" s="311"/>
      <c r="F39" s="1"/>
      <c r="G39" s="1"/>
      <c r="H39" s="1"/>
    </row>
    <row r="40" spans="1:8" ht="18.600000000000001" customHeight="1" thickBot="1" x14ac:dyDescent="0.35">
      <c r="A40" s="631" t="s">
        <v>137</v>
      </c>
      <c r="B40" s="632"/>
      <c r="C40" s="311">
        <f>C41+C42+C43+C44+C45+C46</f>
        <v>5292</v>
      </c>
      <c r="D40" s="311">
        <f t="shared" ref="D40:E40" si="7">D41+D42+D43+D44+D45+D46</f>
        <v>6080</v>
      </c>
      <c r="E40" s="311">
        <f t="shared" si="7"/>
        <v>4070</v>
      </c>
      <c r="F40" s="1"/>
      <c r="G40" s="1"/>
      <c r="H40" s="1"/>
    </row>
    <row r="41" spans="1:8" ht="21.6" customHeight="1" thickBot="1" x14ac:dyDescent="0.35">
      <c r="A41" s="631" t="s">
        <v>138</v>
      </c>
      <c r="B41" s="632"/>
      <c r="C41" s="312"/>
      <c r="D41" s="311"/>
      <c r="E41" s="311"/>
      <c r="F41" s="1"/>
      <c r="G41" s="1"/>
      <c r="H41" s="1"/>
    </row>
    <row r="42" spans="1:8" ht="28.2" customHeight="1" thickBot="1" x14ac:dyDescent="0.35">
      <c r="A42" s="631" t="s">
        <v>139</v>
      </c>
      <c r="B42" s="632"/>
      <c r="C42" s="312"/>
      <c r="D42" s="311"/>
      <c r="E42" s="311"/>
      <c r="F42" s="1"/>
      <c r="G42" s="1"/>
      <c r="H42" s="1"/>
    </row>
    <row r="43" spans="1:8" ht="27" customHeight="1" thickBot="1" x14ac:dyDescent="0.35">
      <c r="A43" s="631" t="s">
        <v>140</v>
      </c>
      <c r="B43" s="632"/>
      <c r="C43" s="312"/>
      <c r="D43" s="311"/>
      <c r="E43" s="311"/>
      <c r="F43" s="1"/>
      <c r="G43" s="1"/>
      <c r="H43" s="1"/>
    </row>
    <row r="44" spans="1:8" ht="22.95" customHeight="1" thickBot="1" x14ac:dyDescent="0.35">
      <c r="A44" s="631" t="s">
        <v>141</v>
      </c>
      <c r="B44" s="632"/>
      <c r="C44" s="312"/>
      <c r="D44" s="311"/>
      <c r="E44" s="311"/>
      <c r="F44" s="1"/>
      <c r="G44" s="1"/>
      <c r="H44" s="1"/>
    </row>
    <row r="45" spans="1:8" ht="30" customHeight="1" thickBot="1" x14ac:dyDescent="0.35">
      <c r="A45" s="631" t="s">
        <v>142</v>
      </c>
      <c r="B45" s="632"/>
      <c r="C45" s="312"/>
      <c r="D45" s="311"/>
      <c r="E45" s="311"/>
      <c r="F45" s="1"/>
      <c r="G45" s="1"/>
      <c r="H45" s="1"/>
    </row>
    <row r="46" spans="1:8" ht="16.2" thickBot="1" x14ac:dyDescent="0.35">
      <c r="A46" s="629" t="s">
        <v>143</v>
      </c>
      <c r="B46" s="630"/>
      <c r="C46" s="312">
        <v>5292</v>
      </c>
      <c r="D46" s="312">
        <v>6080</v>
      </c>
      <c r="E46" s="312">
        <v>4070</v>
      </c>
      <c r="F46" s="1"/>
      <c r="G46" s="1"/>
      <c r="H46" s="1"/>
    </row>
    <row r="47" spans="1:8" ht="23.4" customHeight="1" thickBot="1" x14ac:dyDescent="0.35">
      <c r="A47" s="629" t="s">
        <v>144</v>
      </c>
      <c r="B47" s="630"/>
      <c r="C47" s="311"/>
      <c r="D47" s="311"/>
      <c r="E47" s="311"/>
      <c r="F47" s="1"/>
      <c r="G47" s="1"/>
      <c r="H47" s="1"/>
    </row>
    <row r="48" spans="1:8" ht="19.95" customHeight="1" thickBot="1" x14ac:dyDescent="0.35">
      <c r="A48" s="629" t="s">
        <v>145</v>
      </c>
      <c r="B48" s="630"/>
      <c r="C48" s="312">
        <v>6601.7</v>
      </c>
      <c r="D48" s="312">
        <v>3963.7</v>
      </c>
      <c r="E48" s="312">
        <v>2292.6</v>
      </c>
      <c r="F48" s="1"/>
      <c r="G48" s="1"/>
      <c r="H48" s="1"/>
    </row>
    <row r="49" spans="1:8" ht="16.2" thickBot="1" x14ac:dyDescent="0.35">
      <c r="A49" s="629" t="s">
        <v>146</v>
      </c>
      <c r="B49" s="630"/>
      <c r="C49" s="312">
        <v>8224.4</v>
      </c>
      <c r="D49" s="311"/>
      <c r="E49" s="311"/>
      <c r="F49" s="1"/>
      <c r="G49" s="1"/>
      <c r="H49" s="1"/>
    </row>
    <row r="50" spans="1:8" ht="16.2" thickBot="1" x14ac:dyDescent="0.35">
      <c r="A50" s="629" t="s">
        <v>217</v>
      </c>
      <c r="B50" s="630"/>
      <c r="C50" s="311">
        <f>C51+C52</f>
        <v>7000</v>
      </c>
      <c r="D50" s="311">
        <f t="shared" ref="D50:E50" si="8">D51+D52</f>
        <v>971.2</v>
      </c>
      <c r="E50" s="311">
        <f t="shared" si="8"/>
        <v>0</v>
      </c>
      <c r="F50" s="1"/>
      <c r="G50" s="1"/>
      <c r="H50" s="1"/>
    </row>
    <row r="51" spans="1:8" ht="16.2" thickBot="1" x14ac:dyDescent="0.35">
      <c r="A51" s="631" t="s">
        <v>218</v>
      </c>
      <c r="B51" s="632"/>
      <c r="C51" s="312">
        <v>7000</v>
      </c>
      <c r="D51" s="311">
        <v>971.2</v>
      </c>
      <c r="E51" s="311"/>
      <c r="F51" s="1"/>
      <c r="G51" s="1"/>
      <c r="H51" s="1"/>
    </row>
    <row r="52" spans="1:8" ht="24.6" customHeight="1" thickBot="1" x14ac:dyDescent="0.35">
      <c r="A52" s="631" t="s">
        <v>219</v>
      </c>
      <c r="B52" s="632"/>
      <c r="C52" s="312"/>
      <c r="D52" s="311"/>
      <c r="E52" s="311"/>
      <c r="F52" s="1"/>
      <c r="G52" s="1"/>
      <c r="H52" s="1"/>
    </row>
    <row r="53" spans="1:8" ht="24.6" customHeight="1" thickBot="1" x14ac:dyDescent="0.35">
      <c r="A53" s="627" t="s">
        <v>147</v>
      </c>
      <c r="B53" s="633"/>
      <c r="C53" s="39">
        <f>C54*1</f>
        <v>0</v>
      </c>
      <c r="D53" s="39">
        <f t="shared" ref="D53:E53" si="9">D54*1</f>
        <v>0</v>
      </c>
      <c r="E53" s="39">
        <f t="shared" si="9"/>
        <v>0</v>
      </c>
      <c r="F53" s="1"/>
      <c r="G53" s="1"/>
      <c r="H53" s="1"/>
    </row>
    <row r="54" spans="1:8" ht="17.399999999999999" customHeight="1" thickBot="1" x14ac:dyDescent="0.35">
      <c r="A54" s="634" t="s">
        <v>149</v>
      </c>
      <c r="B54" s="635"/>
      <c r="C54" s="57"/>
      <c r="D54" s="40"/>
      <c r="E54" s="40"/>
      <c r="F54" s="1"/>
      <c r="G54" s="1"/>
      <c r="H54" s="1"/>
    </row>
    <row r="55" spans="1:8" ht="16.2" thickBot="1" x14ac:dyDescent="0.35">
      <c r="A55" s="636" t="s">
        <v>787</v>
      </c>
      <c r="B55" s="637"/>
      <c r="C55" s="57"/>
      <c r="D55" s="40"/>
      <c r="E55" s="40"/>
      <c r="F55" s="1"/>
      <c r="G55" s="1"/>
      <c r="H55" s="1"/>
    </row>
    <row r="56" spans="1:8" ht="16.2" thickBot="1" x14ac:dyDescent="0.35">
      <c r="A56" s="627" t="s">
        <v>150</v>
      </c>
      <c r="B56" s="628"/>
      <c r="C56" s="310">
        <f>C35+C53+C50</f>
        <v>28310</v>
      </c>
      <c r="D56" s="310">
        <f t="shared" ref="D56:E56" si="10">D35+D53+D50</f>
        <v>25519.9</v>
      </c>
      <c r="E56" s="310">
        <f t="shared" si="10"/>
        <v>10791.5</v>
      </c>
      <c r="F56" s="1"/>
      <c r="G56" s="1"/>
      <c r="H56" s="1"/>
    </row>
    <row r="57" spans="1:8" ht="23.4" customHeight="1" thickBot="1" x14ac:dyDescent="0.35">
      <c r="A57" s="629" t="s">
        <v>15</v>
      </c>
      <c r="B57" s="630"/>
      <c r="C57" s="16"/>
      <c r="D57" s="16"/>
      <c r="E57" s="16"/>
      <c r="F57" s="1"/>
      <c r="G57" s="1"/>
      <c r="H57" s="1"/>
    </row>
    <row r="58" spans="1:8" ht="27" customHeight="1" thickBot="1" x14ac:dyDescent="0.35">
      <c r="A58" s="629" t="s">
        <v>16</v>
      </c>
      <c r="B58" s="630"/>
      <c r="C58" s="16"/>
      <c r="D58" s="16"/>
      <c r="E58" s="16"/>
      <c r="F58" s="1"/>
      <c r="G58" s="1"/>
      <c r="H58" s="1"/>
    </row>
    <row r="59" spans="1:8" ht="27" customHeight="1" thickBot="1" x14ac:dyDescent="0.35">
      <c r="A59" s="643" t="s">
        <v>975</v>
      </c>
      <c r="B59" s="644"/>
      <c r="C59" s="419">
        <f>C56-C50</f>
        <v>21310</v>
      </c>
      <c r="D59" s="419">
        <f t="shared" ref="D59:E59" si="11">D56-D50</f>
        <v>24548.7</v>
      </c>
      <c r="E59" s="419">
        <f t="shared" si="11"/>
        <v>10791.5</v>
      </c>
      <c r="F59" s="1"/>
      <c r="G59" s="1"/>
      <c r="H59" s="1"/>
    </row>
    <row r="60" spans="1:8" ht="16.2" thickBot="1" x14ac:dyDescent="0.35">
      <c r="A60" s="1"/>
      <c r="B60" s="1"/>
      <c r="C60" s="1"/>
      <c r="D60" s="1"/>
      <c r="E60" s="1"/>
      <c r="F60" s="1"/>
      <c r="G60" s="1"/>
      <c r="H60" s="1"/>
    </row>
    <row r="61" spans="1:8" ht="34.799999999999997" thickBot="1" x14ac:dyDescent="0.35">
      <c r="A61" s="10" t="s">
        <v>12</v>
      </c>
      <c r="B61" s="11" t="s">
        <v>13</v>
      </c>
      <c r="C61" s="17" t="s">
        <v>152</v>
      </c>
      <c r="D61" s="17" t="s">
        <v>153</v>
      </c>
      <c r="E61" s="17" t="s">
        <v>154</v>
      </c>
      <c r="F61" s="1"/>
      <c r="G61" s="1"/>
      <c r="H61" s="1"/>
    </row>
    <row r="62" spans="1:8" ht="16.2" thickBot="1" x14ac:dyDescent="0.35">
      <c r="A62" s="12">
        <v>1</v>
      </c>
      <c r="B62" s="13">
        <v>2</v>
      </c>
      <c r="C62" s="13">
        <v>3</v>
      </c>
      <c r="D62" s="13">
        <v>4</v>
      </c>
      <c r="E62" s="13">
        <v>5</v>
      </c>
      <c r="F62" s="1"/>
      <c r="G62" s="1"/>
      <c r="H62" s="1"/>
    </row>
    <row r="63" spans="1:8" ht="16.2" thickBot="1" x14ac:dyDescent="0.35">
      <c r="A63" s="14"/>
      <c r="B63" s="109" t="s">
        <v>892</v>
      </c>
      <c r="C63" s="16"/>
      <c r="D63" s="16"/>
      <c r="E63" s="16"/>
      <c r="F63" s="1"/>
      <c r="G63" s="1"/>
      <c r="H63" s="1"/>
    </row>
    <row r="64" spans="1:8" ht="16.2" customHeight="1" thickBot="1" x14ac:dyDescent="0.35">
      <c r="A64" s="627" t="s">
        <v>148</v>
      </c>
      <c r="B64" s="628"/>
      <c r="C64" s="310">
        <f>C66+C69+C79</f>
        <v>320.5</v>
      </c>
      <c r="D64" s="310">
        <f t="shared" ref="D64:E64" si="12">D66+D69+D79</f>
        <v>337</v>
      </c>
      <c r="E64" s="310">
        <f t="shared" si="12"/>
        <v>353</v>
      </c>
      <c r="F64" s="1"/>
      <c r="G64" s="1"/>
      <c r="H64" s="1"/>
    </row>
    <row r="65" spans="1:8" ht="15.6" x14ac:dyDescent="0.3">
      <c r="A65" s="638" t="s">
        <v>14</v>
      </c>
      <c r="B65" s="639"/>
      <c r="C65" s="38"/>
      <c r="D65" s="38"/>
      <c r="E65" s="38"/>
      <c r="F65" s="1"/>
      <c r="G65" s="1"/>
      <c r="H65" s="1"/>
    </row>
    <row r="66" spans="1:8" ht="16.2" customHeight="1" thickBot="1" x14ac:dyDescent="0.35">
      <c r="A66" s="640" t="s">
        <v>136</v>
      </c>
      <c r="B66" s="641"/>
      <c r="C66" s="14">
        <f>C67+C68</f>
        <v>320.5</v>
      </c>
      <c r="D66" s="313">
        <f t="shared" ref="D66:E66" si="13">D67+D68</f>
        <v>337</v>
      </c>
      <c r="E66" s="313">
        <f t="shared" si="13"/>
        <v>353</v>
      </c>
      <c r="F66" s="1"/>
      <c r="G66" s="1"/>
      <c r="H66" s="1"/>
    </row>
    <row r="67" spans="1:8" ht="16.2" customHeight="1" thickBot="1" x14ac:dyDescent="0.35">
      <c r="A67" s="631" t="s">
        <v>216</v>
      </c>
      <c r="B67" s="632"/>
      <c r="C67" s="56">
        <v>320.5</v>
      </c>
      <c r="D67" s="312">
        <v>337</v>
      </c>
      <c r="E67" s="312">
        <v>353</v>
      </c>
      <c r="F67" s="1"/>
      <c r="G67" s="1"/>
      <c r="H67" s="1"/>
    </row>
    <row r="68" spans="1:8" ht="16.2" customHeight="1" thickBot="1" x14ac:dyDescent="0.35">
      <c r="A68" s="631" t="s">
        <v>135</v>
      </c>
      <c r="B68" s="632"/>
      <c r="C68" s="56"/>
      <c r="D68" s="16"/>
      <c r="E68" s="16"/>
      <c r="F68" s="1"/>
      <c r="G68" s="1"/>
      <c r="H68" s="1"/>
    </row>
    <row r="69" spans="1:8" ht="16.2" customHeight="1" thickBot="1" x14ac:dyDescent="0.35">
      <c r="A69" s="631" t="s">
        <v>137</v>
      </c>
      <c r="B69" s="632"/>
      <c r="C69" s="16">
        <f>C70+C71+C72+C73+C74+C75</f>
        <v>0</v>
      </c>
      <c r="D69" s="16">
        <f t="shared" ref="D69:E69" si="14">D70+D71+D72+D73+D74+D75</f>
        <v>0</v>
      </c>
      <c r="E69" s="16">
        <f t="shared" si="14"/>
        <v>0</v>
      </c>
      <c r="F69" s="1"/>
      <c r="G69" s="1"/>
      <c r="H69" s="1"/>
    </row>
    <row r="70" spans="1:8" ht="16.2" customHeight="1" thickBot="1" x14ac:dyDescent="0.35">
      <c r="A70" s="631" t="s">
        <v>138</v>
      </c>
      <c r="B70" s="632"/>
      <c r="C70" s="56"/>
      <c r="D70" s="16"/>
      <c r="E70" s="16"/>
      <c r="F70" s="1"/>
      <c r="G70" s="1"/>
      <c r="H70" s="1"/>
    </row>
    <row r="71" spans="1:8" ht="25.2" customHeight="1" thickBot="1" x14ac:dyDescent="0.35">
      <c r="A71" s="631" t="s">
        <v>139</v>
      </c>
      <c r="B71" s="632"/>
      <c r="C71" s="56"/>
      <c r="D71" s="16"/>
      <c r="E71" s="16"/>
      <c r="F71" s="1"/>
      <c r="G71" s="1"/>
      <c r="H71" s="1"/>
    </row>
    <row r="72" spans="1:8" ht="25.95" customHeight="1" thickBot="1" x14ac:dyDescent="0.35">
      <c r="A72" s="631" t="s">
        <v>140</v>
      </c>
      <c r="B72" s="632"/>
      <c r="C72" s="56"/>
      <c r="D72" s="16"/>
      <c r="E72" s="16"/>
      <c r="F72" s="1"/>
      <c r="G72" s="1"/>
      <c r="H72" s="1"/>
    </row>
    <row r="73" spans="1:8" ht="21.6" customHeight="1" thickBot="1" x14ac:dyDescent="0.35">
      <c r="A73" s="631" t="s">
        <v>141</v>
      </c>
      <c r="B73" s="632"/>
      <c r="C73" s="56"/>
      <c r="D73" s="16"/>
      <c r="E73" s="16"/>
      <c r="F73" s="1"/>
      <c r="G73" s="1"/>
      <c r="H73" s="1"/>
    </row>
    <row r="74" spans="1:8" ht="27" customHeight="1" thickBot="1" x14ac:dyDescent="0.35">
      <c r="A74" s="631" t="s">
        <v>142</v>
      </c>
      <c r="B74" s="632"/>
      <c r="C74" s="56"/>
      <c r="D74" s="16"/>
      <c r="E74" s="16"/>
      <c r="F74" s="1"/>
      <c r="G74" s="1"/>
      <c r="H74" s="1"/>
    </row>
    <row r="75" spans="1:8" ht="16.2" customHeight="1" thickBot="1" x14ac:dyDescent="0.35">
      <c r="A75" s="629" t="s">
        <v>143</v>
      </c>
      <c r="B75" s="630"/>
      <c r="C75" s="56"/>
      <c r="D75" s="16"/>
      <c r="E75" s="16"/>
      <c r="F75" s="1"/>
      <c r="G75" s="1"/>
      <c r="H75" s="1"/>
    </row>
    <row r="76" spans="1:8" ht="16.2" customHeight="1" thickBot="1" x14ac:dyDescent="0.35">
      <c r="A76" s="629" t="s">
        <v>144</v>
      </c>
      <c r="B76" s="630"/>
      <c r="C76" s="16"/>
      <c r="D76" s="16"/>
      <c r="E76" s="16"/>
      <c r="F76" s="1"/>
      <c r="G76" s="1"/>
      <c r="H76" s="1"/>
    </row>
    <row r="77" spans="1:8" ht="16.2" customHeight="1" thickBot="1" x14ac:dyDescent="0.35">
      <c r="A77" s="629" t="s">
        <v>145</v>
      </c>
      <c r="B77" s="630"/>
      <c r="C77" s="16"/>
      <c r="D77" s="16"/>
      <c r="E77" s="16"/>
      <c r="F77" s="1"/>
      <c r="G77" s="1"/>
      <c r="H77" s="1"/>
    </row>
    <row r="78" spans="1:8" ht="16.2" thickBot="1" x14ac:dyDescent="0.35">
      <c r="A78" s="629" t="s">
        <v>146</v>
      </c>
      <c r="B78" s="630"/>
      <c r="C78" s="16"/>
      <c r="D78" s="16"/>
      <c r="E78" s="16"/>
      <c r="F78" s="1"/>
      <c r="G78" s="1"/>
      <c r="H78" s="1"/>
    </row>
    <row r="79" spans="1:8" ht="16.2" customHeight="1" thickBot="1" x14ac:dyDescent="0.35">
      <c r="A79" s="629" t="s">
        <v>217</v>
      </c>
      <c r="B79" s="630"/>
      <c r="C79" s="16">
        <f>C80+C81</f>
        <v>0</v>
      </c>
      <c r="D79" s="311">
        <f t="shared" ref="D79:E79" si="15">D80+D81</f>
        <v>0</v>
      </c>
      <c r="E79" s="311">
        <f t="shared" si="15"/>
        <v>0</v>
      </c>
      <c r="F79" s="1"/>
      <c r="G79" s="1"/>
      <c r="H79" s="1"/>
    </row>
    <row r="80" spans="1:8" ht="16.2" customHeight="1" thickBot="1" x14ac:dyDescent="0.35">
      <c r="A80" s="631" t="s">
        <v>218</v>
      </c>
      <c r="B80" s="632"/>
      <c r="C80" s="56">
        <v>0</v>
      </c>
      <c r="D80" s="312">
        <v>0</v>
      </c>
      <c r="E80" s="312">
        <v>0</v>
      </c>
      <c r="F80" s="1"/>
      <c r="G80" s="1"/>
      <c r="H80" s="1"/>
    </row>
    <row r="81" spans="1:8" ht="18.600000000000001" customHeight="1" thickBot="1" x14ac:dyDescent="0.35">
      <c r="A81" s="631" t="s">
        <v>219</v>
      </c>
      <c r="B81" s="632"/>
      <c r="C81" s="56"/>
      <c r="D81" s="16"/>
      <c r="E81" s="16"/>
      <c r="F81" s="1"/>
      <c r="G81" s="1"/>
      <c r="H81" s="1"/>
    </row>
    <row r="82" spans="1:8" ht="25.2" customHeight="1" thickBot="1" x14ac:dyDescent="0.35">
      <c r="A82" s="627" t="s">
        <v>147</v>
      </c>
      <c r="B82" s="633"/>
      <c r="C82" s="39">
        <f>C83*1</f>
        <v>0</v>
      </c>
      <c r="D82" s="39">
        <f t="shared" ref="D82:E82" si="16">D83*1</f>
        <v>0</v>
      </c>
      <c r="E82" s="39">
        <f t="shared" si="16"/>
        <v>0</v>
      </c>
      <c r="F82" s="1"/>
      <c r="G82" s="1"/>
      <c r="H82" s="1"/>
    </row>
    <row r="83" spans="1:8" ht="24.6" customHeight="1" thickBot="1" x14ac:dyDescent="0.35">
      <c r="A83" s="634" t="s">
        <v>149</v>
      </c>
      <c r="B83" s="635"/>
      <c r="C83" s="57"/>
      <c r="D83" s="40"/>
      <c r="E83" s="40"/>
      <c r="F83" s="1"/>
      <c r="G83" s="1"/>
      <c r="H83" s="1"/>
    </row>
    <row r="84" spans="1:8" ht="19.2" customHeight="1" thickBot="1" x14ac:dyDescent="0.35">
      <c r="A84" s="636" t="s">
        <v>787</v>
      </c>
      <c r="B84" s="637"/>
      <c r="C84" s="57"/>
      <c r="D84" s="40"/>
      <c r="E84" s="40"/>
      <c r="F84" s="1"/>
      <c r="G84" s="1"/>
      <c r="H84" s="1"/>
    </row>
    <row r="85" spans="1:8" ht="16.2" customHeight="1" thickBot="1" x14ac:dyDescent="0.35">
      <c r="A85" s="627" t="s">
        <v>150</v>
      </c>
      <c r="B85" s="628"/>
      <c r="C85" s="310">
        <f>C64+C82</f>
        <v>320.5</v>
      </c>
      <c r="D85" s="310">
        <f t="shared" ref="D85:E85" si="17">D64+D82</f>
        <v>337</v>
      </c>
      <c r="E85" s="310">
        <f t="shared" si="17"/>
        <v>353</v>
      </c>
      <c r="F85" s="1"/>
      <c r="G85" s="1"/>
      <c r="H85" s="1"/>
    </row>
    <row r="86" spans="1:8" ht="19.95" customHeight="1" thickBot="1" x14ac:dyDescent="0.35">
      <c r="A86" s="629" t="s">
        <v>15</v>
      </c>
      <c r="B86" s="630"/>
      <c r="C86" s="16"/>
      <c r="D86" s="16"/>
      <c r="E86" s="16"/>
      <c r="F86" s="1"/>
      <c r="G86" s="1"/>
      <c r="H86" s="1"/>
    </row>
    <row r="87" spans="1:8" ht="24.6" customHeight="1" thickBot="1" x14ac:dyDescent="0.35">
      <c r="A87" s="629" t="s">
        <v>16</v>
      </c>
      <c r="B87" s="630"/>
      <c r="C87" s="16"/>
      <c r="D87" s="16"/>
      <c r="E87" s="16"/>
      <c r="F87" s="1"/>
      <c r="G87" s="1"/>
      <c r="H87" s="1"/>
    </row>
    <row r="88" spans="1:8" ht="16.2" thickBot="1" x14ac:dyDescent="0.35">
      <c r="A88" s="1"/>
      <c r="B88" s="1"/>
      <c r="C88" s="1"/>
      <c r="D88" s="1"/>
      <c r="E88" s="1"/>
      <c r="F88" s="1"/>
      <c r="G88" s="1"/>
      <c r="H88" s="1"/>
    </row>
    <row r="89" spans="1:8" ht="34.799999999999997" thickBot="1" x14ac:dyDescent="0.35">
      <c r="A89" s="10" t="s">
        <v>12</v>
      </c>
      <c r="B89" s="11" t="s">
        <v>13</v>
      </c>
      <c r="C89" s="17" t="s">
        <v>152</v>
      </c>
      <c r="D89" s="17" t="s">
        <v>153</v>
      </c>
      <c r="E89" s="17" t="s">
        <v>154</v>
      </c>
      <c r="F89" s="1"/>
      <c r="G89" s="1"/>
      <c r="H89" s="1"/>
    </row>
    <row r="90" spans="1:8" ht="16.2" thickBot="1" x14ac:dyDescent="0.35">
      <c r="A90" s="12">
        <v>1</v>
      </c>
      <c r="B90" s="13">
        <v>2</v>
      </c>
      <c r="C90" s="13">
        <v>3</v>
      </c>
      <c r="D90" s="13">
        <v>4</v>
      </c>
      <c r="E90" s="13">
        <v>5</v>
      </c>
      <c r="F90" s="1"/>
      <c r="G90" s="1"/>
      <c r="H90" s="1"/>
    </row>
    <row r="91" spans="1:8" ht="16.2" thickBot="1" x14ac:dyDescent="0.35">
      <c r="A91" s="14"/>
      <c r="B91" s="109" t="s">
        <v>1421</v>
      </c>
      <c r="C91" s="16"/>
      <c r="D91" s="16"/>
      <c r="E91" s="16"/>
      <c r="F91" s="1"/>
      <c r="G91" s="1"/>
      <c r="H91" s="1"/>
    </row>
    <row r="92" spans="1:8" ht="16.2" customHeight="1" thickBot="1" x14ac:dyDescent="0.35">
      <c r="A92" s="627" t="s">
        <v>148</v>
      </c>
      <c r="B92" s="628"/>
      <c r="C92" s="310">
        <f>C94+C97+C107</f>
        <v>252</v>
      </c>
      <c r="D92" s="310">
        <f t="shared" ref="D92:E92" si="18">D94+D97+D107</f>
        <v>265</v>
      </c>
      <c r="E92" s="310">
        <f t="shared" si="18"/>
        <v>279</v>
      </c>
      <c r="F92" s="1"/>
      <c r="G92" s="1"/>
      <c r="H92" s="1"/>
    </row>
    <row r="93" spans="1:8" ht="15.6" x14ac:dyDescent="0.3">
      <c r="A93" s="638" t="s">
        <v>14</v>
      </c>
      <c r="B93" s="639"/>
      <c r="C93" s="38"/>
      <c r="D93" s="38"/>
      <c r="E93" s="38"/>
      <c r="F93" s="1"/>
      <c r="G93" s="1"/>
      <c r="H93" s="1"/>
    </row>
    <row r="94" spans="1:8" ht="16.2" customHeight="1" thickBot="1" x14ac:dyDescent="0.35">
      <c r="A94" s="640" t="s">
        <v>136</v>
      </c>
      <c r="B94" s="641"/>
      <c r="C94" s="313">
        <f>C95+C96</f>
        <v>252</v>
      </c>
      <c r="D94" s="313">
        <f t="shared" ref="D94:E94" si="19">D95+D96</f>
        <v>265</v>
      </c>
      <c r="E94" s="313">
        <f t="shared" si="19"/>
        <v>279</v>
      </c>
      <c r="F94" s="1"/>
      <c r="G94" s="1"/>
      <c r="H94" s="1"/>
    </row>
    <row r="95" spans="1:8" ht="16.2" customHeight="1" thickBot="1" x14ac:dyDescent="0.35">
      <c r="A95" s="631" t="s">
        <v>216</v>
      </c>
      <c r="B95" s="632"/>
      <c r="C95" s="312"/>
      <c r="D95" s="312"/>
      <c r="E95" s="312"/>
      <c r="F95" s="1"/>
      <c r="G95" s="1"/>
      <c r="H95" s="1"/>
    </row>
    <row r="96" spans="1:8" ht="16.2" customHeight="1" thickBot="1" x14ac:dyDescent="0.35">
      <c r="A96" s="631" t="s">
        <v>135</v>
      </c>
      <c r="B96" s="632"/>
      <c r="C96" s="312">
        <v>252</v>
      </c>
      <c r="D96" s="312">
        <v>265</v>
      </c>
      <c r="E96" s="312">
        <v>279</v>
      </c>
      <c r="F96" s="1"/>
      <c r="G96" s="1"/>
      <c r="H96" s="1"/>
    </row>
    <row r="97" spans="1:8" ht="25.2" customHeight="1" thickBot="1" x14ac:dyDescent="0.35">
      <c r="A97" s="631" t="s">
        <v>137</v>
      </c>
      <c r="B97" s="632"/>
      <c r="C97" s="16">
        <f>C98+C99+C100+C101+C102+C103</f>
        <v>0</v>
      </c>
      <c r="D97" s="16">
        <f t="shared" ref="D97:E97" si="20">D98+D99+D100+D101+D102+D103</f>
        <v>0</v>
      </c>
      <c r="E97" s="16">
        <f t="shared" si="20"/>
        <v>0</v>
      </c>
      <c r="F97" s="1"/>
      <c r="G97" s="1"/>
      <c r="H97" s="1"/>
    </row>
    <row r="98" spans="1:8" ht="21.6" customHeight="1" thickBot="1" x14ac:dyDescent="0.35">
      <c r="A98" s="631" t="s">
        <v>138</v>
      </c>
      <c r="B98" s="632"/>
      <c r="C98" s="56"/>
      <c r="D98" s="16"/>
      <c r="E98" s="16"/>
      <c r="F98" s="1"/>
      <c r="G98" s="1"/>
      <c r="H98" s="1"/>
    </row>
    <row r="99" spans="1:8" ht="31.2" customHeight="1" thickBot="1" x14ac:dyDescent="0.35">
      <c r="A99" s="631" t="s">
        <v>139</v>
      </c>
      <c r="B99" s="632"/>
      <c r="C99" s="56"/>
      <c r="D99" s="16"/>
      <c r="E99" s="16"/>
      <c r="F99" s="1"/>
      <c r="G99" s="1"/>
      <c r="H99" s="1"/>
    </row>
    <row r="100" spans="1:8" ht="29.4" customHeight="1" thickBot="1" x14ac:dyDescent="0.35">
      <c r="A100" s="631" t="s">
        <v>140</v>
      </c>
      <c r="B100" s="632"/>
      <c r="C100" s="56"/>
      <c r="D100" s="16"/>
      <c r="E100" s="16"/>
      <c r="F100" s="1"/>
      <c r="G100" s="1"/>
      <c r="H100" s="1"/>
    </row>
    <row r="101" spans="1:8" ht="25.2" customHeight="1" thickBot="1" x14ac:dyDescent="0.35">
      <c r="A101" s="631" t="s">
        <v>141</v>
      </c>
      <c r="B101" s="632"/>
      <c r="C101" s="56"/>
      <c r="D101" s="16"/>
      <c r="E101" s="16"/>
      <c r="F101" s="1"/>
      <c r="G101" s="1"/>
      <c r="H101" s="1"/>
    </row>
    <row r="102" spans="1:8" ht="31.2" customHeight="1" thickBot="1" x14ac:dyDescent="0.35">
      <c r="A102" s="631" t="s">
        <v>142</v>
      </c>
      <c r="B102" s="632"/>
      <c r="C102" s="56"/>
      <c r="D102" s="16"/>
      <c r="E102" s="16"/>
      <c r="F102" s="1"/>
      <c r="G102" s="1"/>
      <c r="H102" s="1"/>
    </row>
    <row r="103" spans="1:8" ht="16.2" customHeight="1" thickBot="1" x14ac:dyDescent="0.35">
      <c r="A103" s="629" t="s">
        <v>143</v>
      </c>
      <c r="B103" s="630"/>
      <c r="C103" s="56"/>
      <c r="D103" s="16"/>
      <c r="E103" s="16"/>
      <c r="F103" s="1"/>
      <c r="G103" s="1"/>
      <c r="H103" s="1"/>
    </row>
    <row r="104" spans="1:8" ht="16.2" customHeight="1" thickBot="1" x14ac:dyDescent="0.35">
      <c r="A104" s="629" t="s">
        <v>144</v>
      </c>
      <c r="B104" s="630"/>
      <c r="C104" s="16"/>
      <c r="D104" s="16"/>
      <c r="E104" s="16"/>
      <c r="F104" s="1"/>
      <c r="G104" s="1"/>
      <c r="H104" s="1"/>
    </row>
    <row r="105" spans="1:8" ht="16.2" customHeight="1" thickBot="1" x14ac:dyDescent="0.35">
      <c r="A105" s="629" t="s">
        <v>145</v>
      </c>
      <c r="B105" s="630"/>
      <c r="C105" s="16"/>
      <c r="D105" s="16"/>
      <c r="E105" s="16"/>
      <c r="F105" s="1"/>
      <c r="G105" s="1"/>
      <c r="H105" s="1"/>
    </row>
    <row r="106" spans="1:8" ht="16.2" thickBot="1" x14ac:dyDescent="0.35">
      <c r="A106" s="629" t="s">
        <v>146</v>
      </c>
      <c r="B106" s="630"/>
      <c r="C106" s="16"/>
      <c r="D106" s="16"/>
      <c r="E106" s="16"/>
      <c r="F106" s="1"/>
      <c r="G106" s="1"/>
      <c r="H106" s="1"/>
    </row>
    <row r="107" spans="1:8" ht="16.2" customHeight="1" thickBot="1" x14ac:dyDescent="0.35">
      <c r="A107" s="629" t="s">
        <v>217</v>
      </c>
      <c r="B107" s="630"/>
      <c r="C107" s="16">
        <f>C108+C109</f>
        <v>0</v>
      </c>
      <c r="D107" s="311">
        <f t="shared" ref="D107:E107" si="21">D108+D109</f>
        <v>0</v>
      </c>
      <c r="E107" s="311">
        <f t="shared" si="21"/>
        <v>0</v>
      </c>
      <c r="F107" s="1"/>
      <c r="G107" s="1"/>
      <c r="H107" s="1"/>
    </row>
    <row r="108" spans="1:8" ht="16.2" customHeight="1" thickBot="1" x14ac:dyDescent="0.35">
      <c r="A108" s="631" t="s">
        <v>218</v>
      </c>
      <c r="B108" s="632"/>
      <c r="C108" s="56">
        <v>0</v>
      </c>
      <c r="D108" s="312">
        <v>0</v>
      </c>
      <c r="E108" s="312">
        <v>0</v>
      </c>
      <c r="F108" s="1"/>
      <c r="G108" s="1"/>
      <c r="H108" s="1"/>
    </row>
    <row r="109" spans="1:8" ht="16.2" customHeight="1" thickBot="1" x14ac:dyDescent="0.35">
      <c r="A109" s="631" t="s">
        <v>219</v>
      </c>
      <c r="B109" s="632"/>
      <c r="C109" s="56"/>
      <c r="D109" s="16"/>
      <c r="E109" s="16"/>
      <c r="F109" s="1"/>
      <c r="G109" s="1"/>
      <c r="H109" s="1"/>
    </row>
    <row r="110" spans="1:8" ht="33.6" customHeight="1" thickBot="1" x14ac:dyDescent="0.35">
      <c r="A110" s="627" t="s">
        <v>147</v>
      </c>
      <c r="B110" s="633"/>
      <c r="C110" s="39">
        <f>C111*1</f>
        <v>0</v>
      </c>
      <c r="D110" s="39">
        <f t="shared" ref="D110:E110" si="22">D111*1</f>
        <v>0</v>
      </c>
      <c r="E110" s="39">
        <f t="shared" si="22"/>
        <v>0</v>
      </c>
      <c r="F110" s="1"/>
      <c r="G110" s="1"/>
      <c r="H110" s="1"/>
    </row>
    <row r="111" spans="1:8" ht="18.600000000000001" customHeight="1" thickBot="1" x14ac:dyDescent="0.35">
      <c r="A111" s="634" t="s">
        <v>149</v>
      </c>
      <c r="B111" s="635"/>
      <c r="C111" s="57"/>
      <c r="D111" s="40"/>
      <c r="E111" s="40"/>
      <c r="F111" s="1"/>
      <c r="G111" s="1"/>
      <c r="H111" s="1"/>
    </row>
    <row r="112" spans="1:8" ht="16.2" customHeight="1" thickBot="1" x14ac:dyDescent="0.35">
      <c r="A112" s="636" t="s">
        <v>787</v>
      </c>
      <c r="B112" s="637"/>
      <c r="C112" s="57"/>
      <c r="D112" s="40"/>
      <c r="E112" s="40"/>
      <c r="F112" s="1"/>
      <c r="G112" s="1"/>
      <c r="H112" s="1"/>
    </row>
    <row r="113" spans="1:8" ht="16.2" customHeight="1" thickBot="1" x14ac:dyDescent="0.35">
      <c r="A113" s="627" t="s">
        <v>150</v>
      </c>
      <c r="B113" s="628"/>
      <c r="C113" s="310">
        <f>C92+C110</f>
        <v>252</v>
      </c>
      <c r="D113" s="310">
        <f t="shared" ref="D113:E113" si="23">D92+D110</f>
        <v>265</v>
      </c>
      <c r="E113" s="310">
        <f t="shared" si="23"/>
        <v>279</v>
      </c>
      <c r="F113" s="1"/>
      <c r="G113" s="1"/>
      <c r="H113" s="1"/>
    </row>
    <row r="114" spans="1:8" ht="28.95" customHeight="1" thickBot="1" x14ac:dyDescent="0.35">
      <c r="A114" s="629" t="s">
        <v>15</v>
      </c>
      <c r="B114" s="630"/>
      <c r="C114" s="16"/>
      <c r="D114" s="16"/>
      <c r="E114" s="16"/>
      <c r="F114" s="1"/>
      <c r="G114" s="1"/>
      <c r="H114" s="1"/>
    </row>
    <row r="115" spans="1:8" ht="24" customHeight="1" thickBot="1" x14ac:dyDescent="0.35">
      <c r="A115" s="629" t="s">
        <v>16</v>
      </c>
      <c r="B115" s="630"/>
      <c r="C115" s="16"/>
      <c r="D115" s="16"/>
      <c r="E115" s="16"/>
      <c r="F115" s="1"/>
      <c r="G115" s="1"/>
      <c r="H115" s="1"/>
    </row>
    <row r="116" spans="1:8" ht="16.2" thickBot="1" x14ac:dyDescent="0.35">
      <c r="A116" s="1"/>
      <c r="B116" s="1"/>
      <c r="C116" s="1"/>
      <c r="D116" s="1"/>
      <c r="E116" s="1"/>
      <c r="F116" s="1"/>
      <c r="G116" s="1"/>
      <c r="H116" s="1"/>
    </row>
    <row r="117" spans="1:8" ht="34.799999999999997" thickBot="1" x14ac:dyDescent="0.35">
      <c r="A117" s="10" t="s">
        <v>12</v>
      </c>
      <c r="B117" s="11" t="s">
        <v>13</v>
      </c>
      <c r="C117" s="17" t="s">
        <v>152</v>
      </c>
      <c r="D117" s="17" t="s">
        <v>153</v>
      </c>
      <c r="E117" s="17" t="s">
        <v>154</v>
      </c>
      <c r="F117" s="1"/>
      <c r="G117" s="1"/>
      <c r="H117" s="1"/>
    </row>
    <row r="118" spans="1:8" ht="16.2" thickBot="1" x14ac:dyDescent="0.35">
      <c r="A118" s="12">
        <v>1</v>
      </c>
      <c r="B118" s="13">
        <v>2</v>
      </c>
      <c r="C118" s="13">
        <v>3</v>
      </c>
      <c r="D118" s="13">
        <v>4</v>
      </c>
      <c r="E118" s="13">
        <v>5</v>
      </c>
      <c r="F118" s="1"/>
      <c r="G118" s="1"/>
      <c r="H118" s="1"/>
    </row>
    <row r="119" spans="1:8" ht="16.2" thickBot="1" x14ac:dyDescent="0.35">
      <c r="A119" s="14"/>
      <c r="B119" s="109" t="s">
        <v>1422</v>
      </c>
      <c r="C119" s="16"/>
      <c r="D119" s="16"/>
      <c r="E119" s="16"/>
      <c r="F119" s="1"/>
      <c r="G119" s="1"/>
      <c r="H119" s="1"/>
    </row>
    <row r="120" spans="1:8" ht="16.2" customHeight="1" thickBot="1" x14ac:dyDescent="0.35">
      <c r="A120" s="627" t="s">
        <v>148</v>
      </c>
      <c r="B120" s="628"/>
      <c r="C120" s="310">
        <f>C122+C125+C135</f>
        <v>2235</v>
      </c>
      <c r="D120" s="310">
        <f t="shared" ref="D120:E120" si="24">D122+D125+D135</f>
        <v>2288</v>
      </c>
      <c r="E120" s="310">
        <f t="shared" si="24"/>
        <v>2301</v>
      </c>
      <c r="F120" s="1"/>
      <c r="G120" s="1"/>
      <c r="H120" s="1"/>
    </row>
    <row r="121" spans="1:8" ht="15.6" x14ac:dyDescent="0.3">
      <c r="A121" s="638" t="s">
        <v>14</v>
      </c>
      <c r="B121" s="639"/>
      <c r="C121" s="38"/>
      <c r="D121" s="38"/>
      <c r="E121" s="38"/>
      <c r="F121" s="1"/>
      <c r="G121" s="1"/>
      <c r="H121" s="1"/>
    </row>
    <row r="122" spans="1:8" ht="16.2" customHeight="1" thickBot="1" x14ac:dyDescent="0.35">
      <c r="A122" s="640" t="s">
        <v>136</v>
      </c>
      <c r="B122" s="641"/>
      <c r="C122" s="313">
        <f>C123+C124</f>
        <v>2235</v>
      </c>
      <c r="D122" s="313">
        <f t="shared" ref="D122:E122" si="25">D123+D124</f>
        <v>2288</v>
      </c>
      <c r="E122" s="313">
        <f t="shared" si="25"/>
        <v>2301</v>
      </c>
      <c r="F122" s="1"/>
      <c r="G122" s="1"/>
      <c r="H122" s="1"/>
    </row>
    <row r="123" spans="1:8" ht="16.2" customHeight="1" thickBot="1" x14ac:dyDescent="0.35">
      <c r="A123" s="631" t="s">
        <v>216</v>
      </c>
      <c r="B123" s="632"/>
      <c r="C123" s="312">
        <v>2235</v>
      </c>
      <c r="D123" s="312">
        <v>2288</v>
      </c>
      <c r="E123" s="312">
        <v>2301</v>
      </c>
      <c r="F123" s="1"/>
      <c r="G123" s="1"/>
      <c r="H123" s="1"/>
    </row>
    <row r="124" spans="1:8" ht="16.2" customHeight="1" thickBot="1" x14ac:dyDescent="0.35">
      <c r="A124" s="631" t="s">
        <v>135</v>
      </c>
      <c r="B124" s="632"/>
      <c r="C124" s="312"/>
      <c r="D124" s="312"/>
      <c r="E124" s="312"/>
      <c r="F124" s="1"/>
      <c r="G124" s="1"/>
      <c r="H124" s="1"/>
    </row>
    <row r="125" spans="1:8" ht="16.2" customHeight="1" thickBot="1" x14ac:dyDescent="0.35">
      <c r="A125" s="631" t="s">
        <v>137</v>
      </c>
      <c r="B125" s="632"/>
      <c r="C125" s="16">
        <f>C126+C127+C128+C129+C130+C131</f>
        <v>0</v>
      </c>
      <c r="D125" s="16">
        <f t="shared" ref="D125:E125" si="26">D126+D127+D128+D129+D130+D131</f>
        <v>0</v>
      </c>
      <c r="E125" s="16">
        <f t="shared" si="26"/>
        <v>0</v>
      </c>
      <c r="F125" s="1"/>
      <c r="G125" s="1"/>
      <c r="H125" s="1"/>
    </row>
    <row r="126" spans="1:8" ht="16.2" customHeight="1" thickBot="1" x14ac:dyDescent="0.35">
      <c r="A126" s="631" t="s">
        <v>138</v>
      </c>
      <c r="B126" s="632"/>
      <c r="C126" s="56"/>
      <c r="D126" s="16"/>
      <c r="E126" s="16"/>
      <c r="F126" s="1"/>
      <c r="G126" s="1"/>
      <c r="H126" s="1"/>
    </row>
    <row r="127" spans="1:8" ht="24.6" customHeight="1" thickBot="1" x14ac:dyDescent="0.35">
      <c r="A127" s="631" t="s">
        <v>139</v>
      </c>
      <c r="B127" s="632"/>
      <c r="C127" s="56"/>
      <c r="D127" s="16"/>
      <c r="E127" s="16"/>
      <c r="F127" s="1"/>
      <c r="G127" s="1"/>
      <c r="H127" s="1"/>
    </row>
    <row r="128" spans="1:8" ht="26.4" customHeight="1" thickBot="1" x14ac:dyDescent="0.35">
      <c r="A128" s="631" t="s">
        <v>140</v>
      </c>
      <c r="B128" s="632"/>
      <c r="C128" s="56"/>
      <c r="D128" s="16"/>
      <c r="E128" s="16"/>
      <c r="F128" s="1"/>
      <c r="G128" s="1"/>
      <c r="H128" s="1"/>
    </row>
    <row r="129" spans="1:8" ht="16.2" customHeight="1" thickBot="1" x14ac:dyDescent="0.35">
      <c r="A129" s="631" t="s">
        <v>141</v>
      </c>
      <c r="B129" s="632"/>
      <c r="C129" s="56"/>
      <c r="D129" s="16"/>
      <c r="E129" s="16"/>
      <c r="F129" s="1"/>
      <c r="G129" s="1"/>
      <c r="H129" s="1"/>
    </row>
    <row r="130" spans="1:8" ht="31.95" customHeight="1" thickBot="1" x14ac:dyDescent="0.35">
      <c r="A130" s="631" t="s">
        <v>142</v>
      </c>
      <c r="B130" s="632"/>
      <c r="C130" s="56"/>
      <c r="D130" s="16"/>
      <c r="E130" s="16"/>
      <c r="F130" s="1"/>
      <c r="G130" s="1"/>
      <c r="H130" s="1"/>
    </row>
    <row r="131" spans="1:8" ht="16.2" customHeight="1" thickBot="1" x14ac:dyDescent="0.35">
      <c r="A131" s="629" t="s">
        <v>143</v>
      </c>
      <c r="B131" s="630"/>
      <c r="C131" s="56"/>
      <c r="D131" s="16"/>
      <c r="E131" s="16"/>
      <c r="F131" s="1"/>
      <c r="G131" s="1"/>
      <c r="H131" s="1"/>
    </row>
    <row r="132" spans="1:8" ht="16.2" customHeight="1" thickBot="1" x14ac:dyDescent="0.35">
      <c r="A132" s="629" t="s">
        <v>144</v>
      </c>
      <c r="B132" s="630"/>
      <c r="C132" s="16"/>
      <c r="D132" s="16"/>
      <c r="E132" s="16"/>
      <c r="F132" s="1"/>
      <c r="G132" s="1"/>
      <c r="H132" s="1"/>
    </row>
    <row r="133" spans="1:8" ht="16.2" customHeight="1" thickBot="1" x14ac:dyDescent="0.35">
      <c r="A133" s="629" t="s">
        <v>145</v>
      </c>
      <c r="B133" s="630"/>
      <c r="C133" s="16"/>
      <c r="D133" s="16"/>
      <c r="E133" s="16"/>
      <c r="F133" s="1"/>
      <c r="G133" s="1"/>
      <c r="H133" s="1"/>
    </row>
    <row r="134" spans="1:8" ht="16.2" thickBot="1" x14ac:dyDescent="0.35">
      <c r="A134" s="629" t="s">
        <v>146</v>
      </c>
      <c r="B134" s="630"/>
      <c r="C134" s="16"/>
      <c r="D134" s="16"/>
      <c r="E134" s="16"/>
      <c r="F134" s="1"/>
      <c r="G134" s="1"/>
      <c r="H134" s="1"/>
    </row>
    <row r="135" spans="1:8" ht="16.2" customHeight="1" thickBot="1" x14ac:dyDescent="0.35">
      <c r="A135" s="629" t="s">
        <v>217</v>
      </c>
      <c r="B135" s="630"/>
      <c r="C135" s="16">
        <f>C136+C137</f>
        <v>0</v>
      </c>
      <c r="D135" s="311">
        <f t="shared" ref="D135:E135" si="27">D136+D137</f>
        <v>0</v>
      </c>
      <c r="E135" s="311">
        <f t="shared" si="27"/>
        <v>0</v>
      </c>
      <c r="F135" s="1"/>
      <c r="G135" s="1"/>
      <c r="H135" s="1"/>
    </row>
    <row r="136" spans="1:8" ht="16.2" customHeight="1" thickBot="1" x14ac:dyDescent="0.35">
      <c r="A136" s="631" t="s">
        <v>218</v>
      </c>
      <c r="B136" s="632"/>
      <c r="C136" s="56">
        <v>0</v>
      </c>
      <c r="D136" s="312">
        <v>0</v>
      </c>
      <c r="E136" s="312">
        <v>0</v>
      </c>
      <c r="F136" s="1"/>
      <c r="G136" s="1"/>
      <c r="H136" s="1"/>
    </row>
    <row r="137" spans="1:8" ht="16.2" customHeight="1" thickBot="1" x14ac:dyDescent="0.35">
      <c r="A137" s="631" t="s">
        <v>219</v>
      </c>
      <c r="B137" s="632"/>
      <c r="C137" s="56"/>
      <c r="D137" s="16"/>
      <c r="E137" s="16"/>
      <c r="F137" s="1"/>
      <c r="G137" s="1"/>
      <c r="H137" s="1"/>
    </row>
    <row r="138" spans="1:8" ht="33.6" customHeight="1" thickBot="1" x14ac:dyDescent="0.35">
      <c r="A138" s="627" t="s">
        <v>147</v>
      </c>
      <c r="B138" s="633"/>
      <c r="C138" s="39">
        <f>C139*1</f>
        <v>0</v>
      </c>
      <c r="D138" s="39">
        <f t="shared" ref="D138:E138" si="28">D139*1</f>
        <v>0</v>
      </c>
      <c r="E138" s="39">
        <f t="shared" si="28"/>
        <v>0</v>
      </c>
      <c r="F138" s="1"/>
      <c r="G138" s="1"/>
      <c r="H138" s="1"/>
    </row>
    <row r="139" spans="1:8" ht="16.2" customHeight="1" thickBot="1" x14ac:dyDescent="0.35">
      <c r="A139" s="634" t="s">
        <v>149</v>
      </c>
      <c r="B139" s="635"/>
      <c r="C139" s="57"/>
      <c r="D139" s="40"/>
      <c r="E139" s="40"/>
      <c r="F139" s="1"/>
      <c r="G139" s="1"/>
      <c r="H139" s="1"/>
    </row>
    <row r="140" spans="1:8" ht="16.2" customHeight="1" thickBot="1" x14ac:dyDescent="0.35">
      <c r="A140" s="636" t="s">
        <v>787</v>
      </c>
      <c r="B140" s="637"/>
      <c r="C140" s="57"/>
      <c r="D140" s="40"/>
      <c r="E140" s="40"/>
      <c r="F140" s="1"/>
      <c r="G140" s="1"/>
      <c r="H140" s="1"/>
    </row>
    <row r="141" spans="1:8" ht="16.2" customHeight="1" thickBot="1" x14ac:dyDescent="0.35">
      <c r="A141" s="627" t="s">
        <v>150</v>
      </c>
      <c r="B141" s="628"/>
      <c r="C141" s="310">
        <f>C120+C138</f>
        <v>2235</v>
      </c>
      <c r="D141" s="310">
        <f t="shared" ref="D141:E141" si="29">D120+D138</f>
        <v>2288</v>
      </c>
      <c r="E141" s="310">
        <f t="shared" si="29"/>
        <v>2301</v>
      </c>
      <c r="F141" s="1"/>
      <c r="G141" s="1"/>
      <c r="H141" s="1"/>
    </row>
    <row r="142" spans="1:8" ht="19.95" customHeight="1" thickBot="1" x14ac:dyDescent="0.35">
      <c r="A142" s="629" t="s">
        <v>15</v>
      </c>
      <c r="B142" s="630"/>
      <c r="C142" s="16"/>
      <c r="D142" s="16"/>
      <c r="E142" s="16"/>
      <c r="F142" s="1"/>
      <c r="G142" s="1"/>
      <c r="H142" s="1"/>
    </row>
    <row r="143" spans="1:8" ht="30.6" customHeight="1" thickBot="1" x14ac:dyDescent="0.35">
      <c r="A143" s="629" t="s">
        <v>16</v>
      </c>
      <c r="B143" s="630"/>
      <c r="C143" s="16"/>
      <c r="D143" s="16"/>
      <c r="E143" s="16"/>
      <c r="F143" s="1"/>
      <c r="G143" s="1"/>
      <c r="H143" s="1"/>
    </row>
    <row r="144" spans="1:8" ht="16.2" thickBot="1" x14ac:dyDescent="0.35">
      <c r="A144" s="1"/>
      <c r="B144" s="1"/>
      <c r="C144" s="1"/>
      <c r="D144" s="1"/>
      <c r="E144" s="1"/>
      <c r="F144" s="1"/>
      <c r="G144" s="1"/>
      <c r="H144" s="1"/>
    </row>
    <row r="145" spans="1:8" ht="34.799999999999997" thickBot="1" x14ac:dyDescent="0.35">
      <c r="A145" s="10" t="s">
        <v>12</v>
      </c>
      <c r="B145" s="11" t="s">
        <v>13</v>
      </c>
      <c r="C145" s="17" t="s">
        <v>152</v>
      </c>
      <c r="D145" s="17" t="s">
        <v>153</v>
      </c>
      <c r="E145" s="17" t="s">
        <v>154</v>
      </c>
      <c r="F145" s="1"/>
      <c r="G145" s="1"/>
      <c r="H145" s="1"/>
    </row>
    <row r="146" spans="1:8" ht="16.2" thickBot="1" x14ac:dyDescent="0.35">
      <c r="A146" s="12">
        <v>1</v>
      </c>
      <c r="B146" s="13">
        <v>2</v>
      </c>
      <c r="C146" s="13">
        <v>3</v>
      </c>
      <c r="D146" s="13">
        <v>4</v>
      </c>
      <c r="E146" s="13">
        <v>5</v>
      </c>
      <c r="F146" s="1"/>
      <c r="G146" s="1"/>
      <c r="H146" s="1"/>
    </row>
    <row r="147" spans="1:8" ht="16.2" thickBot="1" x14ac:dyDescent="0.35">
      <c r="A147" s="14"/>
      <c r="B147" s="109" t="s">
        <v>1423</v>
      </c>
      <c r="C147" s="16"/>
      <c r="D147" s="16"/>
      <c r="E147" s="16"/>
      <c r="F147" s="1"/>
      <c r="G147" s="1"/>
      <c r="H147" s="1"/>
    </row>
    <row r="148" spans="1:8" ht="16.2" customHeight="1" thickBot="1" x14ac:dyDescent="0.35">
      <c r="A148" s="627" t="s">
        <v>148</v>
      </c>
      <c r="B148" s="628"/>
      <c r="C148" s="310">
        <f>C150+C153+C163+C160</f>
        <v>1792.6</v>
      </c>
      <c r="D148" s="310">
        <f t="shared" ref="D148:E148" si="30">D150+D153+D163+D160</f>
        <v>1431.6</v>
      </c>
      <c r="E148" s="310">
        <f t="shared" si="30"/>
        <v>1499.2</v>
      </c>
      <c r="F148" s="1"/>
      <c r="G148" s="1"/>
      <c r="H148" s="1"/>
    </row>
    <row r="149" spans="1:8" ht="15.6" x14ac:dyDescent="0.3">
      <c r="A149" s="638" t="s">
        <v>14</v>
      </c>
      <c r="B149" s="639"/>
      <c r="C149" s="38"/>
      <c r="D149" s="38"/>
      <c r="E149" s="38"/>
      <c r="F149" s="1"/>
      <c r="G149" s="1"/>
      <c r="H149" s="1"/>
    </row>
    <row r="150" spans="1:8" ht="16.2" customHeight="1" thickBot="1" x14ac:dyDescent="0.35">
      <c r="A150" s="640" t="s">
        <v>136</v>
      </c>
      <c r="B150" s="641"/>
      <c r="C150" s="313">
        <f>C151+C152</f>
        <v>1277.5999999999999</v>
      </c>
      <c r="D150" s="313">
        <f t="shared" ref="D150:E150" si="31">D151+D152</f>
        <v>889</v>
      </c>
      <c r="E150" s="313">
        <f t="shared" si="31"/>
        <v>930</v>
      </c>
      <c r="F150" s="1"/>
      <c r="G150" s="1"/>
      <c r="H150" s="1"/>
    </row>
    <row r="151" spans="1:8" ht="16.2" customHeight="1" thickBot="1" x14ac:dyDescent="0.35">
      <c r="A151" s="631" t="s">
        <v>216</v>
      </c>
      <c r="B151" s="632"/>
      <c r="C151" s="312">
        <v>1277.5999999999999</v>
      </c>
      <c r="D151" s="312">
        <v>889</v>
      </c>
      <c r="E151" s="312">
        <v>930</v>
      </c>
      <c r="F151" s="1"/>
      <c r="G151" s="1"/>
      <c r="H151" s="1"/>
    </row>
    <row r="152" spans="1:8" ht="16.2" customHeight="1" thickBot="1" x14ac:dyDescent="0.35">
      <c r="A152" s="631" t="s">
        <v>135</v>
      </c>
      <c r="B152" s="632"/>
      <c r="C152" s="312"/>
      <c r="D152" s="312"/>
      <c r="E152" s="312"/>
      <c r="F152" s="1"/>
      <c r="G152" s="1"/>
      <c r="H152" s="1"/>
    </row>
    <row r="153" spans="1:8" ht="16.2" customHeight="1" thickBot="1" x14ac:dyDescent="0.35">
      <c r="A153" s="631" t="s">
        <v>137</v>
      </c>
      <c r="B153" s="632"/>
      <c r="C153" s="16">
        <f>C154+C155+C156+C157+C158+C159</f>
        <v>0</v>
      </c>
      <c r="D153" s="16">
        <f t="shared" ref="D153:E153" si="32">D154+D155+D156+D157+D158+D159</f>
        <v>0</v>
      </c>
      <c r="E153" s="16">
        <f t="shared" si="32"/>
        <v>0</v>
      </c>
      <c r="F153" s="1"/>
      <c r="G153" s="1"/>
      <c r="H153" s="1"/>
    </row>
    <row r="154" spans="1:8" ht="16.2" customHeight="1" thickBot="1" x14ac:dyDescent="0.35">
      <c r="A154" s="631" t="s">
        <v>138</v>
      </c>
      <c r="B154" s="632"/>
      <c r="C154" s="56"/>
      <c r="D154" s="16"/>
      <c r="E154" s="16"/>
      <c r="F154" s="1"/>
      <c r="G154" s="1"/>
      <c r="H154" s="1"/>
    </row>
    <row r="155" spans="1:8" ht="30" customHeight="1" thickBot="1" x14ac:dyDescent="0.35">
      <c r="A155" s="631" t="s">
        <v>139</v>
      </c>
      <c r="B155" s="632"/>
      <c r="C155" s="56"/>
      <c r="D155" s="16"/>
      <c r="E155" s="16"/>
      <c r="F155" s="1"/>
      <c r="G155" s="1"/>
      <c r="H155" s="1"/>
    </row>
    <row r="156" spans="1:8" ht="31.2" customHeight="1" thickBot="1" x14ac:dyDescent="0.35">
      <c r="A156" s="631" t="s">
        <v>140</v>
      </c>
      <c r="B156" s="632"/>
      <c r="C156" s="56"/>
      <c r="D156" s="16"/>
      <c r="E156" s="16"/>
      <c r="F156" s="1"/>
      <c r="G156" s="1"/>
      <c r="H156" s="1"/>
    </row>
    <row r="157" spans="1:8" ht="16.2" customHeight="1" thickBot="1" x14ac:dyDescent="0.35">
      <c r="A157" s="631" t="s">
        <v>141</v>
      </c>
      <c r="B157" s="632"/>
      <c r="C157" s="56"/>
      <c r="D157" s="16"/>
      <c r="E157" s="16"/>
      <c r="F157" s="1"/>
      <c r="G157" s="1"/>
      <c r="H157" s="1"/>
    </row>
    <row r="158" spans="1:8" ht="27" customHeight="1" thickBot="1" x14ac:dyDescent="0.35">
      <c r="A158" s="631" t="s">
        <v>142</v>
      </c>
      <c r="B158" s="632"/>
      <c r="C158" s="56"/>
      <c r="D158" s="16"/>
      <c r="E158" s="16"/>
      <c r="F158" s="1"/>
      <c r="G158" s="1"/>
      <c r="H158" s="1"/>
    </row>
    <row r="159" spans="1:8" ht="16.2" customHeight="1" thickBot="1" x14ac:dyDescent="0.35">
      <c r="A159" s="629" t="s">
        <v>143</v>
      </c>
      <c r="B159" s="630"/>
      <c r="C159" s="56"/>
      <c r="D159" s="16"/>
      <c r="E159" s="16"/>
      <c r="F159" s="1"/>
      <c r="G159" s="1"/>
      <c r="H159" s="1"/>
    </row>
    <row r="160" spans="1:8" ht="16.2" customHeight="1" thickBot="1" x14ac:dyDescent="0.35">
      <c r="A160" s="629" t="s">
        <v>144</v>
      </c>
      <c r="B160" s="630"/>
      <c r="C160" s="312">
        <v>515</v>
      </c>
      <c r="D160" s="312">
        <v>542.6</v>
      </c>
      <c r="E160" s="312">
        <v>569.20000000000005</v>
      </c>
      <c r="F160" s="1"/>
      <c r="G160" s="1"/>
      <c r="H160" s="1"/>
    </row>
    <row r="161" spans="1:8" ht="16.2" customHeight="1" thickBot="1" x14ac:dyDescent="0.35">
      <c r="A161" s="629" t="s">
        <v>145</v>
      </c>
      <c r="B161" s="630"/>
      <c r="C161" s="16"/>
      <c r="D161" s="16"/>
      <c r="E161" s="16"/>
      <c r="F161" s="1"/>
      <c r="G161" s="1"/>
      <c r="H161" s="1"/>
    </row>
    <row r="162" spans="1:8" ht="16.2" thickBot="1" x14ac:dyDescent="0.35">
      <c r="A162" s="629" t="s">
        <v>146</v>
      </c>
      <c r="B162" s="630"/>
      <c r="C162" s="16"/>
      <c r="D162" s="16"/>
      <c r="E162" s="16"/>
      <c r="F162" s="1"/>
      <c r="G162" s="1"/>
      <c r="H162" s="1"/>
    </row>
    <row r="163" spans="1:8" ht="16.2" customHeight="1" thickBot="1" x14ac:dyDescent="0.35">
      <c r="A163" s="629" t="s">
        <v>217</v>
      </c>
      <c r="B163" s="630"/>
      <c r="C163" s="16">
        <f>C164+C165</f>
        <v>0</v>
      </c>
      <c r="D163" s="311">
        <f t="shared" ref="D163:E163" si="33">D164+D165</f>
        <v>0</v>
      </c>
      <c r="E163" s="311">
        <f t="shared" si="33"/>
        <v>0</v>
      </c>
      <c r="F163" s="1"/>
      <c r="G163" s="1"/>
      <c r="H163" s="1"/>
    </row>
    <row r="164" spans="1:8" ht="16.2" customHeight="1" thickBot="1" x14ac:dyDescent="0.35">
      <c r="A164" s="631" t="s">
        <v>218</v>
      </c>
      <c r="B164" s="632"/>
      <c r="C164" s="56">
        <v>0</v>
      </c>
      <c r="D164" s="312">
        <v>0</v>
      </c>
      <c r="E164" s="312">
        <v>0</v>
      </c>
      <c r="F164" s="1"/>
      <c r="G164" s="1"/>
      <c r="H164" s="1"/>
    </row>
    <row r="165" spans="1:8" ht="19.2" customHeight="1" thickBot="1" x14ac:dyDescent="0.35">
      <c r="A165" s="631" t="s">
        <v>219</v>
      </c>
      <c r="B165" s="632"/>
      <c r="C165" s="56"/>
      <c r="D165" s="16"/>
      <c r="E165" s="16"/>
      <c r="F165" s="1"/>
      <c r="G165" s="1"/>
      <c r="H165" s="1"/>
    </row>
    <row r="166" spans="1:8" ht="33" customHeight="1" thickBot="1" x14ac:dyDescent="0.35">
      <c r="A166" s="627" t="s">
        <v>147</v>
      </c>
      <c r="B166" s="633"/>
      <c r="C166" s="39">
        <f>C167*1</f>
        <v>0</v>
      </c>
      <c r="D166" s="39">
        <f t="shared" ref="D166:E166" si="34">D167*1</f>
        <v>0</v>
      </c>
      <c r="E166" s="39">
        <f t="shared" si="34"/>
        <v>0</v>
      </c>
      <c r="F166" s="1"/>
      <c r="G166" s="1"/>
      <c r="H166" s="1"/>
    </row>
    <row r="167" spans="1:8" ht="16.2" customHeight="1" thickBot="1" x14ac:dyDescent="0.35">
      <c r="A167" s="634" t="s">
        <v>149</v>
      </c>
      <c r="B167" s="635"/>
      <c r="C167" s="57"/>
      <c r="D167" s="40"/>
      <c r="E167" s="40"/>
      <c r="F167" s="1"/>
      <c r="G167" s="1"/>
      <c r="H167" s="1"/>
    </row>
    <row r="168" spans="1:8" ht="16.2" customHeight="1" thickBot="1" x14ac:dyDescent="0.35">
      <c r="A168" s="636" t="s">
        <v>787</v>
      </c>
      <c r="B168" s="637"/>
      <c r="C168" s="57"/>
      <c r="D168" s="40"/>
      <c r="E168" s="40"/>
      <c r="F168" s="1"/>
      <c r="G168" s="1"/>
      <c r="H168" s="1"/>
    </row>
    <row r="169" spans="1:8" ht="16.2" customHeight="1" thickBot="1" x14ac:dyDescent="0.35">
      <c r="A169" s="627" t="s">
        <v>150</v>
      </c>
      <c r="B169" s="628"/>
      <c r="C169" s="310">
        <f>C148+C166</f>
        <v>1792.6</v>
      </c>
      <c r="D169" s="310">
        <f t="shared" ref="D169:E169" si="35">D148+D166</f>
        <v>1431.6</v>
      </c>
      <c r="E169" s="310">
        <f t="shared" si="35"/>
        <v>1499.2</v>
      </c>
      <c r="F169" s="1"/>
      <c r="G169" s="1"/>
      <c r="H169" s="1"/>
    </row>
    <row r="170" spans="1:8" ht="24.6" customHeight="1" thickBot="1" x14ac:dyDescent="0.35">
      <c r="A170" s="629" t="s">
        <v>15</v>
      </c>
      <c r="B170" s="630"/>
      <c r="C170" s="16"/>
      <c r="D170" s="16"/>
      <c r="E170" s="16"/>
      <c r="F170" s="1"/>
      <c r="G170" s="1"/>
      <c r="H170" s="1"/>
    </row>
    <row r="171" spans="1:8" ht="26.4" customHeight="1" thickBot="1" x14ac:dyDescent="0.35">
      <c r="A171" s="629" t="s">
        <v>16</v>
      </c>
      <c r="B171" s="630"/>
      <c r="C171" s="16"/>
      <c r="D171" s="16"/>
      <c r="E171" s="16"/>
      <c r="F171" s="1"/>
      <c r="G171" s="1"/>
      <c r="H171" s="1"/>
    </row>
    <row r="172" spans="1:8" ht="16.2" thickBot="1" x14ac:dyDescent="0.35">
      <c r="A172" s="1"/>
      <c r="B172" s="1"/>
      <c r="C172" s="1"/>
      <c r="D172" s="1"/>
      <c r="E172" s="1"/>
      <c r="F172" s="1"/>
      <c r="G172" s="1"/>
      <c r="H172" s="1"/>
    </row>
    <row r="173" spans="1:8" ht="34.799999999999997" thickBot="1" x14ac:dyDescent="0.35">
      <c r="A173" s="10" t="s">
        <v>12</v>
      </c>
      <c r="B173" s="11" t="s">
        <v>13</v>
      </c>
      <c r="C173" s="17" t="s">
        <v>152</v>
      </c>
      <c r="D173" s="17" t="s">
        <v>153</v>
      </c>
      <c r="E173" s="17" t="s">
        <v>154</v>
      </c>
      <c r="F173" s="1"/>
      <c r="G173" s="1"/>
      <c r="H173" s="1"/>
    </row>
    <row r="174" spans="1:8" ht="16.2" thickBot="1" x14ac:dyDescent="0.35">
      <c r="A174" s="12">
        <v>1</v>
      </c>
      <c r="B174" s="13">
        <v>2</v>
      </c>
      <c r="C174" s="13">
        <v>3</v>
      </c>
      <c r="D174" s="13">
        <v>4</v>
      </c>
      <c r="E174" s="13">
        <v>5</v>
      </c>
      <c r="F174" s="1"/>
      <c r="G174" s="1"/>
      <c r="H174" s="1"/>
    </row>
    <row r="175" spans="1:8" ht="16.2" thickBot="1" x14ac:dyDescent="0.35">
      <c r="A175" s="14"/>
      <c r="B175" s="109" t="s">
        <v>1424</v>
      </c>
      <c r="C175" s="16"/>
      <c r="D175" s="16"/>
      <c r="E175" s="16"/>
      <c r="F175" s="1"/>
      <c r="G175" s="1"/>
      <c r="H175" s="1"/>
    </row>
    <row r="176" spans="1:8" ht="16.2" customHeight="1" thickBot="1" x14ac:dyDescent="0.35">
      <c r="A176" s="627" t="s">
        <v>148</v>
      </c>
      <c r="B176" s="628"/>
      <c r="C176" s="310">
        <f>C178+C181+C191+C188</f>
        <v>389.6</v>
      </c>
      <c r="D176" s="310">
        <f t="shared" ref="D176:E176" si="36">D178+D181+D191+D188</f>
        <v>411</v>
      </c>
      <c r="E176" s="310">
        <f t="shared" si="36"/>
        <v>432</v>
      </c>
      <c r="F176" s="1"/>
      <c r="G176" s="1"/>
      <c r="H176" s="1"/>
    </row>
    <row r="177" spans="1:8" ht="15.6" x14ac:dyDescent="0.3">
      <c r="A177" s="638" t="s">
        <v>14</v>
      </c>
      <c r="B177" s="639"/>
      <c r="C177" s="38"/>
      <c r="D177" s="38"/>
      <c r="E177" s="38"/>
      <c r="F177" s="1"/>
      <c r="G177" s="1"/>
      <c r="H177" s="1"/>
    </row>
    <row r="178" spans="1:8" ht="16.2" customHeight="1" thickBot="1" x14ac:dyDescent="0.35">
      <c r="A178" s="640" t="s">
        <v>136</v>
      </c>
      <c r="B178" s="641"/>
      <c r="C178" s="313">
        <f>C179+C180</f>
        <v>389.6</v>
      </c>
      <c r="D178" s="313">
        <f t="shared" ref="D178:E178" si="37">D179+D180</f>
        <v>411</v>
      </c>
      <c r="E178" s="313">
        <f t="shared" si="37"/>
        <v>432</v>
      </c>
      <c r="F178" s="1"/>
      <c r="G178" s="1"/>
      <c r="H178" s="1"/>
    </row>
    <row r="179" spans="1:8" ht="16.2" customHeight="1" thickBot="1" x14ac:dyDescent="0.35">
      <c r="A179" s="631" t="s">
        <v>216</v>
      </c>
      <c r="B179" s="632"/>
      <c r="C179" s="312">
        <v>389.6</v>
      </c>
      <c r="D179" s="312">
        <v>411</v>
      </c>
      <c r="E179" s="312">
        <v>432</v>
      </c>
      <c r="F179" s="1"/>
      <c r="G179" s="1"/>
      <c r="H179" s="1"/>
    </row>
    <row r="180" spans="1:8" ht="16.2" customHeight="1" thickBot="1" x14ac:dyDescent="0.35">
      <c r="A180" s="631" t="s">
        <v>135</v>
      </c>
      <c r="B180" s="632"/>
      <c r="C180" s="312"/>
      <c r="D180" s="312"/>
      <c r="E180" s="312"/>
      <c r="F180" s="1"/>
      <c r="G180" s="1"/>
      <c r="H180" s="1"/>
    </row>
    <row r="181" spans="1:8" ht="16.2" customHeight="1" thickBot="1" x14ac:dyDescent="0.35">
      <c r="A181" s="631" t="s">
        <v>137</v>
      </c>
      <c r="B181" s="632"/>
      <c r="C181" s="16">
        <f>C182+C183+C184+C185+C186+C187</f>
        <v>0</v>
      </c>
      <c r="D181" s="16">
        <f t="shared" ref="D181:E181" si="38">D182+D183+D184+D185+D186+D187</f>
        <v>0</v>
      </c>
      <c r="E181" s="16">
        <f t="shared" si="38"/>
        <v>0</v>
      </c>
      <c r="F181" s="1"/>
      <c r="G181" s="1"/>
      <c r="H181" s="1"/>
    </row>
    <row r="182" spans="1:8" ht="16.2" customHeight="1" thickBot="1" x14ac:dyDescent="0.35">
      <c r="A182" s="631" t="s">
        <v>138</v>
      </c>
      <c r="B182" s="632"/>
      <c r="C182" s="56"/>
      <c r="D182" s="16"/>
      <c r="E182" s="16"/>
      <c r="F182" s="1"/>
      <c r="G182" s="1"/>
      <c r="H182" s="1"/>
    </row>
    <row r="183" spans="1:8" ht="24.6" customHeight="1" thickBot="1" x14ac:dyDescent="0.35">
      <c r="A183" s="631" t="s">
        <v>139</v>
      </c>
      <c r="B183" s="632"/>
      <c r="C183" s="56"/>
      <c r="D183" s="16"/>
      <c r="E183" s="16"/>
      <c r="F183" s="1"/>
      <c r="G183" s="1"/>
      <c r="H183" s="1"/>
    </row>
    <row r="184" spans="1:8" ht="23.4" customHeight="1" thickBot="1" x14ac:dyDescent="0.35">
      <c r="A184" s="631" t="s">
        <v>140</v>
      </c>
      <c r="B184" s="632"/>
      <c r="C184" s="56"/>
      <c r="D184" s="16"/>
      <c r="E184" s="16"/>
      <c r="F184" s="1"/>
      <c r="G184" s="1"/>
      <c r="H184" s="1"/>
    </row>
    <row r="185" spans="1:8" ht="23.4" customHeight="1" thickBot="1" x14ac:dyDescent="0.35">
      <c r="A185" s="631" t="s">
        <v>141</v>
      </c>
      <c r="B185" s="632"/>
      <c r="C185" s="56"/>
      <c r="D185" s="16"/>
      <c r="E185" s="16"/>
      <c r="F185" s="1"/>
      <c r="G185" s="1"/>
      <c r="H185" s="1"/>
    </row>
    <row r="186" spans="1:8" ht="27" customHeight="1" thickBot="1" x14ac:dyDescent="0.35">
      <c r="A186" s="631" t="s">
        <v>142</v>
      </c>
      <c r="B186" s="632"/>
      <c r="C186" s="56"/>
      <c r="D186" s="16"/>
      <c r="E186" s="16"/>
      <c r="F186" s="1"/>
      <c r="G186" s="1"/>
      <c r="H186" s="1"/>
    </row>
    <row r="187" spans="1:8" ht="16.2" customHeight="1" thickBot="1" x14ac:dyDescent="0.35">
      <c r="A187" s="629" t="s">
        <v>143</v>
      </c>
      <c r="B187" s="630"/>
      <c r="C187" s="56"/>
      <c r="D187" s="16"/>
      <c r="E187" s="16"/>
      <c r="F187" s="1"/>
      <c r="G187" s="1"/>
      <c r="H187" s="1"/>
    </row>
    <row r="188" spans="1:8" ht="16.2" customHeight="1" thickBot="1" x14ac:dyDescent="0.35">
      <c r="A188" s="629" t="s">
        <v>144</v>
      </c>
      <c r="B188" s="630"/>
      <c r="C188" s="312"/>
      <c r="D188" s="312"/>
      <c r="E188" s="312"/>
      <c r="F188" s="1"/>
      <c r="G188" s="1"/>
      <c r="H188" s="1"/>
    </row>
    <row r="189" spans="1:8" ht="16.2" customHeight="1" thickBot="1" x14ac:dyDescent="0.35">
      <c r="A189" s="629" t="s">
        <v>145</v>
      </c>
      <c r="B189" s="630"/>
      <c r="C189" s="16"/>
      <c r="D189" s="16"/>
      <c r="E189" s="16"/>
      <c r="F189" s="1"/>
      <c r="G189" s="1"/>
      <c r="H189" s="1"/>
    </row>
    <row r="190" spans="1:8" ht="16.2" thickBot="1" x14ac:dyDescent="0.35">
      <c r="A190" s="629" t="s">
        <v>146</v>
      </c>
      <c r="B190" s="630"/>
      <c r="C190" s="16"/>
      <c r="D190" s="16"/>
      <c r="E190" s="16"/>
      <c r="F190" s="1"/>
      <c r="G190" s="1"/>
      <c r="H190" s="1"/>
    </row>
    <row r="191" spans="1:8" ht="16.2" customHeight="1" thickBot="1" x14ac:dyDescent="0.35">
      <c r="A191" s="629" t="s">
        <v>217</v>
      </c>
      <c r="B191" s="630"/>
      <c r="C191" s="16">
        <f>C192+C193</f>
        <v>0</v>
      </c>
      <c r="D191" s="311">
        <f t="shared" ref="D191:E191" si="39">D192+D193</f>
        <v>0</v>
      </c>
      <c r="E191" s="311">
        <f t="shared" si="39"/>
        <v>0</v>
      </c>
      <c r="F191" s="1"/>
      <c r="G191" s="1"/>
      <c r="H191" s="1"/>
    </row>
    <row r="192" spans="1:8" ht="16.2" customHeight="1" thickBot="1" x14ac:dyDescent="0.35">
      <c r="A192" s="631" t="s">
        <v>218</v>
      </c>
      <c r="B192" s="632"/>
      <c r="C192" s="56">
        <v>0</v>
      </c>
      <c r="D192" s="312">
        <v>0</v>
      </c>
      <c r="E192" s="312">
        <v>0</v>
      </c>
      <c r="F192" s="1"/>
      <c r="G192" s="1"/>
      <c r="H192" s="1"/>
    </row>
    <row r="193" spans="1:8" ht="20.399999999999999" customHeight="1" thickBot="1" x14ac:dyDescent="0.35">
      <c r="A193" s="631" t="s">
        <v>219</v>
      </c>
      <c r="B193" s="632"/>
      <c r="C193" s="56"/>
      <c r="D193" s="16"/>
      <c r="E193" s="16"/>
      <c r="F193" s="1"/>
      <c r="G193" s="1"/>
      <c r="H193" s="1"/>
    </row>
    <row r="194" spans="1:8" ht="27" customHeight="1" thickBot="1" x14ac:dyDescent="0.35">
      <c r="A194" s="627" t="s">
        <v>147</v>
      </c>
      <c r="B194" s="633"/>
      <c r="C194" s="39">
        <f>C195*1</f>
        <v>0</v>
      </c>
      <c r="D194" s="39">
        <f t="shared" ref="D194:E194" si="40">D195*1</f>
        <v>0</v>
      </c>
      <c r="E194" s="39">
        <f t="shared" si="40"/>
        <v>0</v>
      </c>
      <c r="F194" s="1"/>
      <c r="G194" s="1"/>
      <c r="H194" s="1"/>
    </row>
    <row r="195" spans="1:8" ht="16.2" customHeight="1" thickBot="1" x14ac:dyDescent="0.35">
      <c r="A195" s="634" t="s">
        <v>149</v>
      </c>
      <c r="B195" s="635"/>
      <c r="C195" s="57"/>
      <c r="D195" s="40"/>
      <c r="E195" s="40"/>
      <c r="F195" s="1"/>
      <c r="G195" s="1"/>
      <c r="H195" s="1"/>
    </row>
    <row r="196" spans="1:8" ht="16.2" customHeight="1" thickBot="1" x14ac:dyDescent="0.35">
      <c r="A196" s="636" t="s">
        <v>787</v>
      </c>
      <c r="B196" s="637"/>
      <c r="C196" s="57"/>
      <c r="D196" s="40"/>
      <c r="E196" s="40"/>
      <c r="F196" s="1"/>
      <c r="G196" s="1"/>
      <c r="H196" s="1"/>
    </row>
    <row r="197" spans="1:8" ht="16.2" customHeight="1" thickBot="1" x14ac:dyDescent="0.35">
      <c r="A197" s="627" t="s">
        <v>150</v>
      </c>
      <c r="B197" s="628"/>
      <c r="C197" s="310">
        <f>C176+C194</f>
        <v>389.6</v>
      </c>
      <c r="D197" s="310">
        <f t="shared" ref="D197:E197" si="41">D176+D194</f>
        <v>411</v>
      </c>
      <c r="E197" s="310">
        <f t="shared" si="41"/>
        <v>432</v>
      </c>
      <c r="F197" s="1"/>
      <c r="G197" s="1"/>
      <c r="H197" s="1"/>
    </row>
    <row r="198" spans="1:8" ht="24" customHeight="1" thickBot="1" x14ac:dyDescent="0.35">
      <c r="A198" s="629" t="s">
        <v>15</v>
      </c>
      <c r="B198" s="630"/>
      <c r="C198" s="16"/>
      <c r="D198" s="16"/>
      <c r="E198" s="16"/>
      <c r="F198" s="1"/>
      <c r="G198" s="1"/>
      <c r="H198" s="1"/>
    </row>
    <row r="199" spans="1:8" ht="24" customHeight="1" thickBot="1" x14ac:dyDescent="0.35">
      <c r="A199" s="629" t="s">
        <v>16</v>
      </c>
      <c r="B199" s="630"/>
      <c r="C199" s="16"/>
      <c r="D199" s="16"/>
      <c r="E199" s="16"/>
      <c r="F199" s="1"/>
      <c r="G199" s="1"/>
      <c r="H199" s="1"/>
    </row>
    <row r="200" spans="1:8" ht="16.2" thickBot="1" x14ac:dyDescent="0.35">
      <c r="A200" s="1"/>
      <c r="B200" s="1"/>
      <c r="C200" s="1"/>
      <c r="D200" s="1"/>
      <c r="E200" s="1"/>
      <c r="F200" s="1"/>
      <c r="G200" s="1"/>
      <c r="H200" s="1"/>
    </row>
    <row r="201" spans="1:8" ht="34.799999999999997" thickBot="1" x14ac:dyDescent="0.35">
      <c r="A201" s="10" t="s">
        <v>12</v>
      </c>
      <c r="B201" s="11" t="s">
        <v>13</v>
      </c>
      <c r="C201" s="17" t="s">
        <v>152</v>
      </c>
      <c r="D201" s="17" t="s">
        <v>153</v>
      </c>
      <c r="E201" s="17" t="s">
        <v>154</v>
      </c>
      <c r="F201" s="1"/>
      <c r="G201" s="1"/>
      <c r="H201" s="1"/>
    </row>
    <row r="202" spans="1:8" ht="16.2" thickBot="1" x14ac:dyDescent="0.35">
      <c r="A202" s="12">
        <v>1</v>
      </c>
      <c r="B202" s="13">
        <v>2</v>
      </c>
      <c r="C202" s="13">
        <v>3</v>
      </c>
      <c r="D202" s="13">
        <v>4</v>
      </c>
      <c r="E202" s="13">
        <v>5</v>
      </c>
      <c r="F202" s="1"/>
      <c r="G202" s="1"/>
      <c r="H202" s="1"/>
    </row>
    <row r="203" spans="1:8" ht="19.95" customHeight="1" thickBot="1" x14ac:dyDescent="0.35">
      <c r="A203" s="14"/>
      <c r="B203" s="109" t="s">
        <v>1425</v>
      </c>
      <c r="C203" s="16"/>
      <c r="D203" s="16"/>
      <c r="E203" s="16"/>
      <c r="F203" s="1"/>
      <c r="G203" s="1"/>
      <c r="H203" s="1"/>
    </row>
    <row r="204" spans="1:8" ht="16.2" thickBot="1" x14ac:dyDescent="0.35">
      <c r="A204" s="627" t="s">
        <v>148</v>
      </c>
      <c r="B204" s="628"/>
      <c r="C204" s="310">
        <f>C206+C209+C219+C216</f>
        <v>354.2</v>
      </c>
      <c r="D204" s="310">
        <f t="shared" ref="D204:E204" si="42">D206+D209+D219+D216</f>
        <v>372</v>
      </c>
      <c r="E204" s="310">
        <f t="shared" si="42"/>
        <v>390</v>
      </c>
      <c r="F204" s="1"/>
      <c r="G204" s="1"/>
      <c r="H204" s="1"/>
    </row>
    <row r="205" spans="1:8" ht="15.6" x14ac:dyDescent="0.3">
      <c r="A205" s="638" t="s">
        <v>14</v>
      </c>
      <c r="B205" s="639"/>
      <c r="C205" s="38"/>
      <c r="D205" s="38"/>
      <c r="E205" s="38"/>
      <c r="F205" s="1"/>
      <c r="G205" s="1"/>
      <c r="H205" s="1"/>
    </row>
    <row r="206" spans="1:8" ht="16.2" thickBot="1" x14ac:dyDescent="0.35">
      <c r="A206" s="640" t="s">
        <v>136</v>
      </c>
      <c r="B206" s="641"/>
      <c r="C206" s="313">
        <f>C207+C208</f>
        <v>354.2</v>
      </c>
      <c r="D206" s="313">
        <f t="shared" ref="D206:E206" si="43">D207+D208</f>
        <v>372</v>
      </c>
      <c r="E206" s="313">
        <f t="shared" si="43"/>
        <v>390</v>
      </c>
      <c r="F206" s="1"/>
      <c r="G206" s="1"/>
      <c r="H206" s="1"/>
    </row>
    <row r="207" spans="1:8" ht="16.2" thickBot="1" x14ac:dyDescent="0.35">
      <c r="A207" s="631" t="s">
        <v>216</v>
      </c>
      <c r="B207" s="632"/>
      <c r="C207" s="312">
        <v>354.2</v>
      </c>
      <c r="D207" s="312">
        <v>372</v>
      </c>
      <c r="E207" s="312">
        <v>390</v>
      </c>
      <c r="F207" s="1"/>
      <c r="G207" s="1"/>
      <c r="H207" s="1"/>
    </row>
    <row r="208" spans="1:8" ht="16.2" thickBot="1" x14ac:dyDescent="0.35">
      <c r="A208" s="631" t="s">
        <v>135</v>
      </c>
      <c r="B208" s="632"/>
      <c r="C208" s="312"/>
      <c r="D208" s="312"/>
      <c r="E208" s="312"/>
      <c r="F208" s="1"/>
      <c r="G208" s="1"/>
      <c r="H208" s="1"/>
    </row>
    <row r="209" spans="1:8" ht="16.2" thickBot="1" x14ac:dyDescent="0.35">
      <c r="A209" s="631" t="s">
        <v>137</v>
      </c>
      <c r="B209" s="632"/>
      <c r="C209" s="16">
        <f>C210+C211+C212+C213+C214+C215</f>
        <v>0</v>
      </c>
      <c r="D209" s="16">
        <f t="shared" ref="D209:E209" si="44">D210+D211+D212+D213+D214+D215</f>
        <v>0</v>
      </c>
      <c r="E209" s="16">
        <f t="shared" si="44"/>
        <v>0</v>
      </c>
      <c r="F209" s="1"/>
      <c r="G209" s="1"/>
      <c r="H209" s="1"/>
    </row>
    <row r="210" spans="1:8" ht="16.2" thickBot="1" x14ac:dyDescent="0.35">
      <c r="A210" s="631" t="s">
        <v>138</v>
      </c>
      <c r="B210" s="632"/>
      <c r="C210" s="56"/>
      <c r="D210" s="16"/>
      <c r="E210" s="16"/>
      <c r="F210" s="1"/>
      <c r="G210" s="1"/>
      <c r="H210" s="1"/>
    </row>
    <row r="211" spans="1:8" ht="22.95" customHeight="1" thickBot="1" x14ac:dyDescent="0.35">
      <c r="A211" s="631" t="s">
        <v>139</v>
      </c>
      <c r="B211" s="632"/>
      <c r="C211" s="56"/>
      <c r="D211" s="16"/>
      <c r="E211" s="16"/>
      <c r="F211" s="1"/>
      <c r="G211" s="1"/>
      <c r="H211" s="1"/>
    </row>
    <row r="212" spans="1:8" ht="27" customHeight="1" thickBot="1" x14ac:dyDescent="0.35">
      <c r="A212" s="631" t="s">
        <v>140</v>
      </c>
      <c r="B212" s="632"/>
      <c r="C212" s="56"/>
      <c r="D212" s="16"/>
      <c r="E212" s="16"/>
      <c r="F212" s="1"/>
      <c r="G212" s="1"/>
      <c r="H212" s="1"/>
    </row>
    <row r="213" spans="1:8" ht="16.2" thickBot="1" x14ac:dyDescent="0.35">
      <c r="A213" s="631" t="s">
        <v>141</v>
      </c>
      <c r="B213" s="632"/>
      <c r="C213" s="56"/>
      <c r="D213" s="16"/>
      <c r="E213" s="16"/>
      <c r="F213" s="1"/>
      <c r="G213" s="1"/>
      <c r="H213" s="1"/>
    </row>
    <row r="214" spans="1:8" ht="28.95" customHeight="1" thickBot="1" x14ac:dyDescent="0.35">
      <c r="A214" s="631" t="s">
        <v>142</v>
      </c>
      <c r="B214" s="632"/>
      <c r="C214" s="56"/>
      <c r="D214" s="16"/>
      <c r="E214" s="16"/>
      <c r="F214" s="1"/>
      <c r="G214" s="1"/>
      <c r="H214" s="1"/>
    </row>
    <row r="215" spans="1:8" ht="16.2" thickBot="1" x14ac:dyDescent="0.35">
      <c r="A215" s="629" t="s">
        <v>143</v>
      </c>
      <c r="B215" s="630"/>
      <c r="C215" s="56"/>
      <c r="D215" s="16"/>
      <c r="E215" s="16"/>
      <c r="F215" s="1"/>
      <c r="G215" s="1"/>
      <c r="H215" s="1"/>
    </row>
    <row r="216" spans="1:8" ht="16.2" thickBot="1" x14ac:dyDescent="0.35">
      <c r="A216" s="629" t="s">
        <v>144</v>
      </c>
      <c r="B216" s="630"/>
      <c r="C216" s="312"/>
      <c r="D216" s="312"/>
      <c r="E216" s="312"/>
      <c r="F216" s="1"/>
      <c r="G216" s="1"/>
      <c r="H216" s="1"/>
    </row>
    <row r="217" spans="1:8" ht="16.2" thickBot="1" x14ac:dyDescent="0.35">
      <c r="A217" s="629" t="s">
        <v>145</v>
      </c>
      <c r="B217" s="630"/>
      <c r="C217" s="16"/>
      <c r="D217" s="16"/>
      <c r="E217" s="16"/>
      <c r="F217" s="1"/>
      <c r="G217" s="1"/>
      <c r="H217" s="1"/>
    </row>
    <row r="218" spans="1:8" ht="16.2" thickBot="1" x14ac:dyDescent="0.35">
      <c r="A218" s="629" t="s">
        <v>146</v>
      </c>
      <c r="B218" s="630"/>
      <c r="C218" s="16"/>
      <c r="D218" s="16"/>
      <c r="E218" s="16"/>
      <c r="F218" s="1"/>
      <c r="G218" s="1"/>
      <c r="H218" s="1"/>
    </row>
    <row r="219" spans="1:8" ht="16.2" thickBot="1" x14ac:dyDescent="0.35">
      <c r="A219" s="629" t="s">
        <v>217</v>
      </c>
      <c r="B219" s="630"/>
      <c r="C219" s="16">
        <f>C220+C221</f>
        <v>0</v>
      </c>
      <c r="D219" s="311">
        <f t="shared" ref="D219:E219" si="45">D220+D221</f>
        <v>0</v>
      </c>
      <c r="E219" s="311">
        <f t="shared" si="45"/>
        <v>0</v>
      </c>
      <c r="F219" s="1"/>
      <c r="G219" s="1"/>
      <c r="H219" s="1"/>
    </row>
    <row r="220" spans="1:8" ht="16.2" thickBot="1" x14ac:dyDescent="0.35">
      <c r="A220" s="631" t="s">
        <v>218</v>
      </c>
      <c r="B220" s="632"/>
      <c r="C220" s="56">
        <v>0</v>
      </c>
      <c r="D220" s="312">
        <v>0</v>
      </c>
      <c r="E220" s="312">
        <v>0</v>
      </c>
      <c r="F220" s="1"/>
      <c r="G220" s="1"/>
      <c r="H220" s="1"/>
    </row>
    <row r="221" spans="1:8" ht="16.2" thickBot="1" x14ac:dyDescent="0.35">
      <c r="A221" s="631" t="s">
        <v>219</v>
      </c>
      <c r="B221" s="632"/>
      <c r="C221" s="56"/>
      <c r="D221" s="16"/>
      <c r="E221" s="16"/>
      <c r="F221" s="1"/>
      <c r="G221" s="1"/>
      <c r="H221" s="1"/>
    </row>
    <row r="222" spans="1:8" ht="34.950000000000003" customHeight="1" thickBot="1" x14ac:dyDescent="0.35">
      <c r="A222" s="627" t="s">
        <v>147</v>
      </c>
      <c r="B222" s="633"/>
      <c r="C222" s="39">
        <f>C223*1</f>
        <v>0</v>
      </c>
      <c r="D222" s="39">
        <f t="shared" ref="D222:E222" si="46">D223*1</f>
        <v>0</v>
      </c>
      <c r="E222" s="39">
        <f t="shared" si="46"/>
        <v>0</v>
      </c>
      <c r="F222" s="1"/>
      <c r="G222" s="1"/>
      <c r="H222" s="1"/>
    </row>
    <row r="223" spans="1:8" ht="16.2" thickBot="1" x14ac:dyDescent="0.35">
      <c r="A223" s="634" t="s">
        <v>149</v>
      </c>
      <c r="B223" s="635"/>
      <c r="C223" s="57"/>
      <c r="D223" s="40"/>
      <c r="E223" s="40"/>
      <c r="F223" s="1"/>
      <c r="G223" s="1"/>
      <c r="H223" s="1"/>
    </row>
    <row r="224" spans="1:8" ht="16.2" thickBot="1" x14ac:dyDescent="0.35">
      <c r="A224" s="636" t="s">
        <v>787</v>
      </c>
      <c r="B224" s="637"/>
      <c r="C224" s="57"/>
      <c r="D224" s="40"/>
      <c r="E224" s="40"/>
      <c r="F224" s="1"/>
      <c r="G224" s="1"/>
      <c r="H224" s="1"/>
    </row>
    <row r="225" spans="1:8" ht="16.2" thickBot="1" x14ac:dyDescent="0.35">
      <c r="A225" s="627" t="s">
        <v>150</v>
      </c>
      <c r="B225" s="628"/>
      <c r="C225" s="310">
        <f>C204+C222</f>
        <v>354.2</v>
      </c>
      <c r="D225" s="310">
        <f t="shared" ref="D225:E225" si="47">D204+D222</f>
        <v>372</v>
      </c>
      <c r="E225" s="310">
        <f t="shared" si="47"/>
        <v>390</v>
      </c>
      <c r="F225" s="1"/>
      <c r="G225" s="1"/>
      <c r="H225" s="1"/>
    </row>
    <row r="226" spans="1:8" ht="16.95" customHeight="1" thickBot="1" x14ac:dyDescent="0.35">
      <c r="A226" s="629" t="s">
        <v>15</v>
      </c>
      <c r="B226" s="630"/>
      <c r="C226" s="16"/>
      <c r="D226" s="16"/>
      <c r="E226" s="16"/>
      <c r="F226" s="1"/>
      <c r="G226" s="1"/>
      <c r="H226" s="1"/>
    </row>
    <row r="227" spans="1:8" ht="25.2" customHeight="1" thickBot="1" x14ac:dyDescent="0.35">
      <c r="A227" s="629" t="s">
        <v>16</v>
      </c>
      <c r="B227" s="630"/>
      <c r="C227" s="16"/>
      <c r="D227" s="16"/>
      <c r="E227" s="16"/>
      <c r="F227" s="1"/>
      <c r="G227" s="1"/>
      <c r="H227" s="1"/>
    </row>
    <row r="228" spans="1:8" ht="16.2" thickBot="1" x14ac:dyDescent="0.35">
      <c r="A228" s="1"/>
      <c r="B228" s="1"/>
      <c r="C228" s="1"/>
      <c r="D228" s="1"/>
      <c r="E228" s="1"/>
      <c r="F228" s="1"/>
      <c r="G228" s="1"/>
      <c r="H228" s="1"/>
    </row>
    <row r="229" spans="1:8" ht="34.799999999999997" thickBot="1" x14ac:dyDescent="0.35">
      <c r="A229" s="10" t="s">
        <v>12</v>
      </c>
      <c r="B229" s="11" t="s">
        <v>13</v>
      </c>
      <c r="C229" s="17" t="s">
        <v>152</v>
      </c>
      <c r="D229" s="17" t="s">
        <v>153</v>
      </c>
      <c r="E229" s="17" t="s">
        <v>154</v>
      </c>
      <c r="F229" s="1"/>
      <c r="G229" s="1"/>
      <c r="H229" s="1"/>
    </row>
    <row r="230" spans="1:8" ht="16.2" thickBot="1" x14ac:dyDescent="0.35">
      <c r="A230" s="12">
        <v>1</v>
      </c>
      <c r="B230" s="13">
        <v>2</v>
      </c>
      <c r="C230" s="13">
        <v>3</v>
      </c>
      <c r="D230" s="13">
        <v>4</v>
      </c>
      <c r="E230" s="13">
        <v>5</v>
      </c>
      <c r="F230" s="1"/>
      <c r="G230" s="1"/>
      <c r="H230" s="1"/>
    </row>
    <row r="231" spans="1:8" ht="23.4" thickBot="1" x14ac:dyDescent="0.35">
      <c r="A231" s="14"/>
      <c r="B231" s="109" t="s">
        <v>1426</v>
      </c>
      <c r="C231" s="16"/>
      <c r="D231" s="16"/>
      <c r="E231" s="16"/>
      <c r="F231" s="1"/>
      <c r="G231" s="1"/>
      <c r="H231" s="1"/>
    </row>
    <row r="232" spans="1:8" ht="16.2" thickBot="1" x14ac:dyDescent="0.35">
      <c r="A232" s="627" t="s">
        <v>148</v>
      </c>
      <c r="B232" s="628"/>
      <c r="C232" s="310">
        <f>C234+C237+C247+C244</f>
        <v>17838.8</v>
      </c>
      <c r="D232" s="310">
        <f t="shared" ref="D232:E232" si="48">D234+D237+D247+D244</f>
        <v>18566.5</v>
      </c>
      <c r="E232" s="310">
        <f t="shared" si="48"/>
        <v>17391</v>
      </c>
      <c r="F232" s="1"/>
      <c r="G232" s="1"/>
      <c r="H232" s="1"/>
    </row>
    <row r="233" spans="1:8" ht="15.6" x14ac:dyDescent="0.3">
      <c r="A233" s="638" t="s">
        <v>14</v>
      </c>
      <c r="B233" s="639"/>
      <c r="C233" s="38"/>
      <c r="D233" s="38"/>
      <c r="E233" s="38"/>
      <c r="F233" s="1"/>
      <c r="G233" s="1"/>
      <c r="H233" s="1"/>
    </row>
    <row r="234" spans="1:8" ht="16.2" thickBot="1" x14ac:dyDescent="0.35">
      <c r="A234" s="640" t="s">
        <v>136</v>
      </c>
      <c r="B234" s="641"/>
      <c r="C234" s="313">
        <f>C235+C236</f>
        <v>13405.4</v>
      </c>
      <c r="D234" s="313">
        <f t="shared" ref="D234:E234" si="49">D235+D236</f>
        <v>13912.5</v>
      </c>
      <c r="E234" s="313">
        <f t="shared" si="49"/>
        <v>12506</v>
      </c>
      <c r="F234" s="1"/>
      <c r="G234" s="1"/>
      <c r="H234" s="1"/>
    </row>
    <row r="235" spans="1:8" ht="16.2" thickBot="1" x14ac:dyDescent="0.35">
      <c r="A235" s="631" t="s">
        <v>216</v>
      </c>
      <c r="B235" s="632"/>
      <c r="C235" s="312">
        <v>13405.4</v>
      </c>
      <c r="D235" s="312">
        <v>13912.5</v>
      </c>
      <c r="E235" s="312">
        <v>12506</v>
      </c>
      <c r="F235" s="1"/>
      <c r="G235" s="1"/>
      <c r="H235" s="1"/>
    </row>
    <row r="236" spans="1:8" ht="16.2" thickBot="1" x14ac:dyDescent="0.35">
      <c r="A236" s="631" t="s">
        <v>135</v>
      </c>
      <c r="B236" s="632"/>
      <c r="C236" s="312"/>
      <c r="D236" s="312"/>
      <c r="E236" s="312"/>
      <c r="F236" s="1"/>
      <c r="G236" s="1"/>
      <c r="H236" s="1"/>
    </row>
    <row r="237" spans="1:8" ht="16.2" thickBot="1" x14ac:dyDescent="0.35">
      <c r="A237" s="631" t="s">
        <v>137</v>
      </c>
      <c r="B237" s="632"/>
      <c r="C237" s="16">
        <f>C238+C239+C240+C241+C242+C243</f>
        <v>4433.3999999999996</v>
      </c>
      <c r="D237" s="311">
        <f t="shared" ref="D237:E237" si="50">D238+D239+D240+D241+D242+D243</f>
        <v>4654</v>
      </c>
      <c r="E237" s="311">
        <f t="shared" si="50"/>
        <v>4885</v>
      </c>
      <c r="F237" s="1"/>
      <c r="G237" s="1"/>
      <c r="H237" s="1"/>
    </row>
    <row r="238" spans="1:8" ht="16.2" thickBot="1" x14ac:dyDescent="0.35">
      <c r="A238" s="631" t="s">
        <v>138</v>
      </c>
      <c r="B238" s="632"/>
      <c r="C238" s="56"/>
      <c r="D238" s="311"/>
      <c r="E238" s="311"/>
      <c r="F238" s="1"/>
      <c r="G238" s="1"/>
      <c r="H238" s="1"/>
    </row>
    <row r="239" spans="1:8" ht="29.4" customHeight="1" thickBot="1" x14ac:dyDescent="0.35">
      <c r="A239" s="631" t="s">
        <v>139</v>
      </c>
      <c r="B239" s="632"/>
      <c r="C239" s="56"/>
      <c r="D239" s="311"/>
      <c r="E239" s="311"/>
      <c r="F239" s="1"/>
      <c r="G239" s="1"/>
      <c r="H239" s="1"/>
    </row>
    <row r="240" spans="1:8" ht="22.2" customHeight="1" thickBot="1" x14ac:dyDescent="0.35">
      <c r="A240" s="631" t="s">
        <v>140</v>
      </c>
      <c r="B240" s="632"/>
      <c r="C240" s="56"/>
      <c r="D240" s="311"/>
      <c r="E240" s="311"/>
      <c r="F240" s="1"/>
      <c r="G240" s="1"/>
      <c r="H240" s="1"/>
    </row>
    <row r="241" spans="1:8" ht="16.2" thickBot="1" x14ac:dyDescent="0.35">
      <c r="A241" s="631" t="s">
        <v>141</v>
      </c>
      <c r="B241" s="632"/>
      <c r="C241" s="56"/>
      <c r="D241" s="311"/>
      <c r="E241" s="311"/>
      <c r="F241" s="1"/>
      <c r="G241" s="1"/>
      <c r="H241" s="1"/>
    </row>
    <row r="242" spans="1:8" ht="35.4" customHeight="1" thickBot="1" x14ac:dyDescent="0.35">
      <c r="A242" s="631" t="s">
        <v>142</v>
      </c>
      <c r="B242" s="632"/>
      <c r="C242" s="56">
        <v>4433.3999999999996</v>
      </c>
      <c r="D242" s="312">
        <v>4654</v>
      </c>
      <c r="E242" s="312">
        <v>4885</v>
      </c>
      <c r="F242" s="1"/>
      <c r="G242" s="1"/>
      <c r="H242" s="1"/>
    </row>
    <row r="243" spans="1:8" ht="16.2" thickBot="1" x14ac:dyDescent="0.35">
      <c r="A243" s="629" t="s">
        <v>143</v>
      </c>
      <c r="B243" s="630"/>
      <c r="C243" s="56"/>
      <c r="D243" s="16"/>
      <c r="E243" s="16"/>
      <c r="F243" s="1"/>
      <c r="G243" s="1"/>
      <c r="H243" s="1"/>
    </row>
    <row r="244" spans="1:8" ht="16.2" thickBot="1" x14ac:dyDescent="0.35">
      <c r="A244" s="629" t="s">
        <v>144</v>
      </c>
      <c r="B244" s="630"/>
      <c r="C244" s="312"/>
      <c r="D244" s="312"/>
      <c r="E244" s="312"/>
      <c r="F244" s="1"/>
      <c r="G244" s="1"/>
      <c r="H244" s="1"/>
    </row>
    <row r="245" spans="1:8" ht="16.2" thickBot="1" x14ac:dyDescent="0.35">
      <c r="A245" s="629" t="s">
        <v>145</v>
      </c>
      <c r="B245" s="630"/>
      <c r="C245" s="16"/>
      <c r="D245" s="16"/>
      <c r="E245" s="16"/>
      <c r="F245" s="1"/>
      <c r="G245" s="1"/>
      <c r="H245" s="1"/>
    </row>
    <row r="246" spans="1:8" ht="16.2" thickBot="1" x14ac:dyDescent="0.35">
      <c r="A246" s="629" t="s">
        <v>146</v>
      </c>
      <c r="B246" s="630"/>
      <c r="C246" s="16"/>
      <c r="D246" s="16"/>
      <c r="E246" s="16"/>
      <c r="F246" s="1"/>
      <c r="G246" s="1"/>
      <c r="H246" s="1"/>
    </row>
    <row r="247" spans="1:8" ht="16.2" thickBot="1" x14ac:dyDescent="0.35">
      <c r="A247" s="629" t="s">
        <v>217</v>
      </c>
      <c r="B247" s="630"/>
      <c r="C247" s="16">
        <f>C248+C249</f>
        <v>0</v>
      </c>
      <c r="D247" s="311">
        <f t="shared" ref="D247:E247" si="51">D248+D249</f>
        <v>0</v>
      </c>
      <c r="E247" s="311">
        <f t="shared" si="51"/>
        <v>0</v>
      </c>
      <c r="F247" s="1"/>
      <c r="G247" s="1"/>
      <c r="H247" s="1"/>
    </row>
    <row r="248" spans="1:8" ht="16.2" thickBot="1" x14ac:dyDescent="0.35">
      <c r="A248" s="631" t="s">
        <v>218</v>
      </c>
      <c r="B248" s="632"/>
      <c r="C248" s="56">
        <v>0</v>
      </c>
      <c r="D248" s="312">
        <v>0</v>
      </c>
      <c r="E248" s="312">
        <v>0</v>
      </c>
      <c r="F248" s="1"/>
      <c r="G248" s="1"/>
      <c r="H248" s="1"/>
    </row>
    <row r="249" spans="1:8" ht="16.2" thickBot="1" x14ac:dyDescent="0.35">
      <c r="A249" s="631" t="s">
        <v>219</v>
      </c>
      <c r="B249" s="632"/>
      <c r="C249" s="56"/>
      <c r="D249" s="16"/>
      <c r="E249" s="16"/>
      <c r="F249" s="1"/>
      <c r="G249" s="1"/>
      <c r="H249" s="1"/>
    </row>
    <row r="250" spans="1:8" ht="28.95" customHeight="1" thickBot="1" x14ac:dyDescent="0.35">
      <c r="A250" s="627" t="s">
        <v>147</v>
      </c>
      <c r="B250" s="633"/>
      <c r="C250" s="39">
        <f>C251*1</f>
        <v>0</v>
      </c>
      <c r="D250" s="39">
        <f t="shared" ref="D250:E250" si="52">D251*1</f>
        <v>0</v>
      </c>
      <c r="E250" s="39">
        <f t="shared" si="52"/>
        <v>0</v>
      </c>
      <c r="F250" s="1"/>
      <c r="G250" s="1"/>
      <c r="H250" s="1"/>
    </row>
    <row r="251" spans="1:8" ht="16.2" thickBot="1" x14ac:dyDescent="0.35">
      <c r="A251" s="634" t="s">
        <v>149</v>
      </c>
      <c r="B251" s="635"/>
      <c r="C251" s="57"/>
      <c r="D251" s="40"/>
      <c r="E251" s="40"/>
      <c r="F251" s="1"/>
      <c r="G251" s="1"/>
      <c r="H251" s="1"/>
    </row>
    <row r="252" spans="1:8" ht="16.2" thickBot="1" x14ac:dyDescent="0.35">
      <c r="A252" s="636" t="s">
        <v>787</v>
      </c>
      <c r="B252" s="637"/>
      <c r="C252" s="57"/>
      <c r="D252" s="40"/>
      <c r="E252" s="40"/>
      <c r="F252" s="1"/>
      <c r="G252" s="1"/>
      <c r="H252" s="1"/>
    </row>
    <row r="253" spans="1:8" ht="20.399999999999999" customHeight="1" thickBot="1" x14ac:dyDescent="0.35">
      <c r="A253" s="627" t="s">
        <v>150</v>
      </c>
      <c r="B253" s="628"/>
      <c r="C253" s="310">
        <f>C232+C250</f>
        <v>17838.8</v>
      </c>
      <c r="D253" s="310">
        <f t="shared" ref="D253:E253" si="53">D232+D250</f>
        <v>18566.5</v>
      </c>
      <c r="E253" s="310">
        <f t="shared" si="53"/>
        <v>17391</v>
      </c>
      <c r="F253" s="1"/>
      <c r="G253" s="1"/>
      <c r="H253" s="1"/>
    </row>
    <row r="254" spans="1:8" ht="16.2" thickBot="1" x14ac:dyDescent="0.35">
      <c r="A254" s="629" t="s">
        <v>15</v>
      </c>
      <c r="B254" s="630"/>
      <c r="C254" s="16"/>
      <c r="D254" s="16"/>
      <c r="E254" s="16"/>
      <c r="F254" s="1"/>
      <c r="G254" s="1"/>
      <c r="H254" s="1"/>
    </row>
    <row r="255" spans="1:8" ht="26.4" customHeight="1" thickBot="1" x14ac:dyDescent="0.35">
      <c r="A255" s="629" t="s">
        <v>16</v>
      </c>
      <c r="B255" s="630"/>
      <c r="C255" s="16"/>
      <c r="D255" s="16"/>
      <c r="E255" s="16"/>
      <c r="F255" s="1"/>
      <c r="G255" s="1"/>
      <c r="H255" s="1"/>
    </row>
    <row r="256" spans="1:8" ht="16.2" thickBot="1" x14ac:dyDescent="0.35">
      <c r="A256" s="1"/>
      <c r="B256" s="1"/>
      <c r="C256" s="1"/>
      <c r="D256" s="1"/>
      <c r="E256" s="1"/>
      <c r="F256" s="1"/>
      <c r="G256" s="1"/>
      <c r="H256" s="1"/>
    </row>
    <row r="257" spans="1:8" ht="34.799999999999997" thickBot="1" x14ac:dyDescent="0.35">
      <c r="A257" s="10" t="s">
        <v>12</v>
      </c>
      <c r="B257" s="11" t="s">
        <v>13</v>
      </c>
      <c r="C257" s="17" t="s">
        <v>152</v>
      </c>
      <c r="D257" s="17" t="s">
        <v>153</v>
      </c>
      <c r="E257" s="17" t="s">
        <v>154</v>
      </c>
      <c r="F257" s="1"/>
      <c r="G257" s="1"/>
      <c r="H257" s="1"/>
    </row>
    <row r="258" spans="1:8" ht="16.2" thickBot="1" x14ac:dyDescent="0.35">
      <c r="A258" s="12">
        <v>1</v>
      </c>
      <c r="B258" s="13">
        <v>2</v>
      </c>
      <c r="C258" s="13">
        <v>3</v>
      </c>
      <c r="D258" s="13">
        <v>4</v>
      </c>
      <c r="E258" s="13">
        <v>5</v>
      </c>
      <c r="F258" s="1"/>
      <c r="G258" s="1"/>
      <c r="H258" s="1"/>
    </row>
    <row r="259" spans="1:8" ht="16.2" thickBot="1" x14ac:dyDescent="0.35">
      <c r="A259" s="14"/>
      <c r="B259" s="109" t="s">
        <v>1427</v>
      </c>
      <c r="C259" s="16"/>
      <c r="D259" s="16"/>
      <c r="E259" s="16"/>
      <c r="F259" s="1"/>
      <c r="G259" s="1"/>
      <c r="H259" s="1"/>
    </row>
    <row r="260" spans="1:8" ht="16.2" customHeight="1" thickBot="1" x14ac:dyDescent="0.35">
      <c r="A260" s="627" t="s">
        <v>148</v>
      </c>
      <c r="B260" s="628"/>
      <c r="C260" s="310">
        <f>C262+C265+C275+C272</f>
        <v>9712.5999999999985</v>
      </c>
      <c r="D260" s="310">
        <f t="shared" ref="D260:E260" si="54">D262+D265+D275+D272</f>
        <v>10199.300000000001</v>
      </c>
      <c r="E260" s="310">
        <f t="shared" si="54"/>
        <v>10710.3</v>
      </c>
      <c r="F260" s="1"/>
      <c r="G260" s="1"/>
      <c r="H260" s="1"/>
    </row>
    <row r="261" spans="1:8" ht="15.6" x14ac:dyDescent="0.3">
      <c r="A261" s="638" t="s">
        <v>14</v>
      </c>
      <c r="B261" s="639"/>
      <c r="C261" s="38"/>
      <c r="D261" s="38"/>
      <c r="E261" s="38"/>
      <c r="F261" s="1"/>
      <c r="G261" s="1"/>
      <c r="H261" s="1"/>
    </row>
    <row r="262" spans="1:8" ht="16.2" customHeight="1" thickBot="1" x14ac:dyDescent="0.35">
      <c r="A262" s="640" t="s">
        <v>136</v>
      </c>
      <c r="B262" s="641"/>
      <c r="C262" s="313">
        <f>C263+C264</f>
        <v>9175.7999999999993</v>
      </c>
      <c r="D262" s="313">
        <f t="shared" ref="D262:E262" si="55">D263+D264</f>
        <v>9635.1</v>
      </c>
      <c r="E262" s="313">
        <f t="shared" si="55"/>
        <v>10116.4</v>
      </c>
      <c r="F262" s="1"/>
      <c r="G262" s="1"/>
      <c r="H262" s="1"/>
    </row>
    <row r="263" spans="1:8" ht="16.2" customHeight="1" thickBot="1" x14ac:dyDescent="0.35">
      <c r="A263" s="631" t="s">
        <v>216</v>
      </c>
      <c r="B263" s="632"/>
      <c r="C263" s="312">
        <v>9175.7999999999993</v>
      </c>
      <c r="D263" s="312">
        <v>9635.1</v>
      </c>
      <c r="E263" s="312">
        <v>10116.4</v>
      </c>
      <c r="F263" s="1"/>
      <c r="G263" s="1"/>
      <c r="H263" s="1"/>
    </row>
    <row r="264" spans="1:8" ht="16.2" customHeight="1" thickBot="1" x14ac:dyDescent="0.35">
      <c r="A264" s="631" t="s">
        <v>135</v>
      </c>
      <c r="B264" s="632"/>
      <c r="C264" s="312"/>
      <c r="D264" s="312"/>
      <c r="E264" s="312"/>
      <c r="F264" s="1"/>
      <c r="G264" s="1"/>
      <c r="H264" s="1"/>
    </row>
    <row r="265" spans="1:8" ht="16.2" customHeight="1" thickBot="1" x14ac:dyDescent="0.35">
      <c r="A265" s="631" t="s">
        <v>137</v>
      </c>
      <c r="B265" s="632"/>
      <c r="C265" s="16">
        <f>C266+C267+C268+C269+C270+C271</f>
        <v>35.799999999999997</v>
      </c>
      <c r="D265" s="16">
        <f t="shared" ref="D265:E265" si="56">D266+D267+D268+D269+D270+D271</f>
        <v>37.6</v>
      </c>
      <c r="E265" s="16">
        <f t="shared" si="56"/>
        <v>39.5</v>
      </c>
      <c r="F265" s="1"/>
      <c r="G265" s="1"/>
      <c r="H265" s="1"/>
    </row>
    <row r="266" spans="1:8" ht="16.2" customHeight="1" thickBot="1" x14ac:dyDescent="0.35">
      <c r="A266" s="631" t="s">
        <v>138</v>
      </c>
      <c r="B266" s="632"/>
      <c r="C266" s="56">
        <v>35.799999999999997</v>
      </c>
      <c r="D266" s="56">
        <v>37.6</v>
      </c>
      <c r="E266" s="56">
        <v>39.5</v>
      </c>
      <c r="F266" s="1"/>
      <c r="G266" s="1"/>
      <c r="H266" s="1"/>
    </row>
    <row r="267" spans="1:8" ht="32.4" customHeight="1" thickBot="1" x14ac:dyDescent="0.35">
      <c r="A267" s="631" t="s">
        <v>139</v>
      </c>
      <c r="B267" s="632"/>
      <c r="C267" s="56"/>
      <c r="D267" s="16"/>
      <c r="E267" s="16"/>
      <c r="F267" s="1"/>
      <c r="G267" s="1"/>
      <c r="H267" s="1"/>
    </row>
    <row r="268" spans="1:8" ht="30.6" customHeight="1" thickBot="1" x14ac:dyDescent="0.35">
      <c r="A268" s="631" t="s">
        <v>140</v>
      </c>
      <c r="B268" s="632"/>
      <c r="C268" s="56"/>
      <c r="D268" s="16"/>
      <c r="E268" s="16"/>
      <c r="F268" s="1"/>
      <c r="G268" s="1"/>
      <c r="H268" s="1"/>
    </row>
    <row r="269" spans="1:8" ht="16.2" customHeight="1" thickBot="1" x14ac:dyDescent="0.35">
      <c r="A269" s="631" t="s">
        <v>141</v>
      </c>
      <c r="B269" s="632"/>
      <c r="C269" s="56"/>
      <c r="D269" s="16"/>
      <c r="E269" s="16"/>
      <c r="F269" s="1"/>
      <c r="G269" s="1"/>
      <c r="H269" s="1"/>
    </row>
    <row r="270" spans="1:8" ht="28.95" customHeight="1" thickBot="1" x14ac:dyDescent="0.35">
      <c r="A270" s="631" t="s">
        <v>142</v>
      </c>
      <c r="B270" s="632"/>
      <c r="C270" s="56"/>
      <c r="D270" s="16"/>
      <c r="E270" s="16"/>
      <c r="F270" s="1"/>
      <c r="G270" s="1"/>
      <c r="H270" s="1"/>
    </row>
    <row r="271" spans="1:8" ht="16.2" customHeight="1" thickBot="1" x14ac:dyDescent="0.35">
      <c r="A271" s="629" t="s">
        <v>143</v>
      </c>
      <c r="B271" s="630"/>
      <c r="C271" s="56"/>
      <c r="D271" s="16"/>
      <c r="E271" s="16"/>
      <c r="F271" s="1"/>
      <c r="G271" s="1"/>
      <c r="H271" s="1"/>
    </row>
    <row r="272" spans="1:8" ht="16.2" customHeight="1" thickBot="1" x14ac:dyDescent="0.35">
      <c r="A272" s="629" t="s">
        <v>144</v>
      </c>
      <c r="B272" s="630"/>
      <c r="C272" s="312">
        <v>501</v>
      </c>
      <c r="D272" s="312">
        <v>526.6</v>
      </c>
      <c r="E272" s="312">
        <v>554.4</v>
      </c>
      <c r="F272" s="1"/>
      <c r="G272" s="1"/>
      <c r="H272" s="1"/>
    </row>
    <row r="273" spans="1:8" ht="16.2" customHeight="1" thickBot="1" x14ac:dyDescent="0.35">
      <c r="A273" s="629" t="s">
        <v>145</v>
      </c>
      <c r="B273" s="630"/>
      <c r="C273" s="16"/>
      <c r="D273" s="16"/>
      <c r="E273" s="16"/>
      <c r="F273" s="1"/>
      <c r="G273" s="1"/>
      <c r="H273" s="1"/>
    </row>
    <row r="274" spans="1:8" ht="16.2" thickBot="1" x14ac:dyDescent="0.35">
      <c r="A274" s="629" t="s">
        <v>146</v>
      </c>
      <c r="B274" s="630"/>
      <c r="C274" s="16"/>
      <c r="D274" s="16"/>
      <c r="E274" s="16"/>
      <c r="F274" s="1"/>
      <c r="G274" s="1"/>
      <c r="H274" s="1"/>
    </row>
    <row r="275" spans="1:8" ht="16.2" customHeight="1" thickBot="1" x14ac:dyDescent="0.35">
      <c r="A275" s="629" t="s">
        <v>217</v>
      </c>
      <c r="B275" s="630"/>
      <c r="C275" s="16">
        <f>C276+C277</f>
        <v>0</v>
      </c>
      <c r="D275" s="311">
        <f t="shared" ref="D275:E275" si="57">D276+D277</f>
        <v>0</v>
      </c>
      <c r="E275" s="311">
        <f t="shared" si="57"/>
        <v>0</v>
      </c>
      <c r="F275" s="1"/>
      <c r="G275" s="1"/>
      <c r="H275" s="1"/>
    </row>
    <row r="276" spans="1:8" ht="16.2" customHeight="1" thickBot="1" x14ac:dyDescent="0.35">
      <c r="A276" s="631" t="s">
        <v>218</v>
      </c>
      <c r="B276" s="632"/>
      <c r="C276" s="56">
        <v>0</v>
      </c>
      <c r="D276" s="312">
        <v>0</v>
      </c>
      <c r="E276" s="312">
        <v>0</v>
      </c>
      <c r="F276" s="1"/>
      <c r="G276" s="1"/>
      <c r="H276" s="1"/>
    </row>
    <row r="277" spans="1:8" ht="16.2" customHeight="1" thickBot="1" x14ac:dyDescent="0.35">
      <c r="A277" s="631" t="s">
        <v>219</v>
      </c>
      <c r="B277" s="632"/>
      <c r="C277" s="56"/>
      <c r="D277" s="16"/>
      <c r="E277" s="16"/>
      <c r="F277" s="1"/>
      <c r="G277" s="1"/>
      <c r="H277" s="1"/>
    </row>
    <row r="278" spans="1:8" ht="24" customHeight="1" thickBot="1" x14ac:dyDescent="0.35">
      <c r="A278" s="627" t="s">
        <v>147</v>
      </c>
      <c r="B278" s="633"/>
      <c r="C278" s="39">
        <f>C279*1</f>
        <v>0</v>
      </c>
      <c r="D278" s="39">
        <f t="shared" ref="D278:E278" si="58">D279*1</f>
        <v>0</v>
      </c>
      <c r="E278" s="39">
        <f t="shared" si="58"/>
        <v>0</v>
      </c>
      <c r="F278" s="1"/>
      <c r="G278" s="1"/>
      <c r="H278" s="1"/>
    </row>
    <row r="279" spans="1:8" ht="16.2" customHeight="1" thickBot="1" x14ac:dyDescent="0.35">
      <c r="A279" s="634" t="s">
        <v>149</v>
      </c>
      <c r="B279" s="635"/>
      <c r="C279" s="57"/>
      <c r="D279" s="40"/>
      <c r="E279" s="40"/>
      <c r="F279" s="1"/>
      <c r="G279" s="1"/>
      <c r="H279" s="1"/>
    </row>
    <row r="280" spans="1:8" ht="16.2" customHeight="1" thickBot="1" x14ac:dyDescent="0.35">
      <c r="A280" s="636" t="s">
        <v>787</v>
      </c>
      <c r="B280" s="637"/>
      <c r="C280" s="57"/>
      <c r="D280" s="40"/>
      <c r="E280" s="40"/>
      <c r="F280" s="1"/>
      <c r="G280" s="1"/>
      <c r="H280" s="1"/>
    </row>
    <row r="281" spans="1:8" ht="16.2" customHeight="1" thickBot="1" x14ac:dyDescent="0.35">
      <c r="A281" s="627" t="s">
        <v>150</v>
      </c>
      <c r="B281" s="628"/>
      <c r="C281" s="310">
        <f>C260+C278</f>
        <v>9712.5999999999985</v>
      </c>
      <c r="D281" s="310">
        <f t="shared" ref="D281:E281" si="59">D260+D278</f>
        <v>10199.300000000001</v>
      </c>
      <c r="E281" s="310">
        <f t="shared" si="59"/>
        <v>10710.3</v>
      </c>
      <c r="F281" s="1"/>
      <c r="G281" s="1"/>
      <c r="H281" s="1"/>
    </row>
    <row r="282" spans="1:8" ht="16.2" customHeight="1" thickBot="1" x14ac:dyDescent="0.35">
      <c r="A282" s="629" t="s">
        <v>15</v>
      </c>
      <c r="B282" s="630"/>
      <c r="C282" s="16"/>
      <c r="D282" s="16"/>
      <c r="E282" s="16"/>
      <c r="F282" s="1"/>
      <c r="G282" s="1"/>
      <c r="H282" s="1"/>
    </row>
    <row r="283" spans="1:8" ht="27.6" customHeight="1" thickBot="1" x14ac:dyDescent="0.35">
      <c r="A283" s="629" t="s">
        <v>16</v>
      </c>
      <c r="B283" s="630"/>
      <c r="C283" s="16"/>
      <c r="D283" s="16"/>
      <c r="E283" s="16"/>
      <c r="F283" s="1"/>
      <c r="G283" s="1"/>
      <c r="H283" s="1"/>
    </row>
    <row r="284" spans="1:8" ht="16.2" thickBot="1" x14ac:dyDescent="0.35">
      <c r="A284" s="1"/>
      <c r="B284" s="1"/>
      <c r="C284" s="1"/>
      <c r="D284" s="1"/>
      <c r="E284" s="1"/>
      <c r="F284" s="1"/>
      <c r="G284" s="1"/>
      <c r="H284" s="1"/>
    </row>
    <row r="285" spans="1:8" ht="34.799999999999997" thickBot="1" x14ac:dyDescent="0.35">
      <c r="A285" s="10" t="s">
        <v>12</v>
      </c>
      <c r="B285" s="11" t="s">
        <v>13</v>
      </c>
      <c r="C285" s="17" t="s">
        <v>152</v>
      </c>
      <c r="D285" s="17" t="s">
        <v>153</v>
      </c>
      <c r="E285" s="17" t="s">
        <v>154</v>
      </c>
      <c r="F285" s="1"/>
      <c r="G285" s="1"/>
      <c r="H285" s="1"/>
    </row>
    <row r="286" spans="1:8" ht="16.2" thickBot="1" x14ac:dyDescent="0.35">
      <c r="A286" s="12">
        <v>1</v>
      </c>
      <c r="B286" s="13">
        <v>2</v>
      </c>
      <c r="C286" s="13">
        <v>3</v>
      </c>
      <c r="D286" s="13">
        <v>4</v>
      </c>
      <c r="E286" s="13">
        <v>5</v>
      </c>
      <c r="F286" s="1"/>
      <c r="G286" s="1"/>
      <c r="H286" s="1"/>
    </row>
    <row r="287" spans="1:8" ht="16.2" thickBot="1" x14ac:dyDescent="0.35">
      <c r="A287" s="14"/>
      <c r="B287" s="109" t="s">
        <v>1428</v>
      </c>
      <c r="C287" s="16"/>
      <c r="D287" s="16"/>
      <c r="E287" s="16"/>
      <c r="F287" s="1"/>
      <c r="G287" s="1"/>
      <c r="H287" s="1"/>
    </row>
    <row r="288" spans="1:8" ht="16.2" customHeight="1" thickBot="1" x14ac:dyDescent="0.35">
      <c r="A288" s="627" t="s">
        <v>148</v>
      </c>
      <c r="B288" s="628"/>
      <c r="C288" s="310">
        <f>C290+C293+C303+C300</f>
        <v>4391.1000000000004</v>
      </c>
      <c r="D288" s="310">
        <f t="shared" ref="D288:E288" si="60">D290+D293+D303+D300</f>
        <v>4613</v>
      </c>
      <c r="E288" s="310">
        <f t="shared" si="60"/>
        <v>4842</v>
      </c>
      <c r="F288" s="1"/>
      <c r="G288" s="1"/>
      <c r="H288" s="1"/>
    </row>
    <row r="289" spans="1:8" ht="15.6" x14ac:dyDescent="0.3">
      <c r="A289" s="638" t="s">
        <v>14</v>
      </c>
      <c r="B289" s="639"/>
      <c r="C289" s="38"/>
      <c r="D289" s="38"/>
      <c r="E289" s="38"/>
      <c r="F289" s="1"/>
      <c r="G289" s="1"/>
      <c r="H289" s="1"/>
    </row>
    <row r="290" spans="1:8" ht="16.2" customHeight="1" thickBot="1" x14ac:dyDescent="0.35">
      <c r="A290" s="640" t="s">
        <v>136</v>
      </c>
      <c r="B290" s="641"/>
      <c r="C290" s="313">
        <f>C291+C292</f>
        <v>4241.1000000000004</v>
      </c>
      <c r="D290" s="313">
        <f t="shared" ref="D290:E290" si="61">D291+D292</f>
        <v>4455</v>
      </c>
      <c r="E290" s="313">
        <f t="shared" si="61"/>
        <v>4677</v>
      </c>
      <c r="F290" s="1"/>
      <c r="G290" s="1"/>
      <c r="H290" s="1"/>
    </row>
    <row r="291" spans="1:8" ht="16.2" customHeight="1" thickBot="1" x14ac:dyDescent="0.35">
      <c r="A291" s="631" t="s">
        <v>216</v>
      </c>
      <c r="B291" s="632"/>
      <c r="C291" s="312">
        <v>4241.1000000000004</v>
      </c>
      <c r="D291" s="312">
        <v>4455</v>
      </c>
      <c r="E291" s="312">
        <v>4677</v>
      </c>
      <c r="F291" s="1"/>
      <c r="G291" s="1"/>
      <c r="H291" s="1"/>
    </row>
    <row r="292" spans="1:8" ht="16.2" customHeight="1" thickBot="1" x14ac:dyDescent="0.35">
      <c r="A292" s="631" t="s">
        <v>135</v>
      </c>
      <c r="B292" s="632"/>
      <c r="C292" s="312"/>
      <c r="D292" s="312"/>
      <c r="E292" s="312"/>
      <c r="F292" s="1"/>
      <c r="G292" s="1"/>
      <c r="H292" s="1"/>
    </row>
    <row r="293" spans="1:8" ht="16.2" customHeight="1" thickBot="1" x14ac:dyDescent="0.35">
      <c r="A293" s="631" t="s">
        <v>137</v>
      </c>
      <c r="B293" s="632"/>
      <c r="C293" s="16">
        <f>C294+C295+C296+C297+C298+C299</f>
        <v>0</v>
      </c>
      <c r="D293" s="16">
        <f t="shared" ref="D293:E293" si="62">D294+D295+D296+D297+D298+D299</f>
        <v>0</v>
      </c>
      <c r="E293" s="16">
        <f t="shared" si="62"/>
        <v>0</v>
      </c>
      <c r="F293" s="1"/>
      <c r="G293" s="1"/>
      <c r="H293" s="1"/>
    </row>
    <row r="294" spans="1:8" ht="16.2" customHeight="1" thickBot="1" x14ac:dyDescent="0.35">
      <c r="A294" s="631" t="s">
        <v>138</v>
      </c>
      <c r="B294" s="632"/>
      <c r="C294" s="56"/>
      <c r="D294" s="16"/>
      <c r="E294" s="16"/>
      <c r="F294" s="1"/>
      <c r="G294" s="1"/>
      <c r="H294" s="1"/>
    </row>
    <row r="295" spans="1:8" ht="28.2" customHeight="1" thickBot="1" x14ac:dyDescent="0.35">
      <c r="A295" s="631" t="s">
        <v>139</v>
      </c>
      <c r="B295" s="632"/>
      <c r="C295" s="56"/>
      <c r="D295" s="16"/>
      <c r="E295" s="16"/>
      <c r="F295" s="1"/>
      <c r="G295" s="1"/>
      <c r="H295" s="1"/>
    </row>
    <row r="296" spans="1:8" ht="25.95" customHeight="1" thickBot="1" x14ac:dyDescent="0.35">
      <c r="A296" s="631" t="s">
        <v>140</v>
      </c>
      <c r="B296" s="632"/>
      <c r="C296" s="56"/>
      <c r="D296" s="16"/>
      <c r="E296" s="16"/>
      <c r="F296" s="1"/>
      <c r="G296" s="1"/>
      <c r="H296" s="1"/>
    </row>
    <row r="297" spans="1:8" ht="22.95" customHeight="1" thickBot="1" x14ac:dyDescent="0.35">
      <c r="A297" s="631" t="s">
        <v>141</v>
      </c>
      <c r="B297" s="632"/>
      <c r="C297" s="56"/>
      <c r="D297" s="16"/>
      <c r="E297" s="16"/>
      <c r="F297" s="1"/>
      <c r="G297" s="1"/>
      <c r="H297" s="1"/>
    </row>
    <row r="298" spans="1:8" ht="30" customHeight="1" thickBot="1" x14ac:dyDescent="0.35">
      <c r="A298" s="631" t="s">
        <v>142</v>
      </c>
      <c r="B298" s="632"/>
      <c r="C298" s="56"/>
      <c r="D298" s="16"/>
      <c r="E298" s="16"/>
      <c r="F298" s="1"/>
      <c r="G298" s="1"/>
      <c r="H298" s="1"/>
    </row>
    <row r="299" spans="1:8" ht="16.2" customHeight="1" thickBot="1" x14ac:dyDescent="0.35">
      <c r="A299" s="629" t="s">
        <v>143</v>
      </c>
      <c r="B299" s="630"/>
      <c r="C299" s="56"/>
      <c r="D299" s="16"/>
      <c r="E299" s="16"/>
      <c r="F299" s="1"/>
      <c r="G299" s="1"/>
      <c r="H299" s="1"/>
    </row>
    <row r="300" spans="1:8" ht="16.2" customHeight="1" thickBot="1" x14ac:dyDescent="0.35">
      <c r="A300" s="629" t="s">
        <v>144</v>
      </c>
      <c r="B300" s="630"/>
      <c r="C300" s="312">
        <v>150</v>
      </c>
      <c r="D300" s="312">
        <v>158</v>
      </c>
      <c r="E300" s="312">
        <v>165</v>
      </c>
      <c r="F300" s="1"/>
      <c r="G300" s="1"/>
      <c r="H300" s="1"/>
    </row>
    <row r="301" spans="1:8" ht="16.2" customHeight="1" thickBot="1" x14ac:dyDescent="0.35">
      <c r="A301" s="629" t="s">
        <v>145</v>
      </c>
      <c r="B301" s="630"/>
      <c r="C301" s="16"/>
      <c r="D301" s="16"/>
      <c r="E301" s="16"/>
      <c r="F301" s="1"/>
      <c r="G301" s="1"/>
      <c r="H301" s="1"/>
    </row>
    <row r="302" spans="1:8" ht="16.2" thickBot="1" x14ac:dyDescent="0.35">
      <c r="A302" s="629" t="s">
        <v>146</v>
      </c>
      <c r="B302" s="630"/>
      <c r="C302" s="16"/>
      <c r="D302" s="16"/>
      <c r="E302" s="16"/>
      <c r="F302" s="1"/>
      <c r="G302" s="1"/>
      <c r="H302" s="1"/>
    </row>
    <row r="303" spans="1:8" ht="16.2" customHeight="1" thickBot="1" x14ac:dyDescent="0.35">
      <c r="A303" s="629" t="s">
        <v>217</v>
      </c>
      <c r="B303" s="630"/>
      <c r="C303" s="16">
        <f>C304+C305</f>
        <v>0</v>
      </c>
      <c r="D303" s="311">
        <f t="shared" ref="D303:E303" si="63">D304+D305</f>
        <v>0</v>
      </c>
      <c r="E303" s="311">
        <f t="shared" si="63"/>
        <v>0</v>
      </c>
      <c r="F303" s="1"/>
      <c r="G303" s="1"/>
      <c r="H303" s="1"/>
    </row>
    <row r="304" spans="1:8" ht="16.2" customHeight="1" thickBot="1" x14ac:dyDescent="0.35">
      <c r="A304" s="631" t="s">
        <v>218</v>
      </c>
      <c r="B304" s="632"/>
      <c r="C304" s="56">
        <v>0</v>
      </c>
      <c r="D304" s="312">
        <v>0</v>
      </c>
      <c r="E304" s="312">
        <v>0</v>
      </c>
      <c r="F304" s="1"/>
      <c r="G304" s="1"/>
      <c r="H304" s="1"/>
    </row>
    <row r="305" spans="1:8" ht="16.2" customHeight="1" thickBot="1" x14ac:dyDescent="0.35">
      <c r="A305" s="631" t="s">
        <v>219</v>
      </c>
      <c r="B305" s="632"/>
      <c r="C305" s="56"/>
      <c r="D305" s="16"/>
      <c r="E305" s="16"/>
      <c r="F305" s="1"/>
      <c r="G305" s="1"/>
      <c r="H305" s="1"/>
    </row>
    <row r="306" spans="1:8" ht="27.6" customHeight="1" thickBot="1" x14ac:dyDescent="0.35">
      <c r="A306" s="627" t="s">
        <v>147</v>
      </c>
      <c r="B306" s="633"/>
      <c r="C306" s="39">
        <f>C307*1</f>
        <v>0</v>
      </c>
      <c r="D306" s="39">
        <f t="shared" ref="D306:E306" si="64">D307*1</f>
        <v>0</v>
      </c>
      <c r="E306" s="39">
        <f t="shared" si="64"/>
        <v>0</v>
      </c>
      <c r="F306" s="1"/>
      <c r="G306" s="1"/>
      <c r="H306" s="1"/>
    </row>
    <row r="307" spans="1:8" ht="16.2" customHeight="1" thickBot="1" x14ac:dyDescent="0.35">
      <c r="A307" s="634" t="s">
        <v>149</v>
      </c>
      <c r="B307" s="635"/>
      <c r="C307" s="57"/>
      <c r="D307" s="40"/>
      <c r="E307" s="40"/>
      <c r="F307" s="1"/>
      <c r="G307" s="1"/>
      <c r="H307" s="1"/>
    </row>
    <row r="308" spans="1:8" ht="16.2" customHeight="1" thickBot="1" x14ac:dyDescent="0.35">
      <c r="A308" s="636" t="s">
        <v>787</v>
      </c>
      <c r="B308" s="637"/>
      <c r="C308" s="57"/>
      <c r="D308" s="40"/>
      <c r="E308" s="40"/>
      <c r="F308" s="1"/>
      <c r="G308" s="1"/>
      <c r="H308" s="1"/>
    </row>
    <row r="309" spans="1:8" ht="16.2" customHeight="1" thickBot="1" x14ac:dyDescent="0.35">
      <c r="A309" s="627" t="s">
        <v>150</v>
      </c>
      <c r="B309" s="628"/>
      <c r="C309" s="310">
        <f>C288+C306</f>
        <v>4391.1000000000004</v>
      </c>
      <c r="D309" s="310">
        <f t="shared" ref="D309:E309" si="65">D288+D306</f>
        <v>4613</v>
      </c>
      <c r="E309" s="310">
        <f t="shared" si="65"/>
        <v>4842</v>
      </c>
      <c r="F309" s="1"/>
      <c r="G309" s="1"/>
      <c r="H309" s="1"/>
    </row>
    <row r="310" spans="1:8" ht="22.2" customHeight="1" thickBot="1" x14ac:dyDescent="0.35">
      <c r="A310" s="629" t="s">
        <v>15</v>
      </c>
      <c r="B310" s="630"/>
      <c r="C310" s="16"/>
      <c r="D310" s="16"/>
      <c r="E310" s="16"/>
      <c r="F310" s="1"/>
      <c r="G310" s="1"/>
      <c r="H310" s="1"/>
    </row>
    <row r="311" spans="1:8" ht="28.2" customHeight="1" thickBot="1" x14ac:dyDescent="0.35">
      <c r="A311" s="629" t="s">
        <v>16</v>
      </c>
      <c r="B311" s="630"/>
      <c r="C311" s="16"/>
      <c r="D311" s="16"/>
      <c r="E311" s="16"/>
      <c r="F311" s="1"/>
      <c r="G311" s="1"/>
      <c r="H311" s="1"/>
    </row>
    <row r="312" spans="1:8" ht="16.2" thickBot="1" x14ac:dyDescent="0.35">
      <c r="A312" s="1"/>
      <c r="B312" s="1"/>
      <c r="C312" s="1"/>
      <c r="D312" s="1"/>
      <c r="E312" s="1"/>
      <c r="F312" s="1"/>
      <c r="G312" s="1"/>
      <c r="H312" s="1"/>
    </row>
    <row r="313" spans="1:8" ht="34.799999999999997" thickBot="1" x14ac:dyDescent="0.35">
      <c r="A313" s="10" t="s">
        <v>12</v>
      </c>
      <c r="B313" s="11" t="s">
        <v>13</v>
      </c>
      <c r="C313" s="17" t="s">
        <v>152</v>
      </c>
      <c r="D313" s="17" t="s">
        <v>153</v>
      </c>
      <c r="E313" s="17" t="s">
        <v>154</v>
      </c>
      <c r="F313" s="1"/>
      <c r="G313" s="1"/>
      <c r="H313" s="1"/>
    </row>
    <row r="314" spans="1:8" ht="16.2" thickBot="1" x14ac:dyDescent="0.35">
      <c r="A314" s="12">
        <v>1</v>
      </c>
      <c r="B314" s="13">
        <v>2</v>
      </c>
      <c r="C314" s="13">
        <v>3</v>
      </c>
      <c r="D314" s="13">
        <v>4</v>
      </c>
      <c r="E314" s="13">
        <v>5</v>
      </c>
      <c r="F314" s="1"/>
      <c r="G314" s="1"/>
      <c r="H314" s="1"/>
    </row>
    <row r="315" spans="1:8" ht="16.2" thickBot="1" x14ac:dyDescent="0.35">
      <c r="A315" s="14"/>
      <c r="B315" s="109" t="s">
        <v>1429</v>
      </c>
      <c r="C315" s="16"/>
      <c r="D315" s="16"/>
      <c r="E315" s="16"/>
      <c r="F315" s="1"/>
      <c r="G315" s="1"/>
      <c r="H315" s="1"/>
    </row>
    <row r="316" spans="1:8" ht="16.2" customHeight="1" thickBot="1" x14ac:dyDescent="0.35">
      <c r="A316" s="627" t="s">
        <v>148</v>
      </c>
      <c r="B316" s="628"/>
      <c r="C316" s="310">
        <f>C318+C321+C331+C328+C329</f>
        <v>77792.999999999985</v>
      </c>
      <c r="D316" s="310">
        <f t="shared" ref="D316:E316" si="66">D318+D321+D331+D328+D329</f>
        <v>81549.399999999994</v>
      </c>
      <c r="E316" s="310">
        <f t="shared" si="66"/>
        <v>85379.6</v>
      </c>
      <c r="F316" s="1"/>
      <c r="G316" s="1"/>
      <c r="H316" s="1"/>
    </row>
    <row r="317" spans="1:8" ht="15.6" x14ac:dyDescent="0.3">
      <c r="A317" s="638" t="s">
        <v>14</v>
      </c>
      <c r="B317" s="639"/>
      <c r="C317" s="38"/>
      <c r="D317" s="38"/>
      <c r="E317" s="38"/>
      <c r="F317" s="1"/>
      <c r="G317" s="1"/>
      <c r="H317" s="1"/>
    </row>
    <row r="318" spans="1:8" ht="16.2" customHeight="1" thickBot="1" x14ac:dyDescent="0.35">
      <c r="A318" s="640" t="s">
        <v>136</v>
      </c>
      <c r="B318" s="641"/>
      <c r="C318" s="313">
        <f>C319+C320</f>
        <v>28590.2</v>
      </c>
      <c r="D318" s="313">
        <f t="shared" ref="D318:E318" si="67">D319+D320</f>
        <v>30019</v>
      </c>
      <c r="E318" s="313">
        <f t="shared" si="67"/>
        <v>31520</v>
      </c>
      <c r="F318" s="1"/>
      <c r="G318" s="1"/>
      <c r="H318" s="1"/>
    </row>
    <row r="319" spans="1:8" ht="16.2" customHeight="1" thickBot="1" x14ac:dyDescent="0.35">
      <c r="A319" s="631" t="s">
        <v>216</v>
      </c>
      <c r="B319" s="632"/>
      <c r="C319" s="312">
        <v>28590.2</v>
      </c>
      <c r="D319" s="312">
        <v>30019</v>
      </c>
      <c r="E319" s="312">
        <v>31520</v>
      </c>
      <c r="F319" s="1"/>
      <c r="G319" s="1"/>
      <c r="H319" s="1"/>
    </row>
    <row r="320" spans="1:8" ht="16.2" customHeight="1" thickBot="1" x14ac:dyDescent="0.35">
      <c r="A320" s="631" t="s">
        <v>135</v>
      </c>
      <c r="B320" s="632"/>
      <c r="C320" s="312"/>
      <c r="D320" s="312"/>
      <c r="E320" s="312"/>
      <c r="F320" s="1"/>
      <c r="G320" s="1"/>
      <c r="H320" s="1"/>
    </row>
    <row r="321" spans="1:8" ht="16.2" customHeight="1" thickBot="1" x14ac:dyDescent="0.35">
      <c r="A321" s="631" t="s">
        <v>137</v>
      </c>
      <c r="B321" s="632"/>
      <c r="C321" s="311">
        <f>C322+C323+C324+C325+C326+C327</f>
        <v>46069.399999999994</v>
      </c>
      <c r="D321" s="311">
        <f t="shared" ref="D321:E321" si="68">D322+D323+D324+D325+D326+D327</f>
        <v>48240</v>
      </c>
      <c r="E321" s="311">
        <f t="shared" si="68"/>
        <v>50404</v>
      </c>
      <c r="F321" s="1"/>
      <c r="G321" s="1"/>
      <c r="H321" s="1"/>
    </row>
    <row r="322" spans="1:8" ht="16.2" customHeight="1" thickBot="1" x14ac:dyDescent="0.35">
      <c r="A322" s="631" t="s">
        <v>138</v>
      </c>
      <c r="B322" s="632"/>
      <c r="C322" s="312">
        <v>352</v>
      </c>
      <c r="D322" s="312">
        <v>237</v>
      </c>
      <c r="E322" s="311"/>
      <c r="F322" s="1"/>
      <c r="G322" s="1"/>
      <c r="H322" s="1"/>
    </row>
    <row r="323" spans="1:8" ht="26.4" customHeight="1" thickBot="1" x14ac:dyDescent="0.35">
      <c r="A323" s="631" t="s">
        <v>139</v>
      </c>
      <c r="B323" s="632"/>
      <c r="C323" s="56"/>
      <c r="D323" s="16"/>
      <c r="E323" s="16"/>
      <c r="F323" s="1"/>
      <c r="G323" s="1"/>
      <c r="H323" s="1"/>
    </row>
    <row r="324" spans="1:8" ht="30.6" customHeight="1" thickBot="1" x14ac:dyDescent="0.35">
      <c r="A324" s="631" t="s">
        <v>140</v>
      </c>
      <c r="B324" s="632"/>
      <c r="C324" s="56">
        <v>2192.6999999999998</v>
      </c>
      <c r="D324" s="312">
        <v>2302</v>
      </c>
      <c r="E324" s="312">
        <v>2417</v>
      </c>
      <c r="F324" s="1"/>
      <c r="G324" s="1"/>
      <c r="H324" s="1"/>
    </row>
    <row r="325" spans="1:8" ht="16.2" customHeight="1" thickBot="1" x14ac:dyDescent="0.35">
      <c r="A325" s="631" t="s">
        <v>141</v>
      </c>
      <c r="B325" s="632"/>
      <c r="C325" s="56">
        <v>43524.7</v>
      </c>
      <c r="D325" s="312">
        <v>45701</v>
      </c>
      <c r="E325" s="312">
        <v>47987</v>
      </c>
      <c r="F325" s="1"/>
      <c r="G325" s="1"/>
      <c r="H325" s="1"/>
    </row>
    <row r="326" spans="1:8" ht="26.4" customHeight="1" thickBot="1" x14ac:dyDescent="0.35">
      <c r="A326" s="631" t="s">
        <v>142</v>
      </c>
      <c r="B326" s="632"/>
      <c r="C326" s="56"/>
      <c r="D326" s="16"/>
      <c r="E326" s="16"/>
      <c r="F326" s="1"/>
      <c r="G326" s="1"/>
      <c r="H326" s="1"/>
    </row>
    <row r="327" spans="1:8" ht="16.2" customHeight="1" thickBot="1" x14ac:dyDescent="0.35">
      <c r="A327" s="629" t="s">
        <v>143</v>
      </c>
      <c r="B327" s="630"/>
      <c r="C327" s="56"/>
      <c r="D327" s="16"/>
      <c r="E327" s="16"/>
      <c r="F327" s="1"/>
      <c r="G327" s="1"/>
      <c r="H327" s="1"/>
    </row>
    <row r="328" spans="1:8" ht="16.2" customHeight="1" thickBot="1" x14ac:dyDescent="0.35">
      <c r="A328" s="629" t="s">
        <v>144</v>
      </c>
      <c r="B328" s="630"/>
      <c r="C328" s="312">
        <v>2937.4</v>
      </c>
      <c r="D328" s="312">
        <v>3084.4</v>
      </c>
      <c r="E328" s="312">
        <v>3239.6</v>
      </c>
      <c r="F328" s="1"/>
      <c r="G328" s="1"/>
      <c r="H328" s="1"/>
    </row>
    <row r="329" spans="1:8" ht="16.2" customHeight="1" thickBot="1" x14ac:dyDescent="0.35">
      <c r="A329" s="629" t="s">
        <v>145</v>
      </c>
      <c r="B329" s="630"/>
      <c r="C329" s="312">
        <v>196</v>
      </c>
      <c r="D329" s="312">
        <v>206</v>
      </c>
      <c r="E329" s="312">
        <v>216</v>
      </c>
      <c r="F329" s="1"/>
      <c r="G329" s="1"/>
      <c r="H329" s="1"/>
    </row>
    <row r="330" spans="1:8" ht="16.2" thickBot="1" x14ac:dyDescent="0.35">
      <c r="A330" s="629" t="s">
        <v>146</v>
      </c>
      <c r="B330" s="630"/>
      <c r="C330" s="16"/>
      <c r="D330" s="16"/>
      <c r="E330" s="16"/>
      <c r="F330" s="1"/>
      <c r="G330" s="1"/>
      <c r="H330" s="1"/>
    </row>
    <row r="331" spans="1:8" ht="16.2" customHeight="1" thickBot="1" x14ac:dyDescent="0.35">
      <c r="A331" s="629" t="s">
        <v>217</v>
      </c>
      <c r="B331" s="630"/>
      <c r="C331" s="16">
        <f>C332+C333</f>
        <v>0</v>
      </c>
      <c r="D331" s="311">
        <f t="shared" ref="D331:E331" si="69">D332+D333</f>
        <v>0</v>
      </c>
      <c r="E331" s="311">
        <f t="shared" si="69"/>
        <v>0</v>
      </c>
      <c r="F331" s="1"/>
      <c r="G331" s="1"/>
      <c r="H331" s="1"/>
    </row>
    <row r="332" spans="1:8" ht="16.2" customHeight="1" thickBot="1" x14ac:dyDescent="0.35">
      <c r="A332" s="631" t="s">
        <v>218</v>
      </c>
      <c r="B332" s="632"/>
      <c r="C332" s="56">
        <v>0</v>
      </c>
      <c r="D332" s="312">
        <v>0</v>
      </c>
      <c r="E332" s="312">
        <v>0</v>
      </c>
      <c r="F332" s="1"/>
      <c r="G332" s="1"/>
      <c r="H332" s="1"/>
    </row>
    <row r="333" spans="1:8" ht="16.2" customHeight="1" thickBot="1" x14ac:dyDescent="0.35">
      <c r="A333" s="631" t="s">
        <v>219</v>
      </c>
      <c r="B333" s="632"/>
      <c r="C333" s="56"/>
      <c r="D333" s="16"/>
      <c r="E333" s="16"/>
      <c r="F333" s="1"/>
      <c r="G333" s="1"/>
      <c r="H333" s="1"/>
    </row>
    <row r="334" spans="1:8" ht="30.6" customHeight="1" thickBot="1" x14ac:dyDescent="0.35">
      <c r="A334" s="627" t="s">
        <v>147</v>
      </c>
      <c r="B334" s="633"/>
      <c r="C334" s="39">
        <f>C335*1</f>
        <v>0</v>
      </c>
      <c r="D334" s="39">
        <f t="shared" ref="D334:E334" si="70">D335*1</f>
        <v>0</v>
      </c>
      <c r="E334" s="39">
        <f t="shared" si="70"/>
        <v>0</v>
      </c>
      <c r="F334" s="1"/>
      <c r="G334" s="1"/>
      <c r="H334" s="1"/>
    </row>
    <row r="335" spans="1:8" ht="16.2" customHeight="1" thickBot="1" x14ac:dyDescent="0.35">
      <c r="A335" s="634" t="s">
        <v>149</v>
      </c>
      <c r="B335" s="635"/>
      <c r="C335" s="57"/>
      <c r="D335" s="40"/>
      <c r="E335" s="40"/>
      <c r="F335" s="1"/>
      <c r="G335" s="1"/>
      <c r="H335" s="1"/>
    </row>
    <row r="336" spans="1:8" ht="16.2" customHeight="1" thickBot="1" x14ac:dyDescent="0.35">
      <c r="A336" s="636" t="s">
        <v>787</v>
      </c>
      <c r="B336" s="637"/>
      <c r="C336" s="57"/>
      <c r="D336" s="40"/>
      <c r="E336" s="40"/>
      <c r="F336" s="1"/>
      <c r="G336" s="1"/>
      <c r="H336" s="1"/>
    </row>
    <row r="337" spans="1:8" ht="20.399999999999999" customHeight="1" thickBot="1" x14ac:dyDescent="0.35">
      <c r="A337" s="627" t="s">
        <v>150</v>
      </c>
      <c r="B337" s="628"/>
      <c r="C337" s="310">
        <f>C316+C334</f>
        <v>77792.999999999985</v>
      </c>
      <c r="D337" s="310">
        <f t="shared" ref="D337:E337" si="71">D316+D334</f>
        <v>81549.399999999994</v>
      </c>
      <c r="E337" s="310">
        <f t="shared" si="71"/>
        <v>85379.6</v>
      </c>
      <c r="F337" s="1"/>
      <c r="G337" s="1"/>
      <c r="H337" s="1"/>
    </row>
    <row r="338" spans="1:8" ht="19.95" customHeight="1" thickBot="1" x14ac:dyDescent="0.35">
      <c r="A338" s="629" t="s">
        <v>15</v>
      </c>
      <c r="B338" s="630"/>
      <c r="C338" s="16"/>
      <c r="D338" s="16"/>
      <c r="E338" s="16"/>
      <c r="F338" s="1"/>
      <c r="G338" s="1"/>
      <c r="H338" s="1"/>
    </row>
    <row r="339" spans="1:8" ht="27" customHeight="1" thickBot="1" x14ac:dyDescent="0.35">
      <c r="A339" s="629" t="s">
        <v>16</v>
      </c>
      <c r="B339" s="630"/>
      <c r="C339" s="16"/>
      <c r="D339" s="16"/>
      <c r="E339" s="16"/>
      <c r="F339" s="1"/>
      <c r="G339" s="1"/>
      <c r="H339" s="1"/>
    </row>
    <row r="340" spans="1:8" ht="16.2" thickBot="1" x14ac:dyDescent="0.35">
      <c r="A340" s="1"/>
      <c r="B340" s="1"/>
      <c r="C340" s="1"/>
      <c r="D340" s="1"/>
      <c r="E340" s="1"/>
      <c r="F340" s="1"/>
      <c r="G340" s="1"/>
      <c r="H340" s="1"/>
    </row>
    <row r="341" spans="1:8" ht="34.799999999999997" thickBot="1" x14ac:dyDescent="0.35">
      <c r="A341" s="10" t="s">
        <v>12</v>
      </c>
      <c r="B341" s="11" t="s">
        <v>13</v>
      </c>
      <c r="C341" s="17" t="s">
        <v>152</v>
      </c>
      <c r="D341" s="17" t="s">
        <v>153</v>
      </c>
      <c r="E341" s="17" t="s">
        <v>154</v>
      </c>
      <c r="F341" s="1"/>
      <c r="G341" s="1"/>
      <c r="H341" s="1"/>
    </row>
    <row r="342" spans="1:8" ht="16.2" thickBot="1" x14ac:dyDescent="0.35">
      <c r="A342" s="12">
        <v>1</v>
      </c>
      <c r="B342" s="13">
        <v>2</v>
      </c>
      <c r="C342" s="13">
        <v>3</v>
      </c>
      <c r="D342" s="13">
        <v>4</v>
      </c>
      <c r="E342" s="13">
        <v>5</v>
      </c>
      <c r="F342" s="1"/>
      <c r="G342" s="1"/>
      <c r="H342" s="1"/>
    </row>
    <row r="343" spans="1:8" ht="23.4" thickBot="1" x14ac:dyDescent="0.35">
      <c r="A343" s="14"/>
      <c r="B343" s="109" t="s">
        <v>1430</v>
      </c>
      <c r="C343" s="16"/>
      <c r="D343" s="16"/>
      <c r="E343" s="16"/>
      <c r="F343" s="1"/>
      <c r="G343" s="1"/>
      <c r="H343" s="1"/>
    </row>
    <row r="344" spans="1:8" ht="16.2" thickBot="1" x14ac:dyDescent="0.35">
      <c r="A344" s="627" t="s">
        <v>148</v>
      </c>
      <c r="B344" s="628"/>
      <c r="C344" s="310">
        <f>C346+C349+C359+C356</f>
        <v>184.5</v>
      </c>
      <c r="D344" s="310">
        <f t="shared" ref="D344:E344" si="72">D346+D349+D359+D356</f>
        <v>194</v>
      </c>
      <c r="E344" s="310">
        <f t="shared" si="72"/>
        <v>203</v>
      </c>
      <c r="F344" s="1"/>
      <c r="G344" s="1"/>
      <c r="H344" s="1"/>
    </row>
    <row r="345" spans="1:8" ht="15.6" x14ac:dyDescent="0.3">
      <c r="A345" s="638" t="s">
        <v>14</v>
      </c>
      <c r="B345" s="639"/>
      <c r="C345" s="38"/>
      <c r="D345" s="38"/>
      <c r="E345" s="38"/>
      <c r="F345" s="1"/>
      <c r="G345" s="1"/>
      <c r="H345" s="1"/>
    </row>
    <row r="346" spans="1:8" ht="16.2" thickBot="1" x14ac:dyDescent="0.35">
      <c r="A346" s="640" t="s">
        <v>136</v>
      </c>
      <c r="B346" s="641"/>
      <c r="C346" s="313">
        <f>C347+C348</f>
        <v>184.5</v>
      </c>
      <c r="D346" s="313">
        <f t="shared" ref="D346:E346" si="73">D347+D348</f>
        <v>194</v>
      </c>
      <c r="E346" s="313">
        <f t="shared" si="73"/>
        <v>203</v>
      </c>
      <c r="F346" s="1"/>
      <c r="G346" s="1"/>
      <c r="H346" s="1"/>
    </row>
    <row r="347" spans="1:8" ht="16.2" thickBot="1" x14ac:dyDescent="0.35">
      <c r="A347" s="631" t="s">
        <v>216</v>
      </c>
      <c r="B347" s="632"/>
      <c r="C347" s="312">
        <v>184.5</v>
      </c>
      <c r="D347" s="312">
        <v>194</v>
      </c>
      <c r="E347" s="312">
        <v>203</v>
      </c>
      <c r="F347" s="1"/>
      <c r="G347" s="1"/>
      <c r="H347" s="1"/>
    </row>
    <row r="348" spans="1:8" ht="16.2" thickBot="1" x14ac:dyDescent="0.35">
      <c r="A348" s="631" t="s">
        <v>135</v>
      </c>
      <c r="B348" s="632"/>
      <c r="C348" s="312"/>
      <c r="D348" s="312"/>
      <c r="E348" s="312"/>
      <c r="F348" s="1"/>
      <c r="G348" s="1"/>
      <c r="H348" s="1"/>
    </row>
    <row r="349" spans="1:8" ht="16.2" thickBot="1" x14ac:dyDescent="0.35">
      <c r="A349" s="631" t="s">
        <v>137</v>
      </c>
      <c r="B349" s="632"/>
      <c r="C349" s="16">
        <f>C350+C351+C352+C353+C354+C355</f>
        <v>0</v>
      </c>
      <c r="D349" s="16">
        <f t="shared" ref="D349:E349" si="74">D350+D351+D352+D353+D354+D355</f>
        <v>0</v>
      </c>
      <c r="E349" s="16">
        <f t="shared" si="74"/>
        <v>0</v>
      </c>
      <c r="F349" s="1"/>
      <c r="G349" s="1"/>
      <c r="H349" s="1"/>
    </row>
    <row r="350" spans="1:8" ht="16.2" thickBot="1" x14ac:dyDescent="0.35">
      <c r="A350" s="631" t="s">
        <v>138</v>
      </c>
      <c r="B350" s="632"/>
      <c r="C350" s="56"/>
      <c r="D350" s="16"/>
      <c r="E350" s="16"/>
      <c r="F350" s="1"/>
      <c r="G350" s="1"/>
      <c r="H350" s="1"/>
    </row>
    <row r="351" spans="1:8" ht="28.2" customHeight="1" thickBot="1" x14ac:dyDescent="0.35">
      <c r="A351" s="631" t="s">
        <v>139</v>
      </c>
      <c r="B351" s="632"/>
      <c r="C351" s="56"/>
      <c r="D351" s="16"/>
      <c r="E351" s="16"/>
      <c r="F351" s="1"/>
      <c r="G351" s="1"/>
      <c r="H351" s="1"/>
    </row>
    <row r="352" spans="1:8" ht="29.4" customHeight="1" thickBot="1" x14ac:dyDescent="0.35">
      <c r="A352" s="631" t="s">
        <v>140</v>
      </c>
      <c r="B352" s="632"/>
      <c r="C352" s="56"/>
      <c r="D352" s="16"/>
      <c r="E352" s="16"/>
      <c r="F352" s="1"/>
      <c r="G352" s="1"/>
      <c r="H352" s="1"/>
    </row>
    <row r="353" spans="1:8" ht="18" customHeight="1" thickBot="1" x14ac:dyDescent="0.35">
      <c r="A353" s="631" t="s">
        <v>141</v>
      </c>
      <c r="B353" s="632"/>
      <c r="C353" s="56"/>
      <c r="D353" s="16"/>
      <c r="E353" s="16"/>
      <c r="F353" s="1"/>
      <c r="G353" s="1"/>
      <c r="H353" s="1"/>
    </row>
    <row r="354" spans="1:8" ht="31.95" customHeight="1" thickBot="1" x14ac:dyDescent="0.35">
      <c r="A354" s="631" t="s">
        <v>142</v>
      </c>
      <c r="B354" s="632"/>
      <c r="C354" s="56"/>
      <c r="D354" s="16"/>
      <c r="E354" s="16"/>
      <c r="F354" s="1"/>
      <c r="G354" s="1"/>
      <c r="H354" s="1"/>
    </row>
    <row r="355" spans="1:8" ht="16.2" thickBot="1" x14ac:dyDescent="0.35">
      <c r="A355" s="629" t="s">
        <v>143</v>
      </c>
      <c r="B355" s="630"/>
      <c r="C355" s="56"/>
      <c r="D355" s="16"/>
      <c r="E355" s="16"/>
      <c r="F355" s="1"/>
      <c r="G355" s="1"/>
      <c r="H355" s="1"/>
    </row>
    <row r="356" spans="1:8" ht="16.2" thickBot="1" x14ac:dyDescent="0.35">
      <c r="A356" s="629" t="s">
        <v>144</v>
      </c>
      <c r="B356" s="630"/>
      <c r="C356" s="312"/>
      <c r="D356" s="312"/>
      <c r="E356" s="312"/>
      <c r="F356" s="1"/>
      <c r="G356" s="1"/>
      <c r="H356" s="1"/>
    </row>
    <row r="357" spans="1:8" ht="16.2" thickBot="1" x14ac:dyDescent="0.35">
      <c r="A357" s="629" t="s">
        <v>145</v>
      </c>
      <c r="B357" s="630"/>
      <c r="C357" s="16"/>
      <c r="D357" s="16"/>
      <c r="E357" s="16"/>
      <c r="F357" s="1"/>
      <c r="G357" s="1"/>
      <c r="H357" s="1"/>
    </row>
    <row r="358" spans="1:8" ht="16.2" thickBot="1" x14ac:dyDescent="0.35">
      <c r="A358" s="629" t="s">
        <v>146</v>
      </c>
      <c r="B358" s="630"/>
      <c r="C358" s="16"/>
      <c r="D358" s="16"/>
      <c r="E358" s="16"/>
      <c r="F358" s="1"/>
      <c r="G358" s="1"/>
      <c r="H358" s="1"/>
    </row>
    <row r="359" spans="1:8" ht="16.2" thickBot="1" x14ac:dyDescent="0.35">
      <c r="A359" s="629" t="s">
        <v>217</v>
      </c>
      <c r="B359" s="630"/>
      <c r="C359" s="16">
        <f>C360+C361</f>
        <v>0</v>
      </c>
      <c r="D359" s="311">
        <f t="shared" ref="D359:E359" si="75">D360+D361</f>
        <v>0</v>
      </c>
      <c r="E359" s="311">
        <f t="shared" si="75"/>
        <v>0</v>
      </c>
      <c r="F359" s="1"/>
      <c r="G359" s="1"/>
      <c r="H359" s="1"/>
    </row>
    <row r="360" spans="1:8" ht="16.2" thickBot="1" x14ac:dyDescent="0.35">
      <c r="A360" s="631" t="s">
        <v>218</v>
      </c>
      <c r="B360" s="632"/>
      <c r="C360" s="56">
        <v>0</v>
      </c>
      <c r="D360" s="312">
        <v>0</v>
      </c>
      <c r="E360" s="312">
        <v>0</v>
      </c>
      <c r="F360" s="1"/>
      <c r="G360" s="1"/>
      <c r="H360" s="1"/>
    </row>
    <row r="361" spans="1:8" ht="16.2" thickBot="1" x14ac:dyDescent="0.35">
      <c r="A361" s="631" t="s">
        <v>219</v>
      </c>
      <c r="B361" s="632"/>
      <c r="C361" s="56"/>
      <c r="D361" s="16"/>
      <c r="E361" s="16"/>
      <c r="F361" s="1"/>
      <c r="G361" s="1"/>
      <c r="H361" s="1"/>
    </row>
    <row r="362" spans="1:8" ht="27" customHeight="1" thickBot="1" x14ac:dyDescent="0.35">
      <c r="A362" s="627" t="s">
        <v>147</v>
      </c>
      <c r="B362" s="633"/>
      <c r="C362" s="39">
        <f>C363*1</f>
        <v>0</v>
      </c>
      <c r="D362" s="39">
        <f t="shared" ref="D362:E362" si="76">D363*1</f>
        <v>0</v>
      </c>
      <c r="E362" s="39">
        <f t="shared" si="76"/>
        <v>0</v>
      </c>
      <c r="F362" s="1"/>
      <c r="G362" s="1"/>
      <c r="H362" s="1"/>
    </row>
    <row r="363" spans="1:8" ht="16.2" thickBot="1" x14ac:dyDescent="0.35">
      <c r="A363" s="634" t="s">
        <v>149</v>
      </c>
      <c r="B363" s="635"/>
      <c r="C363" s="57"/>
      <c r="D363" s="40"/>
      <c r="E363" s="40"/>
      <c r="F363" s="1"/>
      <c r="G363" s="1"/>
      <c r="H363" s="1"/>
    </row>
    <row r="364" spans="1:8" ht="16.2" thickBot="1" x14ac:dyDescent="0.35">
      <c r="A364" s="636" t="s">
        <v>787</v>
      </c>
      <c r="B364" s="637"/>
      <c r="C364" s="57"/>
      <c r="D364" s="40"/>
      <c r="E364" s="40"/>
      <c r="F364" s="1"/>
      <c r="G364" s="1"/>
      <c r="H364" s="1"/>
    </row>
    <row r="365" spans="1:8" ht="16.2" thickBot="1" x14ac:dyDescent="0.35">
      <c r="A365" s="627" t="s">
        <v>150</v>
      </c>
      <c r="B365" s="628"/>
      <c r="C365" s="310">
        <f>C344+C362</f>
        <v>184.5</v>
      </c>
      <c r="D365" s="310">
        <f t="shared" ref="D365:E365" si="77">D344+D362</f>
        <v>194</v>
      </c>
      <c r="E365" s="310">
        <f t="shared" si="77"/>
        <v>203</v>
      </c>
      <c r="F365" s="1"/>
      <c r="G365" s="1"/>
      <c r="H365" s="1"/>
    </row>
    <row r="366" spans="1:8" ht="21" customHeight="1" thickBot="1" x14ac:dyDescent="0.35">
      <c r="A366" s="629" t="s">
        <v>15</v>
      </c>
      <c r="B366" s="630"/>
      <c r="C366" s="16"/>
      <c r="D366" s="16"/>
      <c r="E366" s="16"/>
      <c r="F366" s="1"/>
      <c r="G366" s="1"/>
      <c r="H366" s="1"/>
    </row>
    <row r="367" spans="1:8" ht="26.4" customHeight="1" thickBot="1" x14ac:dyDescent="0.35">
      <c r="A367" s="629" t="s">
        <v>16</v>
      </c>
      <c r="B367" s="630"/>
      <c r="C367" s="16"/>
      <c r="D367" s="16"/>
      <c r="E367" s="16"/>
      <c r="F367" s="1"/>
      <c r="G367" s="1"/>
      <c r="H367" s="1"/>
    </row>
    <row r="368" spans="1:8" ht="16.2" thickBot="1" x14ac:dyDescent="0.35">
      <c r="A368" s="1"/>
      <c r="B368" s="1"/>
      <c r="C368" s="1"/>
      <c r="D368" s="1"/>
      <c r="E368" s="1"/>
      <c r="F368" s="1"/>
      <c r="G368" s="1"/>
      <c r="H368" s="1"/>
    </row>
    <row r="369" spans="1:8" ht="34.799999999999997" thickBot="1" x14ac:dyDescent="0.35">
      <c r="A369" s="10" t="s">
        <v>12</v>
      </c>
      <c r="B369" s="11" t="s">
        <v>13</v>
      </c>
      <c r="C369" s="17" t="s">
        <v>152</v>
      </c>
      <c r="D369" s="17" t="s">
        <v>153</v>
      </c>
      <c r="E369" s="17" t="s">
        <v>154</v>
      </c>
      <c r="F369" s="1"/>
      <c r="G369" s="1"/>
      <c r="H369" s="1"/>
    </row>
    <row r="370" spans="1:8" ht="16.2" thickBot="1" x14ac:dyDescent="0.35">
      <c r="A370" s="12">
        <v>1</v>
      </c>
      <c r="B370" s="13">
        <v>2</v>
      </c>
      <c r="C370" s="13">
        <v>3</v>
      </c>
      <c r="D370" s="13">
        <v>4</v>
      </c>
      <c r="E370" s="13">
        <v>5</v>
      </c>
      <c r="F370" s="1"/>
      <c r="G370" s="1"/>
      <c r="H370" s="1"/>
    </row>
    <row r="371" spans="1:8" ht="16.2" thickBot="1" x14ac:dyDescent="0.35">
      <c r="A371" s="14"/>
      <c r="B371" s="109" t="s">
        <v>1431</v>
      </c>
      <c r="C371" s="16"/>
      <c r="D371" s="16"/>
      <c r="E371" s="16"/>
      <c r="F371" s="1"/>
      <c r="G371" s="1"/>
      <c r="H371" s="1"/>
    </row>
    <row r="372" spans="1:8" ht="16.2" thickBot="1" x14ac:dyDescent="0.35">
      <c r="A372" s="627" t="s">
        <v>148</v>
      </c>
      <c r="B372" s="628"/>
      <c r="C372" s="310">
        <f>C374+C377+C387+C384</f>
        <v>23956.3</v>
      </c>
      <c r="D372" s="310">
        <f t="shared" ref="D372:E372" si="78">D374+D377+D387+D384</f>
        <v>25153.899999999994</v>
      </c>
      <c r="E372" s="310">
        <f t="shared" si="78"/>
        <v>26408.899999999998</v>
      </c>
      <c r="F372" s="1"/>
      <c r="G372" s="1"/>
      <c r="H372" s="1"/>
    </row>
    <row r="373" spans="1:8" ht="15.6" x14ac:dyDescent="0.3">
      <c r="A373" s="638" t="s">
        <v>14</v>
      </c>
      <c r="B373" s="639"/>
      <c r="C373" s="38"/>
      <c r="D373" s="38"/>
      <c r="E373" s="38"/>
      <c r="F373" s="1"/>
      <c r="G373" s="1"/>
      <c r="H373" s="1"/>
    </row>
    <row r="374" spans="1:8" ht="16.2" thickBot="1" x14ac:dyDescent="0.35">
      <c r="A374" s="640" t="s">
        <v>136</v>
      </c>
      <c r="B374" s="641"/>
      <c r="C374" s="313">
        <f>C375+C376</f>
        <v>15809</v>
      </c>
      <c r="D374" s="313">
        <f t="shared" ref="D374:E374" si="79">D375+D376</f>
        <v>16599.599999999999</v>
      </c>
      <c r="E374" s="313">
        <f t="shared" si="79"/>
        <v>17428.3</v>
      </c>
      <c r="F374" s="1"/>
      <c r="G374" s="1"/>
      <c r="H374" s="1"/>
    </row>
    <row r="375" spans="1:8" ht="16.2" thickBot="1" x14ac:dyDescent="0.35">
      <c r="A375" s="631" t="s">
        <v>216</v>
      </c>
      <c r="B375" s="632"/>
      <c r="C375" s="312">
        <v>15809</v>
      </c>
      <c r="D375" s="312">
        <v>16599.599999999999</v>
      </c>
      <c r="E375" s="312">
        <v>17428.3</v>
      </c>
      <c r="F375" s="1"/>
      <c r="G375" s="1"/>
      <c r="H375" s="1"/>
    </row>
    <row r="376" spans="1:8" ht="16.2" thickBot="1" x14ac:dyDescent="0.35">
      <c r="A376" s="631" t="s">
        <v>135</v>
      </c>
      <c r="B376" s="632"/>
      <c r="C376" s="312"/>
      <c r="D376" s="312"/>
      <c r="E376" s="312"/>
      <c r="F376" s="1"/>
      <c r="G376" s="1"/>
      <c r="H376" s="1"/>
    </row>
    <row r="377" spans="1:8" ht="16.2" thickBot="1" x14ac:dyDescent="0.35">
      <c r="A377" s="631" t="s">
        <v>137</v>
      </c>
      <c r="B377" s="632"/>
      <c r="C377" s="16">
        <f>C378+C379+C380+C381+C382+C383</f>
        <v>7879.5</v>
      </c>
      <c r="D377" s="16">
        <f t="shared" ref="D377:E377" si="80">D378+D379+D380+D381+D382+D383</f>
        <v>8273.6999999999989</v>
      </c>
      <c r="E377" s="311">
        <f t="shared" si="80"/>
        <v>8686</v>
      </c>
      <c r="F377" s="1"/>
      <c r="G377" s="1"/>
      <c r="H377" s="1"/>
    </row>
    <row r="378" spans="1:8" ht="23.4" customHeight="1" thickBot="1" x14ac:dyDescent="0.35">
      <c r="A378" s="631" t="s">
        <v>138</v>
      </c>
      <c r="B378" s="632"/>
      <c r="C378" s="56"/>
      <c r="D378" s="16"/>
      <c r="E378" s="16"/>
      <c r="F378" s="1"/>
      <c r="G378" s="1"/>
      <c r="H378" s="1"/>
    </row>
    <row r="379" spans="1:8" ht="24" customHeight="1" thickBot="1" x14ac:dyDescent="0.35">
      <c r="A379" s="631" t="s">
        <v>139</v>
      </c>
      <c r="B379" s="632"/>
      <c r="C379" s="56">
        <v>7549.2</v>
      </c>
      <c r="D379" s="56">
        <v>7926.9</v>
      </c>
      <c r="E379" s="56">
        <v>8321.9</v>
      </c>
      <c r="F379" s="1"/>
      <c r="G379" s="1"/>
      <c r="H379" s="1"/>
    </row>
    <row r="380" spans="1:8" ht="29.4" customHeight="1" thickBot="1" x14ac:dyDescent="0.35">
      <c r="A380" s="631" t="s">
        <v>140</v>
      </c>
      <c r="B380" s="632"/>
      <c r="C380" s="56">
        <v>89.5</v>
      </c>
      <c r="D380" s="312">
        <v>94</v>
      </c>
      <c r="E380" s="312">
        <v>98.6</v>
      </c>
      <c r="F380" s="1"/>
      <c r="G380" s="1"/>
      <c r="H380" s="1"/>
    </row>
    <row r="381" spans="1:8" ht="16.2" thickBot="1" x14ac:dyDescent="0.35">
      <c r="A381" s="631" t="s">
        <v>141</v>
      </c>
      <c r="B381" s="632"/>
      <c r="C381" s="56">
        <v>240.8</v>
      </c>
      <c r="D381" s="56">
        <v>252.8</v>
      </c>
      <c r="E381" s="56">
        <v>265.5</v>
      </c>
      <c r="F381" s="1"/>
      <c r="G381" s="1"/>
      <c r="H381" s="1"/>
    </row>
    <row r="382" spans="1:8" ht="31.95" customHeight="1" thickBot="1" x14ac:dyDescent="0.35">
      <c r="A382" s="631" t="s">
        <v>142</v>
      </c>
      <c r="B382" s="632"/>
      <c r="C382" s="56"/>
      <c r="D382" s="16"/>
      <c r="E382" s="16"/>
      <c r="F382" s="1"/>
      <c r="G382" s="1"/>
      <c r="H382" s="1"/>
    </row>
    <row r="383" spans="1:8" ht="16.2" thickBot="1" x14ac:dyDescent="0.35">
      <c r="A383" s="629" t="s">
        <v>143</v>
      </c>
      <c r="B383" s="630"/>
      <c r="C383" s="56"/>
      <c r="D383" s="16"/>
      <c r="E383" s="16"/>
      <c r="F383" s="1"/>
      <c r="G383" s="1"/>
      <c r="H383" s="1"/>
    </row>
    <row r="384" spans="1:8" ht="16.2" thickBot="1" x14ac:dyDescent="0.35">
      <c r="A384" s="629" t="s">
        <v>144</v>
      </c>
      <c r="B384" s="630"/>
      <c r="C384" s="312">
        <v>267.8</v>
      </c>
      <c r="D384" s="312">
        <v>280.60000000000002</v>
      </c>
      <c r="E384" s="312">
        <v>294.60000000000002</v>
      </c>
      <c r="F384" s="1"/>
      <c r="G384" s="1"/>
      <c r="H384" s="1"/>
    </row>
    <row r="385" spans="1:8" ht="16.2" thickBot="1" x14ac:dyDescent="0.35">
      <c r="A385" s="629" t="s">
        <v>145</v>
      </c>
      <c r="B385" s="630"/>
      <c r="C385" s="16"/>
      <c r="D385" s="16"/>
      <c r="E385" s="16"/>
      <c r="F385" s="1"/>
      <c r="G385" s="1"/>
      <c r="H385" s="1"/>
    </row>
    <row r="386" spans="1:8" ht="16.2" thickBot="1" x14ac:dyDescent="0.35">
      <c r="A386" s="629" t="s">
        <v>146</v>
      </c>
      <c r="B386" s="630"/>
      <c r="C386" s="16"/>
      <c r="D386" s="16"/>
      <c r="E386" s="16"/>
      <c r="F386" s="1"/>
      <c r="G386" s="1"/>
      <c r="H386" s="1"/>
    </row>
    <row r="387" spans="1:8" ht="16.2" thickBot="1" x14ac:dyDescent="0.35">
      <c r="A387" s="629" t="s">
        <v>217</v>
      </c>
      <c r="B387" s="630"/>
      <c r="C387" s="16">
        <f>C388+C389</f>
        <v>0</v>
      </c>
      <c r="D387" s="311">
        <f t="shared" ref="D387:E387" si="81">D388+D389</f>
        <v>0</v>
      </c>
      <c r="E387" s="311">
        <f t="shared" si="81"/>
        <v>0</v>
      </c>
      <c r="F387" s="1"/>
      <c r="G387" s="1"/>
      <c r="H387" s="1"/>
    </row>
    <row r="388" spans="1:8" ht="16.2" thickBot="1" x14ac:dyDescent="0.35">
      <c r="A388" s="631" t="s">
        <v>218</v>
      </c>
      <c r="B388" s="632"/>
      <c r="C388" s="56">
        <v>0</v>
      </c>
      <c r="D388" s="312">
        <v>0</v>
      </c>
      <c r="E388" s="312">
        <v>0</v>
      </c>
      <c r="F388" s="1"/>
      <c r="G388" s="1"/>
      <c r="H388" s="1"/>
    </row>
    <row r="389" spans="1:8" ht="16.2" thickBot="1" x14ac:dyDescent="0.35">
      <c r="A389" s="631" t="s">
        <v>219</v>
      </c>
      <c r="B389" s="632"/>
      <c r="C389" s="56"/>
      <c r="D389" s="16"/>
      <c r="E389" s="16"/>
      <c r="F389" s="1"/>
      <c r="G389" s="1"/>
      <c r="H389" s="1"/>
    </row>
    <row r="390" spans="1:8" ht="37.950000000000003" customHeight="1" thickBot="1" x14ac:dyDescent="0.35">
      <c r="A390" s="627" t="s">
        <v>147</v>
      </c>
      <c r="B390" s="633"/>
      <c r="C390" s="39">
        <f>C391*1</f>
        <v>26982.400000000001</v>
      </c>
      <c r="D390" s="310">
        <f t="shared" ref="D390:E390" si="82">D391*1</f>
        <v>28332</v>
      </c>
      <c r="E390" s="310">
        <f t="shared" si="82"/>
        <v>29748</v>
      </c>
      <c r="F390" s="1"/>
      <c r="G390" s="1"/>
      <c r="H390" s="1"/>
    </row>
    <row r="391" spans="1:8" ht="16.2" thickBot="1" x14ac:dyDescent="0.35">
      <c r="A391" s="634" t="s">
        <v>149</v>
      </c>
      <c r="B391" s="635"/>
      <c r="C391" s="57">
        <v>26982.400000000001</v>
      </c>
      <c r="D391" s="539">
        <v>28332</v>
      </c>
      <c r="E391" s="539">
        <v>29748</v>
      </c>
      <c r="F391" s="1"/>
      <c r="G391" s="1"/>
      <c r="H391" s="1"/>
    </row>
    <row r="392" spans="1:8" ht="16.2" thickBot="1" x14ac:dyDescent="0.35">
      <c r="A392" s="636" t="s">
        <v>787</v>
      </c>
      <c r="B392" s="637"/>
      <c r="C392" s="57"/>
      <c r="D392" s="40"/>
      <c r="E392" s="40"/>
      <c r="F392" s="1"/>
      <c r="G392" s="1"/>
      <c r="H392" s="1"/>
    </row>
    <row r="393" spans="1:8" ht="16.2" thickBot="1" x14ac:dyDescent="0.35">
      <c r="A393" s="627" t="s">
        <v>150</v>
      </c>
      <c r="B393" s="628"/>
      <c r="C393" s="310">
        <f>C372+C390</f>
        <v>50938.7</v>
      </c>
      <c r="D393" s="310">
        <f t="shared" ref="D393:E393" si="83">D372+D390</f>
        <v>53485.899999999994</v>
      </c>
      <c r="E393" s="310">
        <f t="shared" si="83"/>
        <v>56156.899999999994</v>
      </c>
      <c r="F393" s="1"/>
      <c r="G393" s="1"/>
      <c r="H393" s="1"/>
    </row>
    <row r="394" spans="1:8" ht="22.95" customHeight="1" thickBot="1" x14ac:dyDescent="0.35">
      <c r="A394" s="629" t="s">
        <v>15</v>
      </c>
      <c r="B394" s="630"/>
      <c r="C394" s="16"/>
      <c r="D394" s="16"/>
      <c r="E394" s="16"/>
      <c r="F394" s="1"/>
      <c r="G394" s="1"/>
      <c r="H394" s="1"/>
    </row>
    <row r="395" spans="1:8" ht="25.95" customHeight="1" thickBot="1" x14ac:dyDescent="0.35">
      <c r="A395" s="629" t="s">
        <v>16</v>
      </c>
      <c r="B395" s="630"/>
      <c r="C395" s="16"/>
      <c r="D395" s="16"/>
      <c r="E395" s="16"/>
      <c r="F395" s="1"/>
      <c r="G395" s="1"/>
      <c r="H395" s="1"/>
    </row>
    <row r="396" spans="1:8" ht="16.2" thickBot="1" x14ac:dyDescent="0.35">
      <c r="A396" s="1"/>
      <c r="B396" s="1"/>
      <c r="C396" s="1"/>
      <c r="D396" s="1"/>
      <c r="E396" s="1"/>
      <c r="F396" s="1"/>
      <c r="G396" s="1"/>
      <c r="H396" s="1"/>
    </row>
    <row r="397" spans="1:8" ht="34.799999999999997" thickBot="1" x14ac:dyDescent="0.35">
      <c r="A397" s="10" t="s">
        <v>12</v>
      </c>
      <c r="B397" s="11" t="s">
        <v>13</v>
      </c>
      <c r="C397" s="17" t="s">
        <v>152</v>
      </c>
      <c r="D397" s="17" t="s">
        <v>153</v>
      </c>
      <c r="E397" s="17" t="s">
        <v>154</v>
      </c>
      <c r="F397" s="1"/>
      <c r="G397" s="1"/>
      <c r="H397" s="1"/>
    </row>
    <row r="398" spans="1:8" ht="16.2" thickBot="1" x14ac:dyDescent="0.35">
      <c r="A398" s="12">
        <v>1</v>
      </c>
      <c r="B398" s="13">
        <v>2</v>
      </c>
      <c r="C398" s="13">
        <v>3</v>
      </c>
      <c r="D398" s="13">
        <v>4</v>
      </c>
      <c r="E398" s="13">
        <v>5</v>
      </c>
      <c r="F398" s="1"/>
      <c r="G398" s="1"/>
      <c r="H398" s="1"/>
    </row>
    <row r="399" spans="1:8" ht="16.2" thickBot="1" x14ac:dyDescent="0.35">
      <c r="A399" s="14"/>
      <c r="B399" s="109" t="s">
        <v>1432</v>
      </c>
      <c r="C399" s="16"/>
      <c r="D399" s="16"/>
      <c r="E399" s="16"/>
      <c r="F399" s="1"/>
      <c r="G399" s="1"/>
      <c r="H399" s="1"/>
    </row>
    <row r="400" spans="1:8" ht="16.2" customHeight="1" thickBot="1" x14ac:dyDescent="0.35">
      <c r="A400" s="627" t="s">
        <v>148</v>
      </c>
      <c r="B400" s="628"/>
      <c r="C400" s="310">
        <f>C402+C405+C415+C412</f>
        <v>1141.4000000000001</v>
      </c>
      <c r="D400" s="310">
        <f t="shared" ref="D400:E400" si="84">D402+D405+D415+D412</f>
        <v>1198.1999999999998</v>
      </c>
      <c r="E400" s="310">
        <f t="shared" si="84"/>
        <v>1258.8</v>
      </c>
      <c r="F400" s="1"/>
      <c r="G400" s="1"/>
      <c r="H400" s="1"/>
    </row>
    <row r="401" spans="1:8" ht="15.6" x14ac:dyDescent="0.3">
      <c r="A401" s="638" t="s">
        <v>14</v>
      </c>
      <c r="B401" s="639"/>
      <c r="C401" s="38"/>
      <c r="D401" s="38"/>
      <c r="E401" s="38"/>
      <c r="F401" s="1"/>
      <c r="G401" s="1"/>
      <c r="H401" s="1"/>
    </row>
    <row r="402" spans="1:8" ht="16.2" customHeight="1" thickBot="1" x14ac:dyDescent="0.35">
      <c r="A402" s="640" t="s">
        <v>136</v>
      </c>
      <c r="B402" s="641"/>
      <c r="C402" s="313">
        <f>C403+C404</f>
        <v>90</v>
      </c>
      <c r="D402" s="313">
        <f t="shared" ref="D402:E402" si="85">D403+D404</f>
        <v>94</v>
      </c>
      <c r="E402" s="313">
        <f t="shared" si="85"/>
        <v>99</v>
      </c>
      <c r="F402" s="1"/>
      <c r="G402" s="1"/>
      <c r="H402" s="1"/>
    </row>
    <row r="403" spans="1:8" ht="16.2" customHeight="1" thickBot="1" x14ac:dyDescent="0.35">
      <c r="A403" s="631" t="s">
        <v>216</v>
      </c>
      <c r="B403" s="632"/>
      <c r="C403" s="312">
        <v>27</v>
      </c>
      <c r="D403" s="312">
        <v>28</v>
      </c>
      <c r="E403" s="312">
        <v>30</v>
      </c>
      <c r="F403" s="1"/>
      <c r="G403" s="1"/>
      <c r="H403" s="1"/>
    </row>
    <row r="404" spans="1:8" ht="16.2" customHeight="1" thickBot="1" x14ac:dyDescent="0.35">
      <c r="A404" s="631" t="s">
        <v>135</v>
      </c>
      <c r="B404" s="632"/>
      <c r="C404" s="312">
        <v>63</v>
      </c>
      <c r="D404" s="312">
        <v>66</v>
      </c>
      <c r="E404" s="312">
        <v>69</v>
      </c>
      <c r="F404" s="1"/>
      <c r="G404" s="1"/>
      <c r="H404" s="1"/>
    </row>
    <row r="405" spans="1:8" ht="16.2" customHeight="1" thickBot="1" x14ac:dyDescent="0.35">
      <c r="A405" s="631" t="s">
        <v>137</v>
      </c>
      <c r="B405" s="632"/>
      <c r="C405" s="16">
        <f>C406+C407+C408+C409+C410+C411</f>
        <v>1048.4000000000001</v>
      </c>
      <c r="D405" s="16">
        <f t="shared" ref="D405:E405" si="86">D406+D407+D408+D409+D410+D411</f>
        <v>1101.0999999999999</v>
      </c>
      <c r="E405" s="16">
        <f t="shared" si="86"/>
        <v>1156.5</v>
      </c>
      <c r="F405" s="1"/>
      <c r="G405" s="1"/>
      <c r="H405" s="1"/>
    </row>
    <row r="406" spans="1:8" ht="16.2" customHeight="1" thickBot="1" x14ac:dyDescent="0.35">
      <c r="A406" s="631" t="s">
        <v>138</v>
      </c>
      <c r="B406" s="632"/>
      <c r="C406" s="56"/>
      <c r="D406" s="16"/>
      <c r="E406" s="16"/>
      <c r="F406" s="1"/>
      <c r="G406" s="1"/>
      <c r="H406" s="1"/>
    </row>
    <row r="407" spans="1:8" ht="25.95" customHeight="1" thickBot="1" x14ac:dyDescent="0.35">
      <c r="A407" s="631" t="s">
        <v>139</v>
      </c>
      <c r="B407" s="632"/>
      <c r="C407" s="56">
        <v>1048.4000000000001</v>
      </c>
      <c r="D407" s="56">
        <v>1101.0999999999999</v>
      </c>
      <c r="E407" s="56">
        <v>1156.5</v>
      </c>
      <c r="F407" s="1"/>
      <c r="G407" s="1"/>
      <c r="H407" s="1"/>
    </row>
    <row r="408" spans="1:8" ht="27" customHeight="1" thickBot="1" x14ac:dyDescent="0.35">
      <c r="A408" s="631" t="s">
        <v>140</v>
      </c>
      <c r="B408" s="632"/>
      <c r="C408" s="56"/>
      <c r="D408" s="16"/>
      <c r="E408" s="16"/>
      <c r="F408" s="1"/>
      <c r="G408" s="1"/>
      <c r="H408" s="1"/>
    </row>
    <row r="409" spans="1:8" ht="21" customHeight="1" thickBot="1" x14ac:dyDescent="0.35">
      <c r="A409" s="631" t="s">
        <v>141</v>
      </c>
      <c r="B409" s="632"/>
      <c r="C409" s="56"/>
      <c r="D409" s="16"/>
      <c r="E409" s="16"/>
      <c r="F409" s="1"/>
      <c r="G409" s="1"/>
      <c r="H409" s="1"/>
    </row>
    <row r="410" spans="1:8" ht="28.2" customHeight="1" thickBot="1" x14ac:dyDescent="0.35">
      <c r="A410" s="631" t="s">
        <v>142</v>
      </c>
      <c r="B410" s="632"/>
      <c r="C410" s="56"/>
      <c r="D410" s="16"/>
      <c r="E410" s="16"/>
      <c r="F410" s="1"/>
      <c r="G410" s="1"/>
      <c r="H410" s="1"/>
    </row>
    <row r="411" spans="1:8" ht="16.2" customHeight="1" thickBot="1" x14ac:dyDescent="0.35">
      <c r="A411" s="629" t="s">
        <v>143</v>
      </c>
      <c r="B411" s="630"/>
      <c r="C411" s="56"/>
      <c r="D411" s="16"/>
      <c r="E411" s="16"/>
      <c r="F411" s="1"/>
      <c r="G411" s="1"/>
      <c r="H411" s="1"/>
    </row>
    <row r="412" spans="1:8" ht="16.2" customHeight="1" thickBot="1" x14ac:dyDescent="0.35">
      <c r="A412" s="629" t="s">
        <v>144</v>
      </c>
      <c r="B412" s="630"/>
      <c r="C412" s="312">
        <v>3</v>
      </c>
      <c r="D412" s="312">
        <v>3.1</v>
      </c>
      <c r="E412" s="312">
        <v>3.3</v>
      </c>
      <c r="F412" s="1"/>
      <c r="G412" s="1"/>
      <c r="H412" s="1"/>
    </row>
    <row r="413" spans="1:8" ht="16.2" customHeight="1" thickBot="1" x14ac:dyDescent="0.35">
      <c r="A413" s="629" t="s">
        <v>145</v>
      </c>
      <c r="B413" s="630"/>
      <c r="C413" s="16"/>
      <c r="D413" s="16"/>
      <c r="E413" s="16"/>
      <c r="F413" s="1"/>
      <c r="G413" s="1"/>
      <c r="H413" s="1"/>
    </row>
    <row r="414" spans="1:8" ht="16.2" thickBot="1" x14ac:dyDescent="0.35">
      <c r="A414" s="629" t="s">
        <v>146</v>
      </c>
      <c r="B414" s="630"/>
      <c r="C414" s="16"/>
      <c r="D414" s="16"/>
      <c r="E414" s="16"/>
      <c r="F414" s="1"/>
      <c r="G414" s="1"/>
      <c r="H414" s="1"/>
    </row>
    <row r="415" spans="1:8" ht="16.2" customHeight="1" thickBot="1" x14ac:dyDescent="0.35">
      <c r="A415" s="629" t="s">
        <v>217</v>
      </c>
      <c r="B415" s="630"/>
      <c r="C415" s="16">
        <f>C416+C417</f>
        <v>0</v>
      </c>
      <c r="D415" s="311">
        <f t="shared" ref="D415:E415" si="87">D416+D417</f>
        <v>0</v>
      </c>
      <c r="E415" s="311">
        <f t="shared" si="87"/>
        <v>0</v>
      </c>
      <c r="F415" s="1"/>
      <c r="G415" s="1"/>
      <c r="H415" s="1"/>
    </row>
    <row r="416" spans="1:8" ht="16.2" customHeight="1" thickBot="1" x14ac:dyDescent="0.35">
      <c r="A416" s="631" t="s">
        <v>218</v>
      </c>
      <c r="B416" s="632"/>
      <c r="C416" s="56">
        <v>0</v>
      </c>
      <c r="D416" s="312">
        <v>0</v>
      </c>
      <c r="E416" s="312">
        <v>0</v>
      </c>
      <c r="F416" s="1"/>
      <c r="G416" s="1"/>
      <c r="H416" s="1"/>
    </row>
    <row r="417" spans="1:8" ht="16.2" customHeight="1" thickBot="1" x14ac:dyDescent="0.35">
      <c r="A417" s="631" t="s">
        <v>219</v>
      </c>
      <c r="B417" s="632"/>
      <c r="C417" s="56"/>
      <c r="D417" s="16"/>
      <c r="E417" s="16"/>
      <c r="F417" s="1"/>
      <c r="G417" s="1"/>
      <c r="H417" s="1"/>
    </row>
    <row r="418" spans="1:8" ht="26.4" customHeight="1" thickBot="1" x14ac:dyDescent="0.35">
      <c r="A418" s="627" t="s">
        <v>147</v>
      </c>
      <c r="B418" s="633"/>
      <c r="C418" s="39">
        <f>C419*1</f>
        <v>0</v>
      </c>
      <c r="D418" s="39">
        <f t="shared" ref="D418:E418" si="88">D419*1</f>
        <v>0</v>
      </c>
      <c r="E418" s="39">
        <f t="shared" si="88"/>
        <v>0</v>
      </c>
      <c r="F418" s="1"/>
      <c r="G418" s="1"/>
      <c r="H418" s="1"/>
    </row>
    <row r="419" spans="1:8" ht="16.2" customHeight="1" thickBot="1" x14ac:dyDescent="0.35">
      <c r="A419" s="634" t="s">
        <v>149</v>
      </c>
      <c r="B419" s="635"/>
      <c r="C419" s="57"/>
      <c r="D419" s="40"/>
      <c r="E419" s="40"/>
      <c r="F419" s="1"/>
      <c r="G419" s="1"/>
      <c r="H419" s="1"/>
    </row>
    <row r="420" spans="1:8" ht="16.2" customHeight="1" thickBot="1" x14ac:dyDescent="0.35">
      <c r="A420" s="636" t="s">
        <v>787</v>
      </c>
      <c r="B420" s="637"/>
      <c r="C420" s="57"/>
      <c r="D420" s="40"/>
      <c r="E420" s="40"/>
      <c r="F420" s="1"/>
      <c r="G420" s="1"/>
      <c r="H420" s="1"/>
    </row>
    <row r="421" spans="1:8" ht="16.2" customHeight="1" thickBot="1" x14ac:dyDescent="0.35">
      <c r="A421" s="627" t="s">
        <v>150</v>
      </c>
      <c r="B421" s="628"/>
      <c r="C421" s="310">
        <f>C400+C418</f>
        <v>1141.4000000000001</v>
      </c>
      <c r="D421" s="310">
        <f t="shared" ref="D421:E421" si="89">D400+D418</f>
        <v>1198.1999999999998</v>
      </c>
      <c r="E421" s="310">
        <f t="shared" si="89"/>
        <v>1258.8</v>
      </c>
      <c r="F421" s="1"/>
      <c r="G421" s="1"/>
      <c r="H421" s="1"/>
    </row>
    <row r="422" spans="1:8" ht="19.95" customHeight="1" thickBot="1" x14ac:dyDescent="0.35">
      <c r="A422" s="629" t="s">
        <v>15</v>
      </c>
      <c r="B422" s="630"/>
      <c r="C422" s="16"/>
      <c r="D422" s="16"/>
      <c r="E422" s="16"/>
      <c r="F422" s="1"/>
      <c r="G422" s="1"/>
      <c r="H422" s="1"/>
    </row>
    <row r="423" spans="1:8" ht="25.2" customHeight="1" thickBot="1" x14ac:dyDescent="0.35">
      <c r="A423" s="629" t="s">
        <v>16</v>
      </c>
      <c r="B423" s="630"/>
      <c r="C423" s="16"/>
      <c r="D423" s="16"/>
      <c r="E423" s="16"/>
      <c r="F423" s="1"/>
      <c r="G423" s="1"/>
      <c r="H423" s="1"/>
    </row>
    <row r="424" spans="1:8" ht="15.6" x14ac:dyDescent="0.3">
      <c r="A424" s="1"/>
      <c r="B424" s="1"/>
      <c r="C424" s="1"/>
      <c r="D424" s="1"/>
      <c r="E424" s="1"/>
      <c r="F424" s="1"/>
      <c r="G424" s="1"/>
      <c r="H424" s="1"/>
    </row>
  </sheetData>
  <mergeCells count="363">
    <mergeCell ref="A74:B74"/>
    <mergeCell ref="A75:B75"/>
    <mergeCell ref="A76:B76"/>
    <mergeCell ref="A77:B77"/>
    <mergeCell ref="A78:B78"/>
    <mergeCell ref="A69:B69"/>
    <mergeCell ref="A70:B70"/>
    <mergeCell ref="A71:B71"/>
    <mergeCell ref="A72:B72"/>
    <mergeCell ref="A73:B73"/>
    <mergeCell ref="A79:B79"/>
    <mergeCell ref="A85:B85"/>
    <mergeCell ref="A86:B86"/>
    <mergeCell ref="A87:B87"/>
    <mergeCell ref="A80:B80"/>
    <mergeCell ref="A81:B81"/>
    <mergeCell ref="A82:B82"/>
    <mergeCell ref="A83:B83"/>
    <mergeCell ref="A84:B84"/>
    <mergeCell ref="A43:B43"/>
    <mergeCell ref="A44:B44"/>
    <mergeCell ref="A45:B45"/>
    <mergeCell ref="A46:B46"/>
    <mergeCell ref="A47:B47"/>
    <mergeCell ref="A48:B48"/>
    <mergeCell ref="A49:B49"/>
    <mergeCell ref="A68:B68"/>
    <mergeCell ref="A50:B50"/>
    <mergeCell ref="A51:B51"/>
    <mergeCell ref="A52:B52"/>
    <mergeCell ref="A53:B53"/>
    <mergeCell ref="A54:B54"/>
    <mergeCell ref="A55:B55"/>
    <mergeCell ref="A56:B56"/>
    <mergeCell ref="A57:B57"/>
    <mergeCell ref="A58:B58"/>
    <mergeCell ref="A59:B59"/>
    <mergeCell ref="A64:B64"/>
    <mergeCell ref="A65:B65"/>
    <mergeCell ref="A66:B66"/>
    <mergeCell ref="A67:B67"/>
    <mergeCell ref="A2:H2"/>
    <mergeCell ref="A10:B10"/>
    <mergeCell ref="A11:B11"/>
    <mergeCell ref="A12:B12"/>
    <mergeCell ref="A13:B13"/>
    <mergeCell ref="A14:B14"/>
    <mergeCell ref="A35:B35"/>
    <mergeCell ref="A36:B36"/>
    <mergeCell ref="A37:B37"/>
    <mergeCell ref="A24:B24"/>
    <mergeCell ref="A25:B25"/>
    <mergeCell ref="A26:B26"/>
    <mergeCell ref="A27:B27"/>
    <mergeCell ref="A15:B15"/>
    <mergeCell ref="A92:B92"/>
    <mergeCell ref="A93:B93"/>
    <mergeCell ref="A94:B94"/>
    <mergeCell ref="A95:B95"/>
    <mergeCell ref="A96:B96"/>
    <mergeCell ref="A29:B29"/>
    <mergeCell ref="A7:B7"/>
    <mergeCell ref="A8:B8"/>
    <mergeCell ref="A9:B9"/>
    <mergeCell ref="A30:B30"/>
    <mergeCell ref="A28:B28"/>
    <mergeCell ref="A16:B16"/>
    <mergeCell ref="A17:B17"/>
    <mergeCell ref="A18:B18"/>
    <mergeCell ref="A19:B19"/>
    <mergeCell ref="A20:B20"/>
    <mergeCell ref="A21:B21"/>
    <mergeCell ref="A22:B22"/>
    <mergeCell ref="A23:B23"/>
    <mergeCell ref="A38:B38"/>
    <mergeCell ref="A39:B39"/>
    <mergeCell ref="A40:B40"/>
    <mergeCell ref="A41:B41"/>
    <mergeCell ref="A42:B42"/>
    <mergeCell ref="A102:B102"/>
    <mergeCell ref="A103:B103"/>
    <mergeCell ref="A104:B104"/>
    <mergeCell ref="A105:B105"/>
    <mergeCell ref="A106:B106"/>
    <mergeCell ref="A97:B97"/>
    <mergeCell ref="A98:B98"/>
    <mergeCell ref="A99:B99"/>
    <mergeCell ref="A100:B100"/>
    <mergeCell ref="A101:B101"/>
    <mergeCell ref="A112:B112"/>
    <mergeCell ref="A113:B113"/>
    <mergeCell ref="A114:B114"/>
    <mergeCell ref="A115:B115"/>
    <mergeCell ref="A120:B120"/>
    <mergeCell ref="A107:B107"/>
    <mergeCell ref="A108:B108"/>
    <mergeCell ref="A109:B109"/>
    <mergeCell ref="A110:B110"/>
    <mergeCell ref="A111:B111"/>
    <mergeCell ref="A126:B126"/>
    <mergeCell ref="A127:B127"/>
    <mergeCell ref="A128:B128"/>
    <mergeCell ref="A129:B129"/>
    <mergeCell ref="A130:B130"/>
    <mergeCell ref="A121:B121"/>
    <mergeCell ref="A122:B122"/>
    <mergeCell ref="A123:B123"/>
    <mergeCell ref="A124:B124"/>
    <mergeCell ref="A125:B125"/>
    <mergeCell ref="A136:B136"/>
    <mergeCell ref="A137:B137"/>
    <mergeCell ref="A138:B138"/>
    <mergeCell ref="A139:B139"/>
    <mergeCell ref="A140:B140"/>
    <mergeCell ref="A131:B131"/>
    <mergeCell ref="A132:B132"/>
    <mergeCell ref="A133:B133"/>
    <mergeCell ref="A134:B134"/>
    <mergeCell ref="A135:B135"/>
    <mergeCell ref="A150:B150"/>
    <mergeCell ref="A151:B151"/>
    <mergeCell ref="A152:B152"/>
    <mergeCell ref="A153:B153"/>
    <mergeCell ref="A154:B154"/>
    <mergeCell ref="A141:B141"/>
    <mergeCell ref="A142:B142"/>
    <mergeCell ref="A143:B143"/>
    <mergeCell ref="A148:B148"/>
    <mergeCell ref="A149:B149"/>
    <mergeCell ref="A160:B160"/>
    <mergeCell ref="A161:B161"/>
    <mergeCell ref="A162:B162"/>
    <mergeCell ref="A163:B163"/>
    <mergeCell ref="A164:B164"/>
    <mergeCell ref="A155:B155"/>
    <mergeCell ref="A156:B156"/>
    <mergeCell ref="A157:B157"/>
    <mergeCell ref="A158:B158"/>
    <mergeCell ref="A159:B159"/>
    <mergeCell ref="A170:B170"/>
    <mergeCell ref="A171:B171"/>
    <mergeCell ref="A176:B176"/>
    <mergeCell ref="A177:B177"/>
    <mergeCell ref="A178:B178"/>
    <mergeCell ref="A165:B165"/>
    <mergeCell ref="A166:B166"/>
    <mergeCell ref="A167:B167"/>
    <mergeCell ref="A168:B168"/>
    <mergeCell ref="A169:B169"/>
    <mergeCell ref="A184:B184"/>
    <mergeCell ref="A185:B185"/>
    <mergeCell ref="A186:B186"/>
    <mergeCell ref="A187:B187"/>
    <mergeCell ref="A188:B188"/>
    <mergeCell ref="A179:B179"/>
    <mergeCell ref="A180:B180"/>
    <mergeCell ref="A181:B181"/>
    <mergeCell ref="A182:B182"/>
    <mergeCell ref="A183:B183"/>
    <mergeCell ref="A194:B194"/>
    <mergeCell ref="A195:B195"/>
    <mergeCell ref="A196:B196"/>
    <mergeCell ref="A197:B197"/>
    <mergeCell ref="A198:B198"/>
    <mergeCell ref="A189:B189"/>
    <mergeCell ref="A190:B190"/>
    <mergeCell ref="A191:B191"/>
    <mergeCell ref="A192:B192"/>
    <mergeCell ref="A193:B193"/>
    <mergeCell ref="A208:B208"/>
    <mergeCell ref="A209:B209"/>
    <mergeCell ref="A210:B210"/>
    <mergeCell ref="A211:B211"/>
    <mergeCell ref="A212:B212"/>
    <mergeCell ref="A199:B199"/>
    <mergeCell ref="A204:B204"/>
    <mergeCell ref="A205:B205"/>
    <mergeCell ref="A206:B206"/>
    <mergeCell ref="A207:B207"/>
    <mergeCell ref="A218:B218"/>
    <mergeCell ref="A219:B219"/>
    <mergeCell ref="A220:B220"/>
    <mergeCell ref="A221:B221"/>
    <mergeCell ref="A222:B222"/>
    <mergeCell ref="A213:B213"/>
    <mergeCell ref="A214:B214"/>
    <mergeCell ref="A215:B215"/>
    <mergeCell ref="A216:B216"/>
    <mergeCell ref="A217:B217"/>
    <mergeCell ref="A232:B232"/>
    <mergeCell ref="A233:B233"/>
    <mergeCell ref="A234:B234"/>
    <mergeCell ref="A235:B235"/>
    <mergeCell ref="A236:B236"/>
    <mergeCell ref="A223:B223"/>
    <mergeCell ref="A224:B224"/>
    <mergeCell ref="A225:B225"/>
    <mergeCell ref="A226:B226"/>
    <mergeCell ref="A227:B227"/>
    <mergeCell ref="A242:B242"/>
    <mergeCell ref="A243:B243"/>
    <mergeCell ref="A244:B244"/>
    <mergeCell ref="A245:B245"/>
    <mergeCell ref="A246:B246"/>
    <mergeCell ref="A237:B237"/>
    <mergeCell ref="A238:B238"/>
    <mergeCell ref="A239:B239"/>
    <mergeCell ref="A240:B240"/>
    <mergeCell ref="A241:B241"/>
    <mergeCell ref="A252:B252"/>
    <mergeCell ref="A253:B253"/>
    <mergeCell ref="A254:B254"/>
    <mergeCell ref="A255:B255"/>
    <mergeCell ref="A260:B260"/>
    <mergeCell ref="A247:B247"/>
    <mergeCell ref="A248:B248"/>
    <mergeCell ref="A249:B249"/>
    <mergeCell ref="A250:B250"/>
    <mergeCell ref="A251:B251"/>
    <mergeCell ref="A266:B266"/>
    <mergeCell ref="A267:B267"/>
    <mergeCell ref="A268:B268"/>
    <mergeCell ref="A269:B269"/>
    <mergeCell ref="A270:B270"/>
    <mergeCell ref="A261:B261"/>
    <mergeCell ref="A262:B262"/>
    <mergeCell ref="A263:B263"/>
    <mergeCell ref="A264:B264"/>
    <mergeCell ref="A265:B265"/>
    <mergeCell ref="A276:B276"/>
    <mergeCell ref="A277:B277"/>
    <mergeCell ref="A278:B278"/>
    <mergeCell ref="A279:B279"/>
    <mergeCell ref="A280:B280"/>
    <mergeCell ref="A271:B271"/>
    <mergeCell ref="A272:B272"/>
    <mergeCell ref="A273:B273"/>
    <mergeCell ref="A274:B274"/>
    <mergeCell ref="A275:B275"/>
    <mergeCell ref="A290:B290"/>
    <mergeCell ref="A291:B291"/>
    <mergeCell ref="A292:B292"/>
    <mergeCell ref="A293:B293"/>
    <mergeCell ref="A294:B294"/>
    <mergeCell ref="A281:B281"/>
    <mergeCell ref="A282:B282"/>
    <mergeCell ref="A283:B283"/>
    <mergeCell ref="A288:B288"/>
    <mergeCell ref="A289:B289"/>
    <mergeCell ref="A300:B300"/>
    <mergeCell ref="A301:B301"/>
    <mergeCell ref="A302:B302"/>
    <mergeCell ref="A303:B303"/>
    <mergeCell ref="A304:B304"/>
    <mergeCell ref="A295:B295"/>
    <mergeCell ref="A296:B296"/>
    <mergeCell ref="A297:B297"/>
    <mergeCell ref="A298:B298"/>
    <mergeCell ref="A299:B299"/>
    <mergeCell ref="A310:B310"/>
    <mergeCell ref="A311:B311"/>
    <mergeCell ref="A316:B316"/>
    <mergeCell ref="A317:B317"/>
    <mergeCell ref="A318:B318"/>
    <mergeCell ref="A305:B305"/>
    <mergeCell ref="A306:B306"/>
    <mergeCell ref="A307:B307"/>
    <mergeCell ref="A308:B308"/>
    <mergeCell ref="A309:B309"/>
    <mergeCell ref="A324:B324"/>
    <mergeCell ref="A325:B325"/>
    <mergeCell ref="A326:B326"/>
    <mergeCell ref="A327:B327"/>
    <mergeCell ref="A328:B328"/>
    <mergeCell ref="A319:B319"/>
    <mergeCell ref="A320:B320"/>
    <mergeCell ref="A321:B321"/>
    <mergeCell ref="A322:B322"/>
    <mergeCell ref="A323:B323"/>
    <mergeCell ref="A334:B334"/>
    <mergeCell ref="A335:B335"/>
    <mergeCell ref="A336:B336"/>
    <mergeCell ref="A337:B337"/>
    <mergeCell ref="A338:B338"/>
    <mergeCell ref="A329:B329"/>
    <mergeCell ref="A330:B330"/>
    <mergeCell ref="A331:B331"/>
    <mergeCell ref="A332:B332"/>
    <mergeCell ref="A333:B333"/>
    <mergeCell ref="A348:B348"/>
    <mergeCell ref="A349:B349"/>
    <mergeCell ref="A350:B350"/>
    <mergeCell ref="A351:B351"/>
    <mergeCell ref="A352:B352"/>
    <mergeCell ref="A339:B339"/>
    <mergeCell ref="A344:B344"/>
    <mergeCell ref="A345:B345"/>
    <mergeCell ref="A346:B346"/>
    <mergeCell ref="A347:B347"/>
    <mergeCell ref="A358:B358"/>
    <mergeCell ref="A359:B359"/>
    <mergeCell ref="A360:B360"/>
    <mergeCell ref="A361:B361"/>
    <mergeCell ref="A362:B362"/>
    <mergeCell ref="A353:B353"/>
    <mergeCell ref="A354:B354"/>
    <mergeCell ref="A355:B355"/>
    <mergeCell ref="A356:B356"/>
    <mergeCell ref="A357:B357"/>
    <mergeCell ref="A372:B372"/>
    <mergeCell ref="A373:B373"/>
    <mergeCell ref="A374:B374"/>
    <mergeCell ref="A375:B375"/>
    <mergeCell ref="A376:B376"/>
    <mergeCell ref="A363:B363"/>
    <mergeCell ref="A364:B364"/>
    <mergeCell ref="A365:B365"/>
    <mergeCell ref="A366:B366"/>
    <mergeCell ref="A367:B367"/>
    <mergeCell ref="A382:B382"/>
    <mergeCell ref="A383:B383"/>
    <mergeCell ref="A384:B384"/>
    <mergeCell ref="A385:B385"/>
    <mergeCell ref="A386:B386"/>
    <mergeCell ref="A377:B377"/>
    <mergeCell ref="A378:B378"/>
    <mergeCell ref="A379:B379"/>
    <mergeCell ref="A380:B380"/>
    <mergeCell ref="A381:B381"/>
    <mergeCell ref="A392:B392"/>
    <mergeCell ref="A393:B393"/>
    <mergeCell ref="A394:B394"/>
    <mergeCell ref="A395:B395"/>
    <mergeCell ref="A400:B400"/>
    <mergeCell ref="A387:B387"/>
    <mergeCell ref="A388:B388"/>
    <mergeCell ref="A389:B389"/>
    <mergeCell ref="A390:B390"/>
    <mergeCell ref="A391:B391"/>
    <mergeCell ref="A1:E1"/>
    <mergeCell ref="A421:B421"/>
    <mergeCell ref="A422:B422"/>
    <mergeCell ref="A423:B423"/>
    <mergeCell ref="A416:B416"/>
    <mergeCell ref="A417:B417"/>
    <mergeCell ref="A418:B418"/>
    <mergeCell ref="A419:B419"/>
    <mergeCell ref="A420:B420"/>
    <mergeCell ref="A411:B411"/>
    <mergeCell ref="A412:B412"/>
    <mergeCell ref="A413:B413"/>
    <mergeCell ref="A414:B414"/>
    <mergeCell ref="A415:B415"/>
    <mergeCell ref="A406:B406"/>
    <mergeCell ref="A407:B407"/>
    <mergeCell ref="A408:B408"/>
    <mergeCell ref="A409:B409"/>
    <mergeCell ref="A410:B410"/>
    <mergeCell ref="A401:B401"/>
    <mergeCell ref="A402:B402"/>
    <mergeCell ref="A403:B403"/>
    <mergeCell ref="A404:B404"/>
    <mergeCell ref="A405:B405"/>
  </mergeCells>
  <phoneticPr fontId="31" type="noConversion"/>
  <pageMargins left="0.70866141732283472" right="0.70866141732283472" top="0.74803149606299213" bottom="0.74803149606299213" header="0.31496062992125984" footer="0.31496062992125984"/>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74"/>
  <sheetViews>
    <sheetView workbookViewId="0">
      <selection sqref="A1:I1"/>
    </sheetView>
  </sheetViews>
  <sheetFormatPr defaultRowHeight="14.4" x14ac:dyDescent="0.3"/>
  <cols>
    <col min="1" max="1" width="13.44140625" customWidth="1"/>
    <col min="2" max="2" width="40.44140625" customWidth="1"/>
    <col min="3" max="3" width="12.44140625" customWidth="1"/>
    <col min="4" max="4" width="13.5546875" customWidth="1"/>
    <col min="5" max="5" width="14.33203125" customWidth="1"/>
    <col min="6" max="6" width="13.6640625" customWidth="1"/>
    <col min="7" max="7" width="8.109375" customWidth="1"/>
    <col min="8" max="8" width="10.88671875" customWidth="1"/>
    <col min="9" max="9" width="9.109375" customWidth="1"/>
    <col min="10" max="10" width="10.5546875" customWidth="1"/>
    <col min="11" max="11" width="10.33203125" customWidth="1"/>
  </cols>
  <sheetData>
    <row r="1" spans="1:9" ht="27" customHeight="1" x14ac:dyDescent="0.3">
      <c r="A1" s="562" t="s">
        <v>1542</v>
      </c>
      <c r="B1" s="562"/>
      <c r="C1" s="562"/>
      <c r="D1" s="562"/>
      <c r="E1" s="562"/>
      <c r="F1" s="562"/>
      <c r="G1" s="562"/>
      <c r="H1" s="562"/>
      <c r="I1" s="562"/>
    </row>
    <row r="2" spans="1:9" ht="15.6" x14ac:dyDescent="0.3">
      <c r="A2" s="536" t="s">
        <v>151</v>
      </c>
      <c r="B2" s="78"/>
      <c r="C2" s="487"/>
      <c r="D2" s="487"/>
      <c r="E2" s="487"/>
      <c r="F2" s="487"/>
      <c r="G2" s="487"/>
      <c r="H2" s="487"/>
      <c r="I2" s="487"/>
    </row>
    <row r="3" spans="1:9" ht="15" thickBot="1" x14ac:dyDescent="0.35">
      <c r="A3" s="77" t="s">
        <v>1537</v>
      </c>
      <c r="B3" s="487"/>
      <c r="C3" s="77"/>
      <c r="D3" s="77"/>
      <c r="E3" s="77"/>
      <c r="F3" s="78"/>
      <c r="G3" s="79"/>
      <c r="H3" s="79"/>
      <c r="I3" s="79"/>
    </row>
    <row r="4" spans="1:9" ht="81.599999999999994" customHeight="1" thickBot="1" x14ac:dyDescent="0.35">
      <c r="A4" s="80" t="s">
        <v>17</v>
      </c>
      <c r="B4" s="81" t="s">
        <v>360</v>
      </c>
      <c r="C4" s="81" t="s">
        <v>152</v>
      </c>
      <c r="D4" s="81" t="s">
        <v>153</v>
      </c>
      <c r="E4" s="81" t="s">
        <v>154</v>
      </c>
      <c r="F4" s="81" t="s">
        <v>18</v>
      </c>
      <c r="G4" s="81" t="s">
        <v>160</v>
      </c>
      <c r="H4" s="81" t="s">
        <v>155</v>
      </c>
      <c r="I4" s="81" t="s">
        <v>178</v>
      </c>
    </row>
    <row r="5" spans="1:9" ht="15" thickBot="1" x14ac:dyDescent="0.35">
      <c r="A5" s="82">
        <v>1</v>
      </c>
      <c r="B5" s="83">
        <v>2</v>
      </c>
      <c r="C5" s="83">
        <v>3</v>
      </c>
      <c r="D5" s="83">
        <v>4</v>
      </c>
      <c r="E5" s="83">
        <v>5</v>
      </c>
      <c r="F5" s="83">
        <v>6</v>
      </c>
      <c r="G5" s="83">
        <v>7</v>
      </c>
      <c r="H5" s="83">
        <v>8</v>
      </c>
      <c r="I5" s="83">
        <v>9</v>
      </c>
    </row>
    <row r="6" spans="1:9" ht="27" thickBot="1" x14ac:dyDescent="0.35">
      <c r="A6" s="44" t="s">
        <v>158</v>
      </c>
      <c r="B6" s="45" t="s">
        <v>243</v>
      </c>
      <c r="C6" s="18"/>
      <c r="D6" s="18"/>
      <c r="E6" s="18"/>
      <c r="F6" s="49" t="s">
        <v>156</v>
      </c>
      <c r="G6" s="45"/>
      <c r="H6" s="18"/>
      <c r="I6" s="18"/>
    </row>
    <row r="7" spans="1:9" ht="15" thickBot="1" x14ac:dyDescent="0.35">
      <c r="A7" s="44" t="s">
        <v>157</v>
      </c>
      <c r="B7" s="45" t="s">
        <v>244</v>
      </c>
      <c r="C7" s="541"/>
      <c r="D7" s="541"/>
      <c r="E7" s="541"/>
      <c r="F7" s="49" t="s">
        <v>159</v>
      </c>
      <c r="G7" s="45"/>
      <c r="H7" s="18"/>
      <c r="I7" s="18"/>
    </row>
    <row r="8" spans="1:9" ht="15" thickBot="1" x14ac:dyDescent="0.35">
      <c r="A8" s="668" t="s">
        <v>228</v>
      </c>
      <c r="B8" s="680" t="s">
        <v>930</v>
      </c>
      <c r="C8" s="542">
        <v>8337.7000000000007</v>
      </c>
      <c r="D8" s="542">
        <v>8754.5</v>
      </c>
      <c r="E8" s="542">
        <v>9192.2999999999993</v>
      </c>
      <c r="F8" s="48"/>
      <c r="G8" s="47" t="s">
        <v>161</v>
      </c>
      <c r="H8" s="54">
        <v>288724610</v>
      </c>
      <c r="I8" s="47">
        <v>0</v>
      </c>
    </row>
    <row r="9" spans="1:9" ht="15" thickBot="1" x14ac:dyDescent="0.35">
      <c r="A9" s="668"/>
      <c r="B9" s="680"/>
      <c r="C9" s="542"/>
      <c r="D9" s="542"/>
      <c r="E9" s="542"/>
      <c r="F9" s="48"/>
      <c r="G9" s="47" t="s">
        <v>162</v>
      </c>
      <c r="H9" s="55"/>
      <c r="I9" s="47"/>
    </row>
    <row r="10" spans="1:9" ht="15" thickBot="1" x14ac:dyDescent="0.35">
      <c r="A10" s="668"/>
      <c r="B10" s="680"/>
      <c r="C10" s="542"/>
      <c r="D10" s="542"/>
      <c r="E10" s="542"/>
      <c r="F10" s="48"/>
      <c r="G10" s="47" t="s">
        <v>163</v>
      </c>
      <c r="H10" s="55"/>
      <c r="I10" s="47"/>
    </row>
    <row r="11" spans="1:9" ht="15" thickBot="1" x14ac:dyDescent="0.35">
      <c r="A11" s="668"/>
      <c r="B11" s="680"/>
      <c r="C11" s="542"/>
      <c r="D11" s="542"/>
      <c r="E11" s="542"/>
      <c r="F11" s="48"/>
      <c r="G11" s="47" t="s">
        <v>164</v>
      </c>
      <c r="H11" s="55"/>
      <c r="I11" s="47"/>
    </row>
    <row r="12" spans="1:9" ht="15" thickBot="1" x14ac:dyDescent="0.35">
      <c r="A12" s="668"/>
      <c r="B12" s="680"/>
      <c r="C12" s="542"/>
      <c r="D12" s="542"/>
      <c r="E12" s="542"/>
      <c r="F12" s="48"/>
      <c r="G12" s="47" t="s">
        <v>165</v>
      </c>
      <c r="H12" s="55"/>
      <c r="I12" s="47"/>
    </row>
    <row r="13" spans="1:9" ht="15" thickBot="1" x14ac:dyDescent="0.35">
      <c r="A13" s="669"/>
      <c r="B13" s="681"/>
      <c r="C13" s="542"/>
      <c r="D13" s="542"/>
      <c r="E13" s="542"/>
      <c r="F13" s="48"/>
      <c r="G13" s="27" t="s">
        <v>166</v>
      </c>
      <c r="H13" s="55"/>
      <c r="I13" s="47"/>
    </row>
    <row r="14" spans="1:9" ht="24.6" customHeight="1" thickBot="1" x14ac:dyDescent="0.35">
      <c r="A14" s="679" t="s">
        <v>168</v>
      </c>
      <c r="B14" s="665" t="s">
        <v>167</v>
      </c>
      <c r="C14" s="542">
        <v>1030.7</v>
      </c>
      <c r="D14" s="542">
        <v>1082.2</v>
      </c>
      <c r="E14" s="542">
        <v>1136.3</v>
      </c>
      <c r="F14" s="48"/>
      <c r="G14" s="47" t="s">
        <v>161</v>
      </c>
      <c r="H14" s="54">
        <v>288724610</v>
      </c>
      <c r="I14" s="47">
        <v>0</v>
      </c>
    </row>
    <row r="15" spans="1:9" ht="15" thickBot="1" x14ac:dyDescent="0.35">
      <c r="A15" s="668"/>
      <c r="B15" s="666"/>
      <c r="C15" s="542"/>
      <c r="D15" s="542"/>
      <c r="E15" s="542"/>
      <c r="F15" s="48"/>
      <c r="G15" s="47" t="s">
        <v>164</v>
      </c>
      <c r="H15" s="55"/>
      <c r="I15" s="47"/>
    </row>
    <row r="16" spans="1:9" ht="15" thickBot="1" x14ac:dyDescent="0.35">
      <c r="A16" s="668"/>
      <c r="B16" s="666"/>
      <c r="C16" s="542"/>
      <c r="D16" s="542"/>
      <c r="E16" s="542"/>
      <c r="F16" s="48"/>
      <c r="G16" s="47" t="s">
        <v>163</v>
      </c>
      <c r="H16" s="55"/>
      <c r="I16" s="47"/>
    </row>
    <row r="17" spans="1:9" ht="15" thickBot="1" x14ac:dyDescent="0.35">
      <c r="A17" s="669"/>
      <c r="B17" s="667"/>
      <c r="C17" s="542"/>
      <c r="D17" s="542"/>
      <c r="E17" s="542"/>
      <c r="F17" s="48"/>
      <c r="G17" s="27" t="s">
        <v>166</v>
      </c>
      <c r="H17" s="55"/>
      <c r="I17" s="47"/>
    </row>
    <row r="18" spans="1:9" ht="27" customHeight="1" thickBot="1" x14ac:dyDescent="0.35">
      <c r="A18" s="679" t="s">
        <v>170</v>
      </c>
      <c r="B18" s="665" t="s">
        <v>169</v>
      </c>
      <c r="C18" s="542">
        <v>359</v>
      </c>
      <c r="D18" s="542">
        <v>377</v>
      </c>
      <c r="E18" s="542">
        <v>395.8</v>
      </c>
      <c r="F18" s="48"/>
      <c r="G18" s="47" t="s">
        <v>161</v>
      </c>
      <c r="H18" s="54">
        <v>188692873</v>
      </c>
      <c r="I18" s="47">
        <v>0</v>
      </c>
    </row>
    <row r="19" spans="1:9" ht="15" thickBot="1" x14ac:dyDescent="0.35">
      <c r="A19" s="669"/>
      <c r="B19" s="667"/>
      <c r="C19" s="542"/>
      <c r="D19" s="542"/>
      <c r="E19" s="542"/>
      <c r="F19" s="48"/>
      <c r="G19" s="27" t="s">
        <v>166</v>
      </c>
      <c r="H19" s="55"/>
      <c r="I19" s="47"/>
    </row>
    <row r="20" spans="1:9" ht="27" customHeight="1" thickBot="1" x14ac:dyDescent="0.35">
      <c r="A20" s="679" t="s">
        <v>172</v>
      </c>
      <c r="B20" s="665" t="s">
        <v>171</v>
      </c>
      <c r="C20" s="542"/>
      <c r="D20" s="542">
        <v>887.5</v>
      </c>
      <c r="E20" s="542">
        <v>887.5</v>
      </c>
      <c r="F20" s="48"/>
      <c r="G20" s="47" t="s">
        <v>161</v>
      </c>
      <c r="H20" s="54">
        <v>288724610</v>
      </c>
      <c r="I20" s="47">
        <v>0</v>
      </c>
    </row>
    <row r="21" spans="1:9" ht="15" thickBot="1" x14ac:dyDescent="0.35">
      <c r="A21" s="669"/>
      <c r="B21" s="667"/>
      <c r="C21" s="542"/>
      <c r="D21" s="542"/>
      <c r="E21" s="542"/>
      <c r="F21" s="48"/>
      <c r="G21" s="27" t="s">
        <v>166</v>
      </c>
      <c r="H21" s="55"/>
      <c r="I21" s="47"/>
    </row>
    <row r="22" spans="1:9" ht="40.200000000000003" customHeight="1" thickBot="1" x14ac:dyDescent="0.35">
      <c r="A22" s="679" t="s">
        <v>173</v>
      </c>
      <c r="B22" s="665" t="s">
        <v>174</v>
      </c>
      <c r="C22" s="542">
        <v>250</v>
      </c>
      <c r="D22" s="542">
        <v>300</v>
      </c>
      <c r="E22" s="542">
        <v>350</v>
      </c>
      <c r="F22" s="48"/>
      <c r="G22" s="47" t="s">
        <v>161</v>
      </c>
      <c r="H22" s="54">
        <v>288724610</v>
      </c>
      <c r="I22" s="47">
        <v>0</v>
      </c>
    </row>
    <row r="23" spans="1:9" ht="15" thickBot="1" x14ac:dyDescent="0.35">
      <c r="A23" s="669"/>
      <c r="B23" s="667"/>
      <c r="C23" s="542"/>
      <c r="D23" s="542"/>
      <c r="E23" s="542"/>
      <c r="F23" s="48"/>
      <c r="G23" s="27" t="s">
        <v>166</v>
      </c>
      <c r="H23" s="54"/>
      <c r="I23" s="47"/>
    </row>
    <row r="24" spans="1:9" ht="15" thickBot="1" x14ac:dyDescent="0.35">
      <c r="A24" s="679" t="s">
        <v>177</v>
      </c>
      <c r="B24" s="665" t="s">
        <v>176</v>
      </c>
      <c r="C24" s="542">
        <v>1560.8</v>
      </c>
      <c r="D24" s="542">
        <v>1638.8</v>
      </c>
      <c r="E24" s="542">
        <v>1720.8</v>
      </c>
      <c r="F24" s="48"/>
      <c r="G24" s="47" t="s">
        <v>161</v>
      </c>
      <c r="H24" s="54">
        <v>306008754</v>
      </c>
      <c r="I24" s="47">
        <v>0</v>
      </c>
    </row>
    <row r="25" spans="1:9" ht="15" thickBot="1" x14ac:dyDescent="0.35">
      <c r="A25" s="668"/>
      <c r="B25" s="666"/>
      <c r="C25" s="542"/>
      <c r="D25" s="542"/>
      <c r="E25" s="542"/>
      <c r="F25" s="48"/>
      <c r="G25" s="47" t="s">
        <v>164</v>
      </c>
      <c r="H25" s="54"/>
      <c r="I25" s="43"/>
    </row>
    <row r="26" spans="1:9" ht="15" thickBot="1" x14ac:dyDescent="0.35">
      <c r="A26" s="669"/>
      <c r="B26" s="667"/>
      <c r="C26" s="542"/>
      <c r="D26" s="542"/>
      <c r="E26" s="542"/>
      <c r="F26" s="48"/>
      <c r="G26" s="27" t="s">
        <v>166</v>
      </c>
      <c r="H26" s="54"/>
      <c r="I26" s="43"/>
    </row>
    <row r="27" spans="1:9" ht="15" thickBot="1" x14ac:dyDescent="0.35">
      <c r="A27" s="44"/>
      <c r="B27" s="50" t="s">
        <v>181</v>
      </c>
      <c r="C27" s="305">
        <f>C8+C14+C18+C22+C24+C20</f>
        <v>11538.2</v>
      </c>
      <c r="D27" s="305">
        <f t="shared" ref="D27" si="0">D8+D14+D18+D22+D24+D20</f>
        <v>13040</v>
      </c>
      <c r="E27" s="305">
        <f>E8+E14+E18+E22+E24+E20</f>
        <v>13682.699999999997</v>
      </c>
      <c r="F27" s="18"/>
      <c r="G27" s="46"/>
      <c r="H27" s="55"/>
      <c r="I27" s="18"/>
    </row>
    <row r="28" spans="1:9" ht="27" thickBot="1" x14ac:dyDescent="0.35">
      <c r="A28" s="44" t="s">
        <v>180</v>
      </c>
      <c r="B28" s="46" t="s">
        <v>247</v>
      </c>
      <c r="C28" s="18"/>
      <c r="D28" s="18"/>
      <c r="E28" s="18"/>
      <c r="F28" s="18"/>
      <c r="G28" s="46"/>
      <c r="H28" s="55"/>
      <c r="I28" s="18"/>
    </row>
    <row r="29" spans="1:9" ht="27" customHeight="1" thickBot="1" x14ac:dyDescent="0.35">
      <c r="A29" s="679" t="s">
        <v>183</v>
      </c>
      <c r="B29" s="665" t="s">
        <v>182</v>
      </c>
      <c r="C29" s="232">
        <v>1.5</v>
      </c>
      <c r="D29" s="421">
        <v>1.6</v>
      </c>
      <c r="E29" s="421">
        <v>1.7</v>
      </c>
      <c r="F29" s="18"/>
      <c r="G29" s="47" t="s">
        <v>165</v>
      </c>
      <c r="H29" s="54">
        <v>288724610</v>
      </c>
      <c r="I29" s="42" t="s">
        <v>220</v>
      </c>
    </row>
    <row r="30" spans="1:9" ht="16.2" thickBot="1" x14ac:dyDescent="0.35">
      <c r="A30" s="669"/>
      <c r="B30" s="667"/>
      <c r="C30" s="232"/>
      <c r="D30" s="421"/>
      <c r="E30" s="421"/>
      <c r="F30" s="18"/>
      <c r="G30" s="27"/>
      <c r="H30" s="54"/>
      <c r="I30" s="42"/>
    </row>
    <row r="31" spans="1:9" ht="16.2" thickBot="1" x14ac:dyDescent="0.35">
      <c r="A31" s="679" t="s">
        <v>184</v>
      </c>
      <c r="B31" s="665" t="s">
        <v>197</v>
      </c>
      <c r="C31" s="232">
        <v>52.4</v>
      </c>
      <c r="D31" s="421">
        <v>55</v>
      </c>
      <c r="E31" s="421">
        <v>57.8</v>
      </c>
      <c r="F31" s="18"/>
      <c r="G31" s="47" t="s">
        <v>165</v>
      </c>
      <c r="H31" s="54">
        <v>288724610</v>
      </c>
      <c r="I31" s="42" t="s">
        <v>220</v>
      </c>
    </row>
    <row r="32" spans="1:9" ht="16.2" thickBot="1" x14ac:dyDescent="0.35">
      <c r="A32" s="669"/>
      <c r="B32" s="667"/>
      <c r="C32" s="232"/>
      <c r="D32" s="421"/>
      <c r="E32" s="421"/>
      <c r="F32" s="18"/>
      <c r="G32" s="27"/>
      <c r="H32" s="54"/>
      <c r="I32" s="42"/>
    </row>
    <row r="33" spans="1:9" ht="16.2" thickBot="1" x14ac:dyDescent="0.35">
      <c r="A33" s="679" t="s">
        <v>185</v>
      </c>
      <c r="B33" s="665" t="s">
        <v>198</v>
      </c>
      <c r="C33" s="232">
        <v>79.2</v>
      </c>
      <c r="D33" s="421">
        <v>83.2</v>
      </c>
      <c r="E33" s="421">
        <v>87.3</v>
      </c>
      <c r="F33" s="18"/>
      <c r="G33" s="47" t="s">
        <v>165</v>
      </c>
      <c r="H33" s="54">
        <v>288724610</v>
      </c>
      <c r="I33" s="42">
        <v>0</v>
      </c>
    </row>
    <row r="34" spans="1:9" ht="16.2" thickBot="1" x14ac:dyDescent="0.35">
      <c r="A34" s="669"/>
      <c r="B34" s="667"/>
      <c r="C34" s="232"/>
      <c r="D34" s="421"/>
      <c r="E34" s="421"/>
      <c r="F34" s="18"/>
      <c r="G34" s="27"/>
      <c r="H34" s="54"/>
      <c r="I34" s="42"/>
    </row>
    <row r="35" spans="1:9" ht="16.2" thickBot="1" x14ac:dyDescent="0.35">
      <c r="A35" s="679" t="s">
        <v>186</v>
      </c>
      <c r="B35" s="665" t="s">
        <v>199</v>
      </c>
      <c r="C35" s="421">
        <v>17</v>
      </c>
      <c r="D35" s="421">
        <v>17.899999999999999</v>
      </c>
      <c r="E35" s="421">
        <v>18.7</v>
      </c>
      <c r="F35" s="18"/>
      <c r="G35" s="47" t="s">
        <v>165</v>
      </c>
      <c r="H35" s="54">
        <v>288724610</v>
      </c>
      <c r="I35" s="42" t="s">
        <v>221</v>
      </c>
    </row>
    <row r="36" spans="1:9" ht="16.2" thickBot="1" x14ac:dyDescent="0.35">
      <c r="A36" s="669"/>
      <c r="B36" s="667"/>
      <c r="C36" s="421"/>
      <c r="D36" s="421"/>
      <c r="E36" s="421"/>
      <c r="F36" s="18"/>
      <c r="G36" s="27"/>
      <c r="H36" s="54"/>
      <c r="I36" s="42"/>
    </row>
    <row r="37" spans="1:9" ht="16.2" thickBot="1" x14ac:dyDescent="0.35">
      <c r="A37" s="679" t="s">
        <v>187</v>
      </c>
      <c r="B37" s="665" t="s">
        <v>200</v>
      </c>
      <c r="C37" s="421">
        <v>6.7</v>
      </c>
      <c r="D37" s="421">
        <v>7</v>
      </c>
      <c r="E37" s="421">
        <v>7.4</v>
      </c>
      <c r="F37" s="18"/>
      <c r="G37" s="47" t="s">
        <v>165</v>
      </c>
      <c r="H37" s="54">
        <v>288724610</v>
      </c>
      <c r="I37" s="42" t="s">
        <v>222</v>
      </c>
    </row>
    <row r="38" spans="1:9" ht="16.2" thickBot="1" x14ac:dyDescent="0.35">
      <c r="A38" s="669"/>
      <c r="B38" s="667"/>
      <c r="C38" s="421"/>
      <c r="D38" s="421"/>
      <c r="E38" s="421"/>
      <c r="F38" s="18"/>
      <c r="G38" s="27"/>
      <c r="H38" s="54"/>
      <c r="I38" s="42"/>
    </row>
    <row r="39" spans="1:9" ht="16.2" thickBot="1" x14ac:dyDescent="0.35">
      <c r="A39" s="679" t="s">
        <v>188</v>
      </c>
      <c r="B39" s="665" t="s">
        <v>202</v>
      </c>
      <c r="C39" s="421">
        <v>64.7</v>
      </c>
      <c r="D39" s="421">
        <v>68</v>
      </c>
      <c r="E39" s="421">
        <v>71.3</v>
      </c>
      <c r="F39" s="18"/>
      <c r="G39" s="47" t="s">
        <v>165</v>
      </c>
      <c r="H39" s="54">
        <v>288724610</v>
      </c>
      <c r="I39" s="42" t="s">
        <v>221</v>
      </c>
    </row>
    <row r="40" spans="1:9" ht="16.2" thickBot="1" x14ac:dyDescent="0.35">
      <c r="A40" s="669"/>
      <c r="B40" s="667"/>
      <c r="C40" s="421"/>
      <c r="D40" s="421"/>
      <c r="E40" s="421"/>
      <c r="F40" s="18"/>
      <c r="G40" s="27" t="s">
        <v>166</v>
      </c>
      <c r="H40" s="54"/>
      <c r="I40" s="42"/>
    </row>
    <row r="41" spans="1:9" ht="16.2" thickBot="1" x14ac:dyDescent="0.35">
      <c r="A41" s="679" t="s">
        <v>189</v>
      </c>
      <c r="B41" s="665" t="s">
        <v>201</v>
      </c>
      <c r="C41" s="421">
        <v>7.8</v>
      </c>
      <c r="D41" s="421">
        <v>8.1999999999999993</v>
      </c>
      <c r="E41" s="421">
        <v>8.6</v>
      </c>
      <c r="F41" s="18"/>
      <c r="G41" s="47" t="s">
        <v>165</v>
      </c>
      <c r="H41" s="54">
        <v>288724610</v>
      </c>
      <c r="I41" s="42" t="s">
        <v>223</v>
      </c>
    </row>
    <row r="42" spans="1:9" ht="16.2" thickBot="1" x14ac:dyDescent="0.35">
      <c r="A42" s="669"/>
      <c r="B42" s="667"/>
      <c r="C42" s="421"/>
      <c r="D42" s="421"/>
      <c r="E42" s="421"/>
      <c r="F42" s="18"/>
      <c r="G42" s="27"/>
      <c r="H42" s="54"/>
      <c r="I42" s="42"/>
    </row>
    <row r="43" spans="1:9" ht="16.2" thickBot="1" x14ac:dyDescent="0.35">
      <c r="A43" s="679" t="s">
        <v>190</v>
      </c>
      <c r="B43" s="665" t="s">
        <v>207</v>
      </c>
      <c r="C43" s="421">
        <v>23.5</v>
      </c>
      <c r="D43" s="421">
        <v>24.7</v>
      </c>
      <c r="E43" s="421">
        <v>25.9</v>
      </c>
      <c r="F43" s="18"/>
      <c r="G43" s="47" t="s">
        <v>165</v>
      </c>
      <c r="H43" s="54">
        <v>288724610</v>
      </c>
      <c r="I43" s="42">
        <v>0</v>
      </c>
    </row>
    <row r="44" spans="1:9" ht="16.2" thickBot="1" x14ac:dyDescent="0.35">
      <c r="A44" s="669"/>
      <c r="B44" s="667"/>
      <c r="C44" s="421"/>
      <c r="D44" s="421"/>
      <c r="E44" s="421"/>
      <c r="F44" s="18"/>
      <c r="G44" s="27"/>
      <c r="H44" s="54"/>
      <c r="I44" s="42"/>
    </row>
    <row r="45" spans="1:9" ht="27" customHeight="1" thickBot="1" x14ac:dyDescent="0.35">
      <c r="A45" s="679" t="s">
        <v>191</v>
      </c>
      <c r="B45" s="665" t="s">
        <v>203</v>
      </c>
      <c r="C45" s="421">
        <v>25</v>
      </c>
      <c r="D45" s="421">
        <v>26.3</v>
      </c>
      <c r="E45" s="421">
        <v>27.6</v>
      </c>
      <c r="F45" s="18"/>
      <c r="G45" s="47" t="s">
        <v>165</v>
      </c>
      <c r="H45" s="54">
        <v>288724610</v>
      </c>
      <c r="I45" s="42" t="s">
        <v>224</v>
      </c>
    </row>
    <row r="46" spans="1:9" ht="16.2" thickBot="1" x14ac:dyDescent="0.35">
      <c r="A46" s="669"/>
      <c r="B46" s="667"/>
      <c r="C46" s="421"/>
      <c r="D46" s="421"/>
      <c r="E46" s="421"/>
      <c r="F46" s="18"/>
      <c r="G46" s="27"/>
      <c r="H46" s="54"/>
      <c r="I46" s="42"/>
    </row>
    <row r="47" spans="1:9" ht="27" customHeight="1" thickBot="1" x14ac:dyDescent="0.35">
      <c r="A47" s="679" t="s">
        <v>192</v>
      </c>
      <c r="B47" s="665" t="s">
        <v>204</v>
      </c>
      <c r="C47" s="421">
        <v>9.1999999999999993</v>
      </c>
      <c r="D47" s="421">
        <v>9.6999999999999993</v>
      </c>
      <c r="E47" s="421">
        <v>10.1</v>
      </c>
      <c r="F47" s="18"/>
      <c r="G47" s="47" t="s">
        <v>165</v>
      </c>
      <c r="H47" s="54">
        <v>288724610</v>
      </c>
      <c r="I47" s="42" t="s">
        <v>221</v>
      </c>
    </row>
    <row r="48" spans="1:9" ht="16.2" thickBot="1" x14ac:dyDescent="0.35">
      <c r="A48" s="669"/>
      <c r="B48" s="667"/>
      <c r="C48" s="232"/>
      <c r="D48" s="232"/>
      <c r="E48" s="232"/>
      <c r="F48" s="18"/>
      <c r="G48" s="27"/>
      <c r="H48" s="54"/>
      <c r="I48" s="42"/>
    </row>
    <row r="49" spans="1:9" ht="16.2" thickBot="1" x14ac:dyDescent="0.35">
      <c r="A49" s="679" t="s">
        <v>193</v>
      </c>
      <c r="B49" s="665" t="s">
        <v>206</v>
      </c>
      <c r="C49" s="232">
        <v>0.4</v>
      </c>
      <c r="D49" s="232">
        <v>0.5</v>
      </c>
      <c r="E49" s="232">
        <v>0.6</v>
      </c>
      <c r="F49" s="18"/>
      <c r="G49" s="47" t="s">
        <v>165</v>
      </c>
      <c r="H49" s="54">
        <v>288724610</v>
      </c>
      <c r="I49" s="42" t="s">
        <v>224</v>
      </c>
    </row>
    <row r="50" spans="1:9" ht="16.2" thickBot="1" x14ac:dyDescent="0.35">
      <c r="A50" s="669"/>
      <c r="B50" s="667"/>
      <c r="C50" s="232"/>
      <c r="D50" s="232"/>
      <c r="E50" s="232"/>
      <c r="F50" s="18"/>
      <c r="G50" s="27"/>
      <c r="H50" s="54"/>
      <c r="I50" s="42"/>
    </row>
    <row r="51" spans="1:9" ht="27" customHeight="1" thickBot="1" x14ac:dyDescent="0.35">
      <c r="A51" s="679" t="s">
        <v>194</v>
      </c>
      <c r="B51" s="665" t="s">
        <v>208</v>
      </c>
      <c r="C51" s="232">
        <v>208.8</v>
      </c>
      <c r="D51" s="232">
        <v>219.2</v>
      </c>
      <c r="E51" s="232">
        <v>230.2</v>
      </c>
      <c r="F51" s="18"/>
      <c r="G51" s="47" t="s">
        <v>165</v>
      </c>
      <c r="H51" s="54">
        <v>288724610</v>
      </c>
      <c r="I51" s="42" t="s">
        <v>223</v>
      </c>
    </row>
    <row r="52" spans="1:9" ht="16.2" thickBot="1" x14ac:dyDescent="0.35">
      <c r="A52" s="669"/>
      <c r="B52" s="667"/>
      <c r="C52" s="232"/>
      <c r="D52" s="232"/>
      <c r="E52" s="232"/>
      <c r="F52" s="18"/>
      <c r="G52" s="27"/>
      <c r="H52" s="54"/>
      <c r="I52" s="42"/>
    </row>
    <row r="53" spans="1:9" ht="40.200000000000003" customHeight="1" thickBot="1" x14ac:dyDescent="0.35">
      <c r="A53" s="679" t="s">
        <v>195</v>
      </c>
      <c r="B53" s="665" t="s">
        <v>209</v>
      </c>
      <c r="C53" s="232">
        <v>0.4</v>
      </c>
      <c r="D53" s="232">
        <v>0.5</v>
      </c>
      <c r="E53" s="232">
        <v>0.6</v>
      </c>
      <c r="F53" s="18"/>
      <c r="G53" s="47" t="s">
        <v>165</v>
      </c>
      <c r="H53" s="54">
        <v>288724610</v>
      </c>
      <c r="I53" s="42" t="s">
        <v>225</v>
      </c>
    </row>
    <row r="54" spans="1:9" ht="16.2" thickBot="1" x14ac:dyDescent="0.35">
      <c r="A54" s="669"/>
      <c r="B54" s="667"/>
      <c r="C54" s="232"/>
      <c r="D54" s="232"/>
      <c r="E54" s="232"/>
      <c r="F54" s="18"/>
      <c r="G54" s="27"/>
      <c r="H54" s="54"/>
      <c r="I54" s="42"/>
    </row>
    <row r="55" spans="1:9" ht="16.2" thickBot="1" x14ac:dyDescent="0.35">
      <c r="A55" s="679" t="s">
        <v>196</v>
      </c>
      <c r="B55" s="665" t="s">
        <v>210</v>
      </c>
      <c r="C55" s="232">
        <v>29.5</v>
      </c>
      <c r="D55" s="421">
        <v>31</v>
      </c>
      <c r="E55" s="421">
        <v>32</v>
      </c>
      <c r="F55" s="18"/>
      <c r="G55" s="47" t="s">
        <v>165</v>
      </c>
      <c r="H55" s="54">
        <v>288724610</v>
      </c>
      <c r="I55" s="42" t="s">
        <v>225</v>
      </c>
    </row>
    <row r="56" spans="1:9" ht="16.2" thickBot="1" x14ac:dyDescent="0.35">
      <c r="A56" s="669"/>
      <c r="B56" s="667"/>
      <c r="C56" s="232"/>
      <c r="D56" s="421"/>
      <c r="E56" s="421"/>
      <c r="F56" s="18"/>
      <c r="G56" s="27"/>
      <c r="H56" s="54"/>
      <c r="I56" s="42"/>
    </row>
    <row r="57" spans="1:9" ht="27" customHeight="1" thickBot="1" x14ac:dyDescent="0.35">
      <c r="A57" s="679" t="s">
        <v>205</v>
      </c>
      <c r="B57" s="665" t="s">
        <v>211</v>
      </c>
      <c r="C57" s="232">
        <v>28.3</v>
      </c>
      <c r="D57" s="421">
        <v>29.7</v>
      </c>
      <c r="E57" s="421">
        <v>31.2</v>
      </c>
      <c r="F57" s="18"/>
      <c r="G57" s="47" t="s">
        <v>165</v>
      </c>
      <c r="H57" s="54">
        <v>288724610</v>
      </c>
      <c r="I57" s="42">
        <v>0</v>
      </c>
    </row>
    <row r="58" spans="1:9" ht="16.2" thickBot="1" x14ac:dyDescent="0.35">
      <c r="A58" s="669"/>
      <c r="B58" s="667"/>
      <c r="C58" s="232"/>
      <c r="D58" s="232"/>
      <c r="E58" s="232"/>
      <c r="F58" s="18"/>
      <c r="G58" s="27"/>
      <c r="H58" s="54"/>
      <c r="I58" s="42"/>
    </row>
    <row r="59" spans="1:9" ht="16.2" thickBot="1" x14ac:dyDescent="0.35">
      <c r="A59" s="44"/>
      <c r="B59" s="50" t="s">
        <v>212</v>
      </c>
      <c r="C59" s="543">
        <f>C29+C31+C33+C35+C37+C39+C41+C43+C45+C47+C49+C51+C53+C55+C57</f>
        <v>554.39999999999986</v>
      </c>
      <c r="D59" s="543">
        <f t="shared" ref="D59:E59" si="1">D29+D31+D33+D35+D37+D39+D41+D43+D45+D47+D49+D51+D53+D55+D57</f>
        <v>582.5</v>
      </c>
      <c r="E59" s="544">
        <f t="shared" si="1"/>
        <v>611.00000000000011</v>
      </c>
      <c r="F59" s="18"/>
      <c r="G59" s="47"/>
      <c r="H59" s="54"/>
      <c r="I59" s="42"/>
    </row>
    <row r="60" spans="1:9" ht="15" thickBot="1" x14ac:dyDescent="0.35">
      <c r="A60" s="44"/>
      <c r="B60" s="46" t="s">
        <v>213</v>
      </c>
      <c r="C60" s="18"/>
      <c r="D60" s="18"/>
      <c r="E60" s="18"/>
      <c r="F60" s="18"/>
      <c r="G60" s="27"/>
      <c r="H60" s="54"/>
      <c r="I60" s="54"/>
    </row>
    <row r="61" spans="1:9" ht="15" thickBot="1" x14ac:dyDescent="0.35">
      <c r="A61" s="44"/>
      <c r="B61" s="46" t="s">
        <v>179</v>
      </c>
      <c r="C61" s="18"/>
      <c r="D61" s="18"/>
      <c r="E61" s="18"/>
      <c r="F61" s="18"/>
      <c r="G61" s="46"/>
      <c r="H61" s="55"/>
      <c r="I61" s="54"/>
    </row>
    <row r="62" spans="1:9" ht="15" thickBot="1" x14ac:dyDescent="0.35">
      <c r="A62" s="44"/>
      <c r="B62" s="46" t="s">
        <v>214</v>
      </c>
      <c r="C62" s="18"/>
      <c r="D62" s="18"/>
      <c r="E62" s="18"/>
      <c r="F62" s="18"/>
      <c r="G62" s="46"/>
      <c r="H62" s="55"/>
      <c r="I62" s="54"/>
    </row>
    <row r="63" spans="1:9" ht="16.2" thickBot="1" x14ac:dyDescent="0.35">
      <c r="A63" s="44"/>
      <c r="B63" s="50" t="s">
        <v>633</v>
      </c>
      <c r="C63" s="544">
        <f>C27+C59</f>
        <v>12092.6</v>
      </c>
      <c r="D63" s="544">
        <f t="shared" ref="D63:E63" si="2">D27+D59</f>
        <v>13622.5</v>
      </c>
      <c r="E63" s="544">
        <f t="shared" si="2"/>
        <v>14293.699999999997</v>
      </c>
      <c r="F63" s="18"/>
      <c r="G63" s="46"/>
      <c r="H63" s="55"/>
      <c r="I63" s="54"/>
    </row>
    <row r="64" spans="1:9" x14ac:dyDescent="0.3">
      <c r="A64" s="51"/>
      <c r="B64" s="52"/>
      <c r="C64" s="53"/>
      <c r="D64" s="53"/>
      <c r="E64" s="53"/>
      <c r="F64" s="53"/>
      <c r="G64" s="31"/>
      <c r="H64" s="53"/>
      <c r="I64" s="53"/>
    </row>
    <row r="66" spans="1:9" ht="15" thickBot="1" x14ac:dyDescent="0.35">
      <c r="A66" s="77" t="s">
        <v>1536</v>
      </c>
      <c r="B66" s="487"/>
      <c r="C66" s="77"/>
      <c r="D66" s="77"/>
      <c r="E66" s="77"/>
      <c r="F66" s="78"/>
      <c r="G66" s="79"/>
      <c r="H66" s="41"/>
      <c r="I66" s="41"/>
    </row>
    <row r="67" spans="1:9" ht="57.6" customHeight="1" thickBot="1" x14ac:dyDescent="0.35">
      <c r="A67" s="80" t="s">
        <v>17</v>
      </c>
      <c r="B67" s="81" t="s">
        <v>360</v>
      </c>
      <c r="C67" s="81" t="s">
        <v>152</v>
      </c>
      <c r="D67" s="81" t="s">
        <v>153</v>
      </c>
      <c r="E67" s="81" t="s">
        <v>154</v>
      </c>
      <c r="F67" s="81" t="s">
        <v>18</v>
      </c>
      <c r="G67" s="81" t="s">
        <v>160</v>
      </c>
      <c r="H67" s="81" t="s">
        <v>155</v>
      </c>
      <c r="I67" s="81" t="s">
        <v>178</v>
      </c>
    </row>
    <row r="68" spans="1:9" ht="15" thickBot="1" x14ac:dyDescent="0.35">
      <c r="A68" s="82">
        <v>1</v>
      </c>
      <c r="B68" s="83">
        <v>2</v>
      </c>
      <c r="C68" s="83">
        <v>3</v>
      </c>
      <c r="D68" s="83">
        <v>4</v>
      </c>
      <c r="E68" s="83">
        <v>5</v>
      </c>
      <c r="F68" s="83">
        <v>6</v>
      </c>
      <c r="G68" s="83">
        <v>7</v>
      </c>
      <c r="H68" s="83">
        <v>8</v>
      </c>
      <c r="I68" s="83">
        <v>9</v>
      </c>
    </row>
    <row r="69" spans="1:9" ht="27" thickBot="1" x14ac:dyDescent="0.35">
      <c r="A69" s="375" t="s">
        <v>158</v>
      </c>
      <c r="B69" s="376" t="s">
        <v>245</v>
      </c>
      <c r="C69" s="377"/>
      <c r="D69" s="377"/>
      <c r="E69" s="377"/>
      <c r="F69" s="378" t="s">
        <v>226</v>
      </c>
      <c r="G69" s="376"/>
      <c r="H69" s="377"/>
      <c r="I69" s="377"/>
    </row>
    <row r="70" spans="1:9" ht="40.200000000000003" thickBot="1" x14ac:dyDescent="0.35">
      <c r="A70" s="379" t="s">
        <v>157</v>
      </c>
      <c r="B70" s="380" t="s">
        <v>246</v>
      </c>
      <c r="C70" s="381"/>
      <c r="D70" s="381"/>
      <c r="E70" s="381"/>
      <c r="F70" s="382" t="s">
        <v>227</v>
      </c>
      <c r="G70" s="380"/>
      <c r="H70" s="381"/>
      <c r="I70" s="381"/>
    </row>
    <row r="71" spans="1:9" ht="15" customHeight="1" thickBot="1" x14ac:dyDescent="0.35">
      <c r="A71" s="645" t="s">
        <v>228</v>
      </c>
      <c r="B71" s="657" t="s">
        <v>232</v>
      </c>
      <c r="C71" s="383">
        <f>C83+C89+C77</f>
        <v>443.3</v>
      </c>
      <c r="D71" s="384">
        <f t="shared" ref="D71:E71" si="3">D83+D89+D72</f>
        <v>822.9</v>
      </c>
      <c r="E71" s="384">
        <f t="shared" si="3"/>
        <v>3949.9</v>
      </c>
      <c r="F71" s="85" t="s">
        <v>231</v>
      </c>
      <c r="G71" s="385" t="s">
        <v>161</v>
      </c>
      <c r="H71" s="386">
        <v>288724610</v>
      </c>
      <c r="I71" s="385">
        <v>0</v>
      </c>
    </row>
    <row r="72" spans="1:9" ht="15" thickBot="1" x14ac:dyDescent="0.35">
      <c r="A72" s="645"/>
      <c r="B72" s="658"/>
      <c r="C72" s="383">
        <f>C84+C90+C78</f>
        <v>421.8</v>
      </c>
      <c r="D72" s="384">
        <f t="shared" ref="D72:E75" si="4">D84+D90+D78</f>
        <v>822.9</v>
      </c>
      <c r="E72" s="384">
        <f t="shared" si="4"/>
        <v>3949.9</v>
      </c>
      <c r="F72" s="387"/>
      <c r="G72" s="385" t="s">
        <v>164</v>
      </c>
      <c r="H72" s="388"/>
      <c r="I72" s="385"/>
    </row>
    <row r="73" spans="1:9" ht="15" thickBot="1" x14ac:dyDescent="0.35">
      <c r="A73" s="645"/>
      <c r="B73" s="658"/>
      <c r="C73" s="384">
        <f>C85+C91+C79</f>
        <v>0</v>
      </c>
      <c r="D73" s="384">
        <f t="shared" si="4"/>
        <v>0</v>
      </c>
      <c r="E73" s="384">
        <f t="shared" si="4"/>
        <v>0</v>
      </c>
      <c r="F73" s="387"/>
      <c r="G73" s="385" t="s">
        <v>229</v>
      </c>
      <c r="H73" s="388"/>
      <c r="I73" s="385"/>
    </row>
    <row r="74" spans="1:9" ht="15" thickBot="1" x14ac:dyDescent="0.35">
      <c r="A74" s="645"/>
      <c r="B74" s="658"/>
      <c r="C74" s="383">
        <f>C86+C92+C80</f>
        <v>527</v>
      </c>
      <c r="D74" s="384">
        <f t="shared" si="4"/>
        <v>0</v>
      </c>
      <c r="E74" s="384">
        <f t="shared" si="4"/>
        <v>0</v>
      </c>
      <c r="F74" s="387"/>
      <c r="G74" s="385" t="s">
        <v>162</v>
      </c>
      <c r="H74" s="388"/>
      <c r="I74" s="385"/>
    </row>
    <row r="75" spans="1:9" ht="15" thickBot="1" x14ac:dyDescent="0.35">
      <c r="A75" s="645"/>
      <c r="B75" s="658"/>
      <c r="C75" s="383">
        <f>C87+C93+C81</f>
        <v>873</v>
      </c>
      <c r="D75" s="384">
        <f t="shared" si="4"/>
        <v>2743</v>
      </c>
      <c r="E75" s="384">
        <f t="shared" si="4"/>
        <v>0</v>
      </c>
      <c r="F75" s="387"/>
      <c r="G75" s="385" t="s">
        <v>230</v>
      </c>
      <c r="H75" s="388"/>
      <c r="I75" s="385"/>
    </row>
    <row r="76" spans="1:9" ht="15" thickBot="1" x14ac:dyDescent="0.35">
      <c r="A76" s="646"/>
      <c r="B76" s="659"/>
      <c r="C76" s="390">
        <f>SUM(C71:C75)</f>
        <v>2265.1</v>
      </c>
      <c r="D76" s="390">
        <f t="shared" ref="D76:E76" si="5">SUM(D71:D75)</f>
        <v>4388.8</v>
      </c>
      <c r="E76" s="390">
        <f t="shared" si="5"/>
        <v>7899.8</v>
      </c>
      <c r="F76" s="391"/>
      <c r="G76" s="390" t="s">
        <v>166</v>
      </c>
      <c r="H76" s="392"/>
      <c r="I76" s="393"/>
    </row>
    <row r="77" spans="1:9" ht="15" customHeight="1" thickBot="1" x14ac:dyDescent="0.35">
      <c r="A77" s="650"/>
      <c r="B77" s="647" t="s">
        <v>889</v>
      </c>
      <c r="C77" s="394">
        <v>440</v>
      </c>
      <c r="D77" s="385"/>
      <c r="E77" s="385"/>
      <c r="F77" s="85"/>
      <c r="G77" s="385" t="s">
        <v>161</v>
      </c>
      <c r="H77" s="386">
        <v>30492940</v>
      </c>
      <c r="I77" s="385"/>
    </row>
    <row r="78" spans="1:9" ht="15" thickBot="1" x14ac:dyDescent="0.35">
      <c r="A78" s="645"/>
      <c r="B78" s="648"/>
      <c r="C78" s="385"/>
      <c r="D78" s="385"/>
      <c r="E78" s="385"/>
      <c r="F78" s="387"/>
      <c r="G78" s="385" t="s">
        <v>164</v>
      </c>
      <c r="H78" s="388"/>
      <c r="I78" s="385"/>
    </row>
    <row r="79" spans="1:9" ht="15" thickBot="1" x14ac:dyDescent="0.35">
      <c r="A79" s="645"/>
      <c r="B79" s="648"/>
      <c r="C79" s="385"/>
      <c r="D79" s="385"/>
      <c r="E79" s="385"/>
      <c r="F79" s="387"/>
      <c r="G79" s="385" t="s">
        <v>229</v>
      </c>
      <c r="H79" s="388"/>
      <c r="I79" s="385"/>
    </row>
    <row r="80" spans="1:9" ht="15" thickBot="1" x14ac:dyDescent="0.35">
      <c r="A80" s="645"/>
      <c r="B80" s="648"/>
      <c r="C80" s="385"/>
      <c r="D80" s="385"/>
      <c r="E80" s="385"/>
      <c r="F80" s="387"/>
      <c r="G80" s="385" t="s">
        <v>162</v>
      </c>
      <c r="H80" s="388"/>
      <c r="I80" s="385"/>
    </row>
    <row r="81" spans="1:9" ht="15" thickBot="1" x14ac:dyDescent="0.35">
      <c r="A81" s="645"/>
      <c r="B81" s="648"/>
      <c r="C81" s="385"/>
      <c r="D81" s="385"/>
      <c r="E81" s="385"/>
      <c r="F81" s="387"/>
      <c r="G81" s="385" t="s">
        <v>230</v>
      </c>
      <c r="H81" s="388"/>
      <c r="I81" s="385"/>
    </row>
    <row r="82" spans="1:9" ht="15" thickBot="1" x14ac:dyDescent="0.35">
      <c r="A82" s="646"/>
      <c r="B82" s="649"/>
      <c r="C82" s="395">
        <f>SUM(C77:C81)</f>
        <v>440</v>
      </c>
      <c r="D82" s="393">
        <f t="shared" ref="D82:E82" si="6">SUM(D77:D81)</f>
        <v>0</v>
      </c>
      <c r="E82" s="393">
        <f t="shared" si="6"/>
        <v>0</v>
      </c>
      <c r="F82" s="391"/>
      <c r="G82" s="390" t="s">
        <v>166</v>
      </c>
      <c r="H82" s="392"/>
      <c r="I82" s="393"/>
    </row>
    <row r="83" spans="1:9" ht="15" customHeight="1" thickBot="1" x14ac:dyDescent="0.35">
      <c r="A83" s="650"/>
      <c r="B83" s="647" t="s">
        <v>732</v>
      </c>
      <c r="C83" s="385">
        <v>3.3</v>
      </c>
      <c r="D83" s="385">
        <v>0</v>
      </c>
      <c r="E83" s="385">
        <v>0</v>
      </c>
      <c r="F83" s="85"/>
      <c r="G83" s="385" t="s">
        <v>161</v>
      </c>
      <c r="H83" s="386">
        <v>288724610</v>
      </c>
      <c r="I83" s="385">
        <v>0</v>
      </c>
    </row>
    <row r="84" spans="1:9" ht="15" thickBot="1" x14ac:dyDescent="0.35">
      <c r="A84" s="645"/>
      <c r="B84" s="648"/>
      <c r="C84" s="385">
        <v>159.80000000000001</v>
      </c>
      <c r="D84" s="385">
        <v>0</v>
      </c>
      <c r="E84" s="385">
        <v>0</v>
      </c>
      <c r="F84" s="387"/>
      <c r="G84" s="385" t="s">
        <v>164</v>
      </c>
      <c r="H84" s="388"/>
      <c r="I84" s="385"/>
    </row>
    <row r="85" spans="1:9" ht="15" thickBot="1" x14ac:dyDescent="0.35">
      <c r="A85" s="645"/>
      <c r="B85" s="648"/>
      <c r="C85" s="385"/>
      <c r="D85" s="385"/>
      <c r="E85" s="385"/>
      <c r="F85" s="387"/>
      <c r="G85" s="385" t="s">
        <v>229</v>
      </c>
      <c r="H85" s="388"/>
      <c r="I85" s="385"/>
    </row>
    <row r="86" spans="1:9" ht="15" thickBot="1" x14ac:dyDescent="0.35">
      <c r="A86" s="645"/>
      <c r="B86" s="648"/>
      <c r="C86" s="394">
        <v>527</v>
      </c>
      <c r="D86" s="385">
        <v>0</v>
      </c>
      <c r="E86" s="385">
        <v>0</v>
      </c>
      <c r="F86" s="387"/>
      <c r="G86" s="385" t="s">
        <v>162</v>
      </c>
      <c r="H86" s="388"/>
      <c r="I86" s="385"/>
    </row>
    <row r="87" spans="1:9" ht="15" thickBot="1" x14ac:dyDescent="0.35">
      <c r="A87" s="645"/>
      <c r="B87" s="648"/>
      <c r="C87" s="385"/>
      <c r="D87" s="385"/>
      <c r="E87" s="385"/>
      <c r="F87" s="387"/>
      <c r="G87" s="385" t="s">
        <v>230</v>
      </c>
      <c r="H87" s="388"/>
      <c r="I87" s="385"/>
    </row>
    <row r="88" spans="1:9" ht="15" thickBot="1" x14ac:dyDescent="0.35">
      <c r="A88" s="646"/>
      <c r="B88" s="649"/>
      <c r="C88" s="393">
        <f>SUM(C83:C87)</f>
        <v>690.1</v>
      </c>
      <c r="D88" s="393">
        <f t="shared" ref="D88:E88" si="7">SUM(D83:D87)</f>
        <v>0</v>
      </c>
      <c r="E88" s="393">
        <f t="shared" si="7"/>
        <v>0</v>
      </c>
      <c r="F88" s="391"/>
      <c r="G88" s="390" t="s">
        <v>166</v>
      </c>
      <c r="H88" s="392"/>
      <c r="I88" s="393"/>
    </row>
    <row r="89" spans="1:9" ht="15" customHeight="1" thickBot="1" x14ac:dyDescent="0.35">
      <c r="A89" s="645"/>
      <c r="B89" s="647" t="s">
        <v>1571</v>
      </c>
      <c r="C89" s="385"/>
      <c r="D89" s="385"/>
      <c r="E89" s="385"/>
      <c r="F89" s="85"/>
      <c r="G89" s="385" t="s">
        <v>161</v>
      </c>
      <c r="H89" s="386">
        <v>288724610</v>
      </c>
      <c r="I89" s="385">
        <v>0</v>
      </c>
    </row>
    <row r="90" spans="1:9" ht="15" thickBot="1" x14ac:dyDescent="0.35">
      <c r="A90" s="645"/>
      <c r="B90" s="648"/>
      <c r="C90" s="394">
        <v>262</v>
      </c>
      <c r="D90" s="385">
        <v>822.9</v>
      </c>
      <c r="E90" s="385">
        <v>3949.9</v>
      </c>
      <c r="F90" s="387"/>
      <c r="G90" s="385" t="s">
        <v>164</v>
      </c>
      <c r="H90" s="388"/>
      <c r="I90" s="385"/>
    </row>
    <row r="91" spans="1:9" ht="15" thickBot="1" x14ac:dyDescent="0.35">
      <c r="A91" s="645"/>
      <c r="B91" s="648"/>
      <c r="C91" s="385"/>
      <c r="D91" s="385"/>
      <c r="E91" s="385"/>
      <c r="F91" s="387"/>
      <c r="G91" s="385" t="s">
        <v>229</v>
      </c>
      <c r="H91" s="388"/>
      <c r="I91" s="385"/>
    </row>
    <row r="92" spans="1:9" ht="15" thickBot="1" x14ac:dyDescent="0.35">
      <c r="A92" s="645"/>
      <c r="B92" s="648"/>
      <c r="C92" s="385"/>
      <c r="D92" s="385"/>
      <c r="E92" s="385"/>
      <c r="F92" s="387"/>
      <c r="G92" s="385" t="s">
        <v>162</v>
      </c>
      <c r="H92" s="388"/>
      <c r="I92" s="385"/>
    </row>
    <row r="93" spans="1:9" ht="15" thickBot="1" x14ac:dyDescent="0.35">
      <c r="A93" s="645"/>
      <c r="B93" s="648"/>
      <c r="C93" s="394">
        <v>873</v>
      </c>
      <c r="D93" s="394">
        <v>2743</v>
      </c>
      <c r="E93" s="385"/>
      <c r="F93" s="387"/>
      <c r="G93" s="385" t="s">
        <v>230</v>
      </c>
      <c r="H93" s="388"/>
      <c r="I93" s="385"/>
    </row>
    <row r="94" spans="1:9" ht="15" thickBot="1" x14ac:dyDescent="0.35">
      <c r="A94" s="646"/>
      <c r="B94" s="649"/>
      <c r="C94" s="393">
        <f>SUM(C89:C93)</f>
        <v>1135</v>
      </c>
      <c r="D94" s="393">
        <f t="shared" ref="D94:E94" si="8">SUM(D89:D93)</f>
        <v>3565.9</v>
      </c>
      <c r="E94" s="393">
        <f t="shared" si="8"/>
        <v>3949.9</v>
      </c>
      <c r="F94" s="391"/>
      <c r="G94" s="390" t="s">
        <v>166</v>
      </c>
      <c r="H94" s="392"/>
      <c r="I94" s="393"/>
    </row>
    <row r="95" spans="1:9" ht="15" customHeight="1" thickBot="1" x14ac:dyDescent="0.35">
      <c r="A95" s="645" t="s">
        <v>168</v>
      </c>
      <c r="B95" s="657" t="s">
        <v>234</v>
      </c>
      <c r="C95" s="384">
        <f>C101*1</f>
        <v>91.1</v>
      </c>
      <c r="D95" s="384">
        <f t="shared" ref="D95:E99" si="9">D101*1</f>
        <v>14.8</v>
      </c>
      <c r="E95" s="384">
        <f t="shared" si="9"/>
        <v>0</v>
      </c>
      <c r="F95" s="85" t="s">
        <v>233</v>
      </c>
      <c r="G95" s="385" t="s">
        <v>161</v>
      </c>
      <c r="H95" s="386"/>
      <c r="I95" s="385"/>
    </row>
    <row r="96" spans="1:9" ht="15" thickBot="1" x14ac:dyDescent="0.35">
      <c r="A96" s="645"/>
      <c r="B96" s="658"/>
      <c r="C96" s="384">
        <f>C102*1</f>
        <v>0</v>
      </c>
      <c r="D96" s="384">
        <f t="shared" si="9"/>
        <v>0</v>
      </c>
      <c r="E96" s="384">
        <f t="shared" si="9"/>
        <v>0</v>
      </c>
      <c r="F96" s="387"/>
      <c r="G96" s="385" t="s">
        <v>164</v>
      </c>
      <c r="H96" s="388"/>
      <c r="I96" s="385"/>
    </row>
    <row r="97" spans="1:9" ht="15" thickBot="1" x14ac:dyDescent="0.35">
      <c r="A97" s="645"/>
      <c r="B97" s="658"/>
      <c r="C97" s="384">
        <f>C103*1</f>
        <v>0</v>
      </c>
      <c r="D97" s="384">
        <f t="shared" si="9"/>
        <v>0</v>
      </c>
      <c r="E97" s="384">
        <f t="shared" si="9"/>
        <v>0</v>
      </c>
      <c r="F97" s="387"/>
      <c r="G97" s="385" t="s">
        <v>229</v>
      </c>
      <c r="H97" s="388"/>
      <c r="I97" s="385"/>
    </row>
    <row r="98" spans="1:9" ht="15" thickBot="1" x14ac:dyDescent="0.35">
      <c r="A98" s="645"/>
      <c r="B98" s="658"/>
      <c r="C98" s="384">
        <f>C104*1</f>
        <v>0</v>
      </c>
      <c r="D98" s="384">
        <f t="shared" si="9"/>
        <v>0</v>
      </c>
      <c r="E98" s="384">
        <f t="shared" si="9"/>
        <v>0</v>
      </c>
      <c r="F98" s="387"/>
      <c r="G98" s="385" t="s">
        <v>162</v>
      </c>
      <c r="H98" s="388"/>
      <c r="I98" s="385"/>
    </row>
    <row r="99" spans="1:9" ht="15" thickBot="1" x14ac:dyDescent="0.35">
      <c r="A99" s="645"/>
      <c r="B99" s="658"/>
      <c r="C99" s="384">
        <f>C105*1</f>
        <v>0</v>
      </c>
      <c r="D99" s="384">
        <f t="shared" si="9"/>
        <v>0</v>
      </c>
      <c r="E99" s="384">
        <f t="shared" si="9"/>
        <v>0</v>
      </c>
      <c r="F99" s="387"/>
      <c r="G99" s="385" t="s">
        <v>230</v>
      </c>
      <c r="H99" s="388"/>
      <c r="I99" s="385"/>
    </row>
    <row r="100" spans="1:9" ht="15" thickBot="1" x14ac:dyDescent="0.35">
      <c r="A100" s="646"/>
      <c r="B100" s="659"/>
      <c r="C100" s="390">
        <f>SUM(C95:C99)</f>
        <v>91.1</v>
      </c>
      <c r="D100" s="390">
        <f t="shared" ref="D100:E100" si="10">SUM(D95:D99)</f>
        <v>14.8</v>
      </c>
      <c r="E100" s="390">
        <f t="shared" si="10"/>
        <v>0</v>
      </c>
      <c r="F100" s="391"/>
      <c r="G100" s="390" t="s">
        <v>166</v>
      </c>
      <c r="H100" s="392"/>
      <c r="I100" s="393"/>
    </row>
    <row r="101" spans="1:9" ht="15" thickBot="1" x14ac:dyDescent="0.35">
      <c r="A101" s="645"/>
      <c r="B101" s="682" t="s">
        <v>1572</v>
      </c>
      <c r="C101" s="385">
        <v>91.1</v>
      </c>
      <c r="D101" s="385">
        <v>14.8</v>
      </c>
      <c r="E101" s="385"/>
      <c r="F101" s="85"/>
      <c r="G101" s="385" t="s">
        <v>161</v>
      </c>
      <c r="H101" s="386">
        <v>30492940</v>
      </c>
      <c r="I101" s="385"/>
    </row>
    <row r="102" spans="1:9" ht="15" thickBot="1" x14ac:dyDescent="0.35">
      <c r="A102" s="645"/>
      <c r="B102" s="683"/>
      <c r="C102" s="385"/>
      <c r="D102" s="385"/>
      <c r="E102" s="385"/>
      <c r="F102" s="387"/>
      <c r="G102" s="385" t="s">
        <v>164</v>
      </c>
      <c r="H102" s="388"/>
      <c r="I102" s="385"/>
    </row>
    <row r="103" spans="1:9" ht="15" thickBot="1" x14ac:dyDescent="0.35">
      <c r="A103" s="645"/>
      <c r="B103" s="683"/>
      <c r="C103" s="385"/>
      <c r="D103" s="385"/>
      <c r="E103" s="385"/>
      <c r="F103" s="387"/>
      <c r="G103" s="385" t="s">
        <v>229</v>
      </c>
      <c r="H103" s="388"/>
      <c r="I103" s="385"/>
    </row>
    <row r="104" spans="1:9" ht="15" thickBot="1" x14ac:dyDescent="0.35">
      <c r="A104" s="645"/>
      <c r="B104" s="683"/>
      <c r="C104" s="385"/>
      <c r="D104" s="385"/>
      <c r="E104" s="385"/>
      <c r="F104" s="387"/>
      <c r="G104" s="385" t="s">
        <v>162</v>
      </c>
      <c r="H104" s="388"/>
      <c r="I104" s="385"/>
    </row>
    <row r="105" spans="1:9" ht="15" thickBot="1" x14ac:dyDescent="0.35">
      <c r="A105" s="645"/>
      <c r="B105" s="683"/>
      <c r="C105" s="385"/>
      <c r="D105" s="385"/>
      <c r="E105" s="385"/>
      <c r="F105" s="387"/>
      <c r="G105" s="385" t="s">
        <v>230</v>
      </c>
      <c r="H105" s="388"/>
      <c r="I105" s="385"/>
    </row>
    <row r="106" spans="1:9" ht="15" thickBot="1" x14ac:dyDescent="0.35">
      <c r="A106" s="646"/>
      <c r="B106" s="684"/>
      <c r="C106" s="393">
        <f>SUM(C101:C105)</f>
        <v>91.1</v>
      </c>
      <c r="D106" s="393">
        <f t="shared" ref="D106:E106" si="11">SUM(D101:D105)</f>
        <v>14.8</v>
      </c>
      <c r="E106" s="393">
        <f t="shared" si="11"/>
        <v>0</v>
      </c>
      <c r="F106" s="391"/>
      <c r="G106" s="390" t="s">
        <v>166</v>
      </c>
      <c r="H106" s="392"/>
      <c r="I106" s="393"/>
    </row>
    <row r="107" spans="1:9" ht="15" thickBot="1" x14ac:dyDescent="0.35">
      <c r="A107" s="389"/>
      <c r="B107" s="396" t="s">
        <v>235</v>
      </c>
      <c r="C107" s="397"/>
      <c r="D107" s="397"/>
      <c r="E107" s="397"/>
      <c r="F107" s="397"/>
      <c r="G107" s="384"/>
      <c r="H107" s="386"/>
      <c r="I107" s="386"/>
    </row>
    <row r="108" spans="1:9" ht="27" thickBot="1" x14ac:dyDescent="0.35">
      <c r="A108" s="375" t="s">
        <v>236</v>
      </c>
      <c r="B108" s="376" t="s">
        <v>248</v>
      </c>
      <c r="C108" s="377"/>
      <c r="D108" s="377"/>
      <c r="E108" s="377"/>
      <c r="F108" s="378" t="s">
        <v>239</v>
      </c>
      <c r="G108" s="376"/>
      <c r="H108" s="377"/>
      <c r="I108" s="377"/>
    </row>
    <row r="109" spans="1:9" ht="15" customHeight="1" thickBot="1" x14ac:dyDescent="0.35">
      <c r="A109" s="379" t="s">
        <v>237</v>
      </c>
      <c r="B109" s="380" t="s">
        <v>249</v>
      </c>
      <c r="C109" s="381"/>
      <c r="D109" s="381"/>
      <c r="E109" s="381"/>
      <c r="F109" s="382" t="s">
        <v>238</v>
      </c>
      <c r="G109" s="380"/>
      <c r="H109" s="381"/>
      <c r="I109" s="381"/>
    </row>
    <row r="110" spans="1:9" ht="15" customHeight="1" thickBot="1" x14ac:dyDescent="0.35">
      <c r="A110" s="645" t="s">
        <v>240</v>
      </c>
      <c r="B110" s="657" t="s">
        <v>241</v>
      </c>
      <c r="C110" s="397"/>
      <c r="D110" s="397"/>
      <c r="E110" s="397"/>
      <c r="F110" s="85" t="s">
        <v>242</v>
      </c>
      <c r="G110" s="385" t="s">
        <v>161</v>
      </c>
      <c r="H110" s="386">
        <v>288724610</v>
      </c>
      <c r="I110" s="385">
        <v>0</v>
      </c>
    </row>
    <row r="111" spans="1:9" ht="15" thickBot="1" x14ac:dyDescent="0.35">
      <c r="A111" s="645"/>
      <c r="B111" s="658"/>
      <c r="C111" s="397"/>
      <c r="D111" s="397"/>
      <c r="E111" s="397"/>
      <c r="F111" s="387"/>
      <c r="G111" s="385" t="s">
        <v>164</v>
      </c>
      <c r="H111" s="388"/>
      <c r="I111" s="385"/>
    </row>
    <row r="112" spans="1:9" ht="15" thickBot="1" x14ac:dyDescent="0.35">
      <c r="A112" s="645"/>
      <c r="B112" s="658"/>
      <c r="C112" s="397"/>
      <c r="D112" s="397"/>
      <c r="E112" s="397"/>
      <c r="F112" s="387"/>
      <c r="G112" s="385" t="s">
        <v>229</v>
      </c>
      <c r="H112" s="388"/>
      <c r="I112" s="385"/>
    </row>
    <row r="113" spans="1:9" ht="15" thickBot="1" x14ac:dyDescent="0.35">
      <c r="A113" s="645"/>
      <c r="B113" s="658"/>
      <c r="C113" s="397"/>
      <c r="D113" s="397"/>
      <c r="E113" s="397"/>
      <c r="F113" s="387"/>
      <c r="G113" s="385" t="s">
        <v>162</v>
      </c>
      <c r="H113" s="388"/>
      <c r="I113" s="385"/>
    </row>
    <row r="114" spans="1:9" ht="15" thickBot="1" x14ac:dyDescent="0.35">
      <c r="A114" s="645"/>
      <c r="B114" s="658"/>
      <c r="C114" s="397"/>
      <c r="D114" s="397"/>
      <c r="E114" s="397"/>
      <c r="F114" s="387"/>
      <c r="G114" s="385" t="s">
        <v>230</v>
      </c>
      <c r="H114" s="388"/>
      <c r="I114" s="385"/>
    </row>
    <row r="115" spans="1:9" ht="15" thickBot="1" x14ac:dyDescent="0.35">
      <c r="A115" s="646"/>
      <c r="B115" s="659"/>
      <c r="C115" s="398"/>
      <c r="D115" s="398"/>
      <c r="E115" s="398"/>
      <c r="F115" s="391"/>
      <c r="G115" s="390" t="s">
        <v>166</v>
      </c>
      <c r="H115" s="392"/>
      <c r="I115" s="393"/>
    </row>
    <row r="116" spans="1:9" ht="15" thickBot="1" x14ac:dyDescent="0.35">
      <c r="A116" s="645"/>
      <c r="B116" s="647" t="s">
        <v>1573</v>
      </c>
      <c r="C116" s="397"/>
      <c r="D116" s="397"/>
      <c r="E116" s="397"/>
      <c r="F116" s="85"/>
      <c r="G116" s="385" t="s">
        <v>161</v>
      </c>
      <c r="H116" s="386"/>
      <c r="I116" s="385"/>
    </row>
    <row r="117" spans="1:9" ht="15" thickBot="1" x14ac:dyDescent="0.35">
      <c r="A117" s="645"/>
      <c r="B117" s="648"/>
      <c r="C117" s="397"/>
      <c r="D117" s="397"/>
      <c r="E117" s="397"/>
      <c r="F117" s="387"/>
      <c r="G117" s="385" t="s">
        <v>164</v>
      </c>
      <c r="H117" s="388"/>
      <c r="I117" s="385"/>
    </row>
    <row r="118" spans="1:9" ht="15" thickBot="1" x14ac:dyDescent="0.35">
      <c r="A118" s="645"/>
      <c r="B118" s="648"/>
      <c r="C118" s="397"/>
      <c r="D118" s="397"/>
      <c r="E118" s="397"/>
      <c r="F118" s="387"/>
      <c r="G118" s="385" t="s">
        <v>229</v>
      </c>
      <c r="H118" s="388"/>
      <c r="I118" s="385"/>
    </row>
    <row r="119" spans="1:9" ht="15" thickBot="1" x14ac:dyDescent="0.35">
      <c r="A119" s="645"/>
      <c r="B119" s="648"/>
      <c r="C119" s="397"/>
      <c r="D119" s="397"/>
      <c r="E119" s="397"/>
      <c r="F119" s="387"/>
      <c r="G119" s="385" t="s">
        <v>162</v>
      </c>
      <c r="H119" s="388"/>
      <c r="I119" s="385"/>
    </row>
    <row r="120" spans="1:9" ht="15" thickBot="1" x14ac:dyDescent="0.35">
      <c r="A120" s="645"/>
      <c r="B120" s="648"/>
      <c r="C120" s="397"/>
      <c r="D120" s="397"/>
      <c r="E120" s="397"/>
      <c r="F120" s="387"/>
      <c r="G120" s="385" t="s">
        <v>230</v>
      </c>
      <c r="H120" s="388"/>
      <c r="I120" s="385"/>
    </row>
    <row r="121" spans="1:9" ht="15" thickBot="1" x14ac:dyDescent="0.35">
      <c r="A121" s="646"/>
      <c r="B121" s="649"/>
      <c r="C121" s="398"/>
      <c r="D121" s="398"/>
      <c r="E121" s="398"/>
      <c r="F121" s="391"/>
      <c r="G121" s="390" t="s">
        <v>166</v>
      </c>
      <c r="H121" s="392"/>
      <c r="I121" s="393"/>
    </row>
    <row r="122" spans="1:9" ht="15" customHeight="1" thickBot="1" x14ac:dyDescent="0.35">
      <c r="A122" s="645" t="s">
        <v>250</v>
      </c>
      <c r="B122" s="685" t="s">
        <v>252</v>
      </c>
      <c r="C122" s="384">
        <f>C128+C134+C140+C146+C152</f>
        <v>32.5</v>
      </c>
      <c r="D122" s="384">
        <f t="shared" ref="D122:E126" si="12">D128+D134+D140+D146+D152</f>
        <v>13511.4</v>
      </c>
      <c r="E122" s="384">
        <f t="shared" si="12"/>
        <v>325</v>
      </c>
      <c r="F122" s="85" t="s">
        <v>251</v>
      </c>
      <c r="G122" s="385" t="s">
        <v>161</v>
      </c>
      <c r="H122" s="386">
        <v>248209780</v>
      </c>
      <c r="I122" s="385">
        <v>0</v>
      </c>
    </row>
    <row r="123" spans="1:9" ht="15" thickBot="1" x14ac:dyDescent="0.35">
      <c r="A123" s="645"/>
      <c r="B123" s="686"/>
      <c r="C123" s="383">
        <f>C129+C135+C141+C147+C153</f>
        <v>964.3</v>
      </c>
      <c r="D123" s="384">
        <f t="shared" si="12"/>
        <v>0</v>
      </c>
      <c r="E123" s="384">
        <f t="shared" si="12"/>
        <v>0</v>
      </c>
      <c r="F123" s="387"/>
      <c r="G123" s="385" t="s">
        <v>164</v>
      </c>
      <c r="H123" s="388"/>
      <c r="I123" s="385"/>
    </row>
    <row r="124" spans="1:9" ht="15" thickBot="1" x14ac:dyDescent="0.35">
      <c r="A124" s="645"/>
      <c r="B124" s="686"/>
      <c r="C124" s="384">
        <f>C130+C136+C142+C148+C154</f>
        <v>7232.7</v>
      </c>
      <c r="D124" s="384">
        <f t="shared" si="12"/>
        <v>0</v>
      </c>
      <c r="E124" s="384">
        <f t="shared" si="12"/>
        <v>0</v>
      </c>
      <c r="F124" s="387"/>
      <c r="G124" s="385" t="s">
        <v>229</v>
      </c>
      <c r="H124" s="388"/>
      <c r="I124" s="385"/>
    </row>
    <row r="125" spans="1:9" ht="15" thickBot="1" x14ac:dyDescent="0.35">
      <c r="A125" s="645"/>
      <c r="B125" s="686"/>
      <c r="C125" s="384">
        <f>C131+C137+C143+C149+C155</f>
        <v>0</v>
      </c>
      <c r="D125" s="384">
        <f t="shared" si="12"/>
        <v>303</v>
      </c>
      <c r="E125" s="384">
        <f t="shared" si="12"/>
        <v>473.9</v>
      </c>
      <c r="F125" s="387"/>
      <c r="G125" s="385" t="s">
        <v>162</v>
      </c>
      <c r="H125" s="388"/>
      <c r="I125" s="385"/>
    </row>
    <row r="126" spans="1:9" ht="15" thickBot="1" x14ac:dyDescent="0.35">
      <c r="A126" s="645"/>
      <c r="B126" s="686"/>
      <c r="C126" s="383">
        <f>C132+C138+C144+C150+C156</f>
        <v>4419</v>
      </c>
      <c r="D126" s="384">
        <f t="shared" si="12"/>
        <v>3337</v>
      </c>
      <c r="E126" s="384">
        <f t="shared" si="12"/>
        <v>0</v>
      </c>
      <c r="F126" s="387"/>
      <c r="G126" s="385" t="s">
        <v>230</v>
      </c>
      <c r="H126" s="388"/>
      <c r="I126" s="385"/>
    </row>
    <row r="127" spans="1:9" ht="15" thickBot="1" x14ac:dyDescent="0.35">
      <c r="A127" s="646"/>
      <c r="B127" s="687"/>
      <c r="C127" s="390">
        <f>SUM(C122:C126)</f>
        <v>12648.5</v>
      </c>
      <c r="D127" s="390">
        <f t="shared" ref="D127:E127" si="13">SUM(D122:D126)</f>
        <v>17151.400000000001</v>
      </c>
      <c r="E127" s="390">
        <f t="shared" si="13"/>
        <v>798.9</v>
      </c>
      <c r="F127" s="391"/>
      <c r="G127" s="390" t="s">
        <v>166</v>
      </c>
      <c r="H127" s="392"/>
      <c r="I127" s="393"/>
    </row>
    <row r="128" spans="1:9" ht="15" customHeight="1" thickBot="1" x14ac:dyDescent="0.35">
      <c r="A128" s="650"/>
      <c r="B128" s="647" t="s">
        <v>733</v>
      </c>
      <c r="C128" s="385"/>
      <c r="D128" s="385">
        <v>11993.8</v>
      </c>
      <c r="E128" s="385"/>
      <c r="F128" s="387"/>
      <c r="G128" s="385" t="s">
        <v>161</v>
      </c>
      <c r="H128" s="386">
        <v>248209780</v>
      </c>
      <c r="I128" s="385">
        <v>0</v>
      </c>
    </row>
    <row r="129" spans="1:9" ht="15" thickBot="1" x14ac:dyDescent="0.35">
      <c r="A129" s="645"/>
      <c r="B129" s="648"/>
      <c r="C129" s="385">
        <v>83.3</v>
      </c>
      <c r="D129" s="385"/>
      <c r="E129" s="385"/>
      <c r="F129" s="387"/>
      <c r="G129" s="385" t="s">
        <v>164</v>
      </c>
      <c r="H129" s="388"/>
      <c r="I129" s="385"/>
    </row>
    <row r="130" spans="1:9" ht="15" thickBot="1" x14ac:dyDescent="0.35">
      <c r="A130" s="645"/>
      <c r="B130" s="648"/>
      <c r="C130" s="385">
        <v>7232.7</v>
      </c>
      <c r="D130" s="385"/>
      <c r="E130" s="385"/>
      <c r="F130" s="387"/>
      <c r="G130" s="385" t="s">
        <v>229</v>
      </c>
      <c r="H130" s="388"/>
      <c r="I130" s="385"/>
    </row>
    <row r="131" spans="1:9" ht="15" thickBot="1" x14ac:dyDescent="0.35">
      <c r="A131" s="645"/>
      <c r="B131" s="648"/>
      <c r="C131" s="385"/>
      <c r="D131" s="385"/>
      <c r="E131" s="385"/>
      <c r="F131" s="387"/>
      <c r="G131" s="385" t="s">
        <v>162</v>
      </c>
      <c r="H131" s="388"/>
      <c r="I131" s="385"/>
    </row>
    <row r="132" spans="1:9" ht="15" thickBot="1" x14ac:dyDescent="0.35">
      <c r="A132" s="645"/>
      <c r="B132" s="648"/>
      <c r="C132" s="394">
        <v>2969</v>
      </c>
      <c r="D132" s="394">
        <v>3337</v>
      </c>
      <c r="E132" s="385"/>
      <c r="F132" s="387"/>
      <c r="G132" s="385" t="s">
        <v>230</v>
      </c>
      <c r="H132" s="388"/>
      <c r="I132" s="385"/>
    </row>
    <row r="133" spans="1:9" ht="15" thickBot="1" x14ac:dyDescent="0.35">
      <c r="A133" s="646"/>
      <c r="B133" s="649"/>
      <c r="C133" s="393">
        <f>SUM(C128:C132)</f>
        <v>10285</v>
      </c>
      <c r="D133" s="393">
        <f t="shared" ref="D133:E133" si="14">SUM(D128:D132)</f>
        <v>15330.8</v>
      </c>
      <c r="E133" s="393">
        <f t="shared" si="14"/>
        <v>0</v>
      </c>
      <c r="F133" s="391"/>
      <c r="G133" s="390" t="s">
        <v>166</v>
      </c>
      <c r="H133" s="392"/>
      <c r="I133" s="385"/>
    </row>
    <row r="134" spans="1:9" ht="15" customHeight="1" thickBot="1" x14ac:dyDescent="0.35">
      <c r="A134" s="650"/>
      <c r="B134" s="647" t="s">
        <v>734</v>
      </c>
      <c r="C134" s="385">
        <v>0</v>
      </c>
      <c r="D134" s="385">
        <v>0</v>
      </c>
      <c r="E134" s="394">
        <v>325</v>
      </c>
      <c r="F134" s="387"/>
      <c r="G134" s="385" t="s">
        <v>161</v>
      </c>
      <c r="H134" s="386">
        <v>248209780</v>
      </c>
      <c r="I134" s="385">
        <v>0</v>
      </c>
    </row>
    <row r="135" spans="1:9" ht="15" thickBot="1" x14ac:dyDescent="0.35">
      <c r="A135" s="645"/>
      <c r="B135" s="648"/>
      <c r="C135" s="385"/>
      <c r="D135" s="385"/>
      <c r="E135" s="385"/>
      <c r="F135" s="387"/>
      <c r="G135" s="385" t="s">
        <v>164</v>
      </c>
      <c r="H135" s="388"/>
      <c r="I135" s="385"/>
    </row>
    <row r="136" spans="1:9" ht="15" thickBot="1" x14ac:dyDescent="0.35">
      <c r="A136" s="645"/>
      <c r="B136" s="648"/>
      <c r="C136" s="385"/>
      <c r="D136" s="385"/>
      <c r="E136" s="385"/>
      <c r="F136" s="387"/>
      <c r="G136" s="385" t="s">
        <v>229</v>
      </c>
      <c r="H136" s="388"/>
      <c r="I136" s="385"/>
    </row>
    <row r="137" spans="1:9" ht="15" thickBot="1" x14ac:dyDescent="0.35">
      <c r="A137" s="645"/>
      <c r="B137" s="648"/>
      <c r="C137" s="385">
        <v>0</v>
      </c>
      <c r="D137" s="385">
        <v>0</v>
      </c>
      <c r="E137" s="394">
        <v>450</v>
      </c>
      <c r="F137" s="387"/>
      <c r="G137" s="385" t="s">
        <v>162</v>
      </c>
      <c r="H137" s="388"/>
      <c r="I137" s="385"/>
    </row>
    <row r="138" spans="1:9" ht="15" thickBot="1" x14ac:dyDescent="0.35">
      <c r="A138" s="645"/>
      <c r="B138" s="648"/>
      <c r="C138" s="385"/>
      <c r="D138" s="385"/>
      <c r="E138" s="385"/>
      <c r="F138" s="387"/>
      <c r="G138" s="385" t="s">
        <v>230</v>
      </c>
      <c r="H138" s="388"/>
      <c r="I138" s="385"/>
    </row>
    <row r="139" spans="1:9" ht="15" thickBot="1" x14ac:dyDescent="0.35">
      <c r="A139" s="646"/>
      <c r="B139" s="649"/>
      <c r="C139" s="395">
        <f>SUM(C134:C138)</f>
        <v>0</v>
      </c>
      <c r="D139" s="395">
        <f t="shared" ref="D139:E139" si="15">SUM(D134:D138)</f>
        <v>0</v>
      </c>
      <c r="E139" s="395">
        <f t="shared" si="15"/>
        <v>775</v>
      </c>
      <c r="F139" s="391"/>
      <c r="G139" s="390" t="s">
        <v>166</v>
      </c>
      <c r="H139" s="392"/>
      <c r="I139" s="393"/>
    </row>
    <row r="140" spans="1:9" ht="15" customHeight="1" thickBot="1" x14ac:dyDescent="0.35">
      <c r="A140" s="645"/>
      <c r="B140" s="648" t="s">
        <v>1574</v>
      </c>
      <c r="C140" s="385"/>
      <c r="D140" s="394">
        <v>1370</v>
      </c>
      <c r="E140" s="385"/>
      <c r="F140" s="387"/>
      <c r="G140" s="385" t="s">
        <v>161</v>
      </c>
      <c r="H140" s="386">
        <v>248209780</v>
      </c>
      <c r="I140" s="385">
        <v>0</v>
      </c>
    </row>
    <row r="141" spans="1:9" ht="15" thickBot="1" x14ac:dyDescent="0.35">
      <c r="A141" s="645"/>
      <c r="B141" s="648"/>
      <c r="C141" s="394">
        <v>550</v>
      </c>
      <c r="D141" s="385"/>
      <c r="E141" s="385"/>
      <c r="F141" s="387"/>
      <c r="G141" s="385" t="s">
        <v>164</v>
      </c>
      <c r="H141" s="388"/>
      <c r="I141" s="385"/>
    </row>
    <row r="142" spans="1:9" ht="15" thickBot="1" x14ac:dyDescent="0.35">
      <c r="A142" s="645"/>
      <c r="B142" s="648"/>
      <c r="C142" s="385"/>
      <c r="D142" s="385"/>
      <c r="E142" s="385"/>
      <c r="F142" s="387"/>
      <c r="G142" s="385" t="s">
        <v>229</v>
      </c>
      <c r="H142" s="388"/>
      <c r="I142" s="385"/>
    </row>
    <row r="143" spans="1:9" ht="15" thickBot="1" x14ac:dyDescent="0.35">
      <c r="A143" s="645"/>
      <c r="B143" s="648"/>
      <c r="C143" s="385"/>
      <c r="D143" s="385"/>
      <c r="E143" s="385"/>
      <c r="F143" s="387"/>
      <c r="G143" s="385" t="s">
        <v>162</v>
      </c>
      <c r="H143" s="388"/>
      <c r="I143" s="385"/>
    </row>
    <row r="144" spans="1:9" ht="15" thickBot="1" x14ac:dyDescent="0.35">
      <c r="A144" s="645"/>
      <c r="B144" s="648"/>
      <c r="C144" s="394">
        <v>1450</v>
      </c>
      <c r="D144" s="385"/>
      <c r="E144" s="385"/>
      <c r="F144" s="387"/>
      <c r="G144" s="385" t="s">
        <v>230</v>
      </c>
      <c r="H144" s="388"/>
      <c r="I144" s="385"/>
    </row>
    <row r="145" spans="1:9" ht="15" thickBot="1" x14ac:dyDescent="0.35">
      <c r="A145" s="646"/>
      <c r="B145" s="649"/>
      <c r="C145" s="393">
        <f>SUM(C140:C144)</f>
        <v>2000</v>
      </c>
      <c r="D145" s="393">
        <f t="shared" ref="D145:E145" si="16">SUM(D140:D144)</f>
        <v>1370</v>
      </c>
      <c r="E145" s="393">
        <f t="shared" si="16"/>
        <v>0</v>
      </c>
      <c r="F145" s="391"/>
      <c r="G145" s="390" t="s">
        <v>166</v>
      </c>
      <c r="H145" s="392"/>
      <c r="I145" s="393"/>
    </row>
    <row r="146" spans="1:9" ht="15" thickBot="1" x14ac:dyDescent="0.35">
      <c r="A146" s="645"/>
      <c r="B146" s="648" t="s">
        <v>1575</v>
      </c>
      <c r="C146" s="385">
        <v>24.6</v>
      </c>
      <c r="D146" s="385">
        <v>117.6</v>
      </c>
      <c r="E146" s="385"/>
      <c r="F146" s="387"/>
      <c r="G146" s="385" t="s">
        <v>161</v>
      </c>
      <c r="H146" s="386">
        <v>248209780</v>
      </c>
      <c r="I146" s="385">
        <v>0</v>
      </c>
    </row>
    <row r="147" spans="1:9" ht="15" thickBot="1" x14ac:dyDescent="0.35">
      <c r="A147" s="645"/>
      <c r="B147" s="648"/>
      <c r="C147" s="385">
        <v>243.8</v>
      </c>
      <c r="D147" s="385"/>
      <c r="E147" s="385"/>
      <c r="F147" s="387"/>
      <c r="G147" s="385" t="s">
        <v>164</v>
      </c>
      <c r="H147" s="388"/>
      <c r="I147" s="385"/>
    </row>
    <row r="148" spans="1:9" ht="15" thickBot="1" x14ac:dyDescent="0.35">
      <c r="A148" s="645"/>
      <c r="B148" s="648"/>
      <c r="C148" s="385"/>
      <c r="D148" s="385"/>
      <c r="E148" s="385"/>
      <c r="F148" s="387"/>
      <c r="G148" s="385" t="s">
        <v>229</v>
      </c>
      <c r="H148" s="388"/>
      <c r="I148" s="385"/>
    </row>
    <row r="149" spans="1:9" ht="15" thickBot="1" x14ac:dyDescent="0.35">
      <c r="A149" s="645"/>
      <c r="B149" s="648"/>
      <c r="C149" s="385"/>
      <c r="D149" s="385">
        <v>226.9</v>
      </c>
      <c r="E149" s="385"/>
      <c r="F149" s="387"/>
      <c r="G149" s="385" t="s">
        <v>162</v>
      </c>
      <c r="H149" s="388"/>
      <c r="I149" s="385"/>
    </row>
    <row r="150" spans="1:9" ht="15" thickBot="1" x14ac:dyDescent="0.35">
      <c r="A150" s="645"/>
      <c r="B150" s="648"/>
      <c r="C150" s="385"/>
      <c r="D150" s="385"/>
      <c r="E150" s="385"/>
      <c r="F150" s="387"/>
      <c r="G150" s="385" t="s">
        <v>230</v>
      </c>
      <c r="H150" s="388"/>
      <c r="I150" s="385"/>
    </row>
    <row r="151" spans="1:9" ht="15" thickBot="1" x14ac:dyDescent="0.35">
      <c r="A151" s="646"/>
      <c r="B151" s="649"/>
      <c r="C151" s="393">
        <f>SUM(C146:C150)</f>
        <v>268.40000000000003</v>
      </c>
      <c r="D151" s="393">
        <f t="shared" ref="D151:E151" si="17">SUM(D146:D150)</f>
        <v>344.5</v>
      </c>
      <c r="E151" s="393">
        <f t="shared" si="17"/>
        <v>0</v>
      </c>
      <c r="F151" s="391"/>
      <c r="G151" s="390" t="s">
        <v>166</v>
      </c>
      <c r="H151" s="392"/>
      <c r="I151" s="393"/>
    </row>
    <row r="152" spans="1:9" ht="15" thickBot="1" x14ac:dyDescent="0.35">
      <c r="A152" s="645"/>
      <c r="B152" s="648" t="s">
        <v>1576</v>
      </c>
      <c r="C152" s="385">
        <v>7.9</v>
      </c>
      <c r="D152" s="394">
        <v>30</v>
      </c>
      <c r="E152" s="385"/>
      <c r="F152" s="85"/>
      <c r="G152" s="385" t="s">
        <v>161</v>
      </c>
      <c r="H152" s="386"/>
      <c r="I152" s="385"/>
    </row>
    <row r="153" spans="1:9" ht="15" thickBot="1" x14ac:dyDescent="0.35">
      <c r="A153" s="645"/>
      <c r="B153" s="648"/>
      <c r="C153" s="385">
        <v>87.2</v>
      </c>
      <c r="D153" s="385"/>
      <c r="E153" s="385"/>
      <c r="F153" s="387"/>
      <c r="G153" s="385" t="s">
        <v>164</v>
      </c>
      <c r="H153" s="388"/>
      <c r="I153" s="385"/>
    </row>
    <row r="154" spans="1:9" ht="15" thickBot="1" x14ac:dyDescent="0.35">
      <c r="A154" s="645"/>
      <c r="B154" s="648"/>
      <c r="C154" s="385"/>
      <c r="D154" s="385"/>
      <c r="E154" s="385"/>
      <c r="F154" s="387"/>
      <c r="G154" s="385" t="s">
        <v>229</v>
      </c>
      <c r="H154" s="388"/>
      <c r="I154" s="385"/>
    </row>
    <row r="155" spans="1:9" ht="15" thickBot="1" x14ac:dyDescent="0.35">
      <c r="A155" s="645"/>
      <c r="B155" s="648"/>
      <c r="C155" s="385"/>
      <c r="D155" s="385">
        <v>76.099999999999994</v>
      </c>
      <c r="E155" s="385">
        <v>23.9</v>
      </c>
      <c r="F155" s="387"/>
      <c r="G155" s="385" t="s">
        <v>162</v>
      </c>
      <c r="H155" s="388"/>
      <c r="I155" s="385"/>
    </row>
    <row r="156" spans="1:9" ht="15" thickBot="1" x14ac:dyDescent="0.35">
      <c r="A156" s="645"/>
      <c r="B156" s="648"/>
      <c r="C156" s="385"/>
      <c r="D156" s="385"/>
      <c r="E156" s="385"/>
      <c r="F156" s="387"/>
      <c r="G156" s="385" t="s">
        <v>230</v>
      </c>
      <c r="H156" s="388"/>
      <c r="I156" s="385"/>
    </row>
    <row r="157" spans="1:9" ht="15" thickBot="1" x14ac:dyDescent="0.35">
      <c r="A157" s="646"/>
      <c r="B157" s="649"/>
      <c r="C157" s="393">
        <f>SUM(C152:C156)</f>
        <v>95.100000000000009</v>
      </c>
      <c r="D157" s="393">
        <f t="shared" ref="D157:E157" si="18">SUM(D152:D156)</f>
        <v>106.1</v>
      </c>
      <c r="E157" s="393">
        <f t="shared" si="18"/>
        <v>23.9</v>
      </c>
      <c r="F157" s="391"/>
      <c r="G157" s="390" t="s">
        <v>166</v>
      </c>
      <c r="H157" s="392"/>
      <c r="I157" s="393"/>
    </row>
    <row r="158" spans="1:9" ht="15" thickBot="1" x14ac:dyDescent="0.35">
      <c r="A158" s="389"/>
      <c r="B158" s="396" t="s">
        <v>253</v>
      </c>
      <c r="C158" s="397"/>
      <c r="D158" s="397"/>
      <c r="E158" s="397"/>
      <c r="F158" s="397"/>
      <c r="G158" s="384"/>
      <c r="H158" s="386"/>
      <c r="I158" s="386"/>
    </row>
    <row r="159" spans="1:9" ht="27" thickBot="1" x14ac:dyDescent="0.35">
      <c r="A159" s="375" t="s">
        <v>254</v>
      </c>
      <c r="B159" s="376" t="s">
        <v>258</v>
      </c>
      <c r="C159" s="377"/>
      <c r="D159" s="377"/>
      <c r="E159" s="377"/>
      <c r="F159" s="378" t="s">
        <v>257</v>
      </c>
      <c r="G159" s="376"/>
      <c r="H159" s="377"/>
      <c r="I159" s="377"/>
    </row>
    <row r="160" spans="1:9" ht="27" thickBot="1" x14ac:dyDescent="0.35">
      <c r="A160" s="379" t="s">
        <v>255</v>
      </c>
      <c r="B160" s="380" t="s">
        <v>260</v>
      </c>
      <c r="C160" s="381"/>
      <c r="D160" s="381"/>
      <c r="E160" s="381"/>
      <c r="F160" s="382" t="s">
        <v>259</v>
      </c>
      <c r="G160" s="380"/>
      <c r="H160" s="381"/>
      <c r="I160" s="381"/>
    </row>
    <row r="161" spans="1:9" ht="15" customHeight="1" thickBot="1" x14ac:dyDescent="0.35">
      <c r="A161" s="645" t="s">
        <v>256</v>
      </c>
      <c r="B161" s="657" t="s">
        <v>262</v>
      </c>
      <c r="C161" s="384">
        <f>C167*1</f>
        <v>500</v>
      </c>
      <c r="D161" s="384">
        <f t="shared" ref="D161:E165" si="19">D167*1</f>
        <v>0</v>
      </c>
      <c r="E161" s="384">
        <f t="shared" si="19"/>
        <v>0</v>
      </c>
      <c r="F161" s="85" t="s">
        <v>261</v>
      </c>
      <c r="G161" s="385" t="s">
        <v>161</v>
      </c>
      <c r="H161" s="386">
        <v>288724610</v>
      </c>
      <c r="I161" s="385">
        <v>0</v>
      </c>
    </row>
    <row r="162" spans="1:9" ht="15" thickBot="1" x14ac:dyDescent="0.35">
      <c r="A162" s="645"/>
      <c r="B162" s="658"/>
      <c r="C162" s="384">
        <f>C168*1</f>
        <v>3588.4</v>
      </c>
      <c r="D162" s="384">
        <f t="shared" si="19"/>
        <v>0</v>
      </c>
      <c r="E162" s="384">
        <f t="shared" si="19"/>
        <v>0</v>
      </c>
      <c r="F162" s="387"/>
      <c r="G162" s="385" t="s">
        <v>164</v>
      </c>
      <c r="H162" s="388"/>
      <c r="I162" s="385"/>
    </row>
    <row r="163" spans="1:9" ht="15" thickBot="1" x14ac:dyDescent="0.35">
      <c r="A163" s="645"/>
      <c r="B163" s="658"/>
      <c r="C163" s="384">
        <f>C169*1</f>
        <v>0</v>
      </c>
      <c r="D163" s="384">
        <f t="shared" si="19"/>
        <v>0</v>
      </c>
      <c r="E163" s="384">
        <f t="shared" si="19"/>
        <v>0</v>
      </c>
      <c r="F163" s="387"/>
      <c r="G163" s="385" t="s">
        <v>229</v>
      </c>
      <c r="H163" s="388"/>
      <c r="I163" s="385"/>
    </row>
    <row r="164" spans="1:9" ht="15" thickBot="1" x14ac:dyDescent="0.35">
      <c r="A164" s="645"/>
      <c r="B164" s="658"/>
      <c r="C164" s="384">
        <f>C170*1</f>
        <v>0</v>
      </c>
      <c r="D164" s="384">
        <f t="shared" si="19"/>
        <v>0</v>
      </c>
      <c r="E164" s="384">
        <f t="shared" si="19"/>
        <v>0</v>
      </c>
      <c r="F164" s="387"/>
      <c r="G164" s="385" t="s">
        <v>162</v>
      </c>
      <c r="H164" s="388"/>
      <c r="I164" s="385"/>
    </row>
    <row r="165" spans="1:9" ht="15" thickBot="1" x14ac:dyDescent="0.35">
      <c r="A165" s="645"/>
      <c r="B165" s="658"/>
      <c r="C165" s="384">
        <f>C171*1</f>
        <v>0</v>
      </c>
      <c r="D165" s="384">
        <f t="shared" si="19"/>
        <v>0</v>
      </c>
      <c r="E165" s="384">
        <f t="shared" si="19"/>
        <v>0</v>
      </c>
      <c r="F165" s="387"/>
      <c r="G165" s="385" t="s">
        <v>230</v>
      </c>
      <c r="H165" s="388"/>
      <c r="I165" s="385"/>
    </row>
    <row r="166" spans="1:9" ht="15" thickBot="1" x14ac:dyDescent="0.35">
      <c r="A166" s="646"/>
      <c r="B166" s="659"/>
      <c r="C166" s="390">
        <f>SUM(C161:C165)</f>
        <v>4088.4</v>
      </c>
      <c r="D166" s="390">
        <f t="shared" ref="D166:E166" si="20">SUM(D161:D165)</f>
        <v>0</v>
      </c>
      <c r="E166" s="390">
        <f t="shared" si="20"/>
        <v>0</v>
      </c>
      <c r="F166" s="391"/>
      <c r="G166" s="390" t="s">
        <v>166</v>
      </c>
      <c r="H166" s="392"/>
      <c r="I166" s="393"/>
    </row>
    <row r="167" spans="1:9" ht="15" customHeight="1" thickBot="1" x14ac:dyDescent="0.35">
      <c r="A167" s="645"/>
      <c r="B167" s="647" t="s">
        <v>1577</v>
      </c>
      <c r="C167" s="394">
        <v>500</v>
      </c>
      <c r="D167" s="385">
        <v>0</v>
      </c>
      <c r="E167" s="385">
        <v>0</v>
      </c>
      <c r="F167" s="85"/>
      <c r="G167" s="385" t="s">
        <v>161</v>
      </c>
      <c r="H167" s="386">
        <v>248209780</v>
      </c>
      <c r="I167" s="385"/>
    </row>
    <row r="168" spans="1:9" ht="15" thickBot="1" x14ac:dyDescent="0.35">
      <c r="A168" s="645"/>
      <c r="B168" s="648"/>
      <c r="C168" s="385">
        <v>3588.4</v>
      </c>
      <c r="D168" s="385">
        <v>0</v>
      </c>
      <c r="E168" s="385">
        <v>0</v>
      </c>
      <c r="F168" s="387"/>
      <c r="G168" s="385" t="s">
        <v>164</v>
      </c>
      <c r="H168" s="388"/>
      <c r="I168" s="385"/>
    </row>
    <row r="169" spans="1:9" ht="15" thickBot="1" x14ac:dyDescent="0.35">
      <c r="A169" s="645"/>
      <c r="B169" s="648"/>
      <c r="C169" s="385"/>
      <c r="D169" s="385"/>
      <c r="E169" s="385"/>
      <c r="F169" s="387"/>
      <c r="G169" s="385" t="s">
        <v>229</v>
      </c>
      <c r="H169" s="388"/>
      <c r="I169" s="385"/>
    </row>
    <row r="170" spans="1:9" ht="15" thickBot="1" x14ac:dyDescent="0.35">
      <c r="A170" s="645"/>
      <c r="B170" s="648"/>
      <c r="C170" s="385"/>
      <c r="D170" s="385"/>
      <c r="E170" s="385"/>
      <c r="F170" s="387"/>
      <c r="G170" s="385" t="s">
        <v>162</v>
      </c>
      <c r="H170" s="388"/>
      <c r="I170" s="385"/>
    </row>
    <row r="171" spans="1:9" ht="15" thickBot="1" x14ac:dyDescent="0.35">
      <c r="A171" s="645"/>
      <c r="B171" s="648"/>
      <c r="C171" s="385"/>
      <c r="D171" s="385"/>
      <c r="E171" s="385"/>
      <c r="F171" s="387"/>
      <c r="G171" s="385" t="s">
        <v>230</v>
      </c>
      <c r="H171" s="388"/>
      <c r="I171" s="385"/>
    </row>
    <row r="172" spans="1:9" ht="15" thickBot="1" x14ac:dyDescent="0.35">
      <c r="A172" s="646"/>
      <c r="B172" s="649"/>
      <c r="C172" s="393">
        <f>SUM(C167:C171)</f>
        <v>4088.4</v>
      </c>
      <c r="D172" s="393">
        <f t="shared" ref="D172:E172" si="21">SUM(D167:D171)</f>
        <v>0</v>
      </c>
      <c r="E172" s="393">
        <f t="shared" si="21"/>
        <v>0</v>
      </c>
      <c r="F172" s="391"/>
      <c r="G172" s="390" t="s">
        <v>166</v>
      </c>
      <c r="H172" s="392"/>
      <c r="I172" s="393"/>
    </row>
    <row r="173" spans="1:9" ht="15" customHeight="1" thickBot="1" x14ac:dyDescent="0.35">
      <c r="A173" s="645" t="s">
        <v>263</v>
      </c>
      <c r="B173" s="657" t="s">
        <v>265</v>
      </c>
      <c r="C173" s="384">
        <f>C179+C185</f>
        <v>0</v>
      </c>
      <c r="D173" s="384">
        <f t="shared" ref="D173:E177" si="22">D179+D185</f>
        <v>0</v>
      </c>
      <c r="E173" s="384">
        <f t="shared" si="22"/>
        <v>0</v>
      </c>
      <c r="F173" s="85" t="s">
        <v>264</v>
      </c>
      <c r="G173" s="385" t="s">
        <v>161</v>
      </c>
      <c r="H173" s="386">
        <v>288724610</v>
      </c>
      <c r="I173" s="385">
        <v>0</v>
      </c>
    </row>
    <row r="174" spans="1:9" ht="15" thickBot="1" x14ac:dyDescent="0.35">
      <c r="A174" s="645"/>
      <c r="B174" s="658"/>
      <c r="C174" s="384">
        <f>C180+C186</f>
        <v>0</v>
      </c>
      <c r="D174" s="384">
        <f t="shared" si="22"/>
        <v>0</v>
      </c>
      <c r="E174" s="384">
        <f t="shared" si="22"/>
        <v>0</v>
      </c>
      <c r="F174" s="387"/>
      <c r="G174" s="385" t="s">
        <v>164</v>
      </c>
      <c r="H174" s="388"/>
      <c r="I174" s="385"/>
    </row>
    <row r="175" spans="1:9" ht="15" thickBot="1" x14ac:dyDescent="0.35">
      <c r="A175" s="645"/>
      <c r="B175" s="658"/>
      <c r="C175" s="384">
        <f>C181+C187</f>
        <v>0</v>
      </c>
      <c r="D175" s="384">
        <f t="shared" si="22"/>
        <v>0</v>
      </c>
      <c r="E175" s="384">
        <f t="shared" si="22"/>
        <v>0</v>
      </c>
      <c r="F175" s="387"/>
      <c r="G175" s="385" t="s">
        <v>229</v>
      </c>
      <c r="H175" s="388"/>
      <c r="I175" s="385"/>
    </row>
    <row r="176" spans="1:9" ht="15" thickBot="1" x14ac:dyDescent="0.35">
      <c r="A176" s="645"/>
      <c r="B176" s="658"/>
      <c r="C176" s="384">
        <f>C182+C188</f>
        <v>31.7</v>
      </c>
      <c r="D176" s="384">
        <f t="shared" si="22"/>
        <v>0</v>
      </c>
      <c r="E176" s="384">
        <f t="shared" si="22"/>
        <v>0</v>
      </c>
      <c r="F176" s="387"/>
      <c r="G176" s="385" t="s">
        <v>162</v>
      </c>
      <c r="H176" s="388"/>
      <c r="I176" s="385"/>
    </row>
    <row r="177" spans="1:9" ht="15" thickBot="1" x14ac:dyDescent="0.35">
      <c r="A177" s="645"/>
      <c r="B177" s="658"/>
      <c r="C177" s="384">
        <f>C183+C189</f>
        <v>0</v>
      </c>
      <c r="D177" s="384">
        <f t="shared" si="22"/>
        <v>0</v>
      </c>
      <c r="E177" s="384">
        <f t="shared" si="22"/>
        <v>0</v>
      </c>
      <c r="F177" s="387"/>
      <c r="G177" s="385" t="s">
        <v>230</v>
      </c>
      <c r="H177" s="388"/>
      <c r="I177" s="385"/>
    </row>
    <row r="178" spans="1:9" ht="15" thickBot="1" x14ac:dyDescent="0.35">
      <c r="A178" s="646"/>
      <c r="B178" s="659"/>
      <c r="C178" s="390">
        <f>SUM(C173:C177)</f>
        <v>31.7</v>
      </c>
      <c r="D178" s="390">
        <f>SUM(D173:D177)</f>
        <v>0</v>
      </c>
      <c r="E178" s="390">
        <f>SUM(E173:E177)</f>
        <v>0</v>
      </c>
      <c r="F178" s="391"/>
      <c r="G178" s="390" t="s">
        <v>166</v>
      </c>
      <c r="H178" s="392"/>
      <c r="I178" s="393"/>
    </row>
    <row r="179" spans="1:9" ht="15" customHeight="1" thickBot="1" x14ac:dyDescent="0.35">
      <c r="A179" s="650"/>
      <c r="B179" s="647" t="s">
        <v>735</v>
      </c>
      <c r="C179" s="385">
        <v>0</v>
      </c>
      <c r="D179" s="385"/>
      <c r="E179" s="385"/>
      <c r="F179" s="387"/>
      <c r="G179" s="385" t="s">
        <v>161</v>
      </c>
      <c r="H179" s="386">
        <v>288724610</v>
      </c>
      <c r="I179" s="385">
        <v>0</v>
      </c>
    </row>
    <row r="180" spans="1:9" ht="15" thickBot="1" x14ac:dyDescent="0.35">
      <c r="A180" s="645"/>
      <c r="B180" s="648"/>
      <c r="C180" s="385"/>
      <c r="D180" s="385"/>
      <c r="E180" s="385"/>
      <c r="F180" s="387"/>
      <c r="G180" s="385" t="s">
        <v>164</v>
      </c>
      <c r="H180" s="388"/>
      <c r="I180" s="385"/>
    </row>
    <row r="181" spans="1:9" ht="15" thickBot="1" x14ac:dyDescent="0.35">
      <c r="A181" s="645"/>
      <c r="B181" s="648"/>
      <c r="C181" s="385"/>
      <c r="D181" s="385"/>
      <c r="E181" s="385"/>
      <c r="F181" s="387"/>
      <c r="G181" s="385" t="s">
        <v>229</v>
      </c>
      <c r="H181" s="388"/>
      <c r="I181" s="385"/>
    </row>
    <row r="182" spans="1:9" ht="15" thickBot="1" x14ac:dyDescent="0.35">
      <c r="A182" s="645"/>
      <c r="B182" s="648"/>
      <c r="C182" s="385">
        <v>31.7</v>
      </c>
      <c r="D182" s="385">
        <v>0</v>
      </c>
      <c r="E182" s="385">
        <v>0</v>
      </c>
      <c r="F182" s="85"/>
      <c r="G182" s="385" t="s">
        <v>162</v>
      </c>
      <c r="H182" s="388"/>
      <c r="I182" s="385"/>
    </row>
    <row r="183" spans="1:9" ht="15" thickBot="1" x14ac:dyDescent="0.35">
      <c r="A183" s="645"/>
      <c r="B183" s="648"/>
      <c r="C183" s="385"/>
      <c r="D183" s="385"/>
      <c r="E183" s="385"/>
      <c r="F183" s="387"/>
      <c r="G183" s="385" t="s">
        <v>230</v>
      </c>
      <c r="H183" s="388"/>
      <c r="I183" s="385"/>
    </row>
    <row r="184" spans="1:9" ht="15" thickBot="1" x14ac:dyDescent="0.35">
      <c r="A184" s="646"/>
      <c r="B184" s="649"/>
      <c r="C184" s="393">
        <f>SUM(C179:C183)</f>
        <v>31.7</v>
      </c>
      <c r="D184" s="393">
        <f t="shared" ref="D184:E184" si="23">SUM(D179:D183)</f>
        <v>0</v>
      </c>
      <c r="E184" s="393">
        <f t="shared" si="23"/>
        <v>0</v>
      </c>
      <c r="F184" s="391"/>
      <c r="G184" s="390" t="s">
        <v>166</v>
      </c>
      <c r="H184" s="392"/>
      <c r="I184" s="393"/>
    </row>
    <row r="185" spans="1:9" ht="15" customHeight="1" thickBot="1" x14ac:dyDescent="0.35">
      <c r="A185" s="645"/>
      <c r="B185" s="647" t="s">
        <v>1578</v>
      </c>
      <c r="C185" s="385">
        <v>0</v>
      </c>
      <c r="D185" s="385"/>
      <c r="E185" s="385"/>
      <c r="F185" s="85"/>
      <c r="G185" s="385" t="s">
        <v>161</v>
      </c>
      <c r="H185" s="386"/>
      <c r="I185" s="385"/>
    </row>
    <row r="186" spans="1:9" ht="15" thickBot="1" x14ac:dyDescent="0.35">
      <c r="A186" s="645"/>
      <c r="B186" s="648"/>
      <c r="C186" s="385"/>
      <c r="D186" s="385"/>
      <c r="E186" s="385"/>
      <c r="F186" s="387"/>
      <c r="G186" s="385" t="s">
        <v>164</v>
      </c>
      <c r="H186" s="388"/>
      <c r="I186" s="385"/>
    </row>
    <row r="187" spans="1:9" ht="15" thickBot="1" x14ac:dyDescent="0.35">
      <c r="A187" s="645"/>
      <c r="B187" s="648"/>
      <c r="C187" s="385"/>
      <c r="D187" s="385"/>
      <c r="E187" s="385"/>
      <c r="F187" s="387"/>
      <c r="G187" s="385" t="s">
        <v>229</v>
      </c>
      <c r="H187" s="388"/>
      <c r="I187" s="385"/>
    </row>
    <row r="188" spans="1:9" ht="15" thickBot="1" x14ac:dyDescent="0.35">
      <c r="A188" s="645"/>
      <c r="B188" s="648"/>
      <c r="C188" s="385">
        <v>0</v>
      </c>
      <c r="D188" s="385"/>
      <c r="E188" s="385"/>
      <c r="F188" s="387"/>
      <c r="G188" s="385" t="s">
        <v>162</v>
      </c>
      <c r="H188" s="388"/>
      <c r="I188" s="385"/>
    </row>
    <row r="189" spans="1:9" ht="15" thickBot="1" x14ac:dyDescent="0.35">
      <c r="A189" s="645"/>
      <c r="B189" s="648"/>
      <c r="C189" s="385"/>
      <c r="D189" s="385"/>
      <c r="E189" s="385"/>
      <c r="F189" s="387"/>
      <c r="G189" s="385" t="s">
        <v>230</v>
      </c>
      <c r="H189" s="388"/>
      <c r="I189" s="385"/>
    </row>
    <row r="190" spans="1:9" ht="15" thickBot="1" x14ac:dyDescent="0.35">
      <c r="A190" s="646"/>
      <c r="B190" s="649"/>
      <c r="C190" s="393">
        <f>SUM(C185:C189)</f>
        <v>0</v>
      </c>
      <c r="D190" s="393">
        <f t="shared" ref="D190:E190" si="24">SUM(D185:D189)</f>
        <v>0</v>
      </c>
      <c r="E190" s="393">
        <f t="shared" si="24"/>
        <v>0</v>
      </c>
      <c r="F190" s="391"/>
      <c r="G190" s="390" t="s">
        <v>166</v>
      </c>
      <c r="H190" s="392"/>
      <c r="I190" s="393"/>
    </row>
    <row r="191" spans="1:9" ht="27" thickBot="1" x14ac:dyDescent="0.35">
      <c r="A191" s="375" t="s">
        <v>254</v>
      </c>
      <c r="B191" s="376" t="s">
        <v>258</v>
      </c>
      <c r="C191" s="377"/>
      <c r="D191" s="377"/>
      <c r="E191" s="377"/>
      <c r="F191" s="378" t="s">
        <v>257</v>
      </c>
      <c r="G191" s="376"/>
      <c r="H191" s="377"/>
      <c r="I191" s="377"/>
    </row>
    <row r="192" spans="1:9" ht="27" thickBot="1" x14ac:dyDescent="0.35">
      <c r="A192" s="379" t="s">
        <v>267</v>
      </c>
      <c r="B192" s="380" t="s">
        <v>269</v>
      </c>
      <c r="C192" s="381"/>
      <c r="D192" s="381"/>
      <c r="E192" s="381"/>
      <c r="F192" s="382" t="s">
        <v>268</v>
      </c>
      <c r="G192" s="380"/>
      <c r="H192" s="381"/>
      <c r="I192" s="381"/>
    </row>
    <row r="193" spans="1:9" ht="15" thickBot="1" x14ac:dyDescent="0.35">
      <c r="A193" s="645" t="s">
        <v>270</v>
      </c>
      <c r="B193" s="657" t="s">
        <v>272</v>
      </c>
      <c r="C193" s="384">
        <f>C199*1</f>
        <v>0</v>
      </c>
      <c r="D193" s="384">
        <f t="shared" ref="D193:E197" si="25">D199*1</f>
        <v>0</v>
      </c>
      <c r="E193" s="384">
        <f t="shared" si="25"/>
        <v>0</v>
      </c>
      <c r="F193" s="85" t="s">
        <v>271</v>
      </c>
      <c r="G193" s="385" t="s">
        <v>161</v>
      </c>
      <c r="H193" s="386">
        <v>288724610</v>
      </c>
      <c r="I193" s="385">
        <v>0</v>
      </c>
    </row>
    <row r="194" spans="1:9" ht="15" thickBot="1" x14ac:dyDescent="0.35">
      <c r="A194" s="645"/>
      <c r="B194" s="658"/>
      <c r="C194" s="384">
        <f>C200*1</f>
        <v>0</v>
      </c>
      <c r="D194" s="384">
        <f t="shared" si="25"/>
        <v>0</v>
      </c>
      <c r="E194" s="384">
        <f t="shared" si="25"/>
        <v>0</v>
      </c>
      <c r="F194" s="387"/>
      <c r="G194" s="385" t="s">
        <v>164</v>
      </c>
      <c r="H194" s="388"/>
      <c r="I194" s="385"/>
    </row>
    <row r="195" spans="1:9" ht="15" thickBot="1" x14ac:dyDescent="0.35">
      <c r="A195" s="645"/>
      <c r="B195" s="658"/>
      <c r="C195" s="384">
        <f>C201*1</f>
        <v>0</v>
      </c>
      <c r="D195" s="384">
        <f t="shared" si="25"/>
        <v>0</v>
      </c>
      <c r="E195" s="384">
        <f t="shared" si="25"/>
        <v>0</v>
      </c>
      <c r="F195" s="387"/>
      <c r="G195" s="385" t="s">
        <v>229</v>
      </c>
      <c r="H195" s="388"/>
      <c r="I195" s="385"/>
    </row>
    <row r="196" spans="1:9" ht="15" thickBot="1" x14ac:dyDescent="0.35">
      <c r="A196" s="645"/>
      <c r="B196" s="658"/>
      <c r="C196" s="384">
        <f>C202*1</f>
        <v>0</v>
      </c>
      <c r="D196" s="384">
        <f t="shared" si="25"/>
        <v>0</v>
      </c>
      <c r="E196" s="384">
        <f t="shared" si="25"/>
        <v>0</v>
      </c>
      <c r="F196" s="387"/>
      <c r="G196" s="385" t="s">
        <v>162</v>
      </c>
      <c r="H196" s="388"/>
      <c r="I196" s="385"/>
    </row>
    <row r="197" spans="1:9" ht="15" thickBot="1" x14ac:dyDescent="0.35">
      <c r="A197" s="645"/>
      <c r="B197" s="658"/>
      <c r="C197" s="384">
        <f>C203*1</f>
        <v>0</v>
      </c>
      <c r="D197" s="384">
        <f t="shared" si="25"/>
        <v>0</v>
      </c>
      <c r="E197" s="384">
        <f t="shared" si="25"/>
        <v>0</v>
      </c>
      <c r="F197" s="387"/>
      <c r="G197" s="385" t="s">
        <v>230</v>
      </c>
      <c r="H197" s="388"/>
      <c r="I197" s="385"/>
    </row>
    <row r="198" spans="1:9" ht="15" thickBot="1" x14ac:dyDescent="0.35">
      <c r="A198" s="646"/>
      <c r="B198" s="659"/>
      <c r="C198" s="390">
        <f>SUM(C193:C197)</f>
        <v>0</v>
      </c>
      <c r="D198" s="390">
        <f t="shared" ref="D198:E198" si="26">SUM(D193:D197)</f>
        <v>0</v>
      </c>
      <c r="E198" s="390">
        <f t="shared" si="26"/>
        <v>0</v>
      </c>
      <c r="F198" s="391"/>
      <c r="G198" s="390" t="s">
        <v>166</v>
      </c>
      <c r="H198" s="392"/>
      <c r="I198" s="393"/>
    </row>
    <row r="199" spans="1:9" ht="15" thickBot="1" x14ac:dyDescent="0.35">
      <c r="A199" s="645"/>
      <c r="B199" s="647" t="s">
        <v>736</v>
      </c>
      <c r="C199" s="385"/>
      <c r="D199" s="385"/>
      <c r="E199" s="385"/>
      <c r="F199" s="85"/>
      <c r="G199" s="385" t="s">
        <v>161</v>
      </c>
      <c r="H199" s="386"/>
      <c r="I199" s="385"/>
    </row>
    <row r="200" spans="1:9" ht="15" thickBot="1" x14ac:dyDescent="0.35">
      <c r="A200" s="645"/>
      <c r="B200" s="648"/>
      <c r="C200" s="385"/>
      <c r="D200" s="385"/>
      <c r="E200" s="385"/>
      <c r="F200" s="387"/>
      <c r="G200" s="385" t="s">
        <v>164</v>
      </c>
      <c r="H200" s="388"/>
      <c r="I200" s="385"/>
    </row>
    <row r="201" spans="1:9" ht="15" thickBot="1" x14ac:dyDescent="0.35">
      <c r="A201" s="645"/>
      <c r="B201" s="648"/>
      <c r="C201" s="385"/>
      <c r="D201" s="385"/>
      <c r="E201" s="385"/>
      <c r="F201" s="387"/>
      <c r="G201" s="385" t="s">
        <v>229</v>
      </c>
      <c r="H201" s="388"/>
      <c r="I201" s="385"/>
    </row>
    <row r="202" spans="1:9" ht="15" thickBot="1" x14ac:dyDescent="0.35">
      <c r="A202" s="645"/>
      <c r="B202" s="648"/>
      <c r="C202" s="385"/>
      <c r="D202" s="385"/>
      <c r="E202" s="385"/>
      <c r="F202" s="387"/>
      <c r="G202" s="385" t="s">
        <v>162</v>
      </c>
      <c r="H202" s="388"/>
      <c r="I202" s="385"/>
    </row>
    <row r="203" spans="1:9" ht="15" thickBot="1" x14ac:dyDescent="0.35">
      <c r="A203" s="645"/>
      <c r="B203" s="648"/>
      <c r="C203" s="385"/>
      <c r="D203" s="385"/>
      <c r="E203" s="385"/>
      <c r="F203" s="387"/>
      <c r="G203" s="385" t="s">
        <v>230</v>
      </c>
      <c r="H203" s="388"/>
      <c r="I203" s="385"/>
    </row>
    <row r="204" spans="1:9" ht="15" thickBot="1" x14ac:dyDescent="0.35">
      <c r="A204" s="646"/>
      <c r="B204" s="649"/>
      <c r="C204" s="393">
        <f>SUM(C199:C203)</f>
        <v>0</v>
      </c>
      <c r="D204" s="393">
        <f t="shared" ref="D204:E204" si="27">SUM(D199:D203)</f>
        <v>0</v>
      </c>
      <c r="E204" s="393">
        <f t="shared" si="27"/>
        <v>0</v>
      </c>
      <c r="F204" s="391"/>
      <c r="G204" s="390" t="s">
        <v>166</v>
      </c>
      <c r="H204" s="392"/>
      <c r="I204" s="393"/>
    </row>
    <row r="205" spans="1:9" ht="15" thickBot="1" x14ac:dyDescent="0.35">
      <c r="A205" s="389"/>
      <c r="B205" s="396" t="s">
        <v>266</v>
      </c>
      <c r="C205" s="397"/>
      <c r="D205" s="397"/>
      <c r="E205" s="397"/>
      <c r="F205" s="397"/>
      <c r="G205" s="384"/>
      <c r="H205" s="386"/>
      <c r="I205" s="386"/>
    </row>
    <row r="206" spans="1:9" ht="27" thickBot="1" x14ac:dyDescent="0.35">
      <c r="A206" s="375" t="s">
        <v>273</v>
      </c>
      <c r="B206" s="376" t="s">
        <v>277</v>
      </c>
      <c r="C206" s="377"/>
      <c r="D206" s="377"/>
      <c r="E206" s="377"/>
      <c r="F206" s="378" t="s">
        <v>276</v>
      </c>
      <c r="G206" s="376"/>
      <c r="H206" s="377"/>
      <c r="I206" s="377"/>
    </row>
    <row r="207" spans="1:9" ht="27" thickBot="1" x14ac:dyDescent="0.35">
      <c r="A207" s="379" t="s">
        <v>274</v>
      </c>
      <c r="B207" s="380" t="s">
        <v>279</v>
      </c>
      <c r="C207" s="381"/>
      <c r="D207" s="381"/>
      <c r="E207" s="381"/>
      <c r="F207" s="382" t="s">
        <v>278</v>
      </c>
      <c r="G207" s="380"/>
      <c r="H207" s="381"/>
      <c r="I207" s="381"/>
    </row>
    <row r="208" spans="1:9" ht="15" customHeight="1" thickBot="1" x14ac:dyDescent="0.35">
      <c r="A208" s="645" t="s">
        <v>275</v>
      </c>
      <c r="B208" s="657" t="s">
        <v>281</v>
      </c>
      <c r="C208" s="384">
        <f>C214+C220+C226+C232+C238+C244+C250+C256+C262</f>
        <v>4.9000000000000004</v>
      </c>
      <c r="D208" s="384">
        <f t="shared" ref="D208:E212" si="28">D214+D220+D226+D232+D238+D244+D250+D256+D262</f>
        <v>4.9000000000000004</v>
      </c>
      <c r="E208" s="384">
        <f t="shared" si="28"/>
        <v>0</v>
      </c>
      <c r="F208" s="85" t="s">
        <v>280</v>
      </c>
      <c r="G208" s="385" t="s">
        <v>161</v>
      </c>
      <c r="H208" s="386">
        <v>288724610</v>
      </c>
      <c r="I208" s="385">
        <v>0</v>
      </c>
    </row>
    <row r="209" spans="1:9" ht="15" thickBot="1" x14ac:dyDescent="0.35">
      <c r="A209" s="645"/>
      <c r="B209" s="658"/>
      <c r="C209" s="383">
        <f>C215+C221+C227+C233+C239+C245+C251+C257+C263</f>
        <v>49.1</v>
      </c>
      <c r="D209" s="384">
        <f t="shared" si="28"/>
        <v>0</v>
      </c>
      <c r="E209" s="384">
        <f t="shared" si="28"/>
        <v>0</v>
      </c>
      <c r="F209" s="387"/>
      <c r="G209" s="385" t="s">
        <v>164</v>
      </c>
      <c r="H209" s="388"/>
      <c r="I209" s="385"/>
    </row>
    <row r="210" spans="1:9" ht="15" thickBot="1" x14ac:dyDescent="0.35">
      <c r="A210" s="645"/>
      <c r="B210" s="658"/>
      <c r="C210" s="384">
        <f>C216+C222+C228+C234+C240+C246+C252+C258+C264</f>
        <v>0</v>
      </c>
      <c r="D210" s="384">
        <f t="shared" si="28"/>
        <v>0</v>
      </c>
      <c r="E210" s="384">
        <f t="shared" si="28"/>
        <v>0</v>
      </c>
      <c r="F210" s="387"/>
      <c r="G210" s="385" t="s">
        <v>229</v>
      </c>
      <c r="H210" s="388"/>
      <c r="I210" s="385"/>
    </row>
    <row r="211" spans="1:9" ht="15" thickBot="1" x14ac:dyDescent="0.35">
      <c r="A211" s="645"/>
      <c r="B211" s="658"/>
      <c r="C211" s="383">
        <f>C217+C223+C229+C235+C241+C247+C253+C259+C265</f>
        <v>78.5</v>
      </c>
      <c r="D211" s="384">
        <f t="shared" si="28"/>
        <v>51.7</v>
      </c>
      <c r="E211" s="384">
        <f t="shared" si="28"/>
        <v>29.9</v>
      </c>
      <c r="F211" s="387"/>
      <c r="G211" s="385" t="s">
        <v>162</v>
      </c>
      <c r="H211" s="388"/>
      <c r="I211" s="385"/>
    </row>
    <row r="212" spans="1:9" ht="15" thickBot="1" x14ac:dyDescent="0.35">
      <c r="A212" s="645"/>
      <c r="B212" s="658"/>
      <c r="C212" s="384">
        <f>C218+C224+C230+C236+C242+C248+C254+C260+C266</f>
        <v>0</v>
      </c>
      <c r="D212" s="384">
        <f t="shared" si="28"/>
        <v>0</v>
      </c>
      <c r="E212" s="384">
        <f t="shared" si="28"/>
        <v>0</v>
      </c>
      <c r="F212" s="387"/>
      <c r="G212" s="385" t="s">
        <v>230</v>
      </c>
      <c r="H212" s="388"/>
      <c r="I212" s="385"/>
    </row>
    <row r="213" spans="1:9" ht="15" thickBot="1" x14ac:dyDescent="0.35">
      <c r="A213" s="646"/>
      <c r="B213" s="659"/>
      <c r="C213" s="390">
        <f>SUM(C208:C212)</f>
        <v>132.5</v>
      </c>
      <c r="D213" s="390">
        <f>SUM(D208:D212)</f>
        <v>56.6</v>
      </c>
      <c r="E213" s="390">
        <f t="shared" ref="E213" si="29">SUM(E208:E212)</f>
        <v>29.9</v>
      </c>
      <c r="F213" s="391"/>
      <c r="G213" s="390" t="s">
        <v>166</v>
      </c>
      <c r="H213" s="392"/>
      <c r="I213" s="393"/>
    </row>
    <row r="214" spans="1:9" ht="15" customHeight="1" thickBot="1" x14ac:dyDescent="0.35">
      <c r="A214" s="650"/>
      <c r="B214" s="647" t="s">
        <v>737</v>
      </c>
      <c r="C214" s="385"/>
      <c r="D214" s="385"/>
      <c r="E214" s="385"/>
      <c r="F214" s="387"/>
      <c r="G214" s="385" t="s">
        <v>161</v>
      </c>
      <c r="H214" s="386">
        <v>288724610</v>
      </c>
      <c r="I214" s="385">
        <v>0</v>
      </c>
    </row>
    <row r="215" spans="1:9" ht="15" thickBot="1" x14ac:dyDescent="0.35">
      <c r="A215" s="645"/>
      <c r="B215" s="648"/>
      <c r="C215" s="385"/>
      <c r="D215" s="385"/>
      <c r="E215" s="385"/>
      <c r="F215" s="387"/>
      <c r="G215" s="385" t="s">
        <v>164</v>
      </c>
      <c r="H215" s="388"/>
      <c r="I215" s="385"/>
    </row>
    <row r="216" spans="1:9" ht="15" thickBot="1" x14ac:dyDescent="0.35">
      <c r="A216" s="645"/>
      <c r="B216" s="648"/>
      <c r="C216" s="385"/>
      <c r="D216" s="385"/>
      <c r="E216" s="385"/>
      <c r="F216" s="387"/>
      <c r="G216" s="385" t="s">
        <v>229</v>
      </c>
      <c r="H216" s="388"/>
      <c r="I216" s="385"/>
    </row>
    <row r="217" spans="1:9" ht="15" thickBot="1" x14ac:dyDescent="0.35">
      <c r="A217" s="645"/>
      <c r="B217" s="648"/>
      <c r="C217" s="385"/>
      <c r="D217" s="385"/>
      <c r="E217" s="385"/>
      <c r="F217" s="387"/>
      <c r="G217" s="385" t="s">
        <v>162</v>
      </c>
      <c r="H217" s="388"/>
      <c r="I217" s="385"/>
    </row>
    <row r="218" spans="1:9" ht="15" thickBot="1" x14ac:dyDescent="0.35">
      <c r="A218" s="645"/>
      <c r="B218" s="648"/>
      <c r="C218" s="385"/>
      <c r="D218" s="385"/>
      <c r="E218" s="385"/>
      <c r="F218" s="387"/>
      <c r="G218" s="385" t="s">
        <v>230</v>
      </c>
      <c r="H218" s="388"/>
      <c r="I218" s="385"/>
    </row>
    <row r="219" spans="1:9" ht="15" thickBot="1" x14ac:dyDescent="0.35">
      <c r="A219" s="646"/>
      <c r="B219" s="649"/>
      <c r="C219" s="393">
        <f>SUM(C214:C218)</f>
        <v>0</v>
      </c>
      <c r="D219" s="393">
        <f t="shared" ref="D219:E219" si="30">SUM(D214:D218)</f>
        <v>0</v>
      </c>
      <c r="E219" s="393">
        <f t="shared" si="30"/>
        <v>0</v>
      </c>
      <c r="F219" s="391"/>
      <c r="G219" s="390" t="s">
        <v>166</v>
      </c>
      <c r="H219" s="392"/>
      <c r="I219" s="393"/>
    </row>
    <row r="220" spans="1:9" ht="15" thickBot="1" x14ac:dyDescent="0.35">
      <c r="A220" s="650"/>
      <c r="B220" s="647" t="s">
        <v>738</v>
      </c>
      <c r="C220" s="385"/>
      <c r="D220" s="385"/>
      <c r="E220" s="385"/>
      <c r="F220" s="387"/>
      <c r="G220" s="385" t="s">
        <v>161</v>
      </c>
      <c r="H220" s="386">
        <v>288724610</v>
      </c>
      <c r="I220" s="385">
        <v>0</v>
      </c>
    </row>
    <row r="221" spans="1:9" ht="15" thickBot="1" x14ac:dyDescent="0.35">
      <c r="A221" s="645"/>
      <c r="B221" s="648"/>
      <c r="C221" s="394">
        <v>8</v>
      </c>
      <c r="D221" s="385">
        <v>0</v>
      </c>
      <c r="E221" s="385"/>
      <c r="F221" s="387"/>
      <c r="G221" s="385" t="s">
        <v>164</v>
      </c>
      <c r="H221" s="388"/>
      <c r="I221" s="385"/>
    </row>
    <row r="222" spans="1:9" ht="15" thickBot="1" x14ac:dyDescent="0.35">
      <c r="A222" s="645"/>
      <c r="B222" s="648"/>
      <c r="C222" s="385"/>
      <c r="D222" s="385"/>
      <c r="E222" s="385"/>
      <c r="F222" s="387"/>
      <c r="G222" s="385" t="s">
        <v>229</v>
      </c>
      <c r="H222" s="388"/>
      <c r="I222" s="385"/>
    </row>
    <row r="223" spans="1:9" ht="15" thickBot="1" x14ac:dyDescent="0.35">
      <c r="A223" s="645"/>
      <c r="B223" s="648"/>
      <c r="C223" s="385"/>
      <c r="D223" s="385"/>
      <c r="E223" s="394">
        <v>8</v>
      </c>
      <c r="F223" s="387"/>
      <c r="G223" s="385" t="s">
        <v>162</v>
      </c>
      <c r="H223" s="388"/>
      <c r="I223" s="385"/>
    </row>
    <row r="224" spans="1:9" ht="15" thickBot="1" x14ac:dyDescent="0.35">
      <c r="A224" s="645"/>
      <c r="B224" s="648"/>
      <c r="C224" s="385"/>
      <c r="D224" s="385"/>
      <c r="E224" s="385"/>
      <c r="F224" s="387"/>
      <c r="G224" s="385" t="s">
        <v>230</v>
      </c>
      <c r="H224" s="388"/>
      <c r="I224" s="385"/>
    </row>
    <row r="225" spans="1:9" ht="15" thickBot="1" x14ac:dyDescent="0.35">
      <c r="A225" s="646"/>
      <c r="B225" s="649"/>
      <c r="C225" s="395">
        <f>SUM(C220:C224)</f>
        <v>8</v>
      </c>
      <c r="D225" s="393">
        <f t="shared" ref="D225:E225" si="31">SUM(D220:D224)</f>
        <v>0</v>
      </c>
      <c r="E225" s="393">
        <f t="shared" si="31"/>
        <v>8</v>
      </c>
      <c r="F225" s="391"/>
      <c r="G225" s="390" t="s">
        <v>166</v>
      </c>
      <c r="H225" s="392"/>
      <c r="I225" s="393"/>
    </row>
    <row r="226" spans="1:9" ht="15" thickBot="1" x14ac:dyDescent="0.35">
      <c r="A226" s="650"/>
      <c r="B226" s="647" t="s">
        <v>739</v>
      </c>
      <c r="C226" s="385"/>
      <c r="D226" s="385"/>
      <c r="E226" s="385"/>
      <c r="F226" s="387"/>
      <c r="G226" s="385" t="s">
        <v>161</v>
      </c>
      <c r="H226" s="386">
        <v>288724610</v>
      </c>
      <c r="I226" s="385">
        <v>0</v>
      </c>
    </row>
    <row r="227" spans="1:9" ht="15" thickBot="1" x14ac:dyDescent="0.35">
      <c r="A227" s="645"/>
      <c r="B227" s="648"/>
      <c r="C227" s="385"/>
      <c r="D227" s="385"/>
      <c r="E227" s="385"/>
      <c r="F227" s="387"/>
      <c r="G227" s="385" t="s">
        <v>164</v>
      </c>
      <c r="H227" s="388"/>
      <c r="I227" s="385"/>
    </row>
    <row r="228" spans="1:9" ht="15" thickBot="1" x14ac:dyDescent="0.35">
      <c r="A228" s="645"/>
      <c r="B228" s="648"/>
      <c r="C228" s="385"/>
      <c r="D228" s="385"/>
      <c r="E228" s="385"/>
      <c r="F228" s="387"/>
      <c r="G228" s="385" t="s">
        <v>229</v>
      </c>
      <c r="H228" s="388"/>
      <c r="I228" s="385"/>
    </row>
    <row r="229" spans="1:9" ht="15" thickBot="1" x14ac:dyDescent="0.35">
      <c r="A229" s="645"/>
      <c r="B229" s="648"/>
      <c r="C229" s="394">
        <v>20</v>
      </c>
      <c r="D229" s="385">
        <v>0</v>
      </c>
      <c r="E229" s="385">
        <v>0</v>
      </c>
      <c r="F229" s="387"/>
      <c r="G229" s="385" t="s">
        <v>162</v>
      </c>
      <c r="H229" s="388"/>
      <c r="I229" s="385"/>
    </row>
    <row r="230" spans="1:9" ht="15" thickBot="1" x14ac:dyDescent="0.35">
      <c r="A230" s="645"/>
      <c r="B230" s="648"/>
      <c r="C230" s="385"/>
      <c r="D230" s="385"/>
      <c r="E230" s="385"/>
      <c r="F230" s="387"/>
      <c r="G230" s="385" t="s">
        <v>230</v>
      </c>
      <c r="H230" s="388"/>
      <c r="I230" s="385"/>
    </row>
    <row r="231" spans="1:9" ht="15" thickBot="1" x14ac:dyDescent="0.35">
      <c r="A231" s="646"/>
      <c r="B231" s="649"/>
      <c r="C231" s="395">
        <f>SUM(C226:C230)</f>
        <v>20</v>
      </c>
      <c r="D231" s="393">
        <f t="shared" ref="D231:E231" si="32">SUM(D226:D230)</f>
        <v>0</v>
      </c>
      <c r="E231" s="393">
        <f t="shared" si="32"/>
        <v>0</v>
      </c>
      <c r="F231" s="391"/>
      <c r="G231" s="390" t="s">
        <v>166</v>
      </c>
      <c r="H231" s="392"/>
      <c r="I231" s="393"/>
    </row>
    <row r="232" spans="1:9" ht="15" thickBot="1" x14ac:dyDescent="0.35">
      <c r="A232" s="650"/>
      <c r="B232" s="647" t="s">
        <v>740</v>
      </c>
      <c r="C232" s="385"/>
      <c r="D232" s="385"/>
      <c r="E232" s="385"/>
      <c r="F232" s="387"/>
      <c r="G232" s="385" t="s">
        <v>161</v>
      </c>
      <c r="H232" s="386">
        <v>288724610</v>
      </c>
      <c r="I232" s="385">
        <v>0</v>
      </c>
    </row>
    <row r="233" spans="1:9" ht="15" thickBot="1" x14ac:dyDescent="0.35">
      <c r="A233" s="645"/>
      <c r="B233" s="648"/>
      <c r="C233" s="394">
        <v>1</v>
      </c>
      <c r="D233" s="385">
        <v>0</v>
      </c>
      <c r="E233" s="385">
        <v>0</v>
      </c>
      <c r="F233" s="387"/>
      <c r="G233" s="385" t="s">
        <v>164</v>
      </c>
      <c r="H233" s="388"/>
      <c r="I233" s="385"/>
    </row>
    <row r="234" spans="1:9" ht="15" thickBot="1" x14ac:dyDescent="0.35">
      <c r="A234" s="645"/>
      <c r="B234" s="648"/>
      <c r="C234" s="385"/>
      <c r="D234" s="385"/>
      <c r="E234" s="385"/>
      <c r="F234" s="387"/>
      <c r="G234" s="385" t="s">
        <v>229</v>
      </c>
      <c r="H234" s="388"/>
      <c r="I234" s="385"/>
    </row>
    <row r="235" spans="1:9" ht="15" thickBot="1" x14ac:dyDescent="0.35">
      <c r="A235" s="645"/>
      <c r="B235" s="648"/>
      <c r="C235" s="394">
        <v>11</v>
      </c>
      <c r="D235" s="385">
        <v>0</v>
      </c>
      <c r="E235" s="385">
        <v>0</v>
      </c>
      <c r="F235" s="387"/>
      <c r="G235" s="385" t="s">
        <v>162</v>
      </c>
      <c r="H235" s="388"/>
      <c r="I235" s="385"/>
    </row>
    <row r="236" spans="1:9" ht="15" thickBot="1" x14ac:dyDescent="0.35">
      <c r="A236" s="645"/>
      <c r="B236" s="648"/>
      <c r="C236" s="385"/>
      <c r="D236" s="385"/>
      <c r="E236" s="385"/>
      <c r="F236" s="387"/>
      <c r="G236" s="385" t="s">
        <v>230</v>
      </c>
      <c r="H236" s="388"/>
      <c r="I236" s="385"/>
    </row>
    <row r="237" spans="1:9" ht="15" thickBot="1" x14ac:dyDescent="0.35">
      <c r="A237" s="646"/>
      <c r="B237" s="649"/>
      <c r="C237" s="395">
        <f>SUM(C232:C236)</f>
        <v>12</v>
      </c>
      <c r="D237" s="393">
        <f t="shared" ref="D237:E237" si="33">SUM(D232:D236)</f>
        <v>0</v>
      </c>
      <c r="E237" s="393">
        <f t="shared" si="33"/>
        <v>0</v>
      </c>
      <c r="F237" s="391"/>
      <c r="G237" s="390" t="s">
        <v>166</v>
      </c>
      <c r="H237" s="392"/>
      <c r="I237" s="393"/>
    </row>
    <row r="238" spans="1:9" ht="15" thickBot="1" x14ac:dyDescent="0.35">
      <c r="A238" s="650"/>
      <c r="B238" s="647" t="s">
        <v>741</v>
      </c>
      <c r="C238" s="385"/>
      <c r="D238" s="385"/>
      <c r="E238" s="385"/>
      <c r="F238" s="387"/>
      <c r="G238" s="385" t="s">
        <v>161</v>
      </c>
      <c r="H238" s="386">
        <v>288724610</v>
      </c>
      <c r="I238" s="385">
        <v>0</v>
      </c>
    </row>
    <row r="239" spans="1:9" ht="15" thickBot="1" x14ac:dyDescent="0.35">
      <c r="A239" s="645"/>
      <c r="B239" s="648"/>
      <c r="C239" s="385">
        <v>2.5</v>
      </c>
      <c r="D239" s="385">
        <v>0</v>
      </c>
      <c r="E239" s="385">
        <v>0</v>
      </c>
      <c r="F239" s="387"/>
      <c r="G239" s="385" t="s">
        <v>164</v>
      </c>
      <c r="H239" s="388"/>
      <c r="I239" s="385"/>
    </row>
    <row r="240" spans="1:9" ht="15" thickBot="1" x14ac:dyDescent="0.35">
      <c r="A240" s="645"/>
      <c r="B240" s="648"/>
      <c r="C240" s="385"/>
      <c r="D240" s="385"/>
      <c r="E240" s="385"/>
      <c r="F240" s="387"/>
      <c r="G240" s="385" t="s">
        <v>229</v>
      </c>
      <c r="H240" s="388"/>
      <c r="I240" s="385"/>
    </row>
    <row r="241" spans="1:9" ht="15" thickBot="1" x14ac:dyDescent="0.35">
      <c r="A241" s="645"/>
      <c r="B241" s="648"/>
      <c r="C241" s="385">
        <v>6.2</v>
      </c>
      <c r="D241" s="385">
        <v>0</v>
      </c>
      <c r="E241" s="385">
        <v>0</v>
      </c>
      <c r="F241" s="387"/>
      <c r="G241" s="385" t="s">
        <v>162</v>
      </c>
      <c r="H241" s="388"/>
      <c r="I241" s="385"/>
    </row>
    <row r="242" spans="1:9" ht="15" thickBot="1" x14ac:dyDescent="0.35">
      <c r="A242" s="645"/>
      <c r="B242" s="648"/>
      <c r="C242" s="385"/>
      <c r="D242" s="385"/>
      <c r="E242" s="385"/>
      <c r="F242" s="387"/>
      <c r="G242" s="385" t="s">
        <v>230</v>
      </c>
      <c r="H242" s="388"/>
      <c r="I242" s="385"/>
    </row>
    <row r="243" spans="1:9" ht="15" thickBot="1" x14ac:dyDescent="0.35">
      <c r="A243" s="646"/>
      <c r="B243" s="649"/>
      <c r="C243" s="393">
        <f>SUM(C238:C242)</f>
        <v>8.6999999999999993</v>
      </c>
      <c r="D243" s="393">
        <f t="shared" ref="D243:E243" si="34">SUM(D238:D242)</f>
        <v>0</v>
      </c>
      <c r="E243" s="393">
        <f t="shared" si="34"/>
        <v>0</v>
      </c>
      <c r="F243" s="391"/>
      <c r="G243" s="390" t="s">
        <v>166</v>
      </c>
      <c r="H243" s="392"/>
      <c r="I243" s="393"/>
    </row>
    <row r="244" spans="1:9" ht="15" customHeight="1" thickBot="1" x14ac:dyDescent="0.35">
      <c r="A244" s="651"/>
      <c r="B244" s="647" t="s">
        <v>742</v>
      </c>
      <c r="C244" s="385"/>
      <c r="D244" s="385"/>
      <c r="E244" s="385"/>
      <c r="F244" s="387"/>
      <c r="G244" s="385" t="s">
        <v>161</v>
      </c>
      <c r="H244" s="386">
        <v>288724610</v>
      </c>
      <c r="I244" s="385">
        <v>0</v>
      </c>
    </row>
    <row r="245" spans="1:9" ht="15" thickBot="1" x14ac:dyDescent="0.35">
      <c r="A245" s="652"/>
      <c r="B245" s="648"/>
      <c r="C245" s="394">
        <v>17</v>
      </c>
      <c r="D245" s="385"/>
      <c r="E245" s="385"/>
      <c r="F245" s="387"/>
      <c r="G245" s="385" t="s">
        <v>164</v>
      </c>
      <c r="H245" s="388"/>
      <c r="I245" s="385"/>
    </row>
    <row r="246" spans="1:9" ht="15" thickBot="1" x14ac:dyDescent="0.35">
      <c r="A246" s="652"/>
      <c r="B246" s="648"/>
      <c r="C246" s="385"/>
      <c r="D246" s="385"/>
      <c r="E246" s="385"/>
      <c r="F246" s="387"/>
      <c r="G246" s="385" t="s">
        <v>229</v>
      </c>
      <c r="H246" s="388"/>
      <c r="I246" s="385"/>
    </row>
    <row r="247" spans="1:9" ht="15" thickBot="1" x14ac:dyDescent="0.35">
      <c r="A247" s="652"/>
      <c r="B247" s="648"/>
      <c r="C247" s="385"/>
      <c r="D247" s="394">
        <v>17</v>
      </c>
      <c r="E247" s="385"/>
      <c r="F247" s="387"/>
      <c r="G247" s="385" t="s">
        <v>162</v>
      </c>
      <c r="H247" s="388"/>
      <c r="I247" s="385"/>
    </row>
    <row r="248" spans="1:9" ht="15" thickBot="1" x14ac:dyDescent="0.35">
      <c r="A248" s="652"/>
      <c r="B248" s="648"/>
      <c r="C248" s="385"/>
      <c r="D248" s="385"/>
      <c r="E248" s="385"/>
      <c r="F248" s="387"/>
      <c r="G248" s="385" t="s">
        <v>230</v>
      </c>
      <c r="H248" s="388"/>
      <c r="I248" s="385"/>
    </row>
    <row r="249" spans="1:9" ht="15" thickBot="1" x14ac:dyDescent="0.35">
      <c r="A249" s="653"/>
      <c r="B249" s="649"/>
      <c r="C249" s="393">
        <f>SUM(C244:C248)</f>
        <v>17</v>
      </c>
      <c r="D249" s="393">
        <f t="shared" ref="D249:E249" si="35">SUM(D244:D248)</f>
        <v>17</v>
      </c>
      <c r="E249" s="393">
        <f t="shared" si="35"/>
        <v>0</v>
      </c>
      <c r="F249" s="391"/>
      <c r="G249" s="390" t="s">
        <v>166</v>
      </c>
      <c r="H249" s="392"/>
      <c r="I249" s="393"/>
    </row>
    <row r="250" spans="1:9" ht="15" customHeight="1" thickBot="1" x14ac:dyDescent="0.35">
      <c r="A250" s="650"/>
      <c r="B250" s="647" t="s">
        <v>1579</v>
      </c>
      <c r="C250" s="385">
        <v>4.9000000000000004</v>
      </c>
      <c r="D250" s="385">
        <v>4.9000000000000004</v>
      </c>
      <c r="E250" s="385"/>
      <c r="F250" s="387"/>
      <c r="G250" s="385" t="s">
        <v>161</v>
      </c>
      <c r="H250" s="386">
        <v>288724610</v>
      </c>
      <c r="I250" s="385">
        <v>0</v>
      </c>
    </row>
    <row r="251" spans="1:9" ht="15" thickBot="1" x14ac:dyDescent="0.35">
      <c r="A251" s="645"/>
      <c r="B251" s="648"/>
      <c r="C251" s="385">
        <v>0.1</v>
      </c>
      <c r="D251" s="385"/>
      <c r="E251" s="385"/>
      <c r="F251" s="387"/>
      <c r="G251" s="385" t="s">
        <v>164</v>
      </c>
      <c r="H251" s="388"/>
      <c r="I251" s="385"/>
    </row>
    <row r="252" spans="1:9" ht="15" thickBot="1" x14ac:dyDescent="0.35">
      <c r="A252" s="645"/>
      <c r="B252" s="648"/>
      <c r="C252" s="385"/>
      <c r="D252" s="385"/>
      <c r="E252" s="385"/>
      <c r="F252" s="387"/>
      <c r="G252" s="385" t="s">
        <v>229</v>
      </c>
      <c r="H252" s="388"/>
      <c r="I252" s="385"/>
    </row>
    <row r="253" spans="1:9" ht="15" thickBot="1" x14ac:dyDescent="0.35">
      <c r="A253" s="645"/>
      <c r="B253" s="648"/>
      <c r="C253" s="385">
        <v>32.799999999999997</v>
      </c>
      <c r="D253" s="385">
        <v>29.7</v>
      </c>
      <c r="E253" s="385">
        <v>14.9</v>
      </c>
      <c r="F253" s="387"/>
      <c r="G253" s="385" t="s">
        <v>162</v>
      </c>
      <c r="H253" s="388"/>
      <c r="I253" s="385"/>
    </row>
    <row r="254" spans="1:9" ht="15" thickBot="1" x14ac:dyDescent="0.35">
      <c r="A254" s="645"/>
      <c r="B254" s="648"/>
      <c r="C254" s="385"/>
      <c r="D254" s="385"/>
      <c r="E254" s="385"/>
      <c r="F254" s="387"/>
      <c r="G254" s="385" t="s">
        <v>230</v>
      </c>
      <c r="H254" s="388"/>
      <c r="I254" s="385"/>
    </row>
    <row r="255" spans="1:9" ht="15" thickBot="1" x14ac:dyDescent="0.35">
      <c r="A255" s="646"/>
      <c r="B255" s="649"/>
      <c r="C255" s="393">
        <f>SUM(C250:C254)</f>
        <v>37.799999999999997</v>
      </c>
      <c r="D255" s="393">
        <f t="shared" ref="D255:E255" si="36">SUM(D250:D254)</f>
        <v>34.6</v>
      </c>
      <c r="E255" s="393">
        <f t="shared" si="36"/>
        <v>14.9</v>
      </c>
      <c r="F255" s="391"/>
      <c r="G255" s="390" t="s">
        <v>166</v>
      </c>
      <c r="H255" s="392"/>
      <c r="I255" s="393"/>
    </row>
    <row r="256" spans="1:9" ht="15" customHeight="1" thickBot="1" x14ac:dyDescent="0.35">
      <c r="A256" s="650"/>
      <c r="B256" s="647" t="s">
        <v>1580</v>
      </c>
      <c r="C256" s="385"/>
      <c r="D256" s="385"/>
      <c r="E256" s="385"/>
      <c r="F256" s="387"/>
      <c r="G256" s="385" t="s">
        <v>161</v>
      </c>
      <c r="H256" s="386">
        <v>288724610</v>
      </c>
      <c r="I256" s="385">
        <v>0</v>
      </c>
    </row>
    <row r="257" spans="1:9" ht="15" thickBot="1" x14ac:dyDescent="0.35">
      <c r="A257" s="645"/>
      <c r="B257" s="648"/>
      <c r="C257" s="385">
        <v>18.5</v>
      </c>
      <c r="D257" s="385">
        <v>0</v>
      </c>
      <c r="E257" s="385">
        <v>0</v>
      </c>
      <c r="F257" s="387"/>
      <c r="G257" s="385" t="s">
        <v>164</v>
      </c>
      <c r="H257" s="388"/>
      <c r="I257" s="385"/>
    </row>
    <row r="258" spans="1:9" ht="15" thickBot="1" x14ac:dyDescent="0.35">
      <c r="A258" s="645"/>
      <c r="B258" s="648"/>
      <c r="C258" s="385"/>
      <c r="D258" s="385"/>
      <c r="E258" s="385"/>
      <c r="F258" s="387"/>
      <c r="G258" s="385" t="s">
        <v>229</v>
      </c>
      <c r="H258" s="388"/>
      <c r="I258" s="385"/>
    </row>
    <row r="259" spans="1:9" ht="15" thickBot="1" x14ac:dyDescent="0.35">
      <c r="A259" s="645"/>
      <c r="B259" s="648"/>
      <c r="C259" s="385">
        <v>8.5</v>
      </c>
      <c r="D259" s="394">
        <v>5</v>
      </c>
      <c r="E259" s="394">
        <v>5</v>
      </c>
      <c r="F259" s="387"/>
      <c r="G259" s="385" t="s">
        <v>162</v>
      </c>
      <c r="H259" s="388"/>
      <c r="I259" s="385"/>
    </row>
    <row r="260" spans="1:9" ht="15" thickBot="1" x14ac:dyDescent="0.35">
      <c r="A260" s="645"/>
      <c r="B260" s="648"/>
      <c r="C260" s="385"/>
      <c r="D260" s="385"/>
      <c r="E260" s="385"/>
      <c r="F260" s="387"/>
      <c r="G260" s="385" t="s">
        <v>230</v>
      </c>
      <c r="H260" s="388"/>
      <c r="I260" s="385"/>
    </row>
    <row r="261" spans="1:9" ht="15" thickBot="1" x14ac:dyDescent="0.35">
      <c r="A261" s="646"/>
      <c r="B261" s="649"/>
      <c r="C261" s="395">
        <f>SUM(C256:C260)</f>
        <v>27</v>
      </c>
      <c r="D261" s="395">
        <f t="shared" ref="D261:E261" si="37">SUM(D256:D260)</f>
        <v>5</v>
      </c>
      <c r="E261" s="395">
        <f t="shared" si="37"/>
        <v>5</v>
      </c>
      <c r="F261" s="391"/>
      <c r="G261" s="390" t="s">
        <v>166</v>
      </c>
      <c r="H261" s="392"/>
      <c r="I261" s="393"/>
    </row>
    <row r="262" spans="1:9" ht="15" customHeight="1" thickBot="1" x14ac:dyDescent="0.35">
      <c r="A262" s="645"/>
      <c r="B262" s="647" t="s">
        <v>1581</v>
      </c>
      <c r="C262" s="385"/>
      <c r="D262" s="385"/>
      <c r="E262" s="385"/>
      <c r="F262" s="85"/>
      <c r="G262" s="385" t="s">
        <v>161</v>
      </c>
      <c r="H262" s="386">
        <v>288724610</v>
      </c>
      <c r="I262" s="385">
        <v>0</v>
      </c>
    </row>
    <row r="263" spans="1:9" ht="15" thickBot="1" x14ac:dyDescent="0.35">
      <c r="A263" s="645"/>
      <c r="B263" s="648"/>
      <c r="C263" s="394">
        <v>2</v>
      </c>
      <c r="D263" s="385">
        <v>0</v>
      </c>
      <c r="E263" s="385">
        <v>0</v>
      </c>
      <c r="F263" s="387"/>
      <c r="G263" s="385" t="s">
        <v>164</v>
      </c>
      <c r="H263" s="388"/>
      <c r="I263" s="385"/>
    </row>
    <row r="264" spans="1:9" ht="15" thickBot="1" x14ac:dyDescent="0.35">
      <c r="A264" s="645"/>
      <c r="B264" s="648"/>
      <c r="C264" s="385"/>
      <c r="D264" s="385"/>
      <c r="E264" s="385"/>
      <c r="F264" s="387"/>
      <c r="G264" s="385" t="s">
        <v>229</v>
      </c>
      <c r="H264" s="388"/>
      <c r="I264" s="385"/>
    </row>
    <row r="265" spans="1:9" ht="15" thickBot="1" x14ac:dyDescent="0.35">
      <c r="A265" s="645"/>
      <c r="B265" s="648"/>
      <c r="C265" s="385">
        <v>0</v>
      </c>
      <c r="D265" s="385">
        <v>0</v>
      </c>
      <c r="E265" s="394">
        <v>2</v>
      </c>
      <c r="F265" s="387"/>
      <c r="G265" s="385" t="s">
        <v>162</v>
      </c>
      <c r="H265" s="388"/>
      <c r="I265" s="385"/>
    </row>
    <row r="266" spans="1:9" ht="15" thickBot="1" x14ac:dyDescent="0.35">
      <c r="A266" s="645"/>
      <c r="B266" s="648"/>
      <c r="C266" s="394"/>
      <c r="D266" s="394"/>
      <c r="E266" s="394"/>
      <c r="F266" s="387"/>
      <c r="G266" s="385" t="s">
        <v>230</v>
      </c>
      <c r="H266" s="388"/>
      <c r="I266" s="385"/>
    </row>
    <row r="267" spans="1:9" ht="15" thickBot="1" x14ac:dyDescent="0.35">
      <c r="A267" s="646"/>
      <c r="B267" s="649"/>
      <c r="C267" s="395">
        <f>SUM(C262:C266)</f>
        <v>2</v>
      </c>
      <c r="D267" s="395">
        <f t="shared" ref="D267:E267" si="38">SUM(D262:D266)</f>
        <v>0</v>
      </c>
      <c r="E267" s="395">
        <f t="shared" si="38"/>
        <v>2</v>
      </c>
      <c r="F267" s="391"/>
      <c r="G267" s="390" t="s">
        <v>166</v>
      </c>
      <c r="H267" s="392"/>
      <c r="I267" s="393"/>
    </row>
    <row r="268" spans="1:9" ht="15" thickBot="1" x14ac:dyDescent="0.35">
      <c r="A268" s="389"/>
      <c r="B268" s="396" t="s">
        <v>282</v>
      </c>
      <c r="C268" s="397"/>
      <c r="D268" s="397"/>
      <c r="E268" s="397"/>
      <c r="F268" s="397"/>
      <c r="G268" s="384"/>
      <c r="H268" s="386"/>
      <c r="I268" s="386"/>
    </row>
    <row r="269" spans="1:9" ht="27" thickBot="1" x14ac:dyDescent="0.35">
      <c r="A269" s="375" t="s">
        <v>283</v>
      </c>
      <c r="B269" s="376" t="s">
        <v>288</v>
      </c>
      <c r="C269" s="377"/>
      <c r="D269" s="377"/>
      <c r="E269" s="377"/>
      <c r="F269" s="378" t="s">
        <v>287</v>
      </c>
      <c r="G269" s="376"/>
      <c r="H269" s="377"/>
      <c r="I269" s="377"/>
    </row>
    <row r="270" spans="1:9" ht="27" thickBot="1" x14ac:dyDescent="0.35">
      <c r="A270" s="379" t="s">
        <v>284</v>
      </c>
      <c r="B270" s="380" t="s">
        <v>290</v>
      </c>
      <c r="C270" s="381"/>
      <c r="D270" s="381"/>
      <c r="E270" s="381"/>
      <c r="F270" s="382" t="s">
        <v>289</v>
      </c>
      <c r="G270" s="380"/>
      <c r="H270" s="381"/>
      <c r="I270" s="381"/>
    </row>
    <row r="271" spans="1:9" ht="15" customHeight="1" thickBot="1" x14ac:dyDescent="0.35">
      <c r="A271" s="645" t="s">
        <v>285</v>
      </c>
      <c r="B271" s="657" t="s">
        <v>743</v>
      </c>
      <c r="C271" s="383">
        <f>C277+C283+C289</f>
        <v>30</v>
      </c>
      <c r="D271" s="384">
        <f t="shared" ref="D271:E275" si="39">D277+D283+D289</f>
        <v>46</v>
      </c>
      <c r="E271" s="384">
        <f t="shared" si="39"/>
        <v>54</v>
      </c>
      <c r="F271" s="85" t="s">
        <v>520</v>
      </c>
      <c r="G271" s="385" t="s">
        <v>161</v>
      </c>
      <c r="H271" s="386">
        <v>288724610</v>
      </c>
      <c r="I271" s="385">
        <v>0</v>
      </c>
    </row>
    <row r="272" spans="1:9" ht="15" thickBot="1" x14ac:dyDescent="0.35">
      <c r="A272" s="645"/>
      <c r="B272" s="658"/>
      <c r="C272" s="383">
        <f>C278+C284+C290</f>
        <v>398.5</v>
      </c>
      <c r="D272" s="384">
        <f t="shared" si="39"/>
        <v>0</v>
      </c>
      <c r="E272" s="384">
        <f t="shared" si="39"/>
        <v>0</v>
      </c>
      <c r="F272" s="387"/>
      <c r="G272" s="385" t="s">
        <v>164</v>
      </c>
      <c r="H272" s="388"/>
      <c r="I272" s="385"/>
    </row>
    <row r="273" spans="1:9" ht="15" thickBot="1" x14ac:dyDescent="0.35">
      <c r="A273" s="645"/>
      <c r="B273" s="658"/>
      <c r="C273" s="384">
        <f>C279+C285+C291</f>
        <v>0</v>
      </c>
      <c r="D273" s="384">
        <f t="shared" si="39"/>
        <v>0</v>
      </c>
      <c r="E273" s="384">
        <f t="shared" si="39"/>
        <v>0</v>
      </c>
      <c r="F273" s="387"/>
      <c r="G273" s="385" t="s">
        <v>229</v>
      </c>
      <c r="H273" s="388"/>
      <c r="I273" s="385"/>
    </row>
    <row r="274" spans="1:9" ht="15" thickBot="1" x14ac:dyDescent="0.35">
      <c r="A274" s="645"/>
      <c r="B274" s="658"/>
      <c r="C274" s="384">
        <f>C280+C286+C292</f>
        <v>22.7</v>
      </c>
      <c r="D274" s="384">
        <f t="shared" si="39"/>
        <v>82.7</v>
      </c>
      <c r="E274" s="384">
        <f t="shared" si="39"/>
        <v>38.5</v>
      </c>
      <c r="F274" s="387"/>
      <c r="G274" s="385" t="s">
        <v>162</v>
      </c>
      <c r="H274" s="388"/>
      <c r="I274" s="385"/>
    </row>
    <row r="275" spans="1:9" ht="15" thickBot="1" x14ac:dyDescent="0.35">
      <c r="A275" s="645"/>
      <c r="B275" s="658"/>
      <c r="C275" s="384">
        <f>C281+C287+C293</f>
        <v>0</v>
      </c>
      <c r="D275" s="384">
        <f t="shared" si="39"/>
        <v>0</v>
      </c>
      <c r="E275" s="384">
        <f t="shared" si="39"/>
        <v>0</v>
      </c>
      <c r="F275" s="387"/>
      <c r="G275" s="385" t="s">
        <v>230</v>
      </c>
      <c r="H275" s="388"/>
      <c r="I275" s="385"/>
    </row>
    <row r="276" spans="1:9" ht="15" thickBot="1" x14ac:dyDescent="0.35">
      <c r="A276" s="646"/>
      <c r="B276" s="659"/>
      <c r="C276" s="390">
        <f>SUM(C271:C275)</f>
        <v>451.2</v>
      </c>
      <c r="D276" s="390">
        <f t="shared" ref="D276:E276" si="40">SUM(D271:D275)</f>
        <v>128.69999999999999</v>
      </c>
      <c r="E276" s="390">
        <f t="shared" si="40"/>
        <v>92.5</v>
      </c>
      <c r="F276" s="391"/>
      <c r="G276" s="390" t="s">
        <v>166</v>
      </c>
      <c r="H276" s="392"/>
      <c r="I276" s="393"/>
    </row>
    <row r="277" spans="1:9" ht="15" customHeight="1" thickBot="1" x14ac:dyDescent="0.35">
      <c r="A277" s="650"/>
      <c r="B277" s="647" t="s">
        <v>744</v>
      </c>
      <c r="C277" s="385"/>
      <c r="D277" s="385"/>
      <c r="E277" s="385"/>
      <c r="F277" s="387"/>
      <c r="G277" s="385" t="s">
        <v>161</v>
      </c>
      <c r="H277" s="386">
        <v>288724610</v>
      </c>
      <c r="I277" s="385">
        <v>0</v>
      </c>
    </row>
    <row r="278" spans="1:9" ht="15" thickBot="1" x14ac:dyDescent="0.35">
      <c r="A278" s="645"/>
      <c r="B278" s="648"/>
      <c r="C278" s="394">
        <v>320</v>
      </c>
      <c r="D278" s="385">
        <v>0</v>
      </c>
      <c r="E278" s="385">
        <v>0</v>
      </c>
      <c r="F278" s="387"/>
      <c r="G278" s="385" t="s">
        <v>164</v>
      </c>
      <c r="H278" s="388"/>
      <c r="I278" s="385"/>
    </row>
    <row r="279" spans="1:9" ht="15" thickBot="1" x14ac:dyDescent="0.35">
      <c r="A279" s="645"/>
      <c r="B279" s="648"/>
      <c r="C279" s="385"/>
      <c r="D279" s="385"/>
      <c r="E279" s="385"/>
      <c r="F279" s="387"/>
      <c r="G279" s="385" t="s">
        <v>229</v>
      </c>
      <c r="H279" s="388"/>
      <c r="I279" s="385"/>
    </row>
    <row r="280" spans="1:9" ht="15" thickBot="1" x14ac:dyDescent="0.35">
      <c r="A280" s="645"/>
      <c r="B280" s="648"/>
      <c r="C280" s="385">
        <v>0</v>
      </c>
      <c r="D280" s="385">
        <v>0</v>
      </c>
      <c r="E280" s="385">
        <v>0</v>
      </c>
      <c r="F280" s="387"/>
      <c r="G280" s="385" t="s">
        <v>162</v>
      </c>
      <c r="H280" s="388"/>
      <c r="I280" s="385"/>
    </row>
    <row r="281" spans="1:9" ht="15" thickBot="1" x14ac:dyDescent="0.35">
      <c r="A281" s="645"/>
      <c r="B281" s="648"/>
      <c r="C281" s="385"/>
      <c r="D281" s="385"/>
      <c r="E281" s="385"/>
      <c r="F281" s="387"/>
      <c r="G281" s="385" t="s">
        <v>230</v>
      </c>
      <c r="H281" s="388"/>
      <c r="I281" s="385"/>
    </row>
    <row r="282" spans="1:9" ht="15" thickBot="1" x14ac:dyDescent="0.35">
      <c r="A282" s="646"/>
      <c r="B282" s="649"/>
      <c r="C282" s="395">
        <f>SUM(C277:C281)</f>
        <v>320</v>
      </c>
      <c r="D282" s="395">
        <f t="shared" ref="D282:E282" si="41">SUM(D277:D281)</f>
        <v>0</v>
      </c>
      <c r="E282" s="395">
        <f t="shared" si="41"/>
        <v>0</v>
      </c>
      <c r="F282" s="391"/>
      <c r="G282" s="390" t="s">
        <v>166</v>
      </c>
      <c r="H282" s="392"/>
      <c r="I282" s="393"/>
    </row>
    <row r="283" spans="1:9" ht="15" customHeight="1" thickBot="1" x14ac:dyDescent="0.35">
      <c r="A283" s="650"/>
      <c r="B283" s="647" t="s">
        <v>745</v>
      </c>
      <c r="C283" s="385"/>
      <c r="D283" s="385"/>
      <c r="E283" s="385"/>
      <c r="F283" s="387"/>
      <c r="G283" s="385" t="s">
        <v>161</v>
      </c>
      <c r="H283" s="386">
        <v>288724610</v>
      </c>
      <c r="I283" s="385">
        <v>0</v>
      </c>
    </row>
    <row r="284" spans="1:9" ht="15" thickBot="1" x14ac:dyDescent="0.35">
      <c r="A284" s="645"/>
      <c r="B284" s="648"/>
      <c r="C284" s="385"/>
      <c r="D284" s="385"/>
      <c r="E284" s="385"/>
      <c r="F284" s="387"/>
      <c r="G284" s="385" t="s">
        <v>164</v>
      </c>
      <c r="H284" s="388"/>
      <c r="I284" s="385"/>
    </row>
    <row r="285" spans="1:9" ht="15" thickBot="1" x14ac:dyDescent="0.35">
      <c r="A285" s="645"/>
      <c r="B285" s="648"/>
      <c r="C285" s="385"/>
      <c r="D285" s="385"/>
      <c r="E285" s="385"/>
      <c r="F285" s="387"/>
      <c r="G285" s="385" t="s">
        <v>229</v>
      </c>
      <c r="H285" s="388"/>
      <c r="I285" s="385"/>
    </row>
    <row r="286" spans="1:9" ht="15" thickBot="1" x14ac:dyDescent="0.35">
      <c r="A286" s="645"/>
      <c r="B286" s="648"/>
      <c r="C286" s="385"/>
      <c r="D286" s="385"/>
      <c r="E286" s="385"/>
      <c r="F286" s="387"/>
      <c r="G286" s="385" t="s">
        <v>162</v>
      </c>
      <c r="H286" s="388"/>
      <c r="I286" s="385"/>
    </row>
    <row r="287" spans="1:9" ht="15" thickBot="1" x14ac:dyDescent="0.35">
      <c r="A287" s="645"/>
      <c r="B287" s="648"/>
      <c r="C287" s="385"/>
      <c r="D287" s="385"/>
      <c r="E287" s="385"/>
      <c r="F287" s="387"/>
      <c r="G287" s="385" t="s">
        <v>230</v>
      </c>
      <c r="H287" s="388"/>
      <c r="I287" s="385"/>
    </row>
    <row r="288" spans="1:9" ht="15" thickBot="1" x14ac:dyDescent="0.35">
      <c r="A288" s="646"/>
      <c r="B288" s="649"/>
      <c r="C288" s="393">
        <f>SUM(C283:C287)</f>
        <v>0</v>
      </c>
      <c r="D288" s="393">
        <f t="shared" ref="D288:E288" si="42">SUM(D283:D287)</f>
        <v>0</v>
      </c>
      <c r="E288" s="393">
        <f t="shared" si="42"/>
        <v>0</v>
      </c>
      <c r="F288" s="391"/>
      <c r="G288" s="390" t="s">
        <v>166</v>
      </c>
      <c r="H288" s="392"/>
      <c r="I288" s="393"/>
    </row>
    <row r="289" spans="1:9" ht="15" customHeight="1" thickBot="1" x14ac:dyDescent="0.35">
      <c r="A289" s="645"/>
      <c r="B289" s="647" t="s">
        <v>1582</v>
      </c>
      <c r="C289" s="394">
        <v>30</v>
      </c>
      <c r="D289" s="394">
        <v>46</v>
      </c>
      <c r="E289" s="394">
        <v>54</v>
      </c>
      <c r="F289" s="85"/>
      <c r="G289" s="385" t="s">
        <v>161</v>
      </c>
      <c r="H289" s="386">
        <v>288724610</v>
      </c>
      <c r="I289" s="385">
        <v>0</v>
      </c>
    </row>
    <row r="290" spans="1:9" ht="15" thickBot="1" x14ac:dyDescent="0.35">
      <c r="A290" s="645"/>
      <c r="B290" s="648"/>
      <c r="C290" s="385">
        <v>78.5</v>
      </c>
      <c r="D290" s="385"/>
      <c r="E290" s="385"/>
      <c r="F290" s="387"/>
      <c r="G290" s="385" t="s">
        <v>164</v>
      </c>
      <c r="H290" s="388"/>
      <c r="I290" s="385"/>
    </row>
    <row r="291" spans="1:9" ht="15" thickBot="1" x14ac:dyDescent="0.35">
      <c r="A291" s="645"/>
      <c r="B291" s="648"/>
      <c r="C291" s="385"/>
      <c r="D291" s="385"/>
      <c r="E291" s="385"/>
      <c r="F291" s="387"/>
      <c r="G291" s="385" t="s">
        <v>229</v>
      </c>
      <c r="H291" s="388"/>
      <c r="I291" s="385"/>
    </row>
    <row r="292" spans="1:9" ht="15" thickBot="1" x14ac:dyDescent="0.35">
      <c r="A292" s="645"/>
      <c r="B292" s="648"/>
      <c r="C292" s="385">
        <v>22.7</v>
      </c>
      <c r="D292" s="385">
        <v>82.7</v>
      </c>
      <c r="E292" s="385">
        <v>38.5</v>
      </c>
      <c r="F292" s="387"/>
      <c r="G292" s="385" t="s">
        <v>162</v>
      </c>
      <c r="H292" s="388"/>
      <c r="I292" s="385"/>
    </row>
    <row r="293" spans="1:9" ht="15" thickBot="1" x14ac:dyDescent="0.35">
      <c r="A293" s="645"/>
      <c r="B293" s="648"/>
      <c r="C293" s="385"/>
      <c r="D293" s="385"/>
      <c r="E293" s="385"/>
      <c r="F293" s="387"/>
      <c r="G293" s="385" t="s">
        <v>230</v>
      </c>
      <c r="H293" s="388"/>
      <c r="I293" s="385"/>
    </row>
    <row r="294" spans="1:9" ht="15" thickBot="1" x14ac:dyDescent="0.35">
      <c r="A294" s="646"/>
      <c r="B294" s="649"/>
      <c r="C294" s="393">
        <f>SUM(C289:C293)</f>
        <v>131.19999999999999</v>
      </c>
      <c r="D294" s="393">
        <f t="shared" ref="D294:E294" si="43">SUM(D289:D293)</f>
        <v>128.69999999999999</v>
      </c>
      <c r="E294" s="393">
        <f t="shared" si="43"/>
        <v>92.5</v>
      </c>
      <c r="F294" s="391"/>
      <c r="G294" s="390" t="s">
        <v>166</v>
      </c>
      <c r="H294" s="392"/>
      <c r="I294" s="393"/>
    </row>
    <row r="295" spans="1:9" ht="27" thickBot="1" x14ac:dyDescent="0.35">
      <c r="A295" s="375" t="s">
        <v>283</v>
      </c>
      <c r="B295" s="376" t="s">
        <v>288</v>
      </c>
      <c r="C295" s="377"/>
      <c r="D295" s="377"/>
      <c r="E295" s="377"/>
      <c r="F295" s="378" t="s">
        <v>287</v>
      </c>
      <c r="G295" s="376"/>
      <c r="H295" s="377"/>
      <c r="I295" s="377"/>
    </row>
    <row r="296" spans="1:9" ht="15" thickBot="1" x14ac:dyDescent="0.35">
      <c r="A296" s="379" t="s">
        <v>291</v>
      </c>
      <c r="B296" s="380" t="s">
        <v>293</v>
      </c>
      <c r="C296" s="381"/>
      <c r="D296" s="381"/>
      <c r="E296" s="381"/>
      <c r="F296" s="382" t="s">
        <v>292</v>
      </c>
      <c r="G296" s="380"/>
      <c r="H296" s="381"/>
      <c r="I296" s="381"/>
    </row>
    <row r="297" spans="1:9" ht="15" customHeight="1" thickBot="1" x14ac:dyDescent="0.35">
      <c r="A297" s="645" t="s">
        <v>294</v>
      </c>
      <c r="B297" s="657" t="s">
        <v>296</v>
      </c>
      <c r="C297" s="397"/>
      <c r="D297" s="397"/>
      <c r="E297" s="397"/>
      <c r="F297" s="85" t="s">
        <v>516</v>
      </c>
      <c r="G297" s="385" t="s">
        <v>161</v>
      </c>
      <c r="H297" s="386">
        <v>288724610</v>
      </c>
      <c r="I297" s="385">
        <v>0</v>
      </c>
    </row>
    <row r="298" spans="1:9" ht="15" thickBot="1" x14ac:dyDescent="0.35">
      <c r="A298" s="645"/>
      <c r="B298" s="658"/>
      <c r="C298" s="397"/>
      <c r="D298" s="397"/>
      <c r="E298" s="397"/>
      <c r="F298" s="387"/>
      <c r="G298" s="385" t="s">
        <v>164</v>
      </c>
      <c r="H298" s="388"/>
      <c r="I298" s="385"/>
    </row>
    <row r="299" spans="1:9" ht="15" thickBot="1" x14ac:dyDescent="0.35">
      <c r="A299" s="645"/>
      <c r="B299" s="658"/>
      <c r="C299" s="397"/>
      <c r="D299" s="397"/>
      <c r="E299" s="397"/>
      <c r="F299" s="387"/>
      <c r="G299" s="385" t="s">
        <v>229</v>
      </c>
      <c r="H299" s="388"/>
      <c r="I299" s="385"/>
    </row>
    <row r="300" spans="1:9" ht="15" thickBot="1" x14ac:dyDescent="0.35">
      <c r="A300" s="645"/>
      <c r="B300" s="658"/>
      <c r="C300" s="397"/>
      <c r="D300" s="397"/>
      <c r="E300" s="397"/>
      <c r="F300" s="387"/>
      <c r="G300" s="385" t="s">
        <v>162</v>
      </c>
      <c r="H300" s="388"/>
      <c r="I300" s="385"/>
    </row>
    <row r="301" spans="1:9" ht="15" thickBot="1" x14ac:dyDescent="0.35">
      <c r="A301" s="645"/>
      <c r="B301" s="658"/>
      <c r="C301" s="397"/>
      <c r="D301" s="397"/>
      <c r="E301" s="397"/>
      <c r="F301" s="387"/>
      <c r="G301" s="385" t="s">
        <v>230</v>
      </c>
      <c r="H301" s="388"/>
      <c r="I301" s="385"/>
    </row>
    <row r="302" spans="1:9" ht="15" thickBot="1" x14ac:dyDescent="0.35">
      <c r="A302" s="646"/>
      <c r="B302" s="659"/>
      <c r="C302" s="398"/>
      <c r="D302" s="398"/>
      <c r="E302" s="398"/>
      <c r="F302" s="391"/>
      <c r="G302" s="390" t="s">
        <v>166</v>
      </c>
      <c r="H302" s="392"/>
      <c r="I302" s="393"/>
    </row>
    <row r="303" spans="1:9" ht="15" thickBot="1" x14ac:dyDescent="0.35">
      <c r="A303" s="645"/>
      <c r="B303" s="657"/>
      <c r="C303" s="397"/>
      <c r="D303" s="397"/>
      <c r="E303" s="397"/>
      <c r="F303" s="85"/>
      <c r="G303" s="385" t="s">
        <v>161</v>
      </c>
      <c r="H303" s="386">
        <v>288724610</v>
      </c>
      <c r="I303" s="385">
        <v>0</v>
      </c>
    </row>
    <row r="304" spans="1:9" ht="15" thickBot="1" x14ac:dyDescent="0.35">
      <c r="A304" s="645"/>
      <c r="B304" s="658"/>
      <c r="C304" s="397"/>
      <c r="D304" s="397"/>
      <c r="E304" s="397"/>
      <c r="F304" s="387"/>
      <c r="G304" s="385" t="s">
        <v>164</v>
      </c>
      <c r="H304" s="388"/>
      <c r="I304" s="385"/>
    </row>
    <row r="305" spans="1:9" ht="15" thickBot="1" x14ac:dyDescent="0.35">
      <c r="A305" s="645"/>
      <c r="B305" s="658"/>
      <c r="C305" s="397"/>
      <c r="D305" s="397"/>
      <c r="E305" s="397"/>
      <c r="F305" s="387"/>
      <c r="G305" s="385" t="s">
        <v>229</v>
      </c>
      <c r="H305" s="388"/>
      <c r="I305" s="385"/>
    </row>
    <row r="306" spans="1:9" ht="15" thickBot="1" x14ac:dyDescent="0.35">
      <c r="A306" s="645"/>
      <c r="B306" s="658"/>
      <c r="C306" s="397"/>
      <c r="D306" s="397"/>
      <c r="E306" s="397"/>
      <c r="F306" s="387"/>
      <c r="G306" s="385" t="s">
        <v>162</v>
      </c>
      <c r="H306" s="388"/>
      <c r="I306" s="385"/>
    </row>
    <row r="307" spans="1:9" ht="15" thickBot="1" x14ac:dyDescent="0.35">
      <c r="A307" s="645"/>
      <c r="B307" s="658"/>
      <c r="C307" s="397"/>
      <c r="D307" s="397"/>
      <c r="E307" s="397"/>
      <c r="F307" s="387"/>
      <c r="G307" s="385" t="s">
        <v>230</v>
      </c>
      <c r="H307" s="388"/>
      <c r="I307" s="385"/>
    </row>
    <row r="308" spans="1:9" ht="15" thickBot="1" x14ac:dyDescent="0.35">
      <c r="A308" s="646"/>
      <c r="B308" s="659"/>
      <c r="C308" s="398"/>
      <c r="D308" s="398"/>
      <c r="E308" s="398"/>
      <c r="F308" s="391"/>
      <c r="G308" s="390" t="s">
        <v>166</v>
      </c>
      <c r="H308" s="392"/>
      <c r="I308" s="393"/>
    </row>
    <row r="309" spans="1:9" ht="27" thickBot="1" x14ac:dyDescent="0.35">
      <c r="A309" s="375" t="s">
        <v>283</v>
      </c>
      <c r="B309" s="376" t="s">
        <v>288</v>
      </c>
      <c r="C309" s="377"/>
      <c r="D309" s="377"/>
      <c r="E309" s="377"/>
      <c r="F309" s="378" t="s">
        <v>287</v>
      </c>
      <c r="G309" s="376"/>
      <c r="H309" s="377"/>
      <c r="I309" s="377"/>
    </row>
    <row r="310" spans="1:9" ht="15" thickBot="1" x14ac:dyDescent="0.35">
      <c r="A310" s="379" t="s">
        <v>297</v>
      </c>
      <c r="B310" s="380" t="s">
        <v>299</v>
      </c>
      <c r="C310" s="381"/>
      <c r="D310" s="381"/>
      <c r="E310" s="381"/>
      <c r="F310" s="382" t="s">
        <v>298</v>
      </c>
      <c r="G310" s="380"/>
      <c r="H310" s="381"/>
      <c r="I310" s="381"/>
    </row>
    <row r="311" spans="1:9" ht="15" customHeight="1" thickBot="1" x14ac:dyDescent="0.35">
      <c r="A311" s="645" t="s">
        <v>300</v>
      </c>
      <c r="B311" s="657" t="s">
        <v>301</v>
      </c>
      <c r="C311" s="384">
        <f>C317*1</f>
        <v>0</v>
      </c>
      <c r="D311" s="384">
        <f t="shared" ref="D311:E315" si="44">D317*1</f>
        <v>0</v>
      </c>
      <c r="E311" s="384">
        <f t="shared" si="44"/>
        <v>0</v>
      </c>
      <c r="F311" s="85" t="s">
        <v>767</v>
      </c>
      <c r="G311" s="385" t="s">
        <v>161</v>
      </c>
      <c r="H311" s="386">
        <v>288724610</v>
      </c>
      <c r="I311" s="385">
        <v>0</v>
      </c>
    </row>
    <row r="312" spans="1:9" ht="15" thickBot="1" x14ac:dyDescent="0.35">
      <c r="A312" s="645"/>
      <c r="B312" s="658"/>
      <c r="C312" s="384">
        <f>C318*1</f>
        <v>0</v>
      </c>
      <c r="D312" s="384">
        <f t="shared" si="44"/>
        <v>0</v>
      </c>
      <c r="E312" s="384">
        <f t="shared" si="44"/>
        <v>0</v>
      </c>
      <c r="F312" s="387"/>
      <c r="G312" s="385" t="s">
        <v>164</v>
      </c>
      <c r="H312" s="388"/>
      <c r="I312" s="385"/>
    </row>
    <row r="313" spans="1:9" ht="15" thickBot="1" x14ac:dyDescent="0.35">
      <c r="A313" s="645"/>
      <c r="B313" s="658"/>
      <c r="C313" s="384">
        <f>C319*1</f>
        <v>0</v>
      </c>
      <c r="D313" s="384">
        <f t="shared" si="44"/>
        <v>0</v>
      </c>
      <c r="E313" s="384">
        <f t="shared" si="44"/>
        <v>0</v>
      </c>
      <c r="F313" s="387"/>
      <c r="G313" s="385" t="s">
        <v>229</v>
      </c>
      <c r="H313" s="388"/>
      <c r="I313" s="385"/>
    </row>
    <row r="314" spans="1:9" ht="15" thickBot="1" x14ac:dyDescent="0.35">
      <c r="A314" s="645"/>
      <c r="B314" s="658"/>
      <c r="C314" s="384">
        <f>C320*1</f>
        <v>0</v>
      </c>
      <c r="D314" s="384">
        <f t="shared" si="44"/>
        <v>0</v>
      </c>
      <c r="E314" s="384">
        <f t="shared" si="44"/>
        <v>0</v>
      </c>
      <c r="F314" s="387"/>
      <c r="G314" s="385" t="s">
        <v>162</v>
      </c>
      <c r="H314" s="388"/>
      <c r="I314" s="385"/>
    </row>
    <row r="315" spans="1:9" ht="15" thickBot="1" x14ac:dyDescent="0.35">
      <c r="A315" s="645"/>
      <c r="B315" s="658"/>
      <c r="C315" s="384">
        <f>C321*1</f>
        <v>0</v>
      </c>
      <c r="D315" s="384">
        <f t="shared" si="44"/>
        <v>0</v>
      </c>
      <c r="E315" s="384">
        <f t="shared" si="44"/>
        <v>0</v>
      </c>
      <c r="F315" s="387"/>
      <c r="G315" s="385" t="s">
        <v>230</v>
      </c>
      <c r="H315" s="388"/>
      <c r="I315" s="385"/>
    </row>
    <row r="316" spans="1:9" ht="15" thickBot="1" x14ac:dyDescent="0.35">
      <c r="A316" s="646"/>
      <c r="B316" s="659"/>
      <c r="C316" s="390">
        <f>SUM(C311:C315)</f>
        <v>0</v>
      </c>
      <c r="D316" s="390">
        <f t="shared" ref="D316:E316" si="45">SUM(D311:D315)</f>
        <v>0</v>
      </c>
      <c r="E316" s="390">
        <f t="shared" si="45"/>
        <v>0</v>
      </c>
      <c r="F316" s="391"/>
      <c r="G316" s="390" t="s">
        <v>166</v>
      </c>
      <c r="H316" s="392"/>
      <c r="I316" s="393"/>
    </row>
    <row r="317" spans="1:9" ht="15" customHeight="1" thickBot="1" x14ac:dyDescent="0.35">
      <c r="A317" s="645"/>
      <c r="B317" s="660" t="s">
        <v>768</v>
      </c>
      <c r="C317" s="385"/>
      <c r="D317" s="385"/>
      <c r="E317" s="385"/>
      <c r="F317" s="85"/>
      <c r="G317" s="385" t="s">
        <v>161</v>
      </c>
      <c r="H317" s="386">
        <v>288724610</v>
      </c>
      <c r="I317" s="385">
        <v>0</v>
      </c>
    </row>
    <row r="318" spans="1:9" ht="15" thickBot="1" x14ac:dyDescent="0.35">
      <c r="A318" s="645"/>
      <c r="B318" s="661"/>
      <c r="C318" s="385"/>
      <c r="D318" s="385"/>
      <c r="E318" s="385"/>
      <c r="F318" s="387"/>
      <c r="G318" s="385" t="s">
        <v>164</v>
      </c>
      <c r="H318" s="388"/>
      <c r="I318" s="385"/>
    </row>
    <row r="319" spans="1:9" ht="15" thickBot="1" x14ac:dyDescent="0.35">
      <c r="A319" s="645"/>
      <c r="B319" s="661"/>
      <c r="C319" s="385"/>
      <c r="D319" s="385"/>
      <c r="E319" s="385"/>
      <c r="F319" s="387"/>
      <c r="G319" s="385" t="s">
        <v>229</v>
      </c>
      <c r="H319" s="388"/>
      <c r="I319" s="385"/>
    </row>
    <row r="320" spans="1:9" ht="15" thickBot="1" x14ac:dyDescent="0.35">
      <c r="A320" s="645"/>
      <c r="B320" s="661"/>
      <c r="C320" s="385"/>
      <c r="D320" s="385"/>
      <c r="E320" s="385"/>
      <c r="F320" s="387"/>
      <c r="G320" s="385" t="s">
        <v>162</v>
      </c>
      <c r="H320" s="388"/>
      <c r="I320" s="385"/>
    </row>
    <row r="321" spans="1:9" ht="15" thickBot="1" x14ac:dyDescent="0.35">
      <c r="A321" s="645"/>
      <c r="B321" s="661"/>
      <c r="C321" s="385"/>
      <c r="D321" s="385"/>
      <c r="E321" s="385"/>
      <c r="F321" s="387"/>
      <c r="G321" s="385" t="s">
        <v>230</v>
      </c>
      <c r="H321" s="388"/>
      <c r="I321" s="385"/>
    </row>
    <row r="322" spans="1:9" ht="15" thickBot="1" x14ac:dyDescent="0.35">
      <c r="A322" s="646"/>
      <c r="B322" s="662"/>
      <c r="C322" s="393">
        <f>SUM(C317:C321)</f>
        <v>0</v>
      </c>
      <c r="D322" s="393">
        <f t="shared" ref="D322:E322" si="46">SUM(D317:D321)</f>
        <v>0</v>
      </c>
      <c r="E322" s="393">
        <f t="shared" si="46"/>
        <v>0</v>
      </c>
      <c r="F322" s="391"/>
      <c r="G322" s="390" t="s">
        <v>166</v>
      </c>
      <c r="H322" s="392"/>
      <c r="I322" s="393"/>
    </row>
    <row r="323" spans="1:9" ht="15" thickBot="1" x14ac:dyDescent="0.35">
      <c r="A323" s="389"/>
      <c r="B323" s="396" t="s">
        <v>286</v>
      </c>
      <c r="C323" s="397"/>
      <c r="D323" s="397"/>
      <c r="E323" s="397"/>
      <c r="F323" s="397"/>
      <c r="G323" s="384"/>
      <c r="H323" s="386"/>
      <c r="I323" s="386"/>
    </row>
    <row r="324" spans="1:9" ht="15" customHeight="1" thickBot="1" x14ac:dyDescent="0.35">
      <c r="A324" s="375" t="s">
        <v>302</v>
      </c>
      <c r="B324" s="376" t="s">
        <v>306</v>
      </c>
      <c r="C324" s="377"/>
      <c r="D324" s="377"/>
      <c r="E324" s="377"/>
      <c r="F324" s="378" t="s">
        <v>305</v>
      </c>
      <c r="G324" s="376"/>
      <c r="H324" s="377"/>
      <c r="I324" s="377"/>
    </row>
    <row r="325" spans="1:9" ht="27" thickBot="1" x14ac:dyDescent="0.35">
      <c r="A325" s="379" t="s">
        <v>303</v>
      </c>
      <c r="B325" s="380" t="s">
        <v>308</v>
      </c>
      <c r="C325" s="381"/>
      <c r="D325" s="381"/>
      <c r="E325" s="381"/>
      <c r="F325" s="382" t="s">
        <v>307</v>
      </c>
      <c r="G325" s="380"/>
      <c r="H325" s="381"/>
      <c r="I325" s="381"/>
    </row>
    <row r="326" spans="1:9" ht="15" customHeight="1" thickBot="1" x14ac:dyDescent="0.35">
      <c r="A326" s="645" t="s">
        <v>304</v>
      </c>
      <c r="B326" s="657" t="s">
        <v>309</v>
      </c>
      <c r="C326" s="384">
        <f>C332*1</f>
        <v>0</v>
      </c>
      <c r="D326" s="384">
        <f t="shared" ref="D326:E330" si="47">D332*1</f>
        <v>0</v>
      </c>
      <c r="E326" s="384">
        <f t="shared" si="47"/>
        <v>0</v>
      </c>
      <c r="F326" s="85" t="s">
        <v>746</v>
      </c>
      <c r="G326" s="385" t="s">
        <v>161</v>
      </c>
      <c r="H326" s="386">
        <v>288724610</v>
      </c>
      <c r="I326" s="385">
        <v>0</v>
      </c>
    </row>
    <row r="327" spans="1:9" ht="15" thickBot="1" x14ac:dyDescent="0.35">
      <c r="A327" s="645"/>
      <c r="B327" s="658"/>
      <c r="C327" s="384">
        <f>C333*1</f>
        <v>0</v>
      </c>
      <c r="D327" s="384">
        <f t="shared" si="47"/>
        <v>0</v>
      </c>
      <c r="E327" s="384">
        <f t="shared" si="47"/>
        <v>0</v>
      </c>
      <c r="F327" s="387"/>
      <c r="G327" s="385" t="s">
        <v>164</v>
      </c>
      <c r="H327" s="388"/>
      <c r="I327" s="385"/>
    </row>
    <row r="328" spans="1:9" ht="15" thickBot="1" x14ac:dyDescent="0.35">
      <c r="A328" s="645"/>
      <c r="B328" s="658"/>
      <c r="C328" s="384">
        <f>C334*1</f>
        <v>991.7</v>
      </c>
      <c r="D328" s="384">
        <f t="shared" si="47"/>
        <v>0</v>
      </c>
      <c r="E328" s="384">
        <f t="shared" si="47"/>
        <v>0</v>
      </c>
      <c r="F328" s="387"/>
      <c r="G328" s="385" t="s">
        <v>229</v>
      </c>
      <c r="H328" s="388"/>
      <c r="I328" s="385"/>
    </row>
    <row r="329" spans="1:9" ht="15" thickBot="1" x14ac:dyDescent="0.35">
      <c r="A329" s="645"/>
      <c r="B329" s="658"/>
      <c r="C329" s="384">
        <f>C335*1</f>
        <v>0</v>
      </c>
      <c r="D329" s="384">
        <f t="shared" si="47"/>
        <v>0</v>
      </c>
      <c r="E329" s="384">
        <f t="shared" si="47"/>
        <v>0</v>
      </c>
      <c r="F329" s="387"/>
      <c r="G329" s="385" t="s">
        <v>162</v>
      </c>
      <c r="H329" s="388"/>
      <c r="I329" s="385"/>
    </row>
    <row r="330" spans="1:9" ht="15" thickBot="1" x14ac:dyDescent="0.35">
      <c r="A330" s="645"/>
      <c r="B330" s="658"/>
      <c r="C330" s="384">
        <f>C336*1</f>
        <v>0</v>
      </c>
      <c r="D330" s="384">
        <f t="shared" si="47"/>
        <v>0</v>
      </c>
      <c r="E330" s="384">
        <f t="shared" si="47"/>
        <v>0</v>
      </c>
      <c r="F330" s="387"/>
      <c r="G330" s="385" t="s">
        <v>230</v>
      </c>
      <c r="H330" s="388"/>
      <c r="I330" s="385"/>
    </row>
    <row r="331" spans="1:9" ht="15" thickBot="1" x14ac:dyDescent="0.35">
      <c r="A331" s="646"/>
      <c r="B331" s="659"/>
      <c r="C331" s="390">
        <f>SUM(C326:C330)</f>
        <v>991.7</v>
      </c>
      <c r="D331" s="390">
        <f t="shared" ref="D331:E331" si="48">SUM(D326:D330)</f>
        <v>0</v>
      </c>
      <c r="E331" s="390">
        <f t="shared" si="48"/>
        <v>0</v>
      </c>
      <c r="F331" s="391"/>
      <c r="G331" s="390" t="s">
        <v>166</v>
      </c>
      <c r="H331" s="392"/>
      <c r="I331" s="393"/>
    </row>
    <row r="332" spans="1:9" ht="15" customHeight="1" thickBot="1" x14ac:dyDescent="0.35">
      <c r="A332" s="645"/>
      <c r="B332" s="647" t="s">
        <v>747</v>
      </c>
      <c r="C332" s="385"/>
      <c r="D332" s="385"/>
      <c r="E332" s="385"/>
      <c r="F332" s="85"/>
      <c r="G332" s="385" t="s">
        <v>161</v>
      </c>
      <c r="H332" s="386">
        <v>288724610</v>
      </c>
      <c r="I332" s="385">
        <v>0</v>
      </c>
    </row>
    <row r="333" spans="1:9" ht="15" thickBot="1" x14ac:dyDescent="0.35">
      <c r="A333" s="645"/>
      <c r="B333" s="648"/>
      <c r="C333" s="385"/>
      <c r="D333" s="385"/>
      <c r="E333" s="385"/>
      <c r="F333" s="387"/>
      <c r="G333" s="385" t="s">
        <v>164</v>
      </c>
      <c r="H333" s="388"/>
      <c r="I333" s="385"/>
    </row>
    <row r="334" spans="1:9" ht="15" thickBot="1" x14ac:dyDescent="0.35">
      <c r="A334" s="645"/>
      <c r="B334" s="648"/>
      <c r="C334" s="385">
        <v>991.7</v>
      </c>
      <c r="D334" s="385">
        <v>0</v>
      </c>
      <c r="E334" s="385">
        <v>0</v>
      </c>
      <c r="F334" s="387"/>
      <c r="G334" s="385" t="s">
        <v>229</v>
      </c>
      <c r="H334" s="388"/>
      <c r="I334" s="385"/>
    </row>
    <row r="335" spans="1:9" ht="15" thickBot="1" x14ac:dyDescent="0.35">
      <c r="A335" s="645"/>
      <c r="B335" s="648"/>
      <c r="C335" s="385"/>
      <c r="D335" s="385"/>
      <c r="E335" s="385"/>
      <c r="F335" s="387"/>
      <c r="G335" s="385" t="s">
        <v>162</v>
      </c>
      <c r="H335" s="388"/>
      <c r="I335" s="385"/>
    </row>
    <row r="336" spans="1:9" ht="15" thickBot="1" x14ac:dyDescent="0.35">
      <c r="A336" s="645"/>
      <c r="B336" s="648"/>
      <c r="C336" s="385"/>
      <c r="D336" s="385"/>
      <c r="E336" s="385"/>
      <c r="F336" s="387"/>
      <c r="G336" s="385" t="s">
        <v>230</v>
      </c>
      <c r="H336" s="388"/>
      <c r="I336" s="385"/>
    </row>
    <row r="337" spans="1:9" ht="15" thickBot="1" x14ac:dyDescent="0.35">
      <c r="A337" s="646"/>
      <c r="B337" s="649"/>
      <c r="C337" s="393">
        <f>SUM(C332:C336)</f>
        <v>991.7</v>
      </c>
      <c r="D337" s="393">
        <f t="shared" ref="D337:E337" si="49">SUM(D332:D336)</f>
        <v>0</v>
      </c>
      <c r="E337" s="393">
        <f t="shared" si="49"/>
        <v>0</v>
      </c>
      <c r="F337" s="391"/>
      <c r="G337" s="390" t="s">
        <v>166</v>
      </c>
      <c r="H337" s="392"/>
      <c r="I337" s="393"/>
    </row>
    <row r="338" spans="1:9" ht="15" customHeight="1" thickBot="1" x14ac:dyDescent="0.35">
      <c r="A338" s="375" t="s">
        <v>302</v>
      </c>
      <c r="B338" s="376" t="s">
        <v>306</v>
      </c>
      <c r="C338" s="377"/>
      <c r="D338" s="377"/>
      <c r="E338" s="377"/>
      <c r="F338" s="378" t="s">
        <v>305</v>
      </c>
      <c r="G338" s="376"/>
      <c r="H338" s="377"/>
      <c r="I338" s="377"/>
    </row>
    <row r="339" spans="1:9" ht="27" customHeight="1" thickBot="1" x14ac:dyDescent="0.35">
      <c r="A339" s="379" t="s">
        <v>310</v>
      </c>
      <c r="B339" s="380" t="s">
        <v>313</v>
      </c>
      <c r="C339" s="381"/>
      <c r="D339" s="381"/>
      <c r="E339" s="381"/>
      <c r="F339" s="382" t="s">
        <v>312</v>
      </c>
      <c r="G339" s="380"/>
      <c r="H339" s="381"/>
      <c r="I339" s="381"/>
    </row>
    <row r="340" spans="1:9" ht="15" customHeight="1" thickBot="1" x14ac:dyDescent="0.35">
      <c r="A340" s="645" t="s">
        <v>311</v>
      </c>
      <c r="B340" s="657" t="s">
        <v>748</v>
      </c>
      <c r="C340" s="383">
        <f>C346*1</f>
        <v>0</v>
      </c>
      <c r="D340" s="383">
        <f t="shared" ref="D340:E344" si="50">D346*1</f>
        <v>0</v>
      </c>
      <c r="E340" s="383">
        <f t="shared" si="50"/>
        <v>0</v>
      </c>
      <c r="F340" s="85" t="s">
        <v>392</v>
      </c>
      <c r="G340" s="385" t="s">
        <v>161</v>
      </c>
      <c r="H340" s="386">
        <v>288724610</v>
      </c>
      <c r="I340" s="385">
        <v>0</v>
      </c>
    </row>
    <row r="341" spans="1:9" ht="15" thickBot="1" x14ac:dyDescent="0.35">
      <c r="A341" s="645"/>
      <c r="B341" s="658"/>
      <c r="C341" s="383">
        <f>C347*1</f>
        <v>75</v>
      </c>
      <c r="D341" s="383">
        <f t="shared" si="50"/>
        <v>0</v>
      </c>
      <c r="E341" s="383">
        <f t="shared" si="50"/>
        <v>0</v>
      </c>
      <c r="F341" s="387"/>
      <c r="G341" s="385" t="s">
        <v>164</v>
      </c>
      <c r="H341" s="388"/>
      <c r="I341" s="385"/>
    </row>
    <row r="342" spans="1:9" ht="15" thickBot="1" x14ac:dyDescent="0.35">
      <c r="A342" s="645"/>
      <c r="B342" s="658"/>
      <c r="C342" s="383">
        <f>C348*1</f>
        <v>0</v>
      </c>
      <c r="D342" s="383">
        <f t="shared" si="50"/>
        <v>0</v>
      </c>
      <c r="E342" s="383">
        <f t="shared" si="50"/>
        <v>0</v>
      </c>
      <c r="F342" s="387"/>
      <c r="G342" s="385" t="s">
        <v>229</v>
      </c>
      <c r="H342" s="388"/>
      <c r="I342" s="385"/>
    </row>
    <row r="343" spans="1:9" ht="15" thickBot="1" x14ac:dyDescent="0.35">
      <c r="A343" s="645"/>
      <c r="B343" s="658"/>
      <c r="C343" s="383">
        <f>C349*1</f>
        <v>180</v>
      </c>
      <c r="D343" s="383">
        <f t="shared" si="50"/>
        <v>0</v>
      </c>
      <c r="E343" s="383">
        <f t="shared" si="50"/>
        <v>0</v>
      </c>
      <c r="F343" s="387"/>
      <c r="G343" s="385" t="s">
        <v>162</v>
      </c>
      <c r="H343" s="388"/>
      <c r="I343" s="385"/>
    </row>
    <row r="344" spans="1:9" ht="15" thickBot="1" x14ac:dyDescent="0.35">
      <c r="A344" s="645"/>
      <c r="B344" s="658"/>
      <c r="C344" s="383">
        <f>C350*1</f>
        <v>0</v>
      </c>
      <c r="D344" s="383">
        <f t="shared" si="50"/>
        <v>0</v>
      </c>
      <c r="E344" s="383">
        <f t="shared" si="50"/>
        <v>0</v>
      </c>
      <c r="F344" s="387"/>
      <c r="G344" s="385" t="s">
        <v>230</v>
      </c>
      <c r="H344" s="388"/>
      <c r="I344" s="385"/>
    </row>
    <row r="345" spans="1:9" ht="15" thickBot="1" x14ac:dyDescent="0.35">
      <c r="A345" s="646"/>
      <c r="B345" s="659"/>
      <c r="C345" s="399">
        <f>SUM(C340:C344)</f>
        <v>255</v>
      </c>
      <c r="D345" s="399">
        <f t="shared" ref="D345:E345" si="51">SUM(D340:D344)</f>
        <v>0</v>
      </c>
      <c r="E345" s="399">
        <f t="shared" si="51"/>
        <v>0</v>
      </c>
      <c r="F345" s="391"/>
      <c r="G345" s="390" t="s">
        <v>166</v>
      </c>
      <c r="H345" s="392"/>
      <c r="I345" s="393"/>
    </row>
    <row r="346" spans="1:9" ht="15" customHeight="1" thickBot="1" x14ac:dyDescent="0.35">
      <c r="A346" s="645"/>
      <c r="B346" s="647" t="s">
        <v>749</v>
      </c>
      <c r="C346" s="394"/>
      <c r="D346" s="394"/>
      <c r="E346" s="394"/>
      <c r="F346" s="85"/>
      <c r="G346" s="385" t="s">
        <v>161</v>
      </c>
      <c r="H346" s="386">
        <v>288724610</v>
      </c>
      <c r="I346" s="385">
        <v>0</v>
      </c>
    </row>
    <row r="347" spans="1:9" ht="15" thickBot="1" x14ac:dyDescent="0.35">
      <c r="A347" s="645"/>
      <c r="B347" s="648"/>
      <c r="C347" s="394">
        <v>75</v>
      </c>
      <c r="D347" s="394">
        <v>0</v>
      </c>
      <c r="E347" s="394">
        <v>0</v>
      </c>
      <c r="F347" s="387"/>
      <c r="G347" s="385" t="s">
        <v>164</v>
      </c>
      <c r="H347" s="388"/>
      <c r="I347" s="385"/>
    </row>
    <row r="348" spans="1:9" ht="15" thickBot="1" x14ac:dyDescent="0.35">
      <c r="A348" s="645"/>
      <c r="B348" s="648"/>
      <c r="C348" s="394"/>
      <c r="D348" s="394"/>
      <c r="E348" s="394"/>
      <c r="F348" s="387"/>
      <c r="G348" s="385" t="s">
        <v>229</v>
      </c>
      <c r="H348" s="388"/>
      <c r="I348" s="385"/>
    </row>
    <row r="349" spans="1:9" ht="15" thickBot="1" x14ac:dyDescent="0.35">
      <c r="A349" s="645"/>
      <c r="B349" s="648"/>
      <c r="C349" s="394">
        <v>180</v>
      </c>
      <c r="D349" s="394">
        <v>0</v>
      </c>
      <c r="E349" s="394">
        <v>0</v>
      </c>
      <c r="F349" s="387"/>
      <c r="G349" s="385" t="s">
        <v>162</v>
      </c>
      <c r="H349" s="388"/>
      <c r="I349" s="385"/>
    </row>
    <row r="350" spans="1:9" ht="15" thickBot="1" x14ac:dyDescent="0.35">
      <c r="A350" s="645"/>
      <c r="B350" s="648"/>
      <c r="C350" s="394"/>
      <c r="D350" s="394"/>
      <c r="E350" s="394"/>
      <c r="F350" s="387"/>
      <c r="G350" s="385" t="s">
        <v>230</v>
      </c>
      <c r="H350" s="388"/>
      <c r="I350" s="385"/>
    </row>
    <row r="351" spans="1:9" ht="15" thickBot="1" x14ac:dyDescent="0.35">
      <c r="A351" s="646"/>
      <c r="B351" s="649"/>
      <c r="C351" s="395">
        <f>SUM(C346:C350)</f>
        <v>255</v>
      </c>
      <c r="D351" s="395">
        <f t="shared" ref="D351:E351" si="52">SUM(D346:D350)</f>
        <v>0</v>
      </c>
      <c r="E351" s="395">
        <f t="shared" si="52"/>
        <v>0</v>
      </c>
      <c r="F351" s="391"/>
      <c r="G351" s="390" t="s">
        <v>166</v>
      </c>
      <c r="H351" s="392"/>
      <c r="I351" s="393"/>
    </row>
    <row r="352" spans="1:9" ht="15" customHeight="1" thickBot="1" x14ac:dyDescent="0.35">
      <c r="A352" s="375" t="s">
        <v>302</v>
      </c>
      <c r="B352" s="376" t="s">
        <v>306</v>
      </c>
      <c r="C352" s="377"/>
      <c r="D352" s="377"/>
      <c r="E352" s="377"/>
      <c r="F352" s="378" t="s">
        <v>305</v>
      </c>
      <c r="G352" s="376"/>
      <c r="H352" s="377"/>
      <c r="I352" s="377"/>
    </row>
    <row r="353" spans="1:9" ht="27" thickBot="1" x14ac:dyDescent="0.35">
      <c r="A353" s="379" t="s">
        <v>314</v>
      </c>
      <c r="B353" s="380" t="s">
        <v>1583</v>
      </c>
      <c r="C353" s="381"/>
      <c r="D353" s="381"/>
      <c r="E353" s="381"/>
      <c r="F353" s="382" t="s">
        <v>316</v>
      </c>
      <c r="G353" s="380"/>
      <c r="H353" s="381"/>
      <c r="I353" s="381"/>
    </row>
    <row r="354" spans="1:9" ht="15" customHeight="1" thickBot="1" x14ac:dyDescent="0.35">
      <c r="A354" s="645" t="s">
        <v>315</v>
      </c>
      <c r="B354" s="657" t="s">
        <v>1584</v>
      </c>
      <c r="C354" s="384">
        <f>C366+C372+C378+C384+C390+C396+C360</f>
        <v>0</v>
      </c>
      <c r="D354" s="384">
        <f t="shared" ref="D354:E358" si="53">D366+D372+D378+D384+D390+D396+D360</f>
        <v>0</v>
      </c>
      <c r="E354" s="384">
        <f t="shared" si="53"/>
        <v>0</v>
      </c>
      <c r="F354" s="85" t="s">
        <v>317</v>
      </c>
      <c r="G354" s="385" t="s">
        <v>161</v>
      </c>
      <c r="H354" s="386">
        <v>288724610</v>
      </c>
      <c r="I354" s="385">
        <v>0</v>
      </c>
    </row>
    <row r="355" spans="1:9" ht="15" thickBot="1" x14ac:dyDescent="0.35">
      <c r="A355" s="645"/>
      <c r="B355" s="658"/>
      <c r="C355" s="384">
        <f>C367+C373+C379+C385+C391+C397+C361</f>
        <v>299</v>
      </c>
      <c r="D355" s="384">
        <f t="shared" si="53"/>
        <v>0</v>
      </c>
      <c r="E355" s="384">
        <f t="shared" si="53"/>
        <v>0</v>
      </c>
      <c r="F355" s="387"/>
      <c r="G355" s="385" t="s">
        <v>164</v>
      </c>
      <c r="H355" s="388"/>
      <c r="I355" s="385"/>
    </row>
    <row r="356" spans="1:9" ht="15" thickBot="1" x14ac:dyDescent="0.35">
      <c r="A356" s="645"/>
      <c r="B356" s="658"/>
      <c r="C356" s="384">
        <f>C368+C374+C380+C386+C392+C398+C362</f>
        <v>0</v>
      </c>
      <c r="D356" s="384">
        <f t="shared" si="53"/>
        <v>0</v>
      </c>
      <c r="E356" s="384">
        <f t="shared" si="53"/>
        <v>0</v>
      </c>
      <c r="F356" s="387"/>
      <c r="G356" s="385" t="s">
        <v>229</v>
      </c>
      <c r="H356" s="388"/>
      <c r="I356" s="385"/>
    </row>
    <row r="357" spans="1:9" ht="15" thickBot="1" x14ac:dyDescent="0.35">
      <c r="A357" s="645"/>
      <c r="B357" s="658"/>
      <c r="C357" s="384">
        <f>C369+C375+C381+C387+C393+C399+C363</f>
        <v>2607.1999999999998</v>
      </c>
      <c r="D357" s="384">
        <f t="shared" si="53"/>
        <v>0</v>
      </c>
      <c r="E357" s="384">
        <f t="shared" si="53"/>
        <v>0</v>
      </c>
      <c r="F357" s="387"/>
      <c r="G357" s="385" t="s">
        <v>162</v>
      </c>
      <c r="H357" s="388"/>
      <c r="I357" s="385"/>
    </row>
    <row r="358" spans="1:9" ht="15" thickBot="1" x14ac:dyDescent="0.35">
      <c r="A358" s="645"/>
      <c r="B358" s="658"/>
      <c r="C358" s="384">
        <f>C370+C376+C382+C388+C394+C400+C364</f>
        <v>0</v>
      </c>
      <c r="D358" s="384">
        <f t="shared" si="53"/>
        <v>0</v>
      </c>
      <c r="E358" s="384">
        <f t="shared" si="53"/>
        <v>0</v>
      </c>
      <c r="F358" s="387"/>
      <c r="G358" s="385" t="s">
        <v>230</v>
      </c>
      <c r="H358" s="388"/>
      <c r="I358" s="385"/>
    </row>
    <row r="359" spans="1:9" ht="15" thickBot="1" x14ac:dyDescent="0.35">
      <c r="A359" s="646"/>
      <c r="B359" s="659"/>
      <c r="C359" s="390">
        <f>SUM(C354:C358)</f>
        <v>2906.2</v>
      </c>
      <c r="D359" s="390">
        <f t="shared" ref="D359:E359" si="54">SUM(D354:D358)</f>
        <v>0</v>
      </c>
      <c r="E359" s="390">
        <f t="shared" si="54"/>
        <v>0</v>
      </c>
      <c r="F359" s="391"/>
      <c r="G359" s="390" t="s">
        <v>166</v>
      </c>
      <c r="H359" s="392"/>
      <c r="I359" s="393"/>
    </row>
    <row r="360" spans="1:9" ht="15" customHeight="1" thickBot="1" x14ac:dyDescent="0.35">
      <c r="A360" s="651"/>
      <c r="B360" s="647" t="s">
        <v>890</v>
      </c>
      <c r="C360" s="385"/>
      <c r="D360" s="385"/>
      <c r="E360" s="385"/>
      <c r="F360" s="387"/>
      <c r="G360" s="385" t="s">
        <v>161</v>
      </c>
      <c r="H360" s="386">
        <v>288724610</v>
      </c>
      <c r="I360" s="385">
        <v>0</v>
      </c>
    </row>
    <row r="361" spans="1:9" ht="15" thickBot="1" x14ac:dyDescent="0.35">
      <c r="A361" s="652"/>
      <c r="B361" s="648"/>
      <c r="C361" s="385"/>
      <c r="D361" s="385"/>
      <c r="E361" s="385"/>
      <c r="F361" s="387"/>
      <c r="G361" s="385" t="s">
        <v>164</v>
      </c>
      <c r="H361" s="388"/>
      <c r="I361" s="385"/>
    </row>
    <row r="362" spans="1:9" ht="15" thickBot="1" x14ac:dyDescent="0.35">
      <c r="A362" s="652"/>
      <c r="B362" s="648"/>
      <c r="C362" s="385"/>
      <c r="D362" s="385"/>
      <c r="E362" s="385"/>
      <c r="F362" s="387"/>
      <c r="G362" s="385" t="s">
        <v>229</v>
      </c>
      <c r="H362" s="388"/>
      <c r="I362" s="385"/>
    </row>
    <row r="363" spans="1:9" ht="15" thickBot="1" x14ac:dyDescent="0.35">
      <c r="A363" s="652"/>
      <c r="B363" s="648"/>
      <c r="C363" s="385">
        <v>2036.6</v>
      </c>
      <c r="D363" s="385"/>
      <c r="E363" s="385"/>
      <c r="F363" s="387"/>
      <c r="G363" s="385" t="s">
        <v>162</v>
      </c>
      <c r="H363" s="388"/>
      <c r="I363" s="385"/>
    </row>
    <row r="364" spans="1:9" ht="15" thickBot="1" x14ac:dyDescent="0.35">
      <c r="A364" s="652"/>
      <c r="B364" s="648"/>
      <c r="C364" s="385"/>
      <c r="D364" s="385"/>
      <c r="E364" s="385"/>
      <c r="F364" s="387"/>
      <c r="G364" s="385" t="s">
        <v>230</v>
      </c>
      <c r="H364" s="388"/>
      <c r="I364" s="385"/>
    </row>
    <row r="365" spans="1:9" ht="15" thickBot="1" x14ac:dyDescent="0.35">
      <c r="A365" s="653"/>
      <c r="B365" s="649"/>
      <c r="C365" s="393">
        <f>SUM(C360:C364)</f>
        <v>2036.6</v>
      </c>
      <c r="D365" s="393">
        <f t="shared" ref="D365:E365" si="55">SUM(D360:D364)</f>
        <v>0</v>
      </c>
      <c r="E365" s="393">
        <f t="shared" si="55"/>
        <v>0</v>
      </c>
      <c r="F365" s="391"/>
      <c r="G365" s="390" t="s">
        <v>166</v>
      </c>
      <c r="H365" s="392"/>
      <c r="I365" s="393"/>
    </row>
    <row r="366" spans="1:9" ht="15" customHeight="1" thickBot="1" x14ac:dyDescent="0.35">
      <c r="A366" s="651"/>
      <c r="B366" s="647" t="s">
        <v>753</v>
      </c>
      <c r="C366" s="385"/>
      <c r="D366" s="385"/>
      <c r="E366" s="385"/>
      <c r="F366" s="387"/>
      <c r="G366" s="385" t="s">
        <v>161</v>
      </c>
      <c r="H366" s="386">
        <v>288724610</v>
      </c>
      <c r="I366" s="385">
        <v>0</v>
      </c>
    </row>
    <row r="367" spans="1:9" ht="15" thickBot="1" x14ac:dyDescent="0.35">
      <c r="A367" s="652"/>
      <c r="B367" s="648"/>
      <c r="C367" s="385"/>
      <c r="D367" s="385"/>
      <c r="E367" s="385"/>
      <c r="F367" s="387"/>
      <c r="G367" s="385" t="s">
        <v>164</v>
      </c>
      <c r="H367" s="388"/>
      <c r="I367" s="385"/>
    </row>
    <row r="368" spans="1:9" ht="15" thickBot="1" x14ac:dyDescent="0.35">
      <c r="A368" s="652"/>
      <c r="B368" s="648"/>
      <c r="C368" s="385"/>
      <c r="D368" s="385"/>
      <c r="E368" s="385"/>
      <c r="F368" s="387"/>
      <c r="G368" s="385" t="s">
        <v>229</v>
      </c>
      <c r="H368" s="388"/>
      <c r="I368" s="385"/>
    </row>
    <row r="369" spans="1:9" ht="15" thickBot="1" x14ac:dyDescent="0.35">
      <c r="A369" s="652"/>
      <c r="B369" s="648"/>
      <c r="C369" s="394">
        <v>159</v>
      </c>
      <c r="D369" s="385">
        <v>0</v>
      </c>
      <c r="E369" s="385">
        <v>0</v>
      </c>
      <c r="F369" s="387"/>
      <c r="G369" s="385" t="s">
        <v>162</v>
      </c>
      <c r="H369" s="388"/>
      <c r="I369" s="385"/>
    </row>
    <row r="370" spans="1:9" ht="15" thickBot="1" x14ac:dyDescent="0.35">
      <c r="A370" s="652"/>
      <c r="B370" s="648"/>
      <c r="C370" s="385"/>
      <c r="D370" s="385"/>
      <c r="E370" s="385"/>
      <c r="F370" s="387"/>
      <c r="G370" s="385" t="s">
        <v>230</v>
      </c>
      <c r="H370" s="388"/>
      <c r="I370" s="385"/>
    </row>
    <row r="371" spans="1:9" ht="15" thickBot="1" x14ac:dyDescent="0.35">
      <c r="A371" s="653"/>
      <c r="B371" s="649"/>
      <c r="C371" s="395">
        <f>SUM(C366:C370)</f>
        <v>159</v>
      </c>
      <c r="D371" s="395">
        <f t="shared" ref="D371:E371" si="56">SUM(D366:D370)</f>
        <v>0</v>
      </c>
      <c r="E371" s="395">
        <f t="shared" si="56"/>
        <v>0</v>
      </c>
      <c r="F371" s="391"/>
      <c r="G371" s="390" t="s">
        <v>166</v>
      </c>
      <c r="H371" s="392"/>
      <c r="I371" s="393"/>
    </row>
    <row r="372" spans="1:9" ht="15" customHeight="1" thickBot="1" x14ac:dyDescent="0.35">
      <c r="A372" s="654"/>
      <c r="B372" s="647" t="s">
        <v>750</v>
      </c>
      <c r="C372" s="385"/>
      <c r="D372" s="385"/>
      <c r="E372" s="385"/>
      <c r="F372" s="387"/>
      <c r="G372" s="385" t="s">
        <v>161</v>
      </c>
      <c r="H372" s="386">
        <v>288724610</v>
      </c>
      <c r="I372" s="385">
        <v>0</v>
      </c>
    </row>
    <row r="373" spans="1:9" ht="15" thickBot="1" x14ac:dyDescent="0.35">
      <c r="A373" s="655"/>
      <c r="B373" s="648"/>
      <c r="C373" s="385"/>
      <c r="D373" s="385"/>
      <c r="E373" s="385"/>
      <c r="F373" s="387"/>
      <c r="G373" s="385" t="s">
        <v>164</v>
      </c>
      <c r="H373" s="388"/>
      <c r="I373" s="385"/>
    </row>
    <row r="374" spans="1:9" ht="15" thickBot="1" x14ac:dyDescent="0.35">
      <c r="A374" s="655"/>
      <c r="B374" s="648"/>
      <c r="C374" s="385"/>
      <c r="D374" s="385"/>
      <c r="E374" s="385"/>
      <c r="F374" s="387"/>
      <c r="G374" s="385" t="s">
        <v>229</v>
      </c>
      <c r="H374" s="388"/>
      <c r="I374" s="385"/>
    </row>
    <row r="375" spans="1:9" ht="15" thickBot="1" x14ac:dyDescent="0.35">
      <c r="A375" s="655"/>
      <c r="B375" s="648"/>
      <c r="C375" s="385"/>
      <c r="D375" s="385"/>
      <c r="E375" s="385"/>
      <c r="F375" s="387"/>
      <c r="G375" s="385" t="s">
        <v>162</v>
      </c>
      <c r="H375" s="388"/>
      <c r="I375" s="385"/>
    </row>
    <row r="376" spans="1:9" ht="15" thickBot="1" x14ac:dyDescent="0.35">
      <c r="A376" s="655"/>
      <c r="B376" s="648"/>
      <c r="C376" s="385"/>
      <c r="D376" s="385"/>
      <c r="E376" s="385"/>
      <c r="F376" s="387"/>
      <c r="G376" s="385" t="s">
        <v>230</v>
      </c>
      <c r="H376" s="388"/>
      <c r="I376" s="385"/>
    </row>
    <row r="377" spans="1:9" ht="15" thickBot="1" x14ac:dyDescent="0.35">
      <c r="A377" s="656"/>
      <c r="B377" s="649"/>
      <c r="C377" s="393">
        <f>SUM(C372:C376)</f>
        <v>0</v>
      </c>
      <c r="D377" s="393">
        <f t="shared" ref="D377:E377" si="57">SUM(D372:D376)</f>
        <v>0</v>
      </c>
      <c r="E377" s="393">
        <f t="shared" si="57"/>
        <v>0</v>
      </c>
      <c r="F377" s="391"/>
      <c r="G377" s="390" t="s">
        <v>166</v>
      </c>
      <c r="H377" s="392"/>
      <c r="I377" s="393"/>
    </row>
    <row r="378" spans="1:9" ht="15" customHeight="1" thickBot="1" x14ac:dyDescent="0.35">
      <c r="A378" s="654"/>
      <c r="B378" s="647" t="s">
        <v>751</v>
      </c>
      <c r="C378" s="385"/>
      <c r="D378" s="385"/>
      <c r="E378" s="385"/>
      <c r="F378" s="387"/>
      <c r="G378" s="385" t="s">
        <v>161</v>
      </c>
      <c r="H378" s="386">
        <v>288724610</v>
      </c>
      <c r="I378" s="385">
        <v>0</v>
      </c>
    </row>
    <row r="379" spans="1:9" ht="15" thickBot="1" x14ac:dyDescent="0.35">
      <c r="A379" s="655"/>
      <c r="B379" s="648"/>
      <c r="C379" s="385"/>
      <c r="D379" s="385"/>
      <c r="E379" s="385"/>
      <c r="F379" s="387"/>
      <c r="G379" s="385" t="s">
        <v>164</v>
      </c>
      <c r="H379" s="388"/>
      <c r="I379" s="385"/>
    </row>
    <row r="380" spans="1:9" ht="15" thickBot="1" x14ac:dyDescent="0.35">
      <c r="A380" s="655"/>
      <c r="B380" s="648"/>
      <c r="C380" s="385"/>
      <c r="D380" s="385"/>
      <c r="E380" s="385"/>
      <c r="F380" s="387"/>
      <c r="G380" s="385" t="s">
        <v>229</v>
      </c>
      <c r="H380" s="388"/>
      <c r="I380" s="385"/>
    </row>
    <row r="381" spans="1:9" ht="15" thickBot="1" x14ac:dyDescent="0.35">
      <c r="A381" s="655"/>
      <c r="B381" s="648"/>
      <c r="C381" s="385">
        <v>229.4</v>
      </c>
      <c r="D381" s="385"/>
      <c r="E381" s="385"/>
      <c r="F381" s="387"/>
      <c r="G381" s="385" t="s">
        <v>162</v>
      </c>
      <c r="H381" s="388"/>
      <c r="I381" s="385"/>
    </row>
    <row r="382" spans="1:9" ht="15" thickBot="1" x14ac:dyDescent="0.35">
      <c r="A382" s="655"/>
      <c r="B382" s="648"/>
      <c r="C382" s="385"/>
      <c r="D382" s="385"/>
      <c r="E382" s="385"/>
      <c r="F382" s="387"/>
      <c r="G382" s="385" t="s">
        <v>230</v>
      </c>
      <c r="H382" s="388"/>
      <c r="I382" s="385"/>
    </row>
    <row r="383" spans="1:9" ht="15" thickBot="1" x14ac:dyDescent="0.35">
      <c r="A383" s="656"/>
      <c r="B383" s="649"/>
      <c r="C383" s="393">
        <f>SUM(C378:C382)</f>
        <v>229.4</v>
      </c>
      <c r="D383" s="393">
        <f t="shared" ref="D383:E383" si="58">SUM(D378:D382)</f>
        <v>0</v>
      </c>
      <c r="E383" s="393">
        <f t="shared" si="58"/>
        <v>0</v>
      </c>
      <c r="F383" s="391"/>
      <c r="G383" s="390" t="s">
        <v>166</v>
      </c>
      <c r="H383" s="392"/>
      <c r="I383" s="393"/>
    </row>
    <row r="384" spans="1:9" ht="15" customHeight="1" thickBot="1" x14ac:dyDescent="0.35">
      <c r="A384" s="651"/>
      <c r="B384" s="647" t="s">
        <v>752</v>
      </c>
      <c r="C384" s="385"/>
      <c r="D384" s="385"/>
      <c r="E384" s="385"/>
      <c r="F384" s="387"/>
      <c r="G384" s="385" t="s">
        <v>161</v>
      </c>
      <c r="H384" s="386">
        <v>288724610</v>
      </c>
      <c r="I384" s="385">
        <v>0</v>
      </c>
    </row>
    <row r="385" spans="1:9" ht="15" thickBot="1" x14ac:dyDescent="0.35">
      <c r="A385" s="652"/>
      <c r="B385" s="648"/>
      <c r="C385" s="385"/>
      <c r="D385" s="385"/>
      <c r="E385" s="385"/>
      <c r="F385" s="387"/>
      <c r="G385" s="385" t="s">
        <v>164</v>
      </c>
      <c r="H385" s="388"/>
      <c r="I385" s="385"/>
    </row>
    <row r="386" spans="1:9" ht="15" thickBot="1" x14ac:dyDescent="0.35">
      <c r="A386" s="652"/>
      <c r="B386" s="648"/>
      <c r="C386" s="385"/>
      <c r="D386" s="385"/>
      <c r="E386" s="385"/>
      <c r="F386" s="387"/>
      <c r="G386" s="385" t="s">
        <v>229</v>
      </c>
      <c r="H386" s="388"/>
      <c r="I386" s="385"/>
    </row>
    <row r="387" spans="1:9" ht="15" thickBot="1" x14ac:dyDescent="0.35">
      <c r="A387" s="652"/>
      <c r="B387" s="648"/>
      <c r="C387" s="385">
        <v>182.2</v>
      </c>
      <c r="D387" s="385"/>
      <c r="E387" s="385"/>
      <c r="F387" s="387"/>
      <c r="G387" s="385" t="s">
        <v>162</v>
      </c>
      <c r="H387" s="388"/>
      <c r="I387" s="385"/>
    </row>
    <row r="388" spans="1:9" ht="15" thickBot="1" x14ac:dyDescent="0.35">
      <c r="A388" s="652"/>
      <c r="B388" s="648"/>
      <c r="C388" s="385"/>
      <c r="D388" s="385"/>
      <c r="E388" s="385"/>
      <c r="F388" s="387"/>
      <c r="G388" s="385" t="s">
        <v>230</v>
      </c>
      <c r="H388" s="388"/>
      <c r="I388" s="385"/>
    </row>
    <row r="389" spans="1:9" ht="15" thickBot="1" x14ac:dyDescent="0.35">
      <c r="A389" s="653"/>
      <c r="B389" s="649"/>
      <c r="C389" s="393">
        <f>SUM(C384:C388)</f>
        <v>182.2</v>
      </c>
      <c r="D389" s="393">
        <f t="shared" ref="D389:E389" si="59">SUM(D384:D388)</f>
        <v>0</v>
      </c>
      <c r="E389" s="393">
        <f t="shared" si="59"/>
        <v>0</v>
      </c>
      <c r="F389" s="391"/>
      <c r="G389" s="390" t="s">
        <v>166</v>
      </c>
      <c r="H389" s="392"/>
      <c r="I389" s="393"/>
    </row>
    <row r="390" spans="1:9" ht="15" thickBot="1" x14ac:dyDescent="0.35">
      <c r="A390" s="651"/>
      <c r="B390" s="647" t="s">
        <v>754</v>
      </c>
      <c r="C390" s="385"/>
      <c r="D390" s="385"/>
      <c r="E390" s="385"/>
      <c r="F390" s="387"/>
      <c r="G390" s="385" t="s">
        <v>161</v>
      </c>
      <c r="H390" s="386">
        <v>288724610</v>
      </c>
      <c r="I390" s="385">
        <v>0</v>
      </c>
    </row>
    <row r="391" spans="1:9" ht="15" thickBot="1" x14ac:dyDescent="0.35">
      <c r="A391" s="652"/>
      <c r="B391" s="648"/>
      <c r="C391" s="394">
        <v>250</v>
      </c>
      <c r="D391" s="385">
        <v>0</v>
      </c>
      <c r="E391" s="385">
        <v>0</v>
      </c>
      <c r="F391" s="387"/>
      <c r="G391" s="385" t="s">
        <v>164</v>
      </c>
      <c r="H391" s="388"/>
      <c r="I391" s="385"/>
    </row>
    <row r="392" spans="1:9" ht="15" thickBot="1" x14ac:dyDescent="0.35">
      <c r="A392" s="652"/>
      <c r="B392" s="648"/>
      <c r="C392" s="385"/>
      <c r="D392" s="385"/>
      <c r="E392" s="385"/>
      <c r="F392" s="387"/>
      <c r="G392" s="385" t="s">
        <v>229</v>
      </c>
      <c r="H392" s="388"/>
      <c r="I392" s="385"/>
    </row>
    <row r="393" spans="1:9" ht="15" thickBot="1" x14ac:dyDescent="0.35">
      <c r="A393" s="652"/>
      <c r="B393" s="648"/>
      <c r="C393" s="385"/>
      <c r="D393" s="385"/>
      <c r="E393" s="385"/>
      <c r="F393" s="387"/>
      <c r="G393" s="385" t="s">
        <v>162</v>
      </c>
      <c r="H393" s="388"/>
      <c r="I393" s="385"/>
    </row>
    <row r="394" spans="1:9" ht="15" thickBot="1" x14ac:dyDescent="0.35">
      <c r="A394" s="652"/>
      <c r="B394" s="648"/>
      <c r="C394" s="385"/>
      <c r="D394" s="385"/>
      <c r="E394" s="385"/>
      <c r="F394" s="387"/>
      <c r="G394" s="385" t="s">
        <v>230</v>
      </c>
      <c r="H394" s="388"/>
      <c r="I394" s="385"/>
    </row>
    <row r="395" spans="1:9" ht="15" thickBot="1" x14ac:dyDescent="0.35">
      <c r="A395" s="653"/>
      <c r="B395" s="649"/>
      <c r="C395" s="395">
        <f>SUM(C390:C394)</f>
        <v>250</v>
      </c>
      <c r="D395" s="395">
        <f t="shared" ref="D395:E395" si="60">SUM(D390:D394)</f>
        <v>0</v>
      </c>
      <c r="E395" s="395">
        <f t="shared" si="60"/>
        <v>0</v>
      </c>
      <c r="F395" s="391"/>
      <c r="G395" s="390" t="s">
        <v>166</v>
      </c>
      <c r="H395" s="392"/>
      <c r="I395" s="393"/>
    </row>
    <row r="396" spans="1:9" ht="15" customHeight="1" thickBot="1" x14ac:dyDescent="0.35">
      <c r="A396" s="645"/>
      <c r="B396" s="647" t="s">
        <v>755</v>
      </c>
      <c r="C396" s="394"/>
      <c r="D396" s="394"/>
      <c r="E396" s="394"/>
      <c r="F396" s="85"/>
      <c r="G396" s="385" t="s">
        <v>161</v>
      </c>
      <c r="H396" s="386">
        <v>288724610</v>
      </c>
      <c r="I396" s="385">
        <v>0</v>
      </c>
    </row>
    <row r="397" spans="1:9" ht="15" thickBot="1" x14ac:dyDescent="0.35">
      <c r="A397" s="645"/>
      <c r="B397" s="648"/>
      <c r="C397" s="394">
        <v>49</v>
      </c>
      <c r="D397" s="394"/>
      <c r="E397" s="394"/>
      <c r="F397" s="387"/>
      <c r="G397" s="385" t="s">
        <v>164</v>
      </c>
      <c r="H397" s="388"/>
      <c r="I397" s="385"/>
    </row>
    <row r="398" spans="1:9" ht="15" thickBot="1" x14ac:dyDescent="0.35">
      <c r="A398" s="645"/>
      <c r="B398" s="648"/>
      <c r="C398" s="394"/>
      <c r="D398" s="394"/>
      <c r="E398" s="394"/>
      <c r="F398" s="387"/>
      <c r="G398" s="385" t="s">
        <v>229</v>
      </c>
      <c r="H398" s="388"/>
      <c r="I398" s="385"/>
    </row>
    <row r="399" spans="1:9" ht="15" thickBot="1" x14ac:dyDescent="0.35">
      <c r="A399" s="645"/>
      <c r="B399" s="648"/>
      <c r="C399" s="394"/>
      <c r="D399" s="394"/>
      <c r="E399" s="394"/>
      <c r="F399" s="387"/>
      <c r="G399" s="385" t="s">
        <v>162</v>
      </c>
      <c r="H399" s="388"/>
      <c r="I399" s="385"/>
    </row>
    <row r="400" spans="1:9" ht="15" thickBot="1" x14ac:dyDescent="0.35">
      <c r="A400" s="645"/>
      <c r="B400" s="648"/>
      <c r="C400" s="394"/>
      <c r="D400" s="394"/>
      <c r="E400" s="394"/>
      <c r="F400" s="387"/>
      <c r="G400" s="385" t="s">
        <v>230</v>
      </c>
      <c r="H400" s="388"/>
      <c r="I400" s="385"/>
    </row>
    <row r="401" spans="1:9" ht="15" thickBot="1" x14ac:dyDescent="0.35">
      <c r="A401" s="646"/>
      <c r="B401" s="649"/>
      <c r="C401" s="395">
        <f>SUM(C396:C400)</f>
        <v>49</v>
      </c>
      <c r="D401" s="395">
        <f t="shared" ref="D401:E401" si="61">SUM(D396:D400)</f>
        <v>0</v>
      </c>
      <c r="E401" s="395">
        <f t="shared" si="61"/>
        <v>0</v>
      </c>
      <c r="F401" s="391"/>
      <c r="G401" s="390" t="s">
        <v>166</v>
      </c>
      <c r="H401" s="392"/>
      <c r="I401" s="393"/>
    </row>
    <row r="402" spans="1:9" ht="15" thickBot="1" x14ac:dyDescent="0.35">
      <c r="A402" s="389"/>
      <c r="B402" s="396" t="s">
        <v>318</v>
      </c>
      <c r="C402" s="397"/>
      <c r="D402" s="397"/>
      <c r="E402" s="397"/>
      <c r="F402" s="397"/>
      <c r="G402" s="384"/>
      <c r="H402" s="386"/>
      <c r="I402" s="386"/>
    </row>
    <row r="403" spans="1:9" ht="15" thickBot="1" x14ac:dyDescent="0.35">
      <c r="A403" s="375" t="s">
        <v>319</v>
      </c>
      <c r="B403" s="376" t="s">
        <v>323</v>
      </c>
      <c r="C403" s="377"/>
      <c r="D403" s="377"/>
      <c r="E403" s="377"/>
      <c r="F403" s="378" t="s">
        <v>322</v>
      </c>
      <c r="G403" s="376"/>
      <c r="H403" s="377"/>
      <c r="I403" s="377"/>
    </row>
    <row r="404" spans="1:9" ht="27" thickBot="1" x14ac:dyDescent="0.35">
      <c r="A404" s="379" t="s">
        <v>320</v>
      </c>
      <c r="B404" s="380" t="s">
        <v>325</v>
      </c>
      <c r="C404" s="381"/>
      <c r="D404" s="381"/>
      <c r="E404" s="381"/>
      <c r="F404" s="382" t="s">
        <v>324</v>
      </c>
      <c r="G404" s="380"/>
      <c r="H404" s="381"/>
      <c r="I404" s="381"/>
    </row>
    <row r="405" spans="1:9" ht="15" customHeight="1" thickBot="1" x14ac:dyDescent="0.35">
      <c r="A405" s="645" t="s">
        <v>321</v>
      </c>
      <c r="B405" s="657" t="s">
        <v>327</v>
      </c>
      <c r="C405" s="397"/>
      <c r="D405" s="397"/>
      <c r="E405" s="397"/>
      <c r="F405" s="85" t="s">
        <v>326</v>
      </c>
      <c r="G405" s="385" t="s">
        <v>161</v>
      </c>
      <c r="H405" s="386">
        <v>288724610</v>
      </c>
      <c r="I405" s="385">
        <v>0</v>
      </c>
    </row>
    <row r="406" spans="1:9" ht="15" thickBot="1" x14ac:dyDescent="0.35">
      <c r="A406" s="645"/>
      <c r="B406" s="658"/>
      <c r="C406" s="397"/>
      <c r="D406" s="397"/>
      <c r="E406" s="397"/>
      <c r="F406" s="387"/>
      <c r="G406" s="385" t="s">
        <v>164</v>
      </c>
      <c r="H406" s="388"/>
      <c r="I406" s="385"/>
    </row>
    <row r="407" spans="1:9" ht="15" thickBot="1" x14ac:dyDescent="0.35">
      <c r="A407" s="645"/>
      <c r="B407" s="658"/>
      <c r="C407" s="397"/>
      <c r="D407" s="397"/>
      <c r="E407" s="397"/>
      <c r="F407" s="387"/>
      <c r="G407" s="385" t="s">
        <v>229</v>
      </c>
      <c r="H407" s="388"/>
      <c r="I407" s="385"/>
    </row>
    <row r="408" spans="1:9" ht="15" thickBot="1" x14ac:dyDescent="0.35">
      <c r="A408" s="645"/>
      <c r="B408" s="658"/>
      <c r="C408" s="397"/>
      <c r="D408" s="397"/>
      <c r="E408" s="397"/>
      <c r="F408" s="387"/>
      <c r="G408" s="385" t="s">
        <v>162</v>
      </c>
      <c r="H408" s="388"/>
      <c r="I408" s="385"/>
    </row>
    <row r="409" spans="1:9" ht="15" thickBot="1" x14ac:dyDescent="0.35">
      <c r="A409" s="645"/>
      <c r="B409" s="658"/>
      <c r="C409" s="397"/>
      <c r="D409" s="397"/>
      <c r="E409" s="397"/>
      <c r="F409" s="387"/>
      <c r="G409" s="385" t="s">
        <v>230</v>
      </c>
      <c r="H409" s="388"/>
      <c r="I409" s="385"/>
    </row>
    <row r="410" spans="1:9" ht="15" thickBot="1" x14ac:dyDescent="0.35">
      <c r="A410" s="646"/>
      <c r="B410" s="659"/>
      <c r="C410" s="398"/>
      <c r="D410" s="398"/>
      <c r="E410" s="398"/>
      <c r="F410" s="391"/>
      <c r="G410" s="390" t="s">
        <v>166</v>
      </c>
      <c r="H410" s="392"/>
      <c r="I410" s="393"/>
    </row>
    <row r="411" spans="1:9" ht="15" thickBot="1" x14ac:dyDescent="0.35">
      <c r="A411" s="645"/>
      <c r="B411" s="657"/>
      <c r="C411" s="397"/>
      <c r="D411" s="397"/>
      <c r="E411" s="397"/>
      <c r="F411" s="85"/>
      <c r="G411" s="385" t="s">
        <v>161</v>
      </c>
      <c r="H411" s="386"/>
      <c r="I411" s="385"/>
    </row>
    <row r="412" spans="1:9" ht="15" thickBot="1" x14ac:dyDescent="0.35">
      <c r="A412" s="645"/>
      <c r="B412" s="658"/>
      <c r="C412" s="397"/>
      <c r="D412" s="397"/>
      <c r="E412" s="397"/>
      <c r="F412" s="387"/>
      <c r="G412" s="385" t="s">
        <v>164</v>
      </c>
      <c r="H412" s="388"/>
      <c r="I412" s="385"/>
    </row>
    <row r="413" spans="1:9" ht="15" thickBot="1" x14ac:dyDescent="0.35">
      <c r="A413" s="645"/>
      <c r="B413" s="658"/>
      <c r="C413" s="397"/>
      <c r="D413" s="397"/>
      <c r="E413" s="397"/>
      <c r="F413" s="387"/>
      <c r="G413" s="385" t="s">
        <v>229</v>
      </c>
      <c r="H413" s="388"/>
      <c r="I413" s="385"/>
    </row>
    <row r="414" spans="1:9" ht="15" thickBot="1" x14ac:dyDescent="0.35">
      <c r="A414" s="645"/>
      <c r="B414" s="658"/>
      <c r="C414" s="397"/>
      <c r="D414" s="397"/>
      <c r="E414" s="397"/>
      <c r="F414" s="387"/>
      <c r="G414" s="385" t="s">
        <v>162</v>
      </c>
      <c r="H414" s="388"/>
      <c r="I414" s="385"/>
    </row>
    <row r="415" spans="1:9" ht="15" thickBot="1" x14ac:dyDescent="0.35">
      <c r="A415" s="645"/>
      <c r="B415" s="658"/>
      <c r="C415" s="397"/>
      <c r="D415" s="397"/>
      <c r="E415" s="397"/>
      <c r="F415" s="387"/>
      <c r="G415" s="385" t="s">
        <v>230</v>
      </c>
      <c r="H415" s="388"/>
      <c r="I415" s="385"/>
    </row>
    <row r="416" spans="1:9" ht="15" thickBot="1" x14ac:dyDescent="0.35">
      <c r="A416" s="646"/>
      <c r="B416" s="659"/>
      <c r="C416" s="398"/>
      <c r="D416" s="398"/>
      <c r="E416" s="398"/>
      <c r="F416" s="391"/>
      <c r="G416" s="390" t="s">
        <v>166</v>
      </c>
      <c r="H416" s="392"/>
      <c r="I416" s="393"/>
    </row>
    <row r="417" spans="1:9" ht="15" customHeight="1" thickBot="1" x14ac:dyDescent="0.35">
      <c r="A417" s="645" t="s">
        <v>328</v>
      </c>
      <c r="B417" s="657" t="s">
        <v>330</v>
      </c>
      <c r="C417" s="397"/>
      <c r="D417" s="397"/>
      <c r="E417" s="397"/>
      <c r="F417" s="85" t="s">
        <v>329</v>
      </c>
      <c r="G417" s="385" t="s">
        <v>161</v>
      </c>
      <c r="H417" s="386">
        <v>288724610</v>
      </c>
      <c r="I417" s="385">
        <v>0</v>
      </c>
    </row>
    <row r="418" spans="1:9" ht="15" thickBot="1" x14ac:dyDescent="0.35">
      <c r="A418" s="645"/>
      <c r="B418" s="658"/>
      <c r="C418" s="397"/>
      <c r="D418" s="397"/>
      <c r="E418" s="397"/>
      <c r="F418" s="387"/>
      <c r="G418" s="385" t="s">
        <v>164</v>
      </c>
      <c r="H418" s="388"/>
      <c r="I418" s="385"/>
    </row>
    <row r="419" spans="1:9" ht="15" thickBot="1" x14ac:dyDescent="0.35">
      <c r="A419" s="645"/>
      <c r="B419" s="658"/>
      <c r="C419" s="397"/>
      <c r="D419" s="397"/>
      <c r="E419" s="397"/>
      <c r="F419" s="387"/>
      <c r="G419" s="385" t="s">
        <v>229</v>
      </c>
      <c r="H419" s="388"/>
      <c r="I419" s="385"/>
    </row>
    <row r="420" spans="1:9" ht="15" thickBot="1" x14ac:dyDescent="0.35">
      <c r="A420" s="645"/>
      <c r="B420" s="658"/>
      <c r="C420" s="397"/>
      <c r="D420" s="397"/>
      <c r="E420" s="397"/>
      <c r="F420" s="387"/>
      <c r="G420" s="385" t="s">
        <v>162</v>
      </c>
      <c r="H420" s="388"/>
      <c r="I420" s="385"/>
    </row>
    <row r="421" spans="1:9" ht="15" thickBot="1" x14ac:dyDescent="0.35">
      <c r="A421" s="645"/>
      <c r="B421" s="658"/>
      <c r="C421" s="397"/>
      <c r="D421" s="397"/>
      <c r="E421" s="397"/>
      <c r="F421" s="387"/>
      <c r="G421" s="385" t="s">
        <v>230</v>
      </c>
      <c r="H421" s="388"/>
      <c r="I421" s="385"/>
    </row>
    <row r="422" spans="1:9" ht="15" thickBot="1" x14ac:dyDescent="0.35">
      <c r="A422" s="646"/>
      <c r="B422" s="659"/>
      <c r="C422" s="398"/>
      <c r="D422" s="398"/>
      <c r="E422" s="398"/>
      <c r="F422" s="391"/>
      <c r="G422" s="390" t="s">
        <v>166</v>
      </c>
      <c r="H422" s="392"/>
      <c r="I422" s="393"/>
    </row>
    <row r="423" spans="1:9" ht="15" thickBot="1" x14ac:dyDescent="0.35">
      <c r="A423" s="645"/>
      <c r="B423" s="657"/>
      <c r="C423" s="397"/>
      <c r="D423" s="397"/>
      <c r="E423" s="397"/>
      <c r="F423" s="85"/>
      <c r="G423" s="385" t="s">
        <v>161</v>
      </c>
      <c r="H423" s="386"/>
      <c r="I423" s="385"/>
    </row>
    <row r="424" spans="1:9" ht="15" thickBot="1" x14ac:dyDescent="0.35">
      <c r="A424" s="645"/>
      <c r="B424" s="658"/>
      <c r="C424" s="397"/>
      <c r="D424" s="397"/>
      <c r="E424" s="397"/>
      <c r="F424" s="387"/>
      <c r="G424" s="385" t="s">
        <v>164</v>
      </c>
      <c r="H424" s="388"/>
      <c r="I424" s="385"/>
    </row>
    <row r="425" spans="1:9" ht="15" thickBot="1" x14ac:dyDescent="0.35">
      <c r="A425" s="645"/>
      <c r="B425" s="658"/>
      <c r="C425" s="397"/>
      <c r="D425" s="397"/>
      <c r="E425" s="397"/>
      <c r="F425" s="387"/>
      <c r="G425" s="385" t="s">
        <v>229</v>
      </c>
      <c r="H425" s="388"/>
      <c r="I425" s="385"/>
    </row>
    <row r="426" spans="1:9" ht="15" thickBot="1" x14ac:dyDescent="0.35">
      <c r="A426" s="645"/>
      <c r="B426" s="658"/>
      <c r="C426" s="397"/>
      <c r="D426" s="397"/>
      <c r="E426" s="397"/>
      <c r="F426" s="387"/>
      <c r="G426" s="385" t="s">
        <v>162</v>
      </c>
      <c r="H426" s="388"/>
      <c r="I426" s="385"/>
    </row>
    <row r="427" spans="1:9" ht="15" thickBot="1" x14ac:dyDescent="0.35">
      <c r="A427" s="645"/>
      <c r="B427" s="658"/>
      <c r="C427" s="397"/>
      <c r="D427" s="397"/>
      <c r="E427" s="397"/>
      <c r="F427" s="387"/>
      <c r="G427" s="385" t="s">
        <v>230</v>
      </c>
      <c r="H427" s="388"/>
      <c r="I427" s="385"/>
    </row>
    <row r="428" spans="1:9" ht="15" thickBot="1" x14ac:dyDescent="0.35">
      <c r="A428" s="646"/>
      <c r="B428" s="659"/>
      <c r="C428" s="398"/>
      <c r="D428" s="398"/>
      <c r="E428" s="398"/>
      <c r="F428" s="391"/>
      <c r="G428" s="390" t="s">
        <v>166</v>
      </c>
      <c r="H428" s="392"/>
      <c r="I428" s="393"/>
    </row>
    <row r="429" spans="1:9" ht="15" thickBot="1" x14ac:dyDescent="0.35">
      <c r="A429" s="389"/>
      <c r="B429" s="396" t="s">
        <v>331</v>
      </c>
      <c r="C429" s="397"/>
      <c r="D429" s="397"/>
      <c r="E429" s="397"/>
      <c r="F429" s="397"/>
      <c r="G429" s="384"/>
      <c r="H429" s="386"/>
      <c r="I429" s="386"/>
    </row>
    <row r="430" spans="1:9" ht="15" thickBot="1" x14ac:dyDescent="0.35">
      <c r="A430" s="375" t="s">
        <v>332</v>
      </c>
      <c r="B430" s="376" t="s">
        <v>336</v>
      </c>
      <c r="C430" s="377"/>
      <c r="D430" s="377"/>
      <c r="E430" s="377"/>
      <c r="F430" s="378" t="s">
        <v>335</v>
      </c>
      <c r="G430" s="376"/>
      <c r="H430" s="377"/>
      <c r="I430" s="377"/>
    </row>
    <row r="431" spans="1:9" ht="27" thickBot="1" x14ac:dyDescent="0.35">
      <c r="A431" s="379" t="s">
        <v>333</v>
      </c>
      <c r="B431" s="380" t="s">
        <v>338</v>
      </c>
      <c r="C431" s="381"/>
      <c r="D431" s="381"/>
      <c r="E431" s="381"/>
      <c r="F431" s="382" t="s">
        <v>337</v>
      </c>
      <c r="G431" s="380"/>
      <c r="H431" s="381"/>
      <c r="I431" s="381"/>
    </row>
    <row r="432" spans="1:9" ht="15" customHeight="1" thickBot="1" x14ac:dyDescent="0.35">
      <c r="A432" s="645" t="s">
        <v>334</v>
      </c>
      <c r="B432" s="657" t="s">
        <v>957</v>
      </c>
      <c r="C432" s="384">
        <f>C438+C444+C450+C456+C462+C468+C474</f>
        <v>0</v>
      </c>
      <c r="D432" s="384">
        <f t="shared" ref="D432:E432" si="62">D438+D444+D450+D456+D462+D468+D474</f>
        <v>0</v>
      </c>
      <c r="E432" s="384">
        <f t="shared" si="62"/>
        <v>0</v>
      </c>
      <c r="F432" s="85" t="s">
        <v>339</v>
      </c>
      <c r="G432" s="385" t="s">
        <v>161</v>
      </c>
      <c r="H432" s="386">
        <v>288724610</v>
      </c>
      <c r="I432" s="385">
        <v>0</v>
      </c>
    </row>
    <row r="433" spans="1:9" ht="15" thickBot="1" x14ac:dyDescent="0.35">
      <c r="A433" s="645"/>
      <c r="B433" s="658"/>
      <c r="C433" s="384">
        <f t="shared" ref="C433:E436" si="63">C439+C445+C451+C457+C463+C469+C475</f>
        <v>925.3</v>
      </c>
      <c r="D433" s="384">
        <f t="shared" si="63"/>
        <v>148.29999999999998</v>
      </c>
      <c r="E433" s="384">
        <f t="shared" si="63"/>
        <v>120.1</v>
      </c>
      <c r="F433" s="387"/>
      <c r="G433" s="385" t="s">
        <v>164</v>
      </c>
      <c r="H433" s="388"/>
      <c r="I433" s="385"/>
    </row>
    <row r="434" spans="1:9" ht="15" thickBot="1" x14ac:dyDescent="0.35">
      <c r="A434" s="645"/>
      <c r="B434" s="658"/>
      <c r="C434" s="384">
        <f t="shared" si="63"/>
        <v>0</v>
      </c>
      <c r="D434" s="384">
        <f t="shared" si="63"/>
        <v>0</v>
      </c>
      <c r="E434" s="384">
        <f t="shared" si="63"/>
        <v>0</v>
      </c>
      <c r="F434" s="387"/>
      <c r="G434" s="385" t="s">
        <v>229</v>
      </c>
      <c r="H434" s="388"/>
      <c r="I434" s="385"/>
    </row>
    <row r="435" spans="1:9" ht="15" thickBot="1" x14ac:dyDescent="0.35">
      <c r="A435" s="645"/>
      <c r="B435" s="658"/>
      <c r="C435" s="384">
        <f t="shared" si="63"/>
        <v>3077.6</v>
      </c>
      <c r="D435" s="384">
        <f t="shared" si="63"/>
        <v>3298.6</v>
      </c>
      <c r="E435" s="384">
        <f t="shared" si="63"/>
        <v>1625.3</v>
      </c>
      <c r="F435" s="387"/>
      <c r="G435" s="385" t="s">
        <v>162</v>
      </c>
      <c r="H435" s="388"/>
      <c r="I435" s="385"/>
    </row>
    <row r="436" spans="1:9" ht="15" thickBot="1" x14ac:dyDescent="0.35">
      <c r="A436" s="645"/>
      <c r="B436" s="658"/>
      <c r="C436" s="384">
        <f>C442+C448+C454+C460+C466+C472+C478</f>
        <v>0</v>
      </c>
      <c r="D436" s="384">
        <f t="shared" si="63"/>
        <v>0</v>
      </c>
      <c r="E436" s="384">
        <f t="shared" si="63"/>
        <v>0</v>
      </c>
      <c r="F436" s="387"/>
      <c r="G436" s="385" t="s">
        <v>230</v>
      </c>
      <c r="H436" s="388"/>
      <c r="I436" s="385"/>
    </row>
    <row r="437" spans="1:9" ht="15" thickBot="1" x14ac:dyDescent="0.35">
      <c r="A437" s="646"/>
      <c r="B437" s="659"/>
      <c r="C437" s="390">
        <f>SUM(C432:C436)</f>
        <v>4002.8999999999996</v>
      </c>
      <c r="D437" s="390">
        <f t="shared" ref="D437:E437" si="64">SUM(D432:D436)</f>
        <v>3446.9</v>
      </c>
      <c r="E437" s="390">
        <f t="shared" si="64"/>
        <v>1745.3999999999999</v>
      </c>
      <c r="F437" s="391"/>
      <c r="G437" s="390" t="s">
        <v>166</v>
      </c>
      <c r="H437" s="392"/>
      <c r="I437" s="393"/>
    </row>
    <row r="438" spans="1:9" ht="15" customHeight="1" thickBot="1" x14ac:dyDescent="0.35">
      <c r="A438" s="676"/>
      <c r="B438" s="647" t="s">
        <v>759</v>
      </c>
      <c r="C438" s="385">
        <v>0</v>
      </c>
      <c r="D438" s="385"/>
      <c r="E438" s="385"/>
      <c r="F438" s="387"/>
      <c r="G438" s="385" t="s">
        <v>161</v>
      </c>
      <c r="H438" s="386">
        <v>288724610</v>
      </c>
      <c r="I438" s="385">
        <v>0</v>
      </c>
    </row>
    <row r="439" spans="1:9" ht="15" thickBot="1" x14ac:dyDescent="0.35">
      <c r="A439" s="677"/>
      <c r="B439" s="648"/>
      <c r="C439" s="385"/>
      <c r="D439" s="385"/>
      <c r="E439" s="385"/>
      <c r="F439" s="387"/>
      <c r="G439" s="385" t="s">
        <v>164</v>
      </c>
      <c r="H439" s="388"/>
      <c r="I439" s="385"/>
    </row>
    <row r="440" spans="1:9" ht="15" thickBot="1" x14ac:dyDescent="0.35">
      <c r="A440" s="677"/>
      <c r="B440" s="648"/>
      <c r="C440" s="385"/>
      <c r="D440" s="385"/>
      <c r="E440" s="385"/>
      <c r="F440" s="387"/>
      <c r="G440" s="385" t="s">
        <v>229</v>
      </c>
      <c r="H440" s="388"/>
      <c r="I440" s="385"/>
    </row>
    <row r="441" spans="1:9" ht="15" thickBot="1" x14ac:dyDescent="0.35">
      <c r="A441" s="677"/>
      <c r="B441" s="648"/>
      <c r="C441" s="385">
        <v>0</v>
      </c>
      <c r="D441" s="385"/>
      <c r="E441" s="385"/>
      <c r="F441" s="387"/>
      <c r="G441" s="385" t="s">
        <v>162</v>
      </c>
      <c r="H441" s="388"/>
      <c r="I441" s="385"/>
    </row>
    <row r="442" spans="1:9" ht="15" thickBot="1" x14ac:dyDescent="0.35">
      <c r="A442" s="677"/>
      <c r="B442" s="648"/>
      <c r="C442" s="385"/>
      <c r="D442" s="385"/>
      <c r="E442" s="385"/>
      <c r="F442" s="387"/>
      <c r="G442" s="385" t="s">
        <v>230</v>
      </c>
      <c r="H442" s="388"/>
      <c r="I442" s="385"/>
    </row>
    <row r="443" spans="1:9" ht="15" thickBot="1" x14ac:dyDescent="0.35">
      <c r="A443" s="678"/>
      <c r="B443" s="649"/>
      <c r="C443" s="393">
        <f>SUM(C438:C442)</f>
        <v>0</v>
      </c>
      <c r="D443" s="393">
        <f t="shared" ref="D443:E443" si="65">SUM(D438:D442)</f>
        <v>0</v>
      </c>
      <c r="E443" s="393">
        <f t="shared" si="65"/>
        <v>0</v>
      </c>
      <c r="F443" s="391"/>
      <c r="G443" s="390" t="s">
        <v>166</v>
      </c>
      <c r="H443" s="392"/>
      <c r="I443" s="393"/>
    </row>
    <row r="444" spans="1:9" ht="15" customHeight="1" thickBot="1" x14ac:dyDescent="0.35">
      <c r="A444" s="651"/>
      <c r="B444" s="647" t="s">
        <v>756</v>
      </c>
      <c r="C444" s="385"/>
      <c r="D444" s="385"/>
      <c r="E444" s="385"/>
      <c r="F444" s="85"/>
      <c r="G444" s="385" t="s">
        <v>161</v>
      </c>
      <c r="H444" s="386">
        <v>288724610</v>
      </c>
      <c r="I444" s="385">
        <v>0</v>
      </c>
    </row>
    <row r="445" spans="1:9" ht="15" thickBot="1" x14ac:dyDescent="0.35">
      <c r="A445" s="652"/>
      <c r="B445" s="648"/>
      <c r="C445" s="385">
        <v>110.3</v>
      </c>
      <c r="D445" s="385">
        <v>0</v>
      </c>
      <c r="E445" s="385">
        <v>0</v>
      </c>
      <c r="F445" s="387"/>
      <c r="G445" s="385" t="s">
        <v>164</v>
      </c>
      <c r="H445" s="388"/>
      <c r="I445" s="385"/>
    </row>
    <row r="446" spans="1:9" ht="15" thickBot="1" x14ac:dyDescent="0.35">
      <c r="A446" s="652"/>
      <c r="B446" s="648"/>
      <c r="C446" s="385"/>
      <c r="D446" s="385"/>
      <c r="E446" s="385"/>
      <c r="F446" s="387"/>
      <c r="G446" s="385" t="s">
        <v>229</v>
      </c>
      <c r="H446" s="388"/>
      <c r="I446" s="385"/>
    </row>
    <row r="447" spans="1:9" ht="15" thickBot="1" x14ac:dyDescent="0.35">
      <c r="A447" s="652"/>
      <c r="B447" s="648"/>
      <c r="C447" s="385"/>
      <c r="D447" s="385"/>
      <c r="E447" s="385"/>
      <c r="F447" s="387"/>
      <c r="G447" s="385" t="s">
        <v>162</v>
      </c>
      <c r="H447" s="388"/>
      <c r="I447" s="385"/>
    </row>
    <row r="448" spans="1:9" ht="15" thickBot="1" x14ac:dyDescent="0.35">
      <c r="A448" s="652"/>
      <c r="B448" s="648"/>
      <c r="C448" s="385"/>
      <c r="D448" s="385"/>
      <c r="E448" s="385"/>
      <c r="F448" s="387"/>
      <c r="G448" s="385" t="s">
        <v>230</v>
      </c>
      <c r="H448" s="388"/>
      <c r="I448" s="385"/>
    </row>
    <row r="449" spans="1:9" ht="15" thickBot="1" x14ac:dyDescent="0.35">
      <c r="A449" s="653"/>
      <c r="B449" s="649"/>
      <c r="C449" s="393">
        <f>SUM(C444:C448)</f>
        <v>110.3</v>
      </c>
      <c r="D449" s="393">
        <f t="shared" ref="D449:E449" si="66">SUM(D444:D448)</f>
        <v>0</v>
      </c>
      <c r="E449" s="393">
        <f t="shared" si="66"/>
        <v>0</v>
      </c>
      <c r="F449" s="391"/>
      <c r="G449" s="390" t="s">
        <v>166</v>
      </c>
      <c r="H449" s="392"/>
      <c r="I449" s="393"/>
    </row>
    <row r="450" spans="1:9" ht="15" customHeight="1" thickBot="1" x14ac:dyDescent="0.35">
      <c r="A450" s="651"/>
      <c r="B450" s="647" t="s">
        <v>758</v>
      </c>
      <c r="C450" s="385"/>
      <c r="D450" s="385"/>
      <c r="E450" s="385"/>
      <c r="F450" s="85"/>
      <c r="G450" s="385" t="s">
        <v>161</v>
      </c>
      <c r="H450" s="386">
        <v>288724610</v>
      </c>
      <c r="I450" s="385">
        <v>0</v>
      </c>
    </row>
    <row r="451" spans="1:9" ht="15" thickBot="1" x14ac:dyDescent="0.35">
      <c r="A451" s="652"/>
      <c r="B451" s="648"/>
      <c r="C451" s="394">
        <v>147</v>
      </c>
      <c r="D451" s="385">
        <v>0</v>
      </c>
      <c r="E451" s="385">
        <v>0</v>
      </c>
      <c r="F451" s="387"/>
      <c r="G451" s="385" t="s">
        <v>164</v>
      </c>
      <c r="H451" s="388"/>
      <c r="I451" s="385"/>
    </row>
    <row r="452" spans="1:9" ht="15" thickBot="1" x14ac:dyDescent="0.35">
      <c r="A452" s="652"/>
      <c r="B452" s="648"/>
      <c r="C452" s="385"/>
      <c r="D452" s="385"/>
      <c r="E452" s="385"/>
      <c r="F452" s="387"/>
      <c r="G452" s="385" t="s">
        <v>229</v>
      </c>
      <c r="H452" s="388"/>
      <c r="I452" s="385"/>
    </row>
    <row r="453" spans="1:9" ht="15" thickBot="1" x14ac:dyDescent="0.35">
      <c r="A453" s="652"/>
      <c r="B453" s="648"/>
      <c r="C453" s="385">
        <v>25.1</v>
      </c>
      <c r="D453" s="385"/>
      <c r="E453" s="385"/>
      <c r="F453" s="387"/>
      <c r="G453" s="385" t="s">
        <v>162</v>
      </c>
      <c r="H453" s="388"/>
      <c r="I453" s="385"/>
    </row>
    <row r="454" spans="1:9" ht="15" thickBot="1" x14ac:dyDescent="0.35">
      <c r="A454" s="652"/>
      <c r="B454" s="648"/>
      <c r="C454" s="385"/>
      <c r="D454" s="385"/>
      <c r="E454" s="385"/>
      <c r="F454" s="387"/>
      <c r="G454" s="385" t="s">
        <v>230</v>
      </c>
      <c r="H454" s="388"/>
      <c r="I454" s="385"/>
    </row>
    <row r="455" spans="1:9" ht="15" thickBot="1" x14ac:dyDescent="0.35">
      <c r="A455" s="653"/>
      <c r="B455" s="649"/>
      <c r="C455" s="393">
        <f>SUM(C450:C454)</f>
        <v>172.1</v>
      </c>
      <c r="D455" s="393">
        <f t="shared" ref="D455:E455" si="67">SUM(D450:D454)</f>
        <v>0</v>
      </c>
      <c r="E455" s="393">
        <f t="shared" si="67"/>
        <v>0</v>
      </c>
      <c r="F455" s="391"/>
      <c r="G455" s="390" t="s">
        <v>166</v>
      </c>
      <c r="H455" s="392"/>
      <c r="I455" s="393"/>
    </row>
    <row r="456" spans="1:9" ht="15" thickBot="1" x14ac:dyDescent="0.35">
      <c r="A456" s="651"/>
      <c r="B456" s="647" t="s">
        <v>757</v>
      </c>
      <c r="C456" s="385"/>
      <c r="D456" s="385"/>
      <c r="E456" s="385"/>
      <c r="F456" s="85"/>
      <c r="G456" s="385" t="s">
        <v>161</v>
      </c>
      <c r="H456" s="386">
        <v>288724610</v>
      </c>
      <c r="I456" s="385">
        <v>0</v>
      </c>
    </row>
    <row r="457" spans="1:9" ht="15" thickBot="1" x14ac:dyDescent="0.35">
      <c r="A457" s="652"/>
      <c r="B457" s="648"/>
      <c r="C457" s="394">
        <v>190</v>
      </c>
      <c r="D457" s="385"/>
      <c r="E457" s="385"/>
      <c r="F457" s="387"/>
      <c r="G457" s="385" t="s">
        <v>164</v>
      </c>
      <c r="H457" s="388"/>
      <c r="I457" s="385"/>
    </row>
    <row r="458" spans="1:9" ht="15" thickBot="1" x14ac:dyDescent="0.35">
      <c r="A458" s="652"/>
      <c r="B458" s="648"/>
      <c r="C458" s="385"/>
      <c r="D458" s="385"/>
      <c r="E458" s="385"/>
      <c r="F458" s="387"/>
      <c r="G458" s="385" t="s">
        <v>229</v>
      </c>
      <c r="H458" s="388"/>
      <c r="I458" s="385"/>
    </row>
    <row r="459" spans="1:9" ht="15" thickBot="1" x14ac:dyDescent="0.35">
      <c r="A459" s="652"/>
      <c r="B459" s="648"/>
      <c r="C459" s="385">
        <v>3052.5</v>
      </c>
      <c r="D459" s="385">
        <v>2023.6</v>
      </c>
      <c r="E459" s="385">
        <v>350.3</v>
      </c>
      <c r="F459" s="387"/>
      <c r="G459" s="385" t="s">
        <v>162</v>
      </c>
      <c r="H459" s="388"/>
      <c r="I459" s="385"/>
    </row>
    <row r="460" spans="1:9" ht="15" thickBot="1" x14ac:dyDescent="0.35">
      <c r="A460" s="652"/>
      <c r="B460" s="648"/>
      <c r="C460" s="385"/>
      <c r="D460" s="385"/>
      <c r="E460" s="385"/>
      <c r="F460" s="387"/>
      <c r="G460" s="385" t="s">
        <v>230</v>
      </c>
      <c r="H460" s="388"/>
      <c r="I460" s="385"/>
    </row>
    <row r="461" spans="1:9" ht="15" thickBot="1" x14ac:dyDescent="0.35">
      <c r="A461" s="653"/>
      <c r="B461" s="649"/>
      <c r="C461" s="393">
        <f>SUM(C456:C460)</f>
        <v>3242.5</v>
      </c>
      <c r="D461" s="393">
        <f t="shared" ref="D461:E461" si="68">SUM(D456:D460)</f>
        <v>2023.6</v>
      </c>
      <c r="E461" s="393">
        <f t="shared" si="68"/>
        <v>350.3</v>
      </c>
      <c r="F461" s="391"/>
      <c r="G461" s="390" t="s">
        <v>166</v>
      </c>
      <c r="H461" s="392"/>
      <c r="I461" s="393"/>
    </row>
    <row r="462" spans="1:9" ht="15" customHeight="1" thickBot="1" x14ac:dyDescent="0.35">
      <c r="A462" s="651"/>
      <c r="B462" s="647" t="s">
        <v>1585</v>
      </c>
      <c r="C462" s="385"/>
      <c r="D462" s="385"/>
      <c r="E462" s="385"/>
      <c r="F462" s="85"/>
      <c r="G462" s="385" t="s">
        <v>161</v>
      </c>
      <c r="H462" s="386">
        <v>288724610</v>
      </c>
      <c r="I462" s="385">
        <v>0</v>
      </c>
    </row>
    <row r="463" spans="1:9" ht="15" thickBot="1" x14ac:dyDescent="0.35">
      <c r="A463" s="652"/>
      <c r="B463" s="648"/>
      <c r="C463" s="385">
        <v>207.8</v>
      </c>
      <c r="D463" s="385">
        <v>120.1</v>
      </c>
      <c r="E463" s="385">
        <v>120.1</v>
      </c>
      <c r="F463" s="387"/>
      <c r="G463" s="385" t="s">
        <v>164</v>
      </c>
      <c r="H463" s="388"/>
      <c r="I463" s="385"/>
    </row>
    <row r="464" spans="1:9" ht="15" thickBot="1" x14ac:dyDescent="0.35">
      <c r="A464" s="652"/>
      <c r="B464" s="648"/>
      <c r="C464" s="385"/>
      <c r="D464" s="385"/>
      <c r="E464" s="385"/>
      <c r="F464" s="387"/>
      <c r="G464" s="385" t="s">
        <v>229</v>
      </c>
      <c r="H464" s="388"/>
      <c r="I464" s="385"/>
    </row>
    <row r="465" spans="1:9" ht="15" thickBot="1" x14ac:dyDescent="0.35">
      <c r="A465" s="652"/>
      <c r="B465" s="648"/>
      <c r="C465" s="385">
        <v>0</v>
      </c>
      <c r="D465" s="394">
        <v>1275</v>
      </c>
      <c r="E465" s="394">
        <v>1275</v>
      </c>
      <c r="F465" s="387"/>
      <c r="G465" s="385" t="s">
        <v>162</v>
      </c>
      <c r="H465" s="388"/>
      <c r="I465" s="385"/>
    </row>
    <row r="466" spans="1:9" ht="15" thickBot="1" x14ac:dyDescent="0.35">
      <c r="A466" s="652"/>
      <c r="B466" s="648"/>
      <c r="C466" s="385"/>
      <c r="D466" s="385"/>
      <c r="E466" s="385"/>
      <c r="F466" s="387"/>
      <c r="G466" s="385" t="s">
        <v>230</v>
      </c>
      <c r="H466" s="388"/>
      <c r="I466" s="385"/>
    </row>
    <row r="467" spans="1:9" ht="15" thickBot="1" x14ac:dyDescent="0.35">
      <c r="A467" s="653"/>
      <c r="B467" s="649"/>
      <c r="C467" s="393">
        <f>SUM(C462:C466)</f>
        <v>207.8</v>
      </c>
      <c r="D467" s="393">
        <f t="shared" ref="D467:E467" si="69">SUM(D462:D466)</f>
        <v>1395.1</v>
      </c>
      <c r="E467" s="393">
        <f t="shared" si="69"/>
        <v>1395.1</v>
      </c>
      <c r="F467" s="391"/>
      <c r="G467" s="390" t="s">
        <v>166</v>
      </c>
      <c r="H467" s="392"/>
      <c r="I467" s="393"/>
    </row>
    <row r="468" spans="1:9" ht="15" customHeight="1" thickBot="1" x14ac:dyDescent="0.35">
      <c r="A468" s="651"/>
      <c r="B468" s="647" t="s">
        <v>1586</v>
      </c>
      <c r="C468" s="385"/>
      <c r="D468" s="385"/>
      <c r="E468" s="385"/>
      <c r="F468" s="85"/>
      <c r="G468" s="385" t="s">
        <v>161</v>
      </c>
      <c r="H468" s="386">
        <v>288724610</v>
      </c>
      <c r="I468" s="385">
        <v>0</v>
      </c>
    </row>
    <row r="469" spans="1:9" ht="15" thickBot="1" x14ac:dyDescent="0.35">
      <c r="A469" s="652"/>
      <c r="B469" s="648"/>
      <c r="C469" s="385">
        <v>223.4</v>
      </c>
      <c r="D469" s="385"/>
      <c r="E469" s="385"/>
      <c r="F469" s="387"/>
      <c r="G469" s="385" t="s">
        <v>164</v>
      </c>
      <c r="H469" s="388"/>
      <c r="I469" s="385"/>
    </row>
    <row r="470" spans="1:9" ht="15" thickBot="1" x14ac:dyDescent="0.35">
      <c r="A470" s="652"/>
      <c r="B470" s="648"/>
      <c r="C470" s="385"/>
      <c r="D470" s="385"/>
      <c r="E470" s="385"/>
      <c r="F470" s="387"/>
      <c r="G470" s="385" t="s">
        <v>229</v>
      </c>
      <c r="H470" s="388"/>
      <c r="I470" s="385"/>
    </row>
    <row r="471" spans="1:9" ht="15" thickBot="1" x14ac:dyDescent="0.35">
      <c r="A471" s="652"/>
      <c r="B471" s="648"/>
      <c r="C471" s="385"/>
      <c r="D471" s="385"/>
      <c r="E471" s="385"/>
      <c r="F471" s="387"/>
      <c r="G471" s="385" t="s">
        <v>162</v>
      </c>
      <c r="H471" s="388"/>
      <c r="I471" s="385"/>
    </row>
    <row r="472" spans="1:9" ht="15" thickBot="1" x14ac:dyDescent="0.35">
      <c r="A472" s="652"/>
      <c r="B472" s="648"/>
      <c r="C472" s="385"/>
      <c r="D472" s="385"/>
      <c r="E472" s="385"/>
      <c r="F472" s="387"/>
      <c r="G472" s="385" t="s">
        <v>230</v>
      </c>
      <c r="H472" s="388"/>
      <c r="I472" s="385"/>
    </row>
    <row r="473" spans="1:9" ht="15" thickBot="1" x14ac:dyDescent="0.35">
      <c r="A473" s="653"/>
      <c r="B473" s="649"/>
      <c r="C473" s="393">
        <f>SUM(C468:C472)</f>
        <v>223.4</v>
      </c>
      <c r="D473" s="393">
        <f t="shared" ref="D473:E473" si="70">SUM(D468:D472)</f>
        <v>0</v>
      </c>
      <c r="E473" s="393">
        <f t="shared" si="70"/>
        <v>0</v>
      </c>
      <c r="F473" s="391"/>
      <c r="G473" s="390" t="s">
        <v>166</v>
      </c>
      <c r="H473" s="392"/>
      <c r="I473" s="393"/>
    </row>
    <row r="474" spans="1:9" ht="15" customHeight="1" thickBot="1" x14ac:dyDescent="0.35">
      <c r="A474" s="651"/>
      <c r="B474" s="647" t="s">
        <v>1587</v>
      </c>
      <c r="C474" s="385"/>
      <c r="D474" s="385"/>
      <c r="E474" s="385"/>
      <c r="F474" s="85"/>
      <c r="G474" s="385" t="s">
        <v>161</v>
      </c>
      <c r="H474" s="386">
        <v>288724610</v>
      </c>
      <c r="I474" s="385">
        <v>0</v>
      </c>
    </row>
    <row r="475" spans="1:9" ht="15" thickBot="1" x14ac:dyDescent="0.35">
      <c r="A475" s="652"/>
      <c r="B475" s="648"/>
      <c r="C475" s="385">
        <v>46.8</v>
      </c>
      <c r="D475" s="385">
        <v>28.2</v>
      </c>
      <c r="E475" s="385"/>
      <c r="F475" s="387"/>
      <c r="G475" s="385" t="s">
        <v>164</v>
      </c>
      <c r="H475" s="388"/>
      <c r="I475" s="385"/>
    </row>
    <row r="476" spans="1:9" ht="15" thickBot="1" x14ac:dyDescent="0.35">
      <c r="A476" s="652"/>
      <c r="B476" s="648"/>
      <c r="C476" s="385"/>
      <c r="D476" s="385"/>
      <c r="E476" s="385"/>
      <c r="F476" s="387"/>
      <c r="G476" s="385" t="s">
        <v>229</v>
      </c>
      <c r="H476" s="388"/>
      <c r="I476" s="385"/>
    </row>
    <row r="477" spans="1:9" ht="15" thickBot="1" x14ac:dyDescent="0.35">
      <c r="A477" s="652"/>
      <c r="B477" s="648"/>
      <c r="C477" s="385"/>
      <c r="D477" s="385"/>
      <c r="E477" s="385"/>
      <c r="F477" s="387"/>
      <c r="G477" s="385" t="s">
        <v>162</v>
      </c>
      <c r="H477" s="388"/>
      <c r="I477" s="385"/>
    </row>
    <row r="478" spans="1:9" ht="15" thickBot="1" x14ac:dyDescent="0.35">
      <c r="A478" s="652"/>
      <c r="B478" s="648"/>
      <c r="C478" s="385"/>
      <c r="D478" s="385"/>
      <c r="E478" s="385"/>
      <c r="F478" s="387"/>
      <c r="G478" s="385" t="s">
        <v>230</v>
      </c>
      <c r="H478" s="388"/>
      <c r="I478" s="385"/>
    </row>
    <row r="479" spans="1:9" ht="15" thickBot="1" x14ac:dyDescent="0.35">
      <c r="A479" s="653"/>
      <c r="B479" s="649"/>
      <c r="C479" s="393">
        <f>SUM(C474:C478)</f>
        <v>46.8</v>
      </c>
      <c r="D479" s="393">
        <f t="shared" ref="D479:E479" si="71">SUM(D474:D478)</f>
        <v>28.2</v>
      </c>
      <c r="E479" s="393">
        <f t="shared" si="71"/>
        <v>0</v>
      </c>
      <c r="F479" s="391"/>
      <c r="G479" s="390" t="s">
        <v>166</v>
      </c>
      <c r="H479" s="392"/>
      <c r="I479" s="393"/>
    </row>
    <row r="480" spans="1:9" ht="15" thickBot="1" x14ac:dyDescent="0.35">
      <c r="A480" s="389"/>
      <c r="B480" s="396" t="s">
        <v>340</v>
      </c>
      <c r="C480" s="397"/>
      <c r="D480" s="397"/>
      <c r="E480" s="397"/>
      <c r="F480" s="397"/>
      <c r="G480" s="384"/>
      <c r="H480" s="386"/>
      <c r="I480" s="386"/>
    </row>
    <row r="481" spans="1:9" ht="15" thickBot="1" x14ac:dyDescent="0.35">
      <c r="A481" s="375" t="s">
        <v>341</v>
      </c>
      <c r="B481" s="376" t="s">
        <v>346</v>
      </c>
      <c r="C481" s="377"/>
      <c r="D481" s="377"/>
      <c r="E481" s="377"/>
      <c r="F481" s="378" t="s">
        <v>345</v>
      </c>
      <c r="G481" s="376"/>
      <c r="H481" s="377"/>
      <c r="I481" s="377"/>
    </row>
    <row r="482" spans="1:9" ht="27" thickBot="1" x14ac:dyDescent="0.35">
      <c r="A482" s="379" t="s">
        <v>342</v>
      </c>
      <c r="B482" s="380" t="s">
        <v>348</v>
      </c>
      <c r="C482" s="381"/>
      <c r="D482" s="381"/>
      <c r="E482" s="381"/>
      <c r="F482" s="382" t="s">
        <v>347</v>
      </c>
      <c r="G482" s="380"/>
      <c r="H482" s="381"/>
      <c r="I482" s="381"/>
    </row>
    <row r="483" spans="1:9" ht="15" customHeight="1" thickBot="1" x14ac:dyDescent="0.35">
      <c r="A483" s="645" t="s">
        <v>343</v>
      </c>
      <c r="B483" s="657" t="s">
        <v>760</v>
      </c>
      <c r="C483" s="383">
        <f>C489+C495+C501+C507+C513</f>
        <v>80.599999999999994</v>
      </c>
      <c r="D483" s="384">
        <f t="shared" ref="D483:E483" si="72">D489+D495+D501+D507+D513</f>
        <v>105</v>
      </c>
      <c r="E483" s="384">
        <f t="shared" si="72"/>
        <v>100</v>
      </c>
      <c r="F483" s="85" t="s">
        <v>349</v>
      </c>
      <c r="G483" s="385" t="s">
        <v>161</v>
      </c>
      <c r="H483" s="386">
        <v>288724610</v>
      </c>
      <c r="I483" s="385">
        <v>0</v>
      </c>
    </row>
    <row r="484" spans="1:9" ht="15" thickBot="1" x14ac:dyDescent="0.35">
      <c r="A484" s="645"/>
      <c r="B484" s="658"/>
      <c r="C484" s="384">
        <f t="shared" ref="C484:E487" si="73">C490+C496+C502+C508+C514</f>
        <v>142.1</v>
      </c>
      <c r="D484" s="384">
        <f t="shared" si="73"/>
        <v>0</v>
      </c>
      <c r="E484" s="384">
        <f t="shared" si="73"/>
        <v>0</v>
      </c>
      <c r="F484" s="387"/>
      <c r="G484" s="385" t="s">
        <v>164</v>
      </c>
      <c r="H484" s="388"/>
      <c r="I484" s="385"/>
    </row>
    <row r="485" spans="1:9" ht="15" thickBot="1" x14ac:dyDescent="0.35">
      <c r="A485" s="645"/>
      <c r="B485" s="658"/>
      <c r="C485" s="384">
        <f t="shared" si="73"/>
        <v>0</v>
      </c>
      <c r="D485" s="384">
        <f t="shared" si="73"/>
        <v>0</v>
      </c>
      <c r="E485" s="384">
        <f t="shared" si="73"/>
        <v>0</v>
      </c>
      <c r="F485" s="387"/>
      <c r="G485" s="385" t="s">
        <v>229</v>
      </c>
      <c r="H485" s="388"/>
      <c r="I485" s="385"/>
    </row>
    <row r="486" spans="1:9" ht="15" thickBot="1" x14ac:dyDescent="0.35">
      <c r="A486" s="645"/>
      <c r="B486" s="658"/>
      <c r="C486" s="384">
        <f>C492+C498+C504+C510+C516</f>
        <v>0</v>
      </c>
      <c r="D486" s="384">
        <f t="shared" si="73"/>
        <v>0</v>
      </c>
      <c r="E486" s="384">
        <f t="shared" si="73"/>
        <v>0</v>
      </c>
      <c r="F486" s="387"/>
      <c r="G486" s="385" t="s">
        <v>162</v>
      </c>
      <c r="H486" s="388"/>
      <c r="I486" s="385"/>
    </row>
    <row r="487" spans="1:9" ht="15" thickBot="1" x14ac:dyDescent="0.35">
      <c r="A487" s="645"/>
      <c r="B487" s="658"/>
      <c r="C487" s="384">
        <f t="shared" si="73"/>
        <v>0</v>
      </c>
      <c r="D487" s="384">
        <f t="shared" si="73"/>
        <v>0</v>
      </c>
      <c r="E487" s="384">
        <f t="shared" si="73"/>
        <v>0</v>
      </c>
      <c r="F487" s="387"/>
      <c r="G487" s="385" t="s">
        <v>230</v>
      </c>
      <c r="H487" s="388"/>
      <c r="I487" s="385"/>
    </row>
    <row r="488" spans="1:9" ht="15" thickBot="1" x14ac:dyDescent="0.35">
      <c r="A488" s="646"/>
      <c r="B488" s="659"/>
      <c r="C488" s="399">
        <f>SUM(C483:C487)</f>
        <v>222.7</v>
      </c>
      <c r="D488" s="390">
        <f t="shared" ref="D488:E488" si="74">SUM(D483:D487)</f>
        <v>105</v>
      </c>
      <c r="E488" s="390">
        <f t="shared" si="74"/>
        <v>100</v>
      </c>
      <c r="F488" s="391"/>
      <c r="G488" s="390" t="s">
        <v>166</v>
      </c>
      <c r="H488" s="392"/>
      <c r="I488" s="393"/>
    </row>
    <row r="489" spans="1:9" ht="15" customHeight="1" thickBot="1" x14ac:dyDescent="0.35">
      <c r="A489" s="645"/>
      <c r="B489" s="660" t="s">
        <v>764</v>
      </c>
      <c r="C489" s="385"/>
      <c r="D489" s="385"/>
      <c r="E489" s="385"/>
      <c r="F489" s="85"/>
      <c r="G489" s="385" t="s">
        <v>161</v>
      </c>
      <c r="H489" s="386">
        <v>288724610</v>
      </c>
      <c r="I489" s="385">
        <v>0</v>
      </c>
    </row>
    <row r="490" spans="1:9" ht="15" thickBot="1" x14ac:dyDescent="0.35">
      <c r="A490" s="645"/>
      <c r="B490" s="661"/>
      <c r="C490" s="394">
        <v>2</v>
      </c>
      <c r="D490" s="394">
        <v>0</v>
      </c>
      <c r="E490" s="394">
        <v>0</v>
      </c>
      <c r="F490" s="387"/>
      <c r="G490" s="385" t="s">
        <v>164</v>
      </c>
      <c r="H490" s="388"/>
      <c r="I490" s="385"/>
    </row>
    <row r="491" spans="1:9" ht="15" thickBot="1" x14ac:dyDescent="0.35">
      <c r="A491" s="645"/>
      <c r="B491" s="661"/>
      <c r="C491" s="394"/>
      <c r="D491" s="394"/>
      <c r="E491" s="394"/>
      <c r="F491" s="387"/>
      <c r="G491" s="385" t="s">
        <v>229</v>
      </c>
      <c r="H491" s="388"/>
      <c r="I491" s="385"/>
    </row>
    <row r="492" spans="1:9" ht="15" thickBot="1" x14ac:dyDescent="0.35">
      <c r="A492" s="645"/>
      <c r="B492" s="661"/>
      <c r="C492" s="394"/>
      <c r="D492" s="394"/>
      <c r="E492" s="394"/>
      <c r="F492" s="387"/>
      <c r="G492" s="385" t="s">
        <v>162</v>
      </c>
      <c r="H492" s="388"/>
      <c r="I492" s="385"/>
    </row>
    <row r="493" spans="1:9" ht="15" thickBot="1" x14ac:dyDescent="0.35">
      <c r="A493" s="645"/>
      <c r="B493" s="661"/>
      <c r="C493" s="394"/>
      <c r="D493" s="394"/>
      <c r="E493" s="394"/>
      <c r="F493" s="387"/>
      <c r="G493" s="385" t="s">
        <v>230</v>
      </c>
      <c r="H493" s="388"/>
      <c r="I493" s="385"/>
    </row>
    <row r="494" spans="1:9" ht="15" thickBot="1" x14ac:dyDescent="0.35">
      <c r="A494" s="646"/>
      <c r="B494" s="662"/>
      <c r="C494" s="395">
        <f>SUM(C489:C493)</f>
        <v>2</v>
      </c>
      <c r="D494" s="395">
        <f t="shared" ref="D494:E494" si="75">SUM(D489:D493)</f>
        <v>0</v>
      </c>
      <c r="E494" s="395">
        <f t="shared" si="75"/>
        <v>0</v>
      </c>
      <c r="F494" s="391"/>
      <c r="G494" s="390" t="s">
        <v>166</v>
      </c>
      <c r="H494" s="392"/>
      <c r="I494" s="393"/>
    </row>
    <row r="495" spans="1:9" ht="15" customHeight="1" thickBot="1" x14ac:dyDescent="0.35">
      <c r="A495" s="645"/>
      <c r="B495" s="647" t="s">
        <v>761</v>
      </c>
      <c r="C495" s="394"/>
      <c r="D495" s="394"/>
      <c r="E495" s="394"/>
      <c r="F495" s="85"/>
      <c r="G495" s="385" t="s">
        <v>161</v>
      </c>
      <c r="H495" s="386">
        <v>288724610</v>
      </c>
      <c r="I495" s="385">
        <v>0</v>
      </c>
    </row>
    <row r="496" spans="1:9" ht="15" thickBot="1" x14ac:dyDescent="0.35">
      <c r="A496" s="645"/>
      <c r="B496" s="648"/>
      <c r="C496" s="394"/>
      <c r="D496" s="394"/>
      <c r="E496" s="394"/>
      <c r="F496" s="387"/>
      <c r="G496" s="385" t="s">
        <v>164</v>
      </c>
      <c r="H496" s="388"/>
      <c r="I496" s="385"/>
    </row>
    <row r="497" spans="1:9" ht="15" thickBot="1" x14ac:dyDescent="0.35">
      <c r="A497" s="645"/>
      <c r="B497" s="648"/>
      <c r="C497" s="394"/>
      <c r="D497" s="394"/>
      <c r="E497" s="394"/>
      <c r="F497" s="387"/>
      <c r="G497" s="385" t="s">
        <v>229</v>
      </c>
      <c r="H497" s="388"/>
      <c r="I497" s="385"/>
    </row>
    <row r="498" spans="1:9" ht="15" thickBot="1" x14ac:dyDescent="0.35">
      <c r="A498" s="645"/>
      <c r="B498" s="648"/>
      <c r="C498" s="394"/>
      <c r="D498" s="394"/>
      <c r="E498" s="394"/>
      <c r="F498" s="387"/>
      <c r="G498" s="385" t="s">
        <v>162</v>
      </c>
      <c r="H498" s="388"/>
      <c r="I498" s="385"/>
    </row>
    <row r="499" spans="1:9" ht="15" thickBot="1" x14ac:dyDescent="0.35">
      <c r="A499" s="645"/>
      <c r="B499" s="648"/>
      <c r="C499" s="394"/>
      <c r="D499" s="394"/>
      <c r="E499" s="394"/>
      <c r="F499" s="387"/>
      <c r="G499" s="385" t="s">
        <v>230</v>
      </c>
      <c r="H499" s="388"/>
      <c r="I499" s="385"/>
    </row>
    <row r="500" spans="1:9" ht="15" thickBot="1" x14ac:dyDescent="0.35">
      <c r="A500" s="646"/>
      <c r="B500" s="649"/>
      <c r="C500" s="395">
        <f>SUM(C495:C499)</f>
        <v>0</v>
      </c>
      <c r="D500" s="395">
        <f t="shared" ref="D500:E500" si="76">SUM(D495:D499)</f>
        <v>0</v>
      </c>
      <c r="E500" s="395">
        <f t="shared" si="76"/>
        <v>0</v>
      </c>
      <c r="F500" s="391"/>
      <c r="G500" s="390" t="s">
        <v>166</v>
      </c>
      <c r="H500" s="392"/>
      <c r="I500" s="393"/>
    </row>
    <row r="501" spans="1:9" ht="15" customHeight="1" thickBot="1" x14ac:dyDescent="0.35">
      <c r="A501" s="645"/>
      <c r="B501" s="647" t="s">
        <v>762</v>
      </c>
      <c r="C501" s="394">
        <v>40</v>
      </c>
      <c r="D501" s="394">
        <v>50</v>
      </c>
      <c r="E501" s="394">
        <v>40</v>
      </c>
      <c r="F501" s="85"/>
      <c r="G501" s="385" t="s">
        <v>161</v>
      </c>
      <c r="H501" s="386">
        <v>288724610</v>
      </c>
      <c r="I501" s="385">
        <v>0</v>
      </c>
    </row>
    <row r="502" spans="1:9" ht="15" thickBot="1" x14ac:dyDescent="0.35">
      <c r="A502" s="645"/>
      <c r="B502" s="648"/>
      <c r="C502" s="394"/>
      <c r="D502" s="394"/>
      <c r="E502" s="394"/>
      <c r="F502" s="387"/>
      <c r="G502" s="385" t="s">
        <v>164</v>
      </c>
      <c r="H502" s="388"/>
      <c r="I502" s="385"/>
    </row>
    <row r="503" spans="1:9" ht="15" thickBot="1" x14ac:dyDescent="0.35">
      <c r="A503" s="645"/>
      <c r="B503" s="648"/>
      <c r="C503" s="394"/>
      <c r="D503" s="394"/>
      <c r="E503" s="394"/>
      <c r="F503" s="387"/>
      <c r="G503" s="385" t="s">
        <v>229</v>
      </c>
      <c r="H503" s="388"/>
      <c r="I503" s="385"/>
    </row>
    <row r="504" spans="1:9" ht="15" thickBot="1" x14ac:dyDescent="0.35">
      <c r="A504" s="645"/>
      <c r="B504" s="648"/>
      <c r="C504" s="394"/>
      <c r="D504" s="394"/>
      <c r="E504" s="394"/>
      <c r="F504" s="387"/>
      <c r="G504" s="385" t="s">
        <v>162</v>
      </c>
      <c r="H504" s="388"/>
      <c r="I504" s="385"/>
    </row>
    <row r="505" spans="1:9" ht="15" thickBot="1" x14ac:dyDescent="0.35">
      <c r="A505" s="645"/>
      <c r="B505" s="648"/>
      <c r="C505" s="394"/>
      <c r="D505" s="394"/>
      <c r="E505" s="394"/>
      <c r="F505" s="387"/>
      <c r="G505" s="385" t="s">
        <v>230</v>
      </c>
      <c r="H505" s="388"/>
      <c r="I505" s="385"/>
    </row>
    <row r="506" spans="1:9" ht="15" thickBot="1" x14ac:dyDescent="0.35">
      <c r="A506" s="646"/>
      <c r="B506" s="649"/>
      <c r="C506" s="395">
        <f>SUM(C501:C505)</f>
        <v>40</v>
      </c>
      <c r="D506" s="395">
        <f t="shared" ref="D506:E506" si="77">SUM(D501:D505)</f>
        <v>50</v>
      </c>
      <c r="E506" s="395">
        <f t="shared" si="77"/>
        <v>40</v>
      </c>
      <c r="F506" s="391"/>
      <c r="G506" s="390" t="s">
        <v>166</v>
      </c>
      <c r="H506" s="392"/>
      <c r="I506" s="393"/>
    </row>
    <row r="507" spans="1:9" ht="15" thickBot="1" x14ac:dyDescent="0.35">
      <c r="A507" s="645"/>
      <c r="B507" s="647" t="s">
        <v>763</v>
      </c>
      <c r="C507" s="385">
        <v>40.6</v>
      </c>
      <c r="D507" s="394">
        <v>55</v>
      </c>
      <c r="E507" s="394">
        <v>60</v>
      </c>
      <c r="F507" s="85"/>
      <c r="G507" s="385" t="s">
        <v>161</v>
      </c>
      <c r="H507" s="386">
        <v>288724610</v>
      </c>
      <c r="I507" s="385">
        <v>0</v>
      </c>
    </row>
    <row r="508" spans="1:9" ht="15" thickBot="1" x14ac:dyDescent="0.35">
      <c r="A508" s="645"/>
      <c r="B508" s="648"/>
      <c r="C508" s="385"/>
      <c r="D508" s="394"/>
      <c r="E508" s="394"/>
      <c r="F508" s="387"/>
      <c r="G508" s="385" t="s">
        <v>164</v>
      </c>
      <c r="H508" s="388"/>
      <c r="I508" s="385"/>
    </row>
    <row r="509" spans="1:9" ht="15" thickBot="1" x14ac:dyDescent="0.35">
      <c r="A509" s="645"/>
      <c r="B509" s="648"/>
      <c r="C509" s="385"/>
      <c r="D509" s="394"/>
      <c r="E509" s="394"/>
      <c r="F509" s="387"/>
      <c r="G509" s="385" t="s">
        <v>229</v>
      </c>
      <c r="H509" s="388"/>
      <c r="I509" s="385"/>
    </row>
    <row r="510" spans="1:9" ht="15" thickBot="1" x14ac:dyDescent="0.35">
      <c r="A510" s="645"/>
      <c r="B510" s="648"/>
      <c r="C510" s="385"/>
      <c r="D510" s="394"/>
      <c r="E510" s="394"/>
      <c r="F510" s="387"/>
      <c r="G510" s="385" t="s">
        <v>162</v>
      </c>
      <c r="H510" s="388"/>
      <c r="I510" s="385"/>
    </row>
    <row r="511" spans="1:9" ht="15" thickBot="1" x14ac:dyDescent="0.35">
      <c r="A511" s="645"/>
      <c r="B511" s="648"/>
      <c r="C511" s="385"/>
      <c r="D511" s="394"/>
      <c r="E511" s="394"/>
      <c r="F511" s="387"/>
      <c r="G511" s="385" t="s">
        <v>230</v>
      </c>
      <c r="H511" s="388"/>
      <c r="I511" s="385"/>
    </row>
    <row r="512" spans="1:9" ht="15" thickBot="1" x14ac:dyDescent="0.35">
      <c r="A512" s="646"/>
      <c r="B512" s="649"/>
      <c r="C512" s="393">
        <f>SUM(C507:C511)</f>
        <v>40.6</v>
      </c>
      <c r="D512" s="395">
        <f t="shared" ref="D512:E512" si="78">SUM(D507:D511)</f>
        <v>55</v>
      </c>
      <c r="E512" s="395">
        <f t="shared" si="78"/>
        <v>60</v>
      </c>
      <c r="F512" s="391"/>
      <c r="G512" s="390" t="s">
        <v>166</v>
      </c>
      <c r="H512" s="392"/>
      <c r="I512" s="393"/>
    </row>
    <row r="513" spans="1:12" ht="15" customHeight="1" thickBot="1" x14ac:dyDescent="0.35">
      <c r="A513" s="645"/>
      <c r="B513" s="647" t="s">
        <v>765</v>
      </c>
      <c r="C513" s="385"/>
      <c r="D513" s="385"/>
      <c r="E513" s="385"/>
      <c r="F513" s="85"/>
      <c r="G513" s="385" t="s">
        <v>161</v>
      </c>
      <c r="H513" s="386">
        <v>288724610</v>
      </c>
      <c r="I513" s="385">
        <v>0</v>
      </c>
    </row>
    <row r="514" spans="1:12" ht="15" thickBot="1" x14ac:dyDescent="0.35">
      <c r="A514" s="645"/>
      <c r="B514" s="648"/>
      <c r="C514" s="385">
        <v>140.1</v>
      </c>
      <c r="D514" s="385"/>
      <c r="E514" s="385"/>
      <c r="F514" s="387"/>
      <c r="G514" s="385" t="s">
        <v>164</v>
      </c>
      <c r="H514" s="388"/>
      <c r="I514" s="385"/>
    </row>
    <row r="515" spans="1:12" ht="15" thickBot="1" x14ac:dyDescent="0.35">
      <c r="A515" s="645"/>
      <c r="B515" s="648"/>
      <c r="C515" s="385"/>
      <c r="D515" s="385"/>
      <c r="E515" s="385"/>
      <c r="F515" s="387"/>
      <c r="G515" s="385" t="s">
        <v>229</v>
      </c>
      <c r="H515" s="388"/>
      <c r="I515" s="385"/>
    </row>
    <row r="516" spans="1:12" ht="15" thickBot="1" x14ac:dyDescent="0.35">
      <c r="A516" s="645"/>
      <c r="B516" s="648"/>
      <c r="C516" s="385"/>
      <c r="D516" s="385"/>
      <c r="E516" s="385"/>
      <c r="F516" s="387"/>
      <c r="G516" s="385" t="s">
        <v>162</v>
      </c>
      <c r="H516" s="388"/>
      <c r="I516" s="385"/>
    </row>
    <row r="517" spans="1:12" ht="15" thickBot="1" x14ac:dyDescent="0.35">
      <c r="A517" s="645"/>
      <c r="B517" s="648"/>
      <c r="C517" s="385"/>
      <c r="D517" s="385"/>
      <c r="E517" s="385"/>
      <c r="F517" s="387"/>
      <c r="G517" s="385" t="s">
        <v>230</v>
      </c>
      <c r="H517" s="388"/>
      <c r="I517" s="385"/>
    </row>
    <row r="518" spans="1:12" ht="15" thickBot="1" x14ac:dyDescent="0.35">
      <c r="A518" s="646"/>
      <c r="B518" s="649"/>
      <c r="C518" s="393">
        <f>SUM(C513:C517)</f>
        <v>140.1</v>
      </c>
      <c r="D518" s="393">
        <f t="shared" ref="D518:E518" si="79">SUM(D513:D517)</f>
        <v>0</v>
      </c>
      <c r="E518" s="393">
        <f t="shared" si="79"/>
        <v>0</v>
      </c>
      <c r="F518" s="391"/>
      <c r="G518" s="390" t="s">
        <v>166</v>
      </c>
      <c r="H518" s="392"/>
      <c r="I518" s="393"/>
    </row>
    <row r="519" spans="1:12" ht="15" thickBot="1" x14ac:dyDescent="0.35">
      <c r="A519" s="389"/>
      <c r="B519" s="396" t="s">
        <v>344</v>
      </c>
      <c r="C519" s="397"/>
      <c r="D519" s="397"/>
      <c r="E519" s="397"/>
      <c r="F519" s="397"/>
      <c r="G519" s="384"/>
      <c r="H519" s="386"/>
      <c r="I519" s="386"/>
    </row>
    <row r="520" spans="1:12" ht="27" thickBot="1" x14ac:dyDescent="0.35">
      <c r="A520" s="375" t="s">
        <v>351</v>
      </c>
      <c r="B520" s="376" t="s">
        <v>243</v>
      </c>
      <c r="C520" s="377"/>
      <c r="D520" s="377"/>
      <c r="E520" s="377"/>
      <c r="F520" s="378" t="s">
        <v>355</v>
      </c>
      <c r="G520" s="376"/>
      <c r="H520" s="377"/>
      <c r="I520" s="377"/>
    </row>
    <row r="521" spans="1:12" ht="15" thickBot="1" x14ac:dyDescent="0.35">
      <c r="A521" s="379" t="s">
        <v>352</v>
      </c>
      <c r="B521" s="380" t="s">
        <v>357</v>
      </c>
      <c r="C521" s="381"/>
      <c r="D521" s="381"/>
      <c r="E521" s="381"/>
      <c r="F521" s="382" t="s">
        <v>356</v>
      </c>
      <c r="G521" s="380"/>
      <c r="H521" s="381"/>
      <c r="I521" s="381"/>
    </row>
    <row r="522" spans="1:12" ht="15" customHeight="1" thickBot="1" x14ac:dyDescent="0.35">
      <c r="A522" s="645" t="s">
        <v>353</v>
      </c>
      <c r="B522" s="657" t="s">
        <v>359</v>
      </c>
      <c r="C522" s="383">
        <f>C528*1</f>
        <v>9.5</v>
      </c>
      <c r="D522" s="383">
        <f t="shared" ref="D522:E526" si="80">D528*1</f>
        <v>0</v>
      </c>
      <c r="E522" s="383">
        <f t="shared" si="80"/>
        <v>0</v>
      </c>
      <c r="F522" s="85" t="s">
        <v>358</v>
      </c>
      <c r="G522" s="385" t="s">
        <v>161</v>
      </c>
      <c r="H522" s="386">
        <v>288724610</v>
      </c>
      <c r="I522" s="385">
        <v>0</v>
      </c>
    </row>
    <row r="523" spans="1:12" ht="15" thickBot="1" x14ac:dyDescent="0.35">
      <c r="A523" s="645"/>
      <c r="B523" s="658"/>
      <c r="C523" s="383">
        <f>C529*1</f>
        <v>136.5</v>
      </c>
      <c r="D523" s="383">
        <f t="shared" si="80"/>
        <v>0</v>
      </c>
      <c r="E523" s="383">
        <f t="shared" si="80"/>
        <v>0</v>
      </c>
      <c r="F523" s="387"/>
      <c r="G523" s="385" t="s">
        <v>164</v>
      </c>
      <c r="H523" s="388"/>
      <c r="I523" s="385"/>
    </row>
    <row r="524" spans="1:12" ht="15" thickBot="1" x14ac:dyDescent="0.35">
      <c r="A524" s="645"/>
      <c r="B524" s="658"/>
      <c r="C524" s="383">
        <f>C530*1</f>
        <v>0</v>
      </c>
      <c r="D524" s="383">
        <f t="shared" si="80"/>
        <v>0</v>
      </c>
      <c r="E524" s="383">
        <f t="shared" si="80"/>
        <v>0</v>
      </c>
      <c r="F524" s="387"/>
      <c r="G524" s="385" t="s">
        <v>229</v>
      </c>
      <c r="H524" s="388"/>
      <c r="I524" s="385"/>
    </row>
    <row r="525" spans="1:12" ht="15" thickBot="1" x14ac:dyDescent="0.35">
      <c r="A525" s="645"/>
      <c r="B525" s="658"/>
      <c r="C525" s="383">
        <f>C531*1</f>
        <v>77</v>
      </c>
      <c r="D525" s="383">
        <f t="shared" si="80"/>
        <v>227.7</v>
      </c>
      <c r="E525" s="383">
        <f t="shared" si="80"/>
        <v>125</v>
      </c>
      <c r="F525" s="387"/>
      <c r="G525" s="385" t="s">
        <v>162</v>
      </c>
      <c r="H525" s="388"/>
      <c r="I525" s="385"/>
    </row>
    <row r="526" spans="1:12" ht="15" thickBot="1" x14ac:dyDescent="0.35">
      <c r="A526" s="645"/>
      <c r="B526" s="658"/>
      <c r="C526" s="383">
        <f>C532*1</f>
        <v>0</v>
      </c>
      <c r="D526" s="383">
        <f t="shared" si="80"/>
        <v>0</v>
      </c>
      <c r="E526" s="383">
        <f t="shared" si="80"/>
        <v>0</v>
      </c>
      <c r="F526" s="387"/>
      <c r="G526" s="385" t="s">
        <v>230</v>
      </c>
      <c r="H526" s="388"/>
      <c r="I526" s="385"/>
    </row>
    <row r="527" spans="1:12" ht="15" thickBot="1" x14ac:dyDescent="0.35">
      <c r="A527" s="646"/>
      <c r="B527" s="659"/>
      <c r="C527" s="399">
        <f>SUM(C522:C526)</f>
        <v>223</v>
      </c>
      <c r="D527" s="399">
        <f t="shared" ref="D527:E527" si="81">SUM(D522:D526)</f>
        <v>227.7</v>
      </c>
      <c r="E527" s="399">
        <f t="shared" si="81"/>
        <v>125</v>
      </c>
      <c r="F527" s="391"/>
      <c r="G527" s="390" t="s">
        <v>166</v>
      </c>
      <c r="H527" s="392"/>
      <c r="I527" s="393"/>
    </row>
    <row r="528" spans="1:12" ht="15" customHeight="1" thickBot="1" x14ac:dyDescent="0.35">
      <c r="A528" s="645"/>
      <c r="B528" s="647" t="s">
        <v>766</v>
      </c>
      <c r="C528" s="394">
        <v>9.5</v>
      </c>
      <c r="D528" s="394"/>
      <c r="E528" s="394"/>
      <c r="F528" s="85"/>
      <c r="G528" s="385" t="s">
        <v>161</v>
      </c>
      <c r="H528" s="386">
        <v>288724610</v>
      </c>
      <c r="I528" s="385">
        <v>0</v>
      </c>
      <c r="J528" s="482">
        <f>C71+C95+C110+C122+C161+C173+C193+C208+C271+C326+C340+C354+C405+C417+C432+C483+C522</f>
        <v>1191.9000000000001</v>
      </c>
      <c r="K528" s="482">
        <f t="shared" ref="K528:L532" si="82">D71+D95+D110+D122+D161+D173+D193+D208+D271+D326+D340+D354+D405+D417+D432+D483+D522</f>
        <v>14505</v>
      </c>
      <c r="L528" s="482">
        <f t="shared" si="82"/>
        <v>4428.8999999999996</v>
      </c>
    </row>
    <row r="529" spans="1:12" ht="15" thickBot="1" x14ac:dyDescent="0.35">
      <c r="A529" s="645"/>
      <c r="B529" s="648"/>
      <c r="C529" s="394">
        <v>136.5</v>
      </c>
      <c r="D529" s="394"/>
      <c r="E529" s="394"/>
      <c r="F529" s="387"/>
      <c r="G529" s="385" t="s">
        <v>164</v>
      </c>
      <c r="H529" s="388"/>
      <c r="I529" s="385"/>
      <c r="J529" s="482">
        <f t="shared" ref="J529:J532" si="83">C72+C96+C111+C123+C162+C174+C194+C209+C272+C327+C341+C355+C406+C418+C433+C484+C523</f>
        <v>7000.0000000000009</v>
      </c>
      <c r="K529" s="482">
        <f t="shared" si="82"/>
        <v>971.19999999999993</v>
      </c>
      <c r="L529" s="482">
        <f t="shared" si="82"/>
        <v>4070</v>
      </c>
    </row>
    <row r="530" spans="1:12" ht="15" thickBot="1" x14ac:dyDescent="0.35">
      <c r="A530" s="645"/>
      <c r="B530" s="648"/>
      <c r="C530" s="394"/>
      <c r="D530" s="394"/>
      <c r="E530" s="394"/>
      <c r="F530" s="387"/>
      <c r="G530" s="385" t="s">
        <v>229</v>
      </c>
      <c r="H530" s="388"/>
      <c r="I530" s="385"/>
      <c r="J530" s="482">
        <f t="shared" si="83"/>
        <v>8224.4</v>
      </c>
      <c r="K530" s="482">
        <f t="shared" si="82"/>
        <v>0</v>
      </c>
      <c r="L530" s="482">
        <f t="shared" si="82"/>
        <v>0</v>
      </c>
    </row>
    <row r="531" spans="1:12" ht="15" thickBot="1" x14ac:dyDescent="0.35">
      <c r="A531" s="645"/>
      <c r="B531" s="648"/>
      <c r="C531" s="394">
        <v>77</v>
      </c>
      <c r="D531" s="394">
        <v>227.7</v>
      </c>
      <c r="E531" s="394">
        <v>125</v>
      </c>
      <c r="F531" s="387"/>
      <c r="G531" s="385" t="s">
        <v>162</v>
      </c>
      <c r="H531" s="388"/>
      <c r="I531" s="385"/>
      <c r="J531" s="482">
        <f t="shared" si="83"/>
        <v>6601.7</v>
      </c>
      <c r="K531" s="482">
        <f t="shared" si="82"/>
        <v>3963.7</v>
      </c>
      <c r="L531" s="482">
        <f t="shared" si="82"/>
        <v>2292.6</v>
      </c>
    </row>
    <row r="532" spans="1:12" ht="15" thickBot="1" x14ac:dyDescent="0.35">
      <c r="A532" s="645"/>
      <c r="B532" s="648"/>
      <c r="C532" s="394"/>
      <c r="D532" s="394"/>
      <c r="E532" s="394"/>
      <c r="F532" s="387"/>
      <c r="G532" s="385" t="s">
        <v>230</v>
      </c>
      <c r="H532" s="388"/>
      <c r="I532" s="385"/>
      <c r="J532" s="482">
        <f t="shared" si="83"/>
        <v>5292</v>
      </c>
      <c r="K532" s="482">
        <f t="shared" si="82"/>
        <v>6080</v>
      </c>
      <c r="L532" s="482">
        <f t="shared" si="82"/>
        <v>0</v>
      </c>
    </row>
    <row r="533" spans="1:12" ht="15" thickBot="1" x14ac:dyDescent="0.35">
      <c r="A533" s="646"/>
      <c r="B533" s="649"/>
      <c r="C533" s="395">
        <f>SUM(C528:C532)</f>
        <v>223</v>
      </c>
      <c r="D533" s="395">
        <f t="shared" ref="D533:E533" si="84">SUM(D528:D532)</f>
        <v>227.7</v>
      </c>
      <c r="E533" s="395">
        <f t="shared" si="84"/>
        <v>125</v>
      </c>
      <c r="F533" s="391"/>
      <c r="G533" s="390" t="s">
        <v>166</v>
      </c>
      <c r="H533" s="392"/>
      <c r="I533" s="393"/>
      <c r="J533" s="537">
        <f>SUM(J528:J532)</f>
        <v>28310.000000000004</v>
      </c>
      <c r="K533" s="537">
        <f t="shared" ref="K533:L533" si="85">SUM(K528:K532)</f>
        <v>25519.9</v>
      </c>
      <c r="L533" s="537">
        <f t="shared" si="85"/>
        <v>10791.5</v>
      </c>
    </row>
    <row r="534" spans="1:12" ht="15" thickBot="1" x14ac:dyDescent="0.35">
      <c r="A534" s="389"/>
      <c r="B534" s="396" t="s">
        <v>354</v>
      </c>
      <c r="C534" s="415"/>
      <c r="D534" s="415"/>
      <c r="E534" s="415"/>
      <c r="F534" s="397"/>
      <c r="G534" s="384"/>
      <c r="H534" s="386"/>
      <c r="I534" s="386"/>
    </row>
    <row r="535" spans="1:12" ht="15" thickBot="1" x14ac:dyDescent="0.35">
      <c r="A535" s="400"/>
      <c r="B535" s="401" t="s">
        <v>214</v>
      </c>
      <c r="C535" s="402">
        <f>C536-C523-C484-C433-C406-C355-C341-C327-C312-C272-C209-C194-C174-C162-C123-C111-C96-C72</f>
        <v>21310.000000000007</v>
      </c>
      <c r="D535" s="403">
        <f t="shared" ref="D535:E535" si="86">D536-D523-D484-D433-D406-D355-D341-D327-D312-D272-D209-D194-D174-D162-D123-D111-D96-D72</f>
        <v>24548.7</v>
      </c>
      <c r="E535" s="403">
        <f t="shared" si="86"/>
        <v>6721.5</v>
      </c>
      <c r="F535" s="404"/>
      <c r="G535" s="401"/>
      <c r="H535" s="405"/>
      <c r="I535" s="406"/>
    </row>
    <row r="536" spans="1:12" ht="15" thickBot="1" x14ac:dyDescent="0.35">
      <c r="A536" s="407"/>
      <c r="B536" s="408" t="s">
        <v>632</v>
      </c>
      <c r="C536" s="409">
        <f>C76+C100+C115+C127+C166+C178+C198+C213+C276+C302+C316+C331+C345+C359+C410+C422+C437+C488+C527</f>
        <v>28310.000000000004</v>
      </c>
      <c r="D536" s="410">
        <f t="shared" ref="D536:E536" si="87">D76+D100+D115+D127+D166+D178+D198+D213+D276+D302+D316+D331+D345+D359+D410+D422+D437+D488+D527</f>
        <v>25519.9</v>
      </c>
      <c r="E536" s="410">
        <f t="shared" si="87"/>
        <v>10791.5</v>
      </c>
      <c r="F536" s="411"/>
      <c r="G536" s="412"/>
      <c r="H536" s="413"/>
      <c r="I536" s="414"/>
    </row>
    <row r="539" spans="1:12" ht="15" thickBot="1" x14ac:dyDescent="0.35">
      <c r="A539" s="77" t="s">
        <v>361</v>
      </c>
      <c r="C539" s="77"/>
      <c r="D539" s="77"/>
      <c r="E539" s="77"/>
      <c r="F539" s="78"/>
      <c r="G539" s="79"/>
      <c r="H539" s="79"/>
      <c r="I539" s="79"/>
    </row>
    <row r="540" spans="1:12" ht="46.2" thickBot="1" x14ac:dyDescent="0.35">
      <c r="A540" s="80" t="s">
        <v>17</v>
      </c>
      <c r="B540" s="81" t="s">
        <v>360</v>
      </c>
      <c r="C540" s="81" t="s">
        <v>152</v>
      </c>
      <c r="D540" s="81" t="s">
        <v>153</v>
      </c>
      <c r="E540" s="81" t="s">
        <v>154</v>
      </c>
      <c r="F540" s="81" t="s">
        <v>18</v>
      </c>
      <c r="G540" s="81" t="s">
        <v>160</v>
      </c>
      <c r="H540" s="81" t="s">
        <v>155</v>
      </c>
      <c r="I540" s="81" t="s">
        <v>178</v>
      </c>
    </row>
    <row r="541" spans="1:12" ht="15" thickBot="1" x14ac:dyDescent="0.35">
      <c r="A541" s="82">
        <v>1</v>
      </c>
      <c r="B541" s="83">
        <v>2</v>
      </c>
      <c r="C541" s="83">
        <v>3</v>
      </c>
      <c r="D541" s="83">
        <v>4</v>
      </c>
      <c r="E541" s="83">
        <v>5</v>
      </c>
      <c r="F541" s="83">
        <v>6</v>
      </c>
      <c r="G541" s="83">
        <v>7</v>
      </c>
      <c r="H541" s="83">
        <v>8</v>
      </c>
      <c r="I541" s="83">
        <v>9</v>
      </c>
    </row>
    <row r="542" spans="1:12" ht="27" thickBot="1" x14ac:dyDescent="0.35">
      <c r="A542" s="58" t="s">
        <v>158</v>
      </c>
      <c r="B542" s="59" t="s">
        <v>306</v>
      </c>
      <c r="C542" s="60"/>
      <c r="D542" s="60"/>
      <c r="E542" s="60"/>
      <c r="F542" s="61" t="s">
        <v>305</v>
      </c>
      <c r="G542" s="59"/>
      <c r="H542" s="60"/>
      <c r="I542" s="60"/>
    </row>
    <row r="543" spans="1:12" ht="27" thickBot="1" x14ac:dyDescent="0.35">
      <c r="A543" s="62" t="s">
        <v>157</v>
      </c>
      <c r="B543" s="63" t="s">
        <v>362</v>
      </c>
      <c r="C543" s="64"/>
      <c r="D543" s="64"/>
      <c r="E543" s="64"/>
      <c r="F543" s="65" t="s">
        <v>316</v>
      </c>
      <c r="G543" s="63"/>
      <c r="H543" s="64"/>
      <c r="I543" s="64"/>
    </row>
    <row r="544" spans="1:12" ht="15" thickBot="1" x14ac:dyDescent="0.35">
      <c r="A544" s="668" t="s">
        <v>228</v>
      </c>
      <c r="B544" s="665" t="s">
        <v>363</v>
      </c>
      <c r="C544" s="18"/>
      <c r="D544" s="18"/>
      <c r="E544" s="18"/>
      <c r="F544" s="49"/>
      <c r="G544" s="47" t="s">
        <v>161</v>
      </c>
      <c r="H544" s="54">
        <v>288724610</v>
      </c>
      <c r="I544" s="42" t="s">
        <v>365</v>
      </c>
    </row>
    <row r="545" spans="1:9" ht="15" thickBot="1" x14ac:dyDescent="0.35">
      <c r="A545" s="668"/>
      <c r="B545" s="666"/>
      <c r="C545" s="18"/>
      <c r="D545" s="18"/>
      <c r="E545" s="18"/>
      <c r="F545" s="48"/>
      <c r="G545" s="47" t="s">
        <v>164</v>
      </c>
      <c r="H545" s="55"/>
      <c r="I545" s="42"/>
    </row>
    <row r="546" spans="1:9" ht="15" thickBot="1" x14ac:dyDescent="0.35">
      <c r="A546" s="669"/>
      <c r="B546" s="667"/>
      <c r="C546" s="18"/>
      <c r="D546" s="18"/>
      <c r="E546" s="18"/>
      <c r="F546" s="48"/>
      <c r="G546" s="27" t="s">
        <v>166</v>
      </c>
      <c r="H546" s="55"/>
      <c r="I546" s="42"/>
    </row>
    <row r="547" spans="1:9" ht="15" thickBot="1" x14ac:dyDescent="0.35">
      <c r="A547" s="668" t="s">
        <v>168</v>
      </c>
      <c r="B547" s="665" t="s">
        <v>364</v>
      </c>
      <c r="C547" s="304">
        <v>140</v>
      </c>
      <c r="D547" s="304">
        <v>147</v>
      </c>
      <c r="E547" s="304">
        <v>154</v>
      </c>
      <c r="F547" s="49"/>
      <c r="G547" s="47" t="s">
        <v>161</v>
      </c>
      <c r="H547" s="54">
        <v>288724610</v>
      </c>
      <c r="I547" s="42" t="s">
        <v>225</v>
      </c>
    </row>
    <row r="548" spans="1:9" ht="15" thickBot="1" x14ac:dyDescent="0.35">
      <c r="A548" s="668"/>
      <c r="B548" s="666"/>
      <c r="C548" s="18"/>
      <c r="D548" s="18"/>
      <c r="E548" s="18"/>
      <c r="F548" s="48"/>
      <c r="G548" s="47" t="s">
        <v>164</v>
      </c>
      <c r="H548" s="55"/>
      <c r="I548" s="47"/>
    </row>
    <row r="549" spans="1:9" ht="15" thickBot="1" x14ac:dyDescent="0.35">
      <c r="A549" s="669"/>
      <c r="B549" s="667"/>
      <c r="C549" s="305">
        <f>C547+C548</f>
        <v>140</v>
      </c>
      <c r="D549" s="305">
        <f t="shared" ref="D549:E549" si="88">D547+D548</f>
        <v>147</v>
      </c>
      <c r="E549" s="305">
        <f t="shared" si="88"/>
        <v>154</v>
      </c>
      <c r="F549" s="48"/>
      <c r="G549" s="27" t="s">
        <v>166</v>
      </c>
      <c r="H549" s="55"/>
      <c r="I549" s="47"/>
    </row>
    <row r="550" spans="1:9" ht="15" thickBot="1" x14ac:dyDescent="0.35">
      <c r="A550" s="668" t="s">
        <v>170</v>
      </c>
      <c r="B550" s="665" t="s">
        <v>366</v>
      </c>
      <c r="C550" s="304">
        <v>60</v>
      </c>
      <c r="D550" s="304">
        <v>63</v>
      </c>
      <c r="E550" s="304">
        <v>66</v>
      </c>
      <c r="F550" s="49"/>
      <c r="G550" s="47" t="s">
        <v>161</v>
      </c>
      <c r="H550" s="54">
        <v>288724610</v>
      </c>
      <c r="I550" s="42" t="s">
        <v>225</v>
      </c>
    </row>
    <row r="551" spans="1:9" ht="15" thickBot="1" x14ac:dyDescent="0.35">
      <c r="A551" s="668"/>
      <c r="B551" s="666"/>
      <c r="C551" s="18"/>
      <c r="D551" s="18"/>
      <c r="E551" s="18"/>
      <c r="F551" s="49"/>
      <c r="G551" s="47" t="s">
        <v>164</v>
      </c>
      <c r="H551" s="55"/>
      <c r="I551" s="47"/>
    </row>
    <row r="552" spans="1:9" ht="15" thickBot="1" x14ac:dyDescent="0.35">
      <c r="A552" s="669"/>
      <c r="B552" s="667"/>
      <c r="C552" s="305">
        <f>C550+C551</f>
        <v>60</v>
      </c>
      <c r="D552" s="305">
        <f t="shared" ref="D552:E552" si="89">D550+D551</f>
        <v>63</v>
      </c>
      <c r="E552" s="305">
        <f t="shared" si="89"/>
        <v>66</v>
      </c>
      <c r="F552" s="49"/>
      <c r="G552" s="27" t="s">
        <v>166</v>
      </c>
      <c r="H552" s="55"/>
      <c r="I552" s="47"/>
    </row>
    <row r="553" spans="1:9" ht="15" thickBot="1" x14ac:dyDescent="0.35">
      <c r="A553" s="44"/>
      <c r="B553" s="50" t="s">
        <v>235</v>
      </c>
      <c r="C553" s="18"/>
      <c r="D553" s="18"/>
      <c r="E553" s="18"/>
      <c r="F553" s="18"/>
      <c r="G553" s="27"/>
      <c r="H553" s="54"/>
      <c r="I553" s="54"/>
    </row>
    <row r="554" spans="1:9" ht="15" thickBot="1" x14ac:dyDescent="0.35">
      <c r="A554" s="58" t="s">
        <v>236</v>
      </c>
      <c r="B554" s="59" t="s">
        <v>367</v>
      </c>
      <c r="C554" s="60"/>
      <c r="D554" s="60"/>
      <c r="E554" s="60"/>
      <c r="F554" s="61" t="s">
        <v>322</v>
      </c>
      <c r="G554" s="59"/>
      <c r="H554" s="60"/>
      <c r="I554" s="60"/>
    </row>
    <row r="555" spans="1:9" ht="27" thickBot="1" x14ac:dyDescent="0.35">
      <c r="A555" s="62" t="s">
        <v>237</v>
      </c>
      <c r="B555" s="63" t="s">
        <v>368</v>
      </c>
      <c r="C555" s="64"/>
      <c r="D555" s="64"/>
      <c r="E555" s="64"/>
      <c r="F555" s="65" t="s">
        <v>324</v>
      </c>
      <c r="G555" s="63"/>
      <c r="H555" s="64"/>
      <c r="I555" s="64"/>
    </row>
    <row r="556" spans="1:9" ht="15" thickBot="1" x14ac:dyDescent="0.35">
      <c r="A556" s="668" t="s">
        <v>240</v>
      </c>
      <c r="B556" s="665" t="s">
        <v>369</v>
      </c>
      <c r="C556" s="304">
        <v>78</v>
      </c>
      <c r="D556" s="304">
        <v>82</v>
      </c>
      <c r="E556" s="304">
        <v>86</v>
      </c>
      <c r="F556" s="49"/>
      <c r="G556" s="47" t="s">
        <v>161</v>
      </c>
      <c r="H556" s="54">
        <v>288724610</v>
      </c>
      <c r="I556" s="42" t="s">
        <v>365</v>
      </c>
    </row>
    <row r="557" spans="1:9" ht="15" thickBot="1" x14ac:dyDescent="0.35">
      <c r="A557" s="668"/>
      <c r="B557" s="666"/>
      <c r="C557" s="18"/>
      <c r="D557" s="18"/>
      <c r="E557" s="18"/>
      <c r="F557" s="48"/>
      <c r="G557" s="47" t="s">
        <v>164</v>
      </c>
      <c r="H557" s="55"/>
      <c r="I557" s="42"/>
    </row>
    <row r="558" spans="1:9" ht="15" thickBot="1" x14ac:dyDescent="0.35">
      <c r="A558" s="669"/>
      <c r="B558" s="667"/>
      <c r="C558" s="305">
        <f>C556+C557</f>
        <v>78</v>
      </c>
      <c r="D558" s="305">
        <f t="shared" ref="D558:E558" si="90">D556+D557</f>
        <v>82</v>
      </c>
      <c r="E558" s="305">
        <f t="shared" si="90"/>
        <v>86</v>
      </c>
      <c r="F558" s="48"/>
      <c r="G558" s="27" t="s">
        <v>166</v>
      </c>
      <c r="H558" s="55"/>
      <c r="I558" s="42"/>
    </row>
    <row r="559" spans="1:9" ht="15" thickBot="1" x14ac:dyDescent="0.35">
      <c r="A559" s="668" t="s">
        <v>250</v>
      </c>
      <c r="B559" s="665" t="s">
        <v>372</v>
      </c>
      <c r="C559" s="18"/>
      <c r="D559" s="18"/>
      <c r="E559" s="18"/>
      <c r="F559" s="49"/>
      <c r="G559" s="47" t="s">
        <v>161</v>
      </c>
      <c r="H559" s="54">
        <v>288724610</v>
      </c>
      <c r="I559" s="42" t="s">
        <v>365</v>
      </c>
    </row>
    <row r="560" spans="1:9" ht="15" thickBot="1" x14ac:dyDescent="0.35">
      <c r="A560" s="668"/>
      <c r="B560" s="666"/>
      <c r="C560" s="18"/>
      <c r="D560" s="18"/>
      <c r="E560" s="18"/>
      <c r="F560" s="48"/>
      <c r="G560" s="47" t="s">
        <v>164</v>
      </c>
      <c r="H560" s="55"/>
      <c r="I560" s="42"/>
    </row>
    <row r="561" spans="1:12" ht="15" thickBot="1" x14ac:dyDescent="0.35">
      <c r="A561" s="669"/>
      <c r="B561" s="667"/>
      <c r="C561" s="18"/>
      <c r="D561" s="18"/>
      <c r="E561" s="18"/>
      <c r="F561" s="48"/>
      <c r="G561" s="27" t="s">
        <v>166</v>
      </c>
      <c r="H561" s="55"/>
      <c r="I561" s="42"/>
    </row>
    <row r="562" spans="1:12" ht="15" thickBot="1" x14ac:dyDescent="0.35">
      <c r="A562" s="668" t="s">
        <v>370</v>
      </c>
      <c r="B562" s="665" t="s">
        <v>1588</v>
      </c>
      <c r="C562" s="18"/>
      <c r="D562" s="18"/>
      <c r="E562" s="18"/>
      <c r="F562" s="49"/>
      <c r="G562" s="47" t="s">
        <v>161</v>
      </c>
      <c r="H562" s="54">
        <v>288724610</v>
      </c>
      <c r="I562" s="42" t="s">
        <v>365</v>
      </c>
    </row>
    <row r="563" spans="1:12" ht="15" thickBot="1" x14ac:dyDescent="0.35">
      <c r="A563" s="668"/>
      <c r="B563" s="666"/>
      <c r="C563" s="18"/>
      <c r="D563" s="18"/>
      <c r="E563" s="18"/>
      <c r="F563" s="48"/>
      <c r="G563" s="47" t="s">
        <v>164</v>
      </c>
      <c r="H563" s="55"/>
      <c r="I563" s="42"/>
    </row>
    <row r="564" spans="1:12" ht="15" thickBot="1" x14ac:dyDescent="0.35">
      <c r="A564" s="669"/>
      <c r="B564" s="667"/>
      <c r="C564" s="18"/>
      <c r="D564" s="18"/>
      <c r="E564" s="18"/>
      <c r="F564" s="48"/>
      <c r="G564" s="27" t="s">
        <v>166</v>
      </c>
      <c r="H564" s="55"/>
      <c r="I564" s="42"/>
    </row>
    <row r="565" spans="1:12" ht="15" thickBot="1" x14ac:dyDescent="0.35">
      <c r="A565" s="668" t="s">
        <v>371</v>
      </c>
      <c r="B565" s="665" t="s">
        <v>373</v>
      </c>
      <c r="C565" s="304">
        <v>42.5</v>
      </c>
      <c r="D565" s="304">
        <v>45</v>
      </c>
      <c r="E565" s="304">
        <v>47</v>
      </c>
      <c r="F565" s="49"/>
      <c r="G565" s="47" t="s">
        <v>161</v>
      </c>
      <c r="H565" s="54">
        <v>288724610</v>
      </c>
      <c r="I565" s="42" t="s">
        <v>365</v>
      </c>
      <c r="J565" s="482">
        <f>C544+C547+C550+C556+C559+C562+C565</f>
        <v>320.5</v>
      </c>
      <c r="K565" s="482">
        <f t="shared" ref="K565:L565" si="91">D544+D547+D550+D556+D559+D562+D565</f>
        <v>337</v>
      </c>
      <c r="L565" s="482">
        <f t="shared" si="91"/>
        <v>353</v>
      </c>
    </row>
    <row r="566" spans="1:12" ht="15" thickBot="1" x14ac:dyDescent="0.35">
      <c r="A566" s="668"/>
      <c r="B566" s="666"/>
      <c r="C566" s="304"/>
      <c r="D566" s="304"/>
      <c r="E566" s="304"/>
      <c r="F566" s="48"/>
      <c r="G566" s="47" t="s">
        <v>164</v>
      </c>
      <c r="H566" s="55"/>
      <c r="I566" s="42"/>
      <c r="J566" s="482">
        <f>C545+C548+C551+C557+C560+C563+C566</f>
        <v>0</v>
      </c>
      <c r="K566" s="482">
        <f t="shared" ref="K566:L566" si="92">D545+D548+D551+D557+D560+D563+D566</f>
        <v>0</v>
      </c>
      <c r="L566" s="482">
        <f t="shared" si="92"/>
        <v>0</v>
      </c>
    </row>
    <row r="567" spans="1:12" ht="15" thickBot="1" x14ac:dyDescent="0.35">
      <c r="A567" s="669"/>
      <c r="B567" s="667"/>
      <c r="C567" s="305">
        <f>C565+C566</f>
        <v>42.5</v>
      </c>
      <c r="D567" s="305">
        <f t="shared" ref="D567:E567" si="93">D565+D566</f>
        <v>45</v>
      </c>
      <c r="E567" s="305">
        <f t="shared" si="93"/>
        <v>47</v>
      </c>
      <c r="F567" s="48"/>
      <c r="G567" s="27" t="s">
        <v>166</v>
      </c>
      <c r="H567" s="55"/>
      <c r="I567" s="42"/>
      <c r="J567" s="537">
        <f>SUM(J565:J566)</f>
        <v>320.5</v>
      </c>
      <c r="K567" s="537">
        <f t="shared" ref="K567:L567" si="94">SUM(K565:K566)</f>
        <v>337</v>
      </c>
      <c r="L567" s="537">
        <f t="shared" si="94"/>
        <v>353</v>
      </c>
    </row>
    <row r="568" spans="1:12" ht="15" thickBot="1" x14ac:dyDescent="0.35">
      <c r="A568" s="58" t="s">
        <v>236</v>
      </c>
      <c r="B568" s="59" t="s">
        <v>367</v>
      </c>
      <c r="C568" s="60"/>
      <c r="D568" s="60"/>
      <c r="E568" s="60"/>
      <c r="F568" s="61" t="s">
        <v>322</v>
      </c>
      <c r="G568" s="59"/>
      <c r="H568" s="60"/>
      <c r="I568" s="60"/>
    </row>
    <row r="569" spans="1:12" ht="27" thickBot="1" x14ac:dyDescent="0.35">
      <c r="A569" s="62" t="s">
        <v>374</v>
      </c>
      <c r="B569" s="63" t="s">
        <v>376</v>
      </c>
      <c r="C569" s="64"/>
      <c r="D569" s="64"/>
      <c r="E569" s="64"/>
      <c r="F569" s="65" t="s">
        <v>375</v>
      </c>
      <c r="G569" s="63"/>
      <c r="H569" s="64"/>
      <c r="I569" s="64"/>
    </row>
    <row r="570" spans="1:12" ht="15" thickBot="1" x14ac:dyDescent="0.35">
      <c r="A570" s="668" t="s">
        <v>377</v>
      </c>
      <c r="B570" s="665" t="s">
        <v>378</v>
      </c>
      <c r="C570" s="18"/>
      <c r="D570" s="18"/>
      <c r="E570" s="18"/>
      <c r="F570" s="49"/>
      <c r="G570" s="47" t="s">
        <v>161</v>
      </c>
      <c r="H570" s="54">
        <v>288724610</v>
      </c>
      <c r="I570" s="42" t="s">
        <v>365</v>
      </c>
    </row>
    <row r="571" spans="1:12" ht="15" thickBot="1" x14ac:dyDescent="0.35">
      <c r="A571" s="669"/>
      <c r="B571" s="667"/>
      <c r="C571" s="18"/>
      <c r="D571" s="18"/>
      <c r="E571" s="18"/>
      <c r="F571" s="48"/>
      <c r="G571" s="27" t="s">
        <v>166</v>
      </c>
      <c r="H571" s="55"/>
      <c r="I571" s="42"/>
    </row>
    <row r="572" spans="1:12" ht="15" thickBot="1" x14ac:dyDescent="0.35">
      <c r="A572" s="668" t="s">
        <v>379</v>
      </c>
      <c r="B572" s="665" t="s">
        <v>381</v>
      </c>
      <c r="C572" s="18"/>
      <c r="D572" s="18"/>
      <c r="E572" s="18"/>
      <c r="F572" s="49"/>
      <c r="G572" s="47" t="s">
        <v>161</v>
      </c>
      <c r="H572" s="54">
        <v>288724610</v>
      </c>
      <c r="I572" s="42" t="s">
        <v>365</v>
      </c>
    </row>
    <row r="573" spans="1:12" ht="15" thickBot="1" x14ac:dyDescent="0.35">
      <c r="A573" s="669"/>
      <c r="B573" s="667"/>
      <c r="C573" s="18"/>
      <c r="D573" s="18"/>
      <c r="E573" s="18"/>
      <c r="F573" s="48"/>
      <c r="G573" s="27" t="s">
        <v>166</v>
      </c>
      <c r="H573" s="55"/>
      <c r="I573" s="42"/>
    </row>
    <row r="574" spans="1:12" ht="15" thickBot="1" x14ac:dyDescent="0.35">
      <c r="A574" s="668" t="s">
        <v>380</v>
      </c>
      <c r="B574" s="665" t="s">
        <v>1589</v>
      </c>
      <c r="C574" s="18"/>
      <c r="D574" s="18"/>
      <c r="E574" s="18"/>
      <c r="F574" s="49"/>
      <c r="G574" s="47" t="s">
        <v>161</v>
      </c>
      <c r="H574" s="54">
        <v>288724610</v>
      </c>
      <c r="I574" s="42" t="s">
        <v>365</v>
      </c>
    </row>
    <row r="575" spans="1:12" ht="15" thickBot="1" x14ac:dyDescent="0.35">
      <c r="A575" s="669"/>
      <c r="B575" s="667"/>
      <c r="C575" s="18"/>
      <c r="D575" s="18"/>
      <c r="E575" s="18"/>
      <c r="F575" s="48"/>
      <c r="G575" s="27" t="s">
        <v>166</v>
      </c>
      <c r="H575" s="55"/>
      <c r="I575" s="42"/>
    </row>
    <row r="576" spans="1:12" ht="15" thickBot="1" x14ac:dyDescent="0.35">
      <c r="A576" s="668" t="s">
        <v>382</v>
      </c>
      <c r="B576" s="665" t="s">
        <v>1590</v>
      </c>
      <c r="C576" s="18"/>
      <c r="D576" s="18"/>
      <c r="E576" s="18"/>
      <c r="F576" s="49"/>
      <c r="G576" s="47" t="s">
        <v>161</v>
      </c>
      <c r="H576" s="54">
        <v>288724610</v>
      </c>
      <c r="I576" s="42" t="s">
        <v>365</v>
      </c>
    </row>
    <row r="577" spans="1:9" ht="33.6" customHeight="1" thickBot="1" x14ac:dyDescent="0.35">
      <c r="A577" s="669"/>
      <c r="B577" s="667"/>
      <c r="C577" s="18"/>
      <c r="D577" s="18"/>
      <c r="E577" s="18"/>
      <c r="F577" s="48"/>
      <c r="G577" s="27" t="s">
        <v>166</v>
      </c>
      <c r="H577" s="55"/>
      <c r="I577" s="42"/>
    </row>
    <row r="578" spans="1:9" ht="15" thickBot="1" x14ac:dyDescent="0.35">
      <c r="A578" s="44"/>
      <c r="B578" s="50" t="s">
        <v>253</v>
      </c>
      <c r="C578" s="18"/>
      <c r="D578" s="18"/>
      <c r="E578" s="18"/>
      <c r="F578" s="18"/>
      <c r="G578" s="27"/>
      <c r="H578" s="54"/>
      <c r="I578" s="54"/>
    </row>
    <row r="579" spans="1:9" ht="15" thickBot="1" x14ac:dyDescent="0.35">
      <c r="A579" s="66"/>
      <c r="B579" s="67" t="s">
        <v>214</v>
      </c>
      <c r="C579" s="309">
        <f>C580-C566</f>
        <v>320.5</v>
      </c>
      <c r="D579" s="309">
        <f>D580-D566</f>
        <v>337</v>
      </c>
      <c r="E579" s="309">
        <f>E580-E566</f>
        <v>353</v>
      </c>
      <c r="F579" s="68"/>
      <c r="G579" s="67"/>
      <c r="H579" s="69"/>
      <c r="I579" s="70"/>
    </row>
    <row r="580" spans="1:9" ht="15" thickBot="1" x14ac:dyDescent="0.35">
      <c r="A580" s="71"/>
      <c r="B580" s="72" t="s">
        <v>630</v>
      </c>
      <c r="C580" s="306">
        <f>C549+C552+C558+C567</f>
        <v>320.5</v>
      </c>
      <c r="D580" s="306">
        <f>D549+D552+D558+D567</f>
        <v>337</v>
      </c>
      <c r="E580" s="306">
        <f>E549+E552+E558+E567</f>
        <v>353</v>
      </c>
      <c r="F580" s="73"/>
      <c r="G580" s="74"/>
      <c r="H580" s="75"/>
      <c r="I580" s="76"/>
    </row>
    <row r="583" spans="1:9" ht="15" thickBot="1" x14ac:dyDescent="0.35">
      <c r="A583" s="77" t="s">
        <v>383</v>
      </c>
      <c r="C583" s="77"/>
      <c r="D583" s="77"/>
      <c r="E583" s="77"/>
      <c r="F583" s="78"/>
      <c r="G583" s="79"/>
      <c r="H583" s="79"/>
      <c r="I583" s="79"/>
    </row>
    <row r="584" spans="1:9" ht="46.2" thickBot="1" x14ac:dyDescent="0.35">
      <c r="A584" s="80" t="s">
        <v>17</v>
      </c>
      <c r="B584" s="81" t="s">
        <v>360</v>
      </c>
      <c r="C584" s="81" t="s">
        <v>152</v>
      </c>
      <c r="D584" s="81" t="s">
        <v>153</v>
      </c>
      <c r="E584" s="81" t="s">
        <v>154</v>
      </c>
      <c r="F584" s="81" t="s">
        <v>18</v>
      </c>
      <c r="G584" s="81" t="s">
        <v>160</v>
      </c>
      <c r="H584" s="81" t="s">
        <v>155</v>
      </c>
      <c r="I584" s="81" t="s">
        <v>178</v>
      </c>
    </row>
    <row r="585" spans="1:9" ht="15" thickBot="1" x14ac:dyDescent="0.35">
      <c r="A585" s="82">
        <v>1</v>
      </c>
      <c r="B585" s="83">
        <v>2</v>
      </c>
      <c r="C585" s="83">
        <v>3</v>
      </c>
      <c r="D585" s="83">
        <v>4</v>
      </c>
      <c r="E585" s="83">
        <v>5</v>
      </c>
      <c r="F585" s="83">
        <v>6</v>
      </c>
      <c r="G585" s="83">
        <v>7</v>
      </c>
      <c r="H585" s="83">
        <v>8</v>
      </c>
      <c r="I585" s="83">
        <v>9</v>
      </c>
    </row>
    <row r="586" spans="1:9" ht="27" thickBot="1" x14ac:dyDescent="0.35">
      <c r="A586" s="58" t="s">
        <v>158</v>
      </c>
      <c r="B586" s="59" t="s">
        <v>306</v>
      </c>
      <c r="C586" s="60"/>
      <c r="D586" s="60"/>
      <c r="E586" s="60"/>
      <c r="F586" s="61" t="s">
        <v>305</v>
      </c>
      <c r="G586" s="59"/>
      <c r="H586" s="60"/>
      <c r="I586" s="60"/>
    </row>
    <row r="587" spans="1:9" ht="40.200000000000003" thickBot="1" x14ac:dyDescent="0.35">
      <c r="A587" s="62" t="s">
        <v>157</v>
      </c>
      <c r="B587" s="63" t="s">
        <v>313</v>
      </c>
      <c r="C587" s="64"/>
      <c r="D587" s="64"/>
      <c r="E587" s="64"/>
      <c r="F587" s="65" t="s">
        <v>312</v>
      </c>
      <c r="G587" s="63"/>
      <c r="H587" s="64"/>
      <c r="I587" s="64"/>
    </row>
    <row r="588" spans="1:9" ht="15" thickBot="1" x14ac:dyDescent="0.35">
      <c r="A588" s="668" t="s">
        <v>228</v>
      </c>
      <c r="B588" s="665" t="s">
        <v>386</v>
      </c>
      <c r="C588" s="304"/>
      <c r="D588" s="304"/>
      <c r="E588" s="304"/>
      <c r="F588" s="49"/>
      <c r="G588" s="47" t="s">
        <v>161</v>
      </c>
      <c r="H588" s="54">
        <v>288724610</v>
      </c>
      <c r="I588" s="42" t="s">
        <v>384</v>
      </c>
    </row>
    <row r="589" spans="1:9" ht="15" thickBot="1" x14ac:dyDescent="0.35">
      <c r="A589" s="668"/>
      <c r="B589" s="666"/>
      <c r="C589" s="304">
        <v>101</v>
      </c>
      <c r="D589" s="304">
        <v>106</v>
      </c>
      <c r="E589" s="304">
        <v>111</v>
      </c>
      <c r="F589" s="49"/>
      <c r="G589" s="47" t="s">
        <v>385</v>
      </c>
      <c r="H589" s="55"/>
      <c r="I589" s="42"/>
    </row>
    <row r="590" spans="1:9" ht="15" thickBot="1" x14ac:dyDescent="0.35">
      <c r="A590" s="668"/>
      <c r="B590" s="666"/>
      <c r="C590" s="304"/>
      <c r="D590" s="304"/>
      <c r="E590" s="304"/>
      <c r="F590" s="49"/>
      <c r="G590" s="47" t="s">
        <v>164</v>
      </c>
      <c r="H590" s="55"/>
      <c r="I590" s="42"/>
    </row>
    <row r="591" spans="1:9" ht="15" thickBot="1" x14ac:dyDescent="0.35">
      <c r="A591" s="668"/>
      <c r="B591" s="666"/>
      <c r="C591" s="304"/>
      <c r="D591" s="304"/>
      <c r="E591" s="304"/>
      <c r="F591" s="48"/>
      <c r="G591" s="47" t="s">
        <v>163</v>
      </c>
      <c r="H591" s="55"/>
      <c r="I591" s="42"/>
    </row>
    <row r="592" spans="1:9" ht="15" thickBot="1" x14ac:dyDescent="0.35">
      <c r="A592" s="669"/>
      <c r="B592" s="667"/>
      <c r="C592" s="305">
        <f>SUM(C588:C591)</f>
        <v>101</v>
      </c>
      <c r="D592" s="305">
        <f t="shared" ref="D592:E592" si="95">SUM(D588:D591)</f>
        <v>106</v>
      </c>
      <c r="E592" s="305">
        <f t="shared" si="95"/>
        <v>111</v>
      </c>
      <c r="F592" s="48"/>
      <c r="G592" s="27" t="s">
        <v>166</v>
      </c>
      <c r="H592" s="55"/>
      <c r="I592" s="42"/>
    </row>
    <row r="593" spans="1:9" ht="15" thickBot="1" x14ac:dyDescent="0.35">
      <c r="A593" s="668" t="s">
        <v>168</v>
      </c>
      <c r="B593" s="665" t="s">
        <v>388</v>
      </c>
      <c r="C593" s="304"/>
      <c r="D593" s="304"/>
      <c r="E593" s="304"/>
      <c r="F593" s="49"/>
      <c r="G593" s="47" t="s">
        <v>161</v>
      </c>
      <c r="H593" s="54">
        <v>288724610</v>
      </c>
      <c r="I593" s="42" t="s">
        <v>384</v>
      </c>
    </row>
    <row r="594" spans="1:9" ht="15" thickBot="1" x14ac:dyDescent="0.35">
      <c r="A594" s="668"/>
      <c r="B594" s="666"/>
      <c r="C594" s="304">
        <v>30</v>
      </c>
      <c r="D594" s="304">
        <v>32</v>
      </c>
      <c r="E594" s="304">
        <v>34</v>
      </c>
      <c r="F594" s="85"/>
      <c r="G594" s="47" t="s">
        <v>385</v>
      </c>
      <c r="H594" s="55"/>
      <c r="I594" s="42"/>
    </row>
    <row r="595" spans="1:9" ht="15" thickBot="1" x14ac:dyDescent="0.35">
      <c r="A595" s="668"/>
      <c r="B595" s="666"/>
      <c r="C595" s="304"/>
      <c r="D595" s="304"/>
      <c r="E595" s="304"/>
      <c r="F595" s="85"/>
      <c r="G595" s="47" t="s">
        <v>164</v>
      </c>
      <c r="H595" s="55"/>
      <c r="I595" s="42"/>
    </row>
    <row r="596" spans="1:9" ht="15" thickBot="1" x14ac:dyDescent="0.35">
      <c r="A596" s="668"/>
      <c r="B596" s="666"/>
      <c r="C596" s="304"/>
      <c r="D596" s="304"/>
      <c r="E596" s="304"/>
      <c r="F596" s="48"/>
      <c r="G596" s="47" t="s">
        <v>163</v>
      </c>
      <c r="H596" s="55"/>
      <c r="I596" s="42"/>
    </row>
    <row r="597" spans="1:9" ht="15" thickBot="1" x14ac:dyDescent="0.35">
      <c r="A597" s="669"/>
      <c r="B597" s="667"/>
      <c r="C597" s="305">
        <f>SUM(C593:C596)</f>
        <v>30</v>
      </c>
      <c r="D597" s="305">
        <f t="shared" ref="D597:E597" si="96">SUM(D593:D596)</f>
        <v>32</v>
      </c>
      <c r="E597" s="305">
        <f t="shared" si="96"/>
        <v>34</v>
      </c>
      <c r="F597" s="48"/>
      <c r="G597" s="27" t="s">
        <v>166</v>
      </c>
      <c r="H597" s="55"/>
      <c r="I597" s="42"/>
    </row>
    <row r="598" spans="1:9" ht="15" thickBot="1" x14ac:dyDescent="0.35">
      <c r="A598" s="668" t="s">
        <v>170</v>
      </c>
      <c r="B598" s="665" t="s">
        <v>389</v>
      </c>
      <c r="C598" s="304"/>
      <c r="D598" s="304"/>
      <c r="E598" s="304"/>
      <c r="F598" s="49"/>
      <c r="G598" s="47" t="s">
        <v>161</v>
      </c>
      <c r="H598" s="54">
        <v>288724610</v>
      </c>
      <c r="I598" s="42" t="s">
        <v>384</v>
      </c>
    </row>
    <row r="599" spans="1:9" ht="15" thickBot="1" x14ac:dyDescent="0.35">
      <c r="A599" s="668"/>
      <c r="B599" s="666"/>
      <c r="C599" s="304">
        <v>31.8</v>
      </c>
      <c r="D599" s="304">
        <v>33</v>
      </c>
      <c r="E599" s="304">
        <v>35</v>
      </c>
      <c r="F599" s="48"/>
      <c r="G599" s="47" t="s">
        <v>385</v>
      </c>
      <c r="H599" s="55"/>
      <c r="I599" s="42"/>
    </row>
    <row r="600" spans="1:9" ht="15" thickBot="1" x14ac:dyDescent="0.35">
      <c r="A600" s="668"/>
      <c r="B600" s="666"/>
      <c r="C600" s="304"/>
      <c r="D600" s="304"/>
      <c r="E600" s="304"/>
      <c r="F600" s="48"/>
      <c r="G600" s="47" t="s">
        <v>164</v>
      </c>
      <c r="H600" s="55"/>
      <c r="I600" s="42"/>
    </row>
    <row r="601" spans="1:9" ht="15" thickBot="1" x14ac:dyDescent="0.35">
      <c r="A601" s="668"/>
      <c r="B601" s="666"/>
      <c r="C601" s="304"/>
      <c r="D601" s="304"/>
      <c r="E601" s="304"/>
      <c r="F601" s="48"/>
      <c r="G601" s="47" t="s">
        <v>163</v>
      </c>
      <c r="H601" s="55"/>
      <c r="I601" s="42"/>
    </row>
    <row r="602" spans="1:9" ht="15" thickBot="1" x14ac:dyDescent="0.35">
      <c r="A602" s="669"/>
      <c r="B602" s="667"/>
      <c r="C602" s="305">
        <f>SUM(C598:C601)</f>
        <v>31.8</v>
      </c>
      <c r="D602" s="305">
        <f t="shared" ref="D602:E602" si="97">SUM(D598:D601)</f>
        <v>33</v>
      </c>
      <c r="E602" s="305">
        <f t="shared" si="97"/>
        <v>35</v>
      </c>
      <c r="F602" s="48"/>
      <c r="G602" s="27" t="s">
        <v>166</v>
      </c>
      <c r="H602" s="55"/>
      <c r="I602" s="42"/>
    </row>
    <row r="603" spans="1:9" ht="27" thickBot="1" x14ac:dyDescent="0.35">
      <c r="A603" s="58" t="s">
        <v>158</v>
      </c>
      <c r="B603" s="59" t="s">
        <v>306</v>
      </c>
      <c r="C603" s="60"/>
      <c r="D603" s="60"/>
      <c r="E603" s="60"/>
      <c r="F603" s="61" t="s">
        <v>305</v>
      </c>
      <c r="G603" s="59"/>
      <c r="H603" s="60"/>
      <c r="I603" s="60"/>
    </row>
    <row r="604" spans="1:9" ht="27" thickBot="1" x14ac:dyDescent="0.35">
      <c r="A604" s="62" t="s">
        <v>180</v>
      </c>
      <c r="B604" s="63" t="s">
        <v>362</v>
      </c>
      <c r="C604" s="64"/>
      <c r="D604" s="64"/>
      <c r="E604" s="64"/>
      <c r="F604" s="65" t="s">
        <v>316</v>
      </c>
      <c r="G604" s="63"/>
      <c r="H604" s="64"/>
      <c r="I604" s="64"/>
    </row>
    <row r="605" spans="1:9" ht="15" thickBot="1" x14ac:dyDescent="0.35">
      <c r="A605" s="668" t="s">
        <v>183</v>
      </c>
      <c r="B605" s="665" t="s">
        <v>390</v>
      </c>
      <c r="C605" s="47"/>
      <c r="D605" s="304"/>
      <c r="E605" s="304"/>
      <c r="F605" s="49"/>
      <c r="G605" s="47" t="s">
        <v>161</v>
      </c>
      <c r="H605" s="54">
        <v>288724610</v>
      </c>
      <c r="I605" s="42" t="s">
        <v>384</v>
      </c>
    </row>
    <row r="606" spans="1:9" ht="15" thickBot="1" x14ac:dyDescent="0.35">
      <c r="A606" s="668"/>
      <c r="B606" s="666"/>
      <c r="C606" s="47">
        <v>59.2</v>
      </c>
      <c r="D606" s="304">
        <v>62</v>
      </c>
      <c r="E606" s="304">
        <v>65</v>
      </c>
      <c r="F606" s="49"/>
      <c r="G606" s="47" t="s">
        <v>385</v>
      </c>
      <c r="H606" s="55"/>
      <c r="I606" s="42"/>
    </row>
    <row r="607" spans="1:9" ht="15" thickBot="1" x14ac:dyDescent="0.35">
      <c r="A607" s="668"/>
      <c r="B607" s="666"/>
      <c r="C607" s="47"/>
      <c r="D607" s="304"/>
      <c r="E607" s="304"/>
      <c r="F607" s="49"/>
      <c r="G607" s="47" t="s">
        <v>164</v>
      </c>
      <c r="H607" s="55"/>
      <c r="I607" s="42"/>
    </row>
    <row r="608" spans="1:9" ht="15" thickBot="1" x14ac:dyDescent="0.35">
      <c r="A608" s="668"/>
      <c r="B608" s="666"/>
      <c r="C608" s="47"/>
      <c r="D608" s="304"/>
      <c r="E608" s="304"/>
      <c r="F608" s="49"/>
      <c r="G608" s="47" t="s">
        <v>163</v>
      </c>
      <c r="H608" s="55"/>
      <c r="I608" s="42"/>
    </row>
    <row r="609" spans="1:12" ht="15" thickBot="1" x14ac:dyDescent="0.35">
      <c r="A609" s="669"/>
      <c r="B609" s="667"/>
      <c r="C609" s="27">
        <f>SUM(C605:C608)</f>
        <v>59.2</v>
      </c>
      <c r="D609" s="305">
        <f t="shared" ref="D609:E609" si="98">SUM(D605:D608)</f>
        <v>62</v>
      </c>
      <c r="E609" s="305">
        <f t="shared" si="98"/>
        <v>65</v>
      </c>
      <c r="F609" s="48"/>
      <c r="G609" s="27" t="s">
        <v>166</v>
      </c>
      <c r="H609" s="55"/>
      <c r="I609" s="42"/>
    </row>
    <row r="610" spans="1:12" ht="15" thickBot="1" x14ac:dyDescent="0.35">
      <c r="A610" s="668" t="s">
        <v>184</v>
      </c>
      <c r="B610" s="665" t="s">
        <v>391</v>
      </c>
      <c r="C610" s="304"/>
      <c r="D610" s="304"/>
      <c r="E610" s="304"/>
      <c r="F610" s="49"/>
      <c r="G610" s="47" t="s">
        <v>161</v>
      </c>
      <c r="H610" s="54">
        <v>288724610</v>
      </c>
      <c r="I610" s="42" t="s">
        <v>384</v>
      </c>
      <c r="J610" s="482">
        <f>C588+C593+C598+C605+C610</f>
        <v>0</v>
      </c>
      <c r="K610" s="482">
        <f t="shared" ref="K610:L613" si="99">D588+D593+D598+D605+D610</f>
        <v>0</v>
      </c>
      <c r="L610" s="482">
        <f t="shared" si="99"/>
        <v>0</v>
      </c>
    </row>
    <row r="611" spans="1:12" ht="15" thickBot="1" x14ac:dyDescent="0.35">
      <c r="A611" s="668"/>
      <c r="B611" s="666"/>
      <c r="C611" s="304">
        <v>30</v>
      </c>
      <c r="D611" s="304">
        <v>32</v>
      </c>
      <c r="E611" s="304">
        <v>34</v>
      </c>
      <c r="F611" s="49"/>
      <c r="G611" s="47" t="s">
        <v>385</v>
      </c>
      <c r="H611" s="55"/>
      <c r="I611" s="42"/>
      <c r="J611" s="482">
        <f t="shared" ref="J611:J613" si="100">C589+C594+C599+C606+C611</f>
        <v>252</v>
      </c>
      <c r="K611" s="482">
        <f t="shared" si="99"/>
        <v>265</v>
      </c>
      <c r="L611" s="482">
        <f t="shared" si="99"/>
        <v>279</v>
      </c>
    </row>
    <row r="612" spans="1:12" ht="15" thickBot="1" x14ac:dyDescent="0.35">
      <c r="A612" s="668"/>
      <c r="B612" s="666"/>
      <c r="C612" s="304"/>
      <c r="D612" s="304"/>
      <c r="E612" s="304"/>
      <c r="F612" s="49"/>
      <c r="G612" s="47" t="s">
        <v>164</v>
      </c>
      <c r="H612" s="55"/>
      <c r="I612" s="42"/>
      <c r="J612" s="482">
        <f t="shared" si="100"/>
        <v>0</v>
      </c>
      <c r="K612" s="482">
        <f t="shared" si="99"/>
        <v>0</v>
      </c>
      <c r="L612" s="482">
        <f t="shared" si="99"/>
        <v>0</v>
      </c>
    </row>
    <row r="613" spans="1:12" ht="15" thickBot="1" x14ac:dyDescent="0.35">
      <c r="A613" s="668"/>
      <c r="B613" s="666"/>
      <c r="C613" s="304"/>
      <c r="D613" s="304"/>
      <c r="E613" s="304"/>
      <c r="F613" s="48"/>
      <c r="G613" s="47" t="s">
        <v>163</v>
      </c>
      <c r="H613" s="55"/>
      <c r="I613" s="42"/>
      <c r="J613" s="482">
        <f t="shared" si="100"/>
        <v>0</v>
      </c>
      <c r="K613" s="482">
        <f t="shared" si="99"/>
        <v>0</v>
      </c>
      <c r="L613" s="482">
        <f t="shared" si="99"/>
        <v>0</v>
      </c>
    </row>
    <row r="614" spans="1:12" ht="15" thickBot="1" x14ac:dyDescent="0.35">
      <c r="A614" s="669"/>
      <c r="B614" s="667"/>
      <c r="C614" s="305">
        <f>SUM(C610:C613)</f>
        <v>30</v>
      </c>
      <c r="D614" s="305">
        <f t="shared" ref="D614:E614" si="101">SUM(D610:D613)</f>
        <v>32</v>
      </c>
      <c r="E614" s="305">
        <f t="shared" si="101"/>
        <v>34</v>
      </c>
      <c r="F614" s="48"/>
      <c r="G614" s="27" t="s">
        <v>166</v>
      </c>
      <c r="H614" s="55"/>
      <c r="I614" s="42"/>
      <c r="J614" s="537">
        <f>SUM(J610:J613)</f>
        <v>252</v>
      </c>
      <c r="K614" s="537">
        <f t="shared" ref="K614:L614" si="102">SUM(K610:K613)</f>
        <v>265</v>
      </c>
      <c r="L614" s="537">
        <f t="shared" si="102"/>
        <v>279</v>
      </c>
    </row>
    <row r="615" spans="1:12" ht="15" thickBot="1" x14ac:dyDescent="0.35">
      <c r="A615" s="44"/>
      <c r="B615" s="50" t="s">
        <v>253</v>
      </c>
      <c r="C615" s="18"/>
      <c r="D615" s="18"/>
      <c r="E615" s="18"/>
      <c r="F615" s="18"/>
      <c r="G615" s="27"/>
      <c r="H615" s="54"/>
      <c r="I615" s="54"/>
    </row>
    <row r="616" spans="1:12" ht="15" thickBot="1" x14ac:dyDescent="0.35">
      <c r="A616" s="66"/>
      <c r="B616" s="67" t="s">
        <v>214</v>
      </c>
      <c r="C616" s="309">
        <f>C617-C590-C589-C594-C595-C599-C600-C606-C607-C611-C612</f>
        <v>0</v>
      </c>
      <c r="D616" s="309">
        <f t="shared" ref="D616:E616" si="103">D617-D590-D589-D594-D595-D599-D600-D606-D607-D611-D612</f>
        <v>0</v>
      </c>
      <c r="E616" s="309">
        <f t="shared" si="103"/>
        <v>0</v>
      </c>
      <c r="F616" s="68"/>
      <c r="G616" s="67"/>
      <c r="H616" s="69"/>
      <c r="I616" s="70"/>
    </row>
    <row r="617" spans="1:12" ht="15" thickBot="1" x14ac:dyDescent="0.35">
      <c r="A617" s="71"/>
      <c r="B617" s="72" t="s">
        <v>631</v>
      </c>
      <c r="C617" s="342">
        <f>C614+C609+C602+C597+C592</f>
        <v>252</v>
      </c>
      <c r="D617" s="342">
        <f>D614+D609+D602+D597+D592</f>
        <v>265</v>
      </c>
      <c r="E617" s="342">
        <f>E614+E609+E602+E597+E592</f>
        <v>279</v>
      </c>
      <c r="F617" s="73"/>
      <c r="G617" s="74"/>
      <c r="H617" s="75"/>
      <c r="I617" s="76"/>
    </row>
    <row r="620" spans="1:12" ht="15" thickBot="1" x14ac:dyDescent="0.35">
      <c r="A620" s="77" t="s">
        <v>395</v>
      </c>
      <c r="B620" s="77"/>
      <c r="C620" s="77"/>
      <c r="D620" s="77"/>
      <c r="E620" s="78"/>
      <c r="F620" s="79"/>
      <c r="G620" s="79"/>
      <c r="H620" s="79"/>
    </row>
    <row r="621" spans="1:12" ht="46.2" thickBot="1" x14ac:dyDescent="0.35">
      <c r="A621" s="80" t="s">
        <v>17</v>
      </c>
      <c r="B621" s="81" t="s">
        <v>360</v>
      </c>
      <c r="C621" s="81" t="s">
        <v>152</v>
      </c>
      <c r="D621" s="81" t="s">
        <v>153</v>
      </c>
      <c r="E621" s="81" t="s">
        <v>154</v>
      </c>
      <c r="F621" s="81" t="s">
        <v>18</v>
      </c>
      <c r="G621" s="81" t="s">
        <v>160</v>
      </c>
      <c r="H621" s="81" t="s">
        <v>155</v>
      </c>
      <c r="I621" s="81" t="s">
        <v>178</v>
      </c>
    </row>
    <row r="622" spans="1:12" ht="15" thickBot="1" x14ac:dyDescent="0.35">
      <c r="A622" s="82">
        <v>1</v>
      </c>
      <c r="B622" s="83">
        <v>2</v>
      </c>
      <c r="C622" s="83">
        <v>3</v>
      </c>
      <c r="D622" s="83">
        <v>4</v>
      </c>
      <c r="E622" s="83">
        <v>5</v>
      </c>
      <c r="F622" s="83">
        <v>6</v>
      </c>
      <c r="G622" s="83">
        <v>7</v>
      </c>
      <c r="H622" s="83">
        <v>8</v>
      </c>
      <c r="I622" s="83">
        <v>9</v>
      </c>
    </row>
    <row r="623" spans="1:12" ht="15" thickBot="1" x14ac:dyDescent="0.35">
      <c r="A623" s="58" t="s">
        <v>158</v>
      </c>
      <c r="B623" s="59" t="s">
        <v>393</v>
      </c>
      <c r="C623" s="60"/>
      <c r="D623" s="60"/>
      <c r="E623" s="60"/>
      <c r="F623" s="61" t="s">
        <v>394</v>
      </c>
      <c r="G623" s="59"/>
      <c r="H623" s="60"/>
      <c r="I623" s="60"/>
    </row>
    <row r="624" spans="1:12" ht="40.200000000000003" thickBot="1" x14ac:dyDescent="0.35">
      <c r="A624" s="62" t="s">
        <v>157</v>
      </c>
      <c r="B624" s="63" t="s">
        <v>397</v>
      </c>
      <c r="C624" s="64"/>
      <c r="D624" s="64"/>
      <c r="E624" s="64"/>
      <c r="F624" s="65" t="s">
        <v>396</v>
      </c>
      <c r="G624" s="63"/>
      <c r="H624" s="64"/>
      <c r="I624" s="64"/>
    </row>
    <row r="625" spans="1:9" ht="15" thickBot="1" x14ac:dyDescent="0.35">
      <c r="A625" s="668" t="s">
        <v>228</v>
      </c>
      <c r="B625" s="665" t="s">
        <v>1591</v>
      </c>
      <c r="C625" s="304">
        <v>1</v>
      </c>
      <c r="D625" s="304">
        <v>2</v>
      </c>
      <c r="E625" s="304">
        <v>3</v>
      </c>
      <c r="F625" s="49"/>
      <c r="G625" s="47" t="s">
        <v>161</v>
      </c>
      <c r="H625" s="54">
        <v>288724610</v>
      </c>
      <c r="I625" s="42" t="s">
        <v>387</v>
      </c>
    </row>
    <row r="626" spans="1:9" ht="15" thickBot="1" x14ac:dyDescent="0.35">
      <c r="A626" s="668"/>
      <c r="B626" s="666"/>
      <c r="C626" s="304"/>
      <c r="D626" s="304"/>
      <c r="E626" s="304"/>
      <c r="F626" s="49"/>
      <c r="G626" s="47" t="s">
        <v>164</v>
      </c>
      <c r="H626" s="55"/>
      <c r="I626" s="42"/>
    </row>
    <row r="627" spans="1:9" ht="15" thickBot="1" x14ac:dyDescent="0.35">
      <c r="A627" s="669"/>
      <c r="B627" s="667"/>
      <c r="C627" s="305">
        <f>C625+C626</f>
        <v>1</v>
      </c>
      <c r="D627" s="305">
        <f t="shared" ref="D627:E627" si="104">D625+D626</f>
        <v>2</v>
      </c>
      <c r="E627" s="305">
        <f t="shared" si="104"/>
        <v>3</v>
      </c>
      <c r="F627" s="48"/>
      <c r="G627" s="27" t="s">
        <v>166</v>
      </c>
      <c r="H627" s="55"/>
      <c r="I627" s="42"/>
    </row>
    <row r="628" spans="1:9" ht="15" thickBot="1" x14ac:dyDescent="0.35">
      <c r="A628" s="58" t="s">
        <v>158</v>
      </c>
      <c r="B628" s="59" t="s">
        <v>393</v>
      </c>
      <c r="C628" s="60"/>
      <c r="D628" s="60"/>
      <c r="E628" s="60"/>
      <c r="F628" s="61" t="s">
        <v>394</v>
      </c>
      <c r="G628" s="59"/>
      <c r="H628" s="60"/>
      <c r="I628" s="60"/>
    </row>
    <row r="629" spans="1:9" ht="40.200000000000003" thickBot="1" x14ac:dyDescent="0.35">
      <c r="A629" s="62" t="s">
        <v>180</v>
      </c>
      <c r="B629" s="63" t="s">
        <v>399</v>
      </c>
      <c r="C629" s="64"/>
      <c r="D629" s="64"/>
      <c r="E629" s="64"/>
      <c r="F629" s="65" t="s">
        <v>398</v>
      </c>
      <c r="G629" s="63"/>
      <c r="H629" s="64"/>
      <c r="I629" s="64"/>
    </row>
    <row r="630" spans="1:9" ht="15" thickBot="1" x14ac:dyDescent="0.35">
      <c r="A630" s="668" t="s">
        <v>183</v>
      </c>
      <c r="B630" s="665" t="s">
        <v>400</v>
      </c>
      <c r="C630" s="304">
        <v>10</v>
      </c>
      <c r="D630" s="304">
        <v>11</v>
      </c>
      <c r="E630" s="304">
        <v>12</v>
      </c>
      <c r="F630" s="49"/>
      <c r="G630" s="47" t="s">
        <v>161</v>
      </c>
      <c r="H630" s="54">
        <v>288724610</v>
      </c>
      <c r="I630" s="42" t="s">
        <v>387</v>
      </c>
    </row>
    <row r="631" spans="1:9" ht="15" thickBot="1" x14ac:dyDescent="0.35">
      <c r="A631" s="668"/>
      <c r="B631" s="666"/>
      <c r="C631" s="304"/>
      <c r="D631" s="304"/>
      <c r="E631" s="304"/>
      <c r="F631" s="49"/>
      <c r="G631" s="47" t="s">
        <v>164</v>
      </c>
      <c r="H631" s="55"/>
      <c r="I631" s="42"/>
    </row>
    <row r="632" spans="1:9" ht="15" thickBot="1" x14ac:dyDescent="0.35">
      <c r="A632" s="669"/>
      <c r="B632" s="667"/>
      <c r="C632" s="305">
        <f>C630+C631</f>
        <v>10</v>
      </c>
      <c r="D632" s="305">
        <f t="shared" ref="D632" si="105">D630+D631</f>
        <v>11</v>
      </c>
      <c r="E632" s="305">
        <f t="shared" ref="E632" si="106">E630+E631</f>
        <v>12</v>
      </c>
      <c r="F632" s="48"/>
      <c r="G632" s="27" t="s">
        <v>166</v>
      </c>
      <c r="H632" s="55"/>
      <c r="I632" s="42"/>
    </row>
    <row r="633" spans="1:9" ht="15" thickBot="1" x14ac:dyDescent="0.35">
      <c r="A633" s="58" t="s">
        <v>158</v>
      </c>
      <c r="B633" s="59" t="s">
        <v>393</v>
      </c>
      <c r="C633" s="60"/>
      <c r="D633" s="60"/>
      <c r="E633" s="60"/>
      <c r="F633" s="61" t="s">
        <v>394</v>
      </c>
      <c r="G633" s="59"/>
      <c r="H633" s="60"/>
      <c r="I633" s="60"/>
    </row>
    <row r="634" spans="1:9" ht="15" thickBot="1" x14ac:dyDescent="0.35">
      <c r="A634" s="62" t="s">
        <v>401</v>
      </c>
      <c r="B634" s="63" t="s">
        <v>404</v>
      </c>
      <c r="C634" s="64"/>
      <c r="D634" s="64"/>
      <c r="E634" s="64"/>
      <c r="F634" s="65" t="s">
        <v>403</v>
      </c>
      <c r="G634" s="63"/>
      <c r="H634" s="64"/>
      <c r="I634" s="64"/>
    </row>
    <row r="635" spans="1:9" ht="15" thickBot="1" x14ac:dyDescent="0.35">
      <c r="A635" s="668" t="s">
        <v>402</v>
      </c>
      <c r="B635" s="665" t="s">
        <v>405</v>
      </c>
      <c r="C635" s="304">
        <v>5</v>
      </c>
      <c r="D635" s="304">
        <v>6</v>
      </c>
      <c r="E635" s="304">
        <v>7</v>
      </c>
      <c r="F635" s="49"/>
      <c r="G635" s="47" t="s">
        <v>161</v>
      </c>
      <c r="H635" s="54">
        <v>288724610</v>
      </c>
      <c r="I635" s="42" t="s">
        <v>387</v>
      </c>
    </row>
    <row r="636" spans="1:9" ht="15" thickBot="1" x14ac:dyDescent="0.35">
      <c r="A636" s="668"/>
      <c r="B636" s="666"/>
      <c r="C636" s="304"/>
      <c r="D636" s="304"/>
      <c r="E636" s="304"/>
      <c r="F636" s="49"/>
      <c r="G636" s="47" t="s">
        <v>164</v>
      </c>
      <c r="H636" s="55"/>
      <c r="I636" s="42"/>
    </row>
    <row r="637" spans="1:9" ht="15" thickBot="1" x14ac:dyDescent="0.35">
      <c r="A637" s="669"/>
      <c r="B637" s="667"/>
      <c r="C637" s="305">
        <f>C635+C636</f>
        <v>5</v>
      </c>
      <c r="D637" s="305">
        <f>D635+D636</f>
        <v>6</v>
      </c>
      <c r="E637" s="305">
        <f>E635+E636</f>
        <v>7</v>
      </c>
      <c r="F637" s="48"/>
      <c r="G637" s="27" t="s">
        <v>166</v>
      </c>
      <c r="H637" s="55"/>
      <c r="I637" s="42"/>
    </row>
    <row r="638" spans="1:9" ht="15" thickBot="1" x14ac:dyDescent="0.35">
      <c r="A638" s="44"/>
      <c r="B638" s="50" t="s">
        <v>235</v>
      </c>
      <c r="C638" s="18"/>
      <c r="D638" s="18"/>
      <c r="E638" s="18"/>
      <c r="F638" s="18"/>
      <c r="G638" s="27"/>
      <c r="H638" s="54"/>
      <c r="I638" s="54"/>
    </row>
    <row r="639" spans="1:9" ht="15" thickBot="1" x14ac:dyDescent="0.35">
      <c r="A639" s="58" t="s">
        <v>236</v>
      </c>
      <c r="B639" s="59" t="s">
        <v>406</v>
      </c>
      <c r="C639" s="60"/>
      <c r="D639" s="60"/>
      <c r="E639" s="60"/>
      <c r="F639" s="61" t="s">
        <v>345</v>
      </c>
      <c r="G639" s="59"/>
      <c r="H639" s="60"/>
      <c r="I639" s="60"/>
    </row>
    <row r="640" spans="1:9" ht="15" thickBot="1" x14ac:dyDescent="0.35">
      <c r="A640" s="62" t="s">
        <v>237</v>
      </c>
      <c r="B640" s="63" t="s">
        <v>408</v>
      </c>
      <c r="C640" s="64"/>
      <c r="D640" s="64"/>
      <c r="E640" s="64"/>
      <c r="F640" s="65" t="s">
        <v>407</v>
      </c>
      <c r="G640" s="63"/>
      <c r="H640" s="64"/>
      <c r="I640" s="64"/>
    </row>
    <row r="641" spans="1:9" ht="15" thickBot="1" x14ac:dyDescent="0.35">
      <c r="A641" s="668" t="s">
        <v>240</v>
      </c>
      <c r="B641" s="665" t="s">
        <v>409</v>
      </c>
      <c r="C641" s="304">
        <v>10</v>
      </c>
      <c r="D641" s="304">
        <v>11</v>
      </c>
      <c r="E641" s="304">
        <v>12</v>
      </c>
      <c r="F641" s="49"/>
      <c r="G641" s="47" t="s">
        <v>161</v>
      </c>
      <c r="H641" s="54">
        <v>288724610</v>
      </c>
      <c r="I641" s="42" t="s">
        <v>387</v>
      </c>
    </row>
    <row r="642" spans="1:9" ht="15" thickBot="1" x14ac:dyDescent="0.35">
      <c r="A642" s="668"/>
      <c r="B642" s="666"/>
      <c r="C642" s="304"/>
      <c r="D642" s="304"/>
      <c r="E642" s="304"/>
      <c r="F642" s="49"/>
      <c r="G642" s="47" t="s">
        <v>164</v>
      </c>
      <c r="H642" s="55"/>
      <c r="I642" s="42"/>
    </row>
    <row r="643" spans="1:9" ht="15" thickBot="1" x14ac:dyDescent="0.35">
      <c r="A643" s="669"/>
      <c r="B643" s="667"/>
      <c r="C643" s="305">
        <f>C641+C642</f>
        <v>10</v>
      </c>
      <c r="D643" s="305">
        <f>D641+D642</f>
        <v>11</v>
      </c>
      <c r="E643" s="305">
        <f>E641+E642</f>
        <v>12</v>
      </c>
      <c r="F643" s="48"/>
      <c r="G643" s="27" t="s">
        <v>166</v>
      </c>
      <c r="H643" s="55"/>
      <c r="I643" s="42"/>
    </row>
    <row r="644" spans="1:9" ht="15" thickBot="1" x14ac:dyDescent="0.35">
      <c r="A644" s="668" t="s">
        <v>250</v>
      </c>
      <c r="B644" s="665" t="s">
        <v>410</v>
      </c>
      <c r="C644" s="304"/>
      <c r="D644" s="304">
        <v>15</v>
      </c>
      <c r="E644" s="304">
        <v>20</v>
      </c>
      <c r="F644" s="49"/>
      <c r="G644" s="47" t="s">
        <v>161</v>
      </c>
      <c r="H644" s="54">
        <v>288724610</v>
      </c>
      <c r="I644" s="42" t="s">
        <v>387</v>
      </c>
    </row>
    <row r="645" spans="1:9" ht="15" thickBot="1" x14ac:dyDescent="0.35">
      <c r="A645" s="668"/>
      <c r="B645" s="666"/>
      <c r="C645" s="304"/>
      <c r="D645" s="304"/>
      <c r="E645" s="304"/>
      <c r="F645" s="49"/>
      <c r="G645" s="47" t="s">
        <v>164</v>
      </c>
      <c r="H645" s="55"/>
      <c r="I645" s="42"/>
    </row>
    <row r="646" spans="1:9" ht="15" thickBot="1" x14ac:dyDescent="0.35">
      <c r="A646" s="669"/>
      <c r="B646" s="667"/>
      <c r="C646" s="305">
        <f>C644+C645</f>
        <v>0</v>
      </c>
      <c r="D646" s="305">
        <f>D644+D645</f>
        <v>15</v>
      </c>
      <c r="E646" s="305">
        <f>E644+E645</f>
        <v>20</v>
      </c>
      <c r="F646" s="48"/>
      <c r="G646" s="27" t="s">
        <v>166</v>
      </c>
      <c r="H646" s="55"/>
      <c r="I646" s="42"/>
    </row>
    <row r="647" spans="1:9" ht="15" thickBot="1" x14ac:dyDescent="0.35">
      <c r="A647" s="58" t="s">
        <v>236</v>
      </c>
      <c r="B647" s="59" t="s">
        <v>406</v>
      </c>
      <c r="C647" s="60"/>
      <c r="D647" s="60"/>
      <c r="E647" s="60"/>
      <c r="F647" s="61" t="s">
        <v>345</v>
      </c>
      <c r="G647" s="59"/>
      <c r="H647" s="60"/>
      <c r="I647" s="60"/>
    </row>
    <row r="648" spans="1:9" ht="27" thickBot="1" x14ac:dyDescent="0.35">
      <c r="A648" s="62" t="s">
        <v>374</v>
      </c>
      <c r="B648" s="63" t="s">
        <v>411</v>
      </c>
      <c r="C648" s="64"/>
      <c r="D648" s="64"/>
      <c r="E648" s="64"/>
      <c r="F648" s="65" t="s">
        <v>347</v>
      </c>
      <c r="G648" s="63"/>
      <c r="H648" s="64"/>
      <c r="I648" s="64"/>
    </row>
    <row r="649" spans="1:9" ht="15" thickBot="1" x14ac:dyDescent="0.35">
      <c r="A649" s="668" t="s">
        <v>377</v>
      </c>
      <c r="B649" s="665" t="s">
        <v>350</v>
      </c>
      <c r="C649" s="47"/>
      <c r="D649" s="304">
        <v>10</v>
      </c>
      <c r="E649" s="304"/>
      <c r="F649" s="49"/>
      <c r="G649" s="47" t="s">
        <v>161</v>
      </c>
      <c r="H649" s="54">
        <v>288724610</v>
      </c>
      <c r="I649" s="42" t="s">
        <v>387</v>
      </c>
    </row>
    <row r="650" spans="1:9" ht="15" thickBot="1" x14ac:dyDescent="0.35">
      <c r="A650" s="668"/>
      <c r="B650" s="666"/>
      <c r="C650" s="47"/>
      <c r="D650" s="304"/>
      <c r="E650" s="304"/>
      <c r="F650" s="49"/>
      <c r="G650" s="47" t="s">
        <v>164</v>
      </c>
      <c r="H650" s="55"/>
      <c r="I650" s="42"/>
    </row>
    <row r="651" spans="1:9" ht="15" thickBot="1" x14ac:dyDescent="0.35">
      <c r="A651" s="669"/>
      <c r="B651" s="667"/>
      <c r="C651" s="27">
        <f>C649+C650</f>
        <v>0</v>
      </c>
      <c r="D651" s="305">
        <f>D649+D650</f>
        <v>10</v>
      </c>
      <c r="E651" s="305">
        <f>E649+E650</f>
        <v>0</v>
      </c>
      <c r="F651" s="48"/>
      <c r="G651" s="27" t="s">
        <v>166</v>
      </c>
      <c r="H651" s="55"/>
      <c r="I651" s="42"/>
    </row>
    <row r="652" spans="1:9" ht="15" thickBot="1" x14ac:dyDescent="0.35">
      <c r="A652" s="668" t="s">
        <v>379</v>
      </c>
      <c r="B652" s="665" t="s">
        <v>412</v>
      </c>
      <c r="C652" s="304">
        <v>190</v>
      </c>
      <c r="D652" s="304">
        <v>200</v>
      </c>
      <c r="E652" s="304">
        <v>210</v>
      </c>
      <c r="F652" s="49"/>
      <c r="G652" s="47" t="s">
        <v>161</v>
      </c>
      <c r="H652" s="54">
        <v>288724610</v>
      </c>
      <c r="I652" s="42" t="s">
        <v>387</v>
      </c>
    </row>
    <row r="653" spans="1:9" ht="15" thickBot="1" x14ac:dyDescent="0.35">
      <c r="A653" s="668"/>
      <c r="B653" s="666"/>
      <c r="C653" s="304"/>
      <c r="D653" s="304"/>
      <c r="E653" s="304"/>
      <c r="F653" s="49"/>
      <c r="G653" s="47" t="s">
        <v>164</v>
      </c>
      <c r="H653" s="55"/>
      <c r="I653" s="42"/>
    </row>
    <row r="654" spans="1:9" ht="15" thickBot="1" x14ac:dyDescent="0.35">
      <c r="A654" s="669"/>
      <c r="B654" s="667"/>
      <c r="C654" s="305">
        <f>C652+C653</f>
        <v>190</v>
      </c>
      <c r="D654" s="305">
        <f>D652+D653</f>
        <v>200</v>
      </c>
      <c r="E654" s="305">
        <f>E652+E653</f>
        <v>210</v>
      </c>
      <c r="F654" s="48"/>
      <c r="G654" s="27" t="s">
        <v>166</v>
      </c>
      <c r="H654" s="55"/>
      <c r="I654" s="42"/>
    </row>
    <row r="655" spans="1:9" ht="15" thickBot="1" x14ac:dyDescent="0.35">
      <c r="A655" s="668" t="s">
        <v>380</v>
      </c>
      <c r="B655" s="665" t="s">
        <v>413</v>
      </c>
      <c r="C655" s="47"/>
      <c r="D655" s="304">
        <v>10</v>
      </c>
      <c r="E655" s="304"/>
      <c r="F655" s="49"/>
      <c r="G655" s="47" t="s">
        <v>161</v>
      </c>
      <c r="H655" s="54">
        <v>288724610</v>
      </c>
      <c r="I655" s="42" t="s">
        <v>387</v>
      </c>
    </row>
    <row r="656" spans="1:9" ht="15" thickBot="1" x14ac:dyDescent="0.35">
      <c r="A656" s="668"/>
      <c r="B656" s="666"/>
      <c r="C656" s="47"/>
      <c r="D656" s="304"/>
      <c r="E656" s="304"/>
      <c r="F656" s="49"/>
      <c r="G656" s="47" t="s">
        <v>164</v>
      </c>
      <c r="H656" s="55"/>
      <c r="I656" s="42"/>
    </row>
    <row r="657" spans="1:9" ht="15" thickBot="1" x14ac:dyDescent="0.35">
      <c r="A657" s="669"/>
      <c r="B657" s="667"/>
      <c r="C657" s="27">
        <f>C655+C656</f>
        <v>0</v>
      </c>
      <c r="D657" s="305">
        <f>D655+D656</f>
        <v>10</v>
      </c>
      <c r="E657" s="305">
        <f>E655+E656</f>
        <v>0</v>
      </c>
      <c r="F657" s="48"/>
      <c r="G657" s="27" t="s">
        <v>166</v>
      </c>
      <c r="H657" s="55"/>
      <c r="I657" s="42"/>
    </row>
    <row r="658" spans="1:9" ht="15" thickBot="1" x14ac:dyDescent="0.35">
      <c r="A658" s="668" t="s">
        <v>382</v>
      </c>
      <c r="B658" s="665" t="s">
        <v>414</v>
      </c>
      <c r="C658" s="304">
        <v>2000</v>
      </c>
      <c r="D658" s="304">
        <v>2000</v>
      </c>
      <c r="E658" s="304">
        <v>2000</v>
      </c>
      <c r="F658" s="49"/>
      <c r="G658" s="47" t="s">
        <v>161</v>
      </c>
      <c r="H658" s="54">
        <v>288724610</v>
      </c>
      <c r="I658" s="42" t="s">
        <v>387</v>
      </c>
    </row>
    <row r="659" spans="1:9" ht="15" thickBot="1" x14ac:dyDescent="0.35">
      <c r="A659" s="668"/>
      <c r="B659" s="666"/>
      <c r="C659" s="304"/>
      <c r="D659" s="304"/>
      <c r="E659" s="304"/>
      <c r="F659" s="49"/>
      <c r="G659" s="47" t="s">
        <v>164</v>
      </c>
      <c r="H659" s="55"/>
      <c r="I659" s="42"/>
    </row>
    <row r="660" spans="1:9" ht="15" thickBot="1" x14ac:dyDescent="0.35">
      <c r="A660" s="669"/>
      <c r="B660" s="667"/>
      <c r="C660" s="305">
        <f>C658+C659</f>
        <v>2000</v>
      </c>
      <c r="D660" s="305">
        <f>D658+D659</f>
        <v>2000</v>
      </c>
      <c r="E660" s="305">
        <f>E658+E659</f>
        <v>2000</v>
      </c>
      <c r="F660" s="48"/>
      <c r="G660" s="27" t="s">
        <v>166</v>
      </c>
      <c r="H660" s="55"/>
      <c r="I660" s="42"/>
    </row>
    <row r="661" spans="1:9" ht="15" thickBot="1" x14ac:dyDescent="0.35">
      <c r="A661" s="58" t="s">
        <v>236</v>
      </c>
      <c r="B661" s="59" t="s">
        <v>406</v>
      </c>
      <c r="C661" s="60"/>
      <c r="D661" s="60"/>
      <c r="E661" s="60"/>
      <c r="F661" s="61" t="s">
        <v>345</v>
      </c>
      <c r="G661" s="59"/>
      <c r="H661" s="60"/>
      <c r="I661" s="60"/>
    </row>
    <row r="662" spans="1:9" ht="27" thickBot="1" x14ac:dyDescent="0.35">
      <c r="A662" s="62" t="s">
        <v>415</v>
      </c>
      <c r="B662" s="63" t="s">
        <v>417</v>
      </c>
      <c r="C662" s="64"/>
      <c r="D662" s="64"/>
      <c r="E662" s="64"/>
      <c r="F662" s="65" t="s">
        <v>416</v>
      </c>
      <c r="G662" s="63"/>
      <c r="H662" s="64"/>
      <c r="I662" s="64"/>
    </row>
    <row r="663" spans="1:9" ht="15" thickBot="1" x14ac:dyDescent="0.35">
      <c r="A663" s="668" t="s">
        <v>418</v>
      </c>
      <c r="B663" s="665" t="s">
        <v>419</v>
      </c>
      <c r="C663" s="304">
        <v>2</v>
      </c>
      <c r="D663" s="304">
        <v>3</v>
      </c>
      <c r="E663" s="304">
        <v>4</v>
      </c>
      <c r="F663" s="49"/>
      <c r="G663" s="47" t="s">
        <v>161</v>
      </c>
      <c r="H663" s="54">
        <v>288724610</v>
      </c>
      <c r="I663" s="42" t="s">
        <v>387</v>
      </c>
    </row>
    <row r="664" spans="1:9" ht="15" thickBot="1" x14ac:dyDescent="0.35">
      <c r="A664" s="668"/>
      <c r="B664" s="666"/>
      <c r="C664" s="304"/>
      <c r="D664" s="304"/>
      <c r="E664" s="304"/>
      <c r="F664" s="49"/>
      <c r="G664" s="47" t="s">
        <v>164</v>
      </c>
      <c r="H664" s="55"/>
      <c r="I664" s="42"/>
    </row>
    <row r="665" spans="1:9" ht="15" thickBot="1" x14ac:dyDescent="0.35">
      <c r="A665" s="669"/>
      <c r="B665" s="667"/>
      <c r="C665" s="305">
        <f>C663+C664</f>
        <v>2</v>
      </c>
      <c r="D665" s="305">
        <f>D663+D664</f>
        <v>3</v>
      </c>
      <c r="E665" s="305">
        <f>E663+E664</f>
        <v>4</v>
      </c>
      <c r="F665" s="48"/>
      <c r="G665" s="27" t="s">
        <v>166</v>
      </c>
      <c r="H665" s="55"/>
      <c r="I665" s="42"/>
    </row>
    <row r="666" spans="1:9" ht="15" thickBot="1" x14ac:dyDescent="0.35">
      <c r="A666" s="668" t="s">
        <v>420</v>
      </c>
      <c r="B666" s="665" t="s">
        <v>421</v>
      </c>
      <c r="C666" s="304">
        <v>2</v>
      </c>
      <c r="D666" s="304">
        <v>3</v>
      </c>
      <c r="E666" s="304">
        <v>4</v>
      </c>
      <c r="F666" s="49"/>
      <c r="G666" s="47" t="s">
        <v>161</v>
      </c>
      <c r="H666" s="54">
        <v>288724610</v>
      </c>
      <c r="I666" s="42" t="s">
        <v>387</v>
      </c>
    </row>
    <row r="667" spans="1:9" ht="15" thickBot="1" x14ac:dyDescent="0.35">
      <c r="A667" s="668"/>
      <c r="B667" s="666"/>
      <c r="C667" s="304"/>
      <c r="D667" s="304"/>
      <c r="E667" s="304"/>
      <c r="F667" s="49"/>
      <c r="G667" s="47" t="s">
        <v>164</v>
      </c>
      <c r="H667" s="55"/>
      <c r="I667" s="42"/>
    </row>
    <row r="668" spans="1:9" ht="15" thickBot="1" x14ac:dyDescent="0.35">
      <c r="A668" s="669"/>
      <c r="B668" s="667"/>
      <c r="C668" s="305">
        <f>C666+C667</f>
        <v>2</v>
      </c>
      <c r="D668" s="305">
        <f t="shared" ref="D668" si="107">D666+D667</f>
        <v>3</v>
      </c>
      <c r="E668" s="305">
        <f t="shared" ref="E668" si="108">E666+E667</f>
        <v>4</v>
      </c>
      <c r="F668" s="48"/>
      <c r="G668" s="27" t="s">
        <v>166</v>
      </c>
      <c r="H668" s="55"/>
      <c r="I668" s="42"/>
    </row>
    <row r="669" spans="1:9" ht="15" thickBot="1" x14ac:dyDescent="0.35">
      <c r="A669" s="58" t="s">
        <v>236</v>
      </c>
      <c r="B669" s="59" t="s">
        <v>406</v>
      </c>
      <c r="C669" s="60"/>
      <c r="D669" s="60"/>
      <c r="E669" s="60"/>
      <c r="F669" s="61" t="s">
        <v>345</v>
      </c>
      <c r="G669" s="59"/>
      <c r="H669" s="60"/>
      <c r="I669" s="60"/>
    </row>
    <row r="670" spans="1:9" ht="40.200000000000003" thickBot="1" x14ac:dyDescent="0.35">
      <c r="A670" s="62" t="s">
        <v>422</v>
      </c>
      <c r="B670" s="63" t="s">
        <v>425</v>
      </c>
      <c r="C670" s="64"/>
      <c r="D670" s="64"/>
      <c r="E670" s="64"/>
      <c r="F670" s="65" t="s">
        <v>424</v>
      </c>
      <c r="G670" s="63"/>
      <c r="H670" s="64"/>
      <c r="I670" s="64"/>
    </row>
    <row r="671" spans="1:9" ht="15" thickBot="1" x14ac:dyDescent="0.35">
      <c r="A671" s="668" t="s">
        <v>423</v>
      </c>
      <c r="B671" s="665" t="s">
        <v>428</v>
      </c>
      <c r="C671" s="304">
        <v>10</v>
      </c>
      <c r="D671" s="304">
        <v>11</v>
      </c>
      <c r="E671" s="304">
        <v>12</v>
      </c>
      <c r="F671" s="49"/>
      <c r="G671" s="47" t="s">
        <v>161</v>
      </c>
      <c r="H671" s="54">
        <v>288724610</v>
      </c>
      <c r="I671" s="42" t="s">
        <v>387</v>
      </c>
    </row>
    <row r="672" spans="1:9" ht="15" thickBot="1" x14ac:dyDescent="0.35">
      <c r="A672" s="668"/>
      <c r="B672" s="666"/>
      <c r="C672" s="304"/>
      <c r="D672" s="304"/>
      <c r="E672" s="304"/>
      <c r="F672" s="49"/>
      <c r="G672" s="47" t="s">
        <v>164</v>
      </c>
      <c r="H672" s="55"/>
      <c r="I672" s="42"/>
    </row>
    <row r="673" spans="1:12" ht="15" thickBot="1" x14ac:dyDescent="0.35">
      <c r="A673" s="669"/>
      <c r="B673" s="667"/>
      <c r="C673" s="305">
        <f>C671+C672</f>
        <v>10</v>
      </c>
      <c r="D673" s="305">
        <f t="shared" ref="D673" si="109">D671+D672</f>
        <v>11</v>
      </c>
      <c r="E673" s="305">
        <f t="shared" ref="E673" si="110">E671+E672</f>
        <v>12</v>
      </c>
      <c r="F673" s="48"/>
      <c r="G673" s="27" t="s">
        <v>166</v>
      </c>
      <c r="H673" s="55"/>
      <c r="I673" s="42"/>
    </row>
    <row r="674" spans="1:12" ht="15" thickBot="1" x14ac:dyDescent="0.35">
      <c r="A674" s="668" t="s">
        <v>427</v>
      </c>
      <c r="B674" s="665" t="s">
        <v>426</v>
      </c>
      <c r="C674" s="304">
        <v>5</v>
      </c>
      <c r="D674" s="304">
        <v>6</v>
      </c>
      <c r="E674" s="304">
        <v>7</v>
      </c>
      <c r="F674" s="49"/>
      <c r="G674" s="47" t="s">
        <v>161</v>
      </c>
      <c r="H674" s="54">
        <v>288724610</v>
      </c>
      <c r="I674" s="42" t="s">
        <v>387</v>
      </c>
    </row>
    <row r="675" spans="1:12" ht="15" thickBot="1" x14ac:dyDescent="0.35">
      <c r="A675" s="668"/>
      <c r="B675" s="666"/>
      <c r="C675" s="304"/>
      <c r="D675" s="304"/>
      <c r="E675" s="304"/>
      <c r="F675" s="49"/>
      <c r="G675" s="47" t="s">
        <v>164</v>
      </c>
      <c r="H675" s="55"/>
      <c r="I675" s="42"/>
    </row>
    <row r="676" spans="1:12" ht="15" thickBot="1" x14ac:dyDescent="0.35">
      <c r="A676" s="669"/>
      <c r="B676" s="667"/>
      <c r="C676" s="305">
        <f>C674+C675</f>
        <v>5</v>
      </c>
      <c r="D676" s="305">
        <f t="shared" ref="D676" si="111">D674+D675</f>
        <v>6</v>
      </c>
      <c r="E676" s="305">
        <f t="shared" ref="E676" si="112">E674+E675</f>
        <v>7</v>
      </c>
      <c r="F676" s="48"/>
      <c r="G676" s="27" t="s">
        <v>166</v>
      </c>
      <c r="H676" s="55"/>
      <c r="I676" s="42"/>
    </row>
    <row r="677" spans="1:12" ht="15" thickBot="1" x14ac:dyDescent="0.35">
      <c r="A677" s="58" t="s">
        <v>236</v>
      </c>
      <c r="B677" s="59" t="s">
        <v>406</v>
      </c>
      <c r="C677" s="60"/>
      <c r="D677" s="60"/>
      <c r="E677" s="60"/>
      <c r="F677" s="61" t="s">
        <v>345</v>
      </c>
      <c r="G677" s="59"/>
      <c r="H677" s="60"/>
      <c r="I677" s="60"/>
    </row>
    <row r="678" spans="1:12" ht="27" thickBot="1" x14ac:dyDescent="0.35">
      <c r="A678" s="62" t="s">
        <v>429</v>
      </c>
      <c r="B678" s="63" t="s">
        <v>434</v>
      </c>
      <c r="C678" s="64"/>
      <c r="D678" s="64"/>
      <c r="E678" s="64"/>
      <c r="F678" s="65" t="s">
        <v>431</v>
      </c>
      <c r="G678" s="63"/>
      <c r="H678" s="64"/>
      <c r="I678" s="64"/>
    </row>
    <row r="679" spans="1:12" ht="15" thickBot="1" x14ac:dyDescent="0.35">
      <c r="A679" s="668" t="s">
        <v>430</v>
      </c>
      <c r="B679" s="665" t="s">
        <v>432</v>
      </c>
      <c r="C679" s="47"/>
      <c r="D679" s="47"/>
      <c r="E679" s="304">
        <v>10</v>
      </c>
      <c r="F679" s="49"/>
      <c r="G679" s="47" t="s">
        <v>161</v>
      </c>
      <c r="H679" s="54">
        <v>288724610</v>
      </c>
      <c r="I679" s="42" t="s">
        <v>387</v>
      </c>
      <c r="J679" s="482">
        <f>C625+C630+C635+C641+C649+C652+C655+C658+C663+C671+C679+C666+C674</f>
        <v>2235</v>
      </c>
      <c r="K679" s="482">
        <f>D625+D630+D635+D641+D649+D652+D655+D658+D663+D671+D679+D666+D674+D646</f>
        <v>2288</v>
      </c>
      <c r="L679" s="482">
        <f>E625+E630+E635+E641+E649+E652+E655+E658+E663+E671+E679+E666+E674+E646</f>
        <v>2301</v>
      </c>
    </row>
    <row r="680" spans="1:12" ht="15" thickBot="1" x14ac:dyDescent="0.35">
      <c r="A680" s="668"/>
      <c r="B680" s="666"/>
      <c r="C680" s="47"/>
      <c r="D680" s="47"/>
      <c r="E680" s="304"/>
      <c r="F680" s="49"/>
      <c r="G680" s="47" t="s">
        <v>164</v>
      </c>
      <c r="H680" s="55"/>
      <c r="I680" s="42"/>
      <c r="J680" s="482">
        <f>C626+C631+C636+C642+C650+C653+C656+C659+C664+C672+C680+C667+C675</f>
        <v>0</v>
      </c>
      <c r="K680" s="482">
        <f t="shared" ref="K680:L680" si="113">D626+D631+D636+D642+D650+D653+D656+D659+D664+D672+D680+D667+D675</f>
        <v>0</v>
      </c>
      <c r="L680" s="482">
        <f t="shared" si="113"/>
        <v>0</v>
      </c>
    </row>
    <row r="681" spans="1:12" ht="15" thickBot="1" x14ac:dyDescent="0.35">
      <c r="A681" s="669"/>
      <c r="B681" s="667"/>
      <c r="C681" s="27">
        <f>C679+C680</f>
        <v>0</v>
      </c>
      <c r="D681" s="27">
        <f t="shared" ref="D681" si="114">D679+D680</f>
        <v>0</v>
      </c>
      <c r="E681" s="305">
        <f t="shared" ref="E681" si="115">E679+E680</f>
        <v>10</v>
      </c>
      <c r="F681" s="48"/>
      <c r="G681" s="27" t="s">
        <v>166</v>
      </c>
      <c r="H681" s="55"/>
      <c r="I681" s="42"/>
      <c r="J681" s="537">
        <f>SUM(J679:J680)</f>
        <v>2235</v>
      </c>
      <c r="K681" s="537">
        <f t="shared" ref="K681:L681" si="116">SUM(K679:K680)</f>
        <v>2288</v>
      </c>
      <c r="L681" s="537">
        <f t="shared" si="116"/>
        <v>2301</v>
      </c>
    </row>
    <row r="682" spans="1:12" ht="15" thickBot="1" x14ac:dyDescent="0.35">
      <c r="A682" s="44"/>
      <c r="B682" s="50" t="s">
        <v>253</v>
      </c>
      <c r="C682" s="18"/>
      <c r="D682" s="18"/>
      <c r="E682" s="18"/>
      <c r="F682" s="18"/>
      <c r="G682" s="27"/>
      <c r="H682" s="54"/>
      <c r="I682" s="54"/>
    </row>
    <row r="683" spans="1:12" ht="15" thickBot="1" x14ac:dyDescent="0.35">
      <c r="A683" s="66"/>
      <c r="B683" s="67" t="s">
        <v>214</v>
      </c>
      <c r="C683" s="84"/>
      <c r="D683" s="84"/>
      <c r="E683" s="84"/>
      <c r="F683" s="68"/>
      <c r="G683" s="67"/>
      <c r="H683" s="69"/>
      <c r="I683" s="70"/>
    </row>
    <row r="684" spans="1:12" ht="15" thickBot="1" x14ac:dyDescent="0.35">
      <c r="A684" s="71"/>
      <c r="B684" s="72" t="s">
        <v>629</v>
      </c>
      <c r="C684" s="306">
        <f>C627+C632+C637+C643+C646+C660+C668+C673+C676+C681+C654+C665</f>
        <v>2235</v>
      </c>
      <c r="D684" s="306">
        <f>D627+D632+D637+D643+D646+D651+D654+D657+D660+D665+D668+D673+D676+D681</f>
        <v>2288</v>
      </c>
      <c r="E684" s="306">
        <f>E627+E632+E637+E643+E646+E651+E654+E657+E660+E665+E668+E673+E676+E681</f>
        <v>2301</v>
      </c>
      <c r="F684" s="73"/>
      <c r="G684" s="74"/>
      <c r="H684" s="75"/>
      <c r="I684" s="76"/>
    </row>
    <row r="687" spans="1:12" ht="15" thickBot="1" x14ac:dyDescent="0.35">
      <c r="A687" s="77" t="s">
        <v>435</v>
      </c>
      <c r="B687" s="77"/>
      <c r="C687" s="77"/>
      <c r="D687" s="77"/>
      <c r="E687" s="78"/>
      <c r="F687" s="79"/>
      <c r="G687" s="79"/>
      <c r="H687" s="79"/>
    </row>
    <row r="688" spans="1:12" ht="46.2" thickBot="1" x14ac:dyDescent="0.35">
      <c r="A688" s="80" t="s">
        <v>17</v>
      </c>
      <c r="B688" s="81" t="s">
        <v>360</v>
      </c>
      <c r="C688" s="81" t="s">
        <v>152</v>
      </c>
      <c r="D688" s="81" t="s">
        <v>153</v>
      </c>
      <c r="E688" s="81" t="s">
        <v>154</v>
      </c>
      <c r="F688" s="81" t="s">
        <v>18</v>
      </c>
      <c r="G688" s="81" t="s">
        <v>160</v>
      </c>
      <c r="H688" s="81" t="s">
        <v>155</v>
      </c>
      <c r="I688" s="81" t="s">
        <v>178</v>
      </c>
    </row>
    <row r="689" spans="1:9" ht="15" thickBot="1" x14ac:dyDescent="0.35">
      <c r="A689" s="82">
        <v>1</v>
      </c>
      <c r="B689" s="83">
        <v>2</v>
      </c>
      <c r="C689" s="83">
        <v>3</v>
      </c>
      <c r="D689" s="83">
        <v>4</v>
      </c>
      <c r="E689" s="83">
        <v>5</v>
      </c>
      <c r="F689" s="83">
        <v>6</v>
      </c>
      <c r="G689" s="83">
        <v>7</v>
      </c>
      <c r="H689" s="83">
        <v>8</v>
      </c>
      <c r="I689" s="83">
        <v>9</v>
      </c>
    </row>
    <row r="690" spans="1:9" ht="27" thickBot="1" x14ac:dyDescent="0.35">
      <c r="A690" s="58" t="s">
        <v>158</v>
      </c>
      <c r="B690" s="59" t="s">
        <v>243</v>
      </c>
      <c r="C690" s="60"/>
      <c r="D690" s="60"/>
      <c r="E690" s="60"/>
      <c r="F690" s="61" t="s">
        <v>355</v>
      </c>
      <c r="G690" s="59"/>
      <c r="H690" s="60"/>
      <c r="I690" s="60"/>
    </row>
    <row r="691" spans="1:9" ht="15" thickBot="1" x14ac:dyDescent="0.35">
      <c r="A691" s="62" t="s">
        <v>157</v>
      </c>
      <c r="B691" s="63" t="s">
        <v>438</v>
      </c>
      <c r="C691" s="64"/>
      <c r="D691" s="64"/>
      <c r="E691" s="64"/>
      <c r="F691" s="65" t="s">
        <v>437</v>
      </c>
      <c r="G691" s="63"/>
      <c r="H691" s="64"/>
      <c r="I691" s="64"/>
    </row>
    <row r="692" spans="1:9" ht="15" thickBot="1" x14ac:dyDescent="0.35">
      <c r="A692" s="668" t="s">
        <v>228</v>
      </c>
      <c r="B692" s="665" t="s">
        <v>439</v>
      </c>
      <c r="C692" s="304">
        <v>5</v>
      </c>
      <c r="D692" s="304">
        <v>5.3</v>
      </c>
      <c r="E692" s="304">
        <v>5.6</v>
      </c>
      <c r="F692" s="49"/>
      <c r="G692" s="47" t="s">
        <v>436</v>
      </c>
      <c r="H692" s="54">
        <v>288724610</v>
      </c>
      <c r="I692" s="42" t="s">
        <v>384</v>
      </c>
    </row>
    <row r="693" spans="1:9" ht="15" thickBot="1" x14ac:dyDescent="0.35">
      <c r="A693" s="668"/>
      <c r="B693" s="666"/>
      <c r="C693" s="304"/>
      <c r="D693" s="304"/>
      <c r="E693" s="304"/>
      <c r="F693" s="49"/>
      <c r="G693" s="47" t="s">
        <v>164</v>
      </c>
      <c r="H693" s="55"/>
      <c r="I693" s="42"/>
    </row>
    <row r="694" spans="1:9" ht="15" thickBot="1" x14ac:dyDescent="0.35">
      <c r="A694" s="669"/>
      <c r="B694" s="667"/>
      <c r="C694" s="305">
        <f>C692+C693</f>
        <v>5</v>
      </c>
      <c r="D694" s="305">
        <f t="shared" ref="D694" si="117">D692+D693</f>
        <v>5.3</v>
      </c>
      <c r="E694" s="305">
        <f t="shared" ref="E694" si="118">E692+E693</f>
        <v>5.6</v>
      </c>
      <c r="F694" s="48"/>
      <c r="G694" s="27" t="s">
        <v>166</v>
      </c>
      <c r="H694" s="55"/>
      <c r="I694" s="42"/>
    </row>
    <row r="695" spans="1:9" ht="15" thickBot="1" x14ac:dyDescent="0.35">
      <c r="A695" s="668" t="s">
        <v>168</v>
      </c>
      <c r="B695" s="665" t="s">
        <v>440</v>
      </c>
      <c r="C695" s="304">
        <v>5</v>
      </c>
      <c r="D695" s="304">
        <v>5.3</v>
      </c>
      <c r="E695" s="304">
        <v>5.6</v>
      </c>
      <c r="F695" s="49"/>
      <c r="G695" s="47" t="s">
        <v>436</v>
      </c>
      <c r="H695" s="54">
        <v>288724610</v>
      </c>
      <c r="I695" s="42" t="s">
        <v>384</v>
      </c>
    </row>
    <row r="696" spans="1:9" ht="20.399999999999999" customHeight="1" thickBot="1" x14ac:dyDescent="0.35">
      <c r="A696" s="668"/>
      <c r="B696" s="666"/>
      <c r="C696" s="304"/>
      <c r="D696" s="304"/>
      <c r="E696" s="304"/>
      <c r="F696" s="49"/>
      <c r="G696" s="47" t="s">
        <v>164</v>
      </c>
      <c r="H696" s="55"/>
      <c r="I696" s="42"/>
    </row>
    <row r="697" spans="1:9" ht="22.95" customHeight="1" thickBot="1" x14ac:dyDescent="0.35">
      <c r="A697" s="669"/>
      <c r="B697" s="667"/>
      <c r="C697" s="305">
        <f>C695+C696</f>
        <v>5</v>
      </c>
      <c r="D697" s="305">
        <f t="shared" ref="D697" si="119">D695+D696</f>
        <v>5.3</v>
      </c>
      <c r="E697" s="305">
        <f t="shared" ref="E697" si="120">E695+E696</f>
        <v>5.6</v>
      </c>
      <c r="F697" s="48"/>
      <c r="G697" s="27" t="s">
        <v>166</v>
      </c>
      <c r="H697" s="55"/>
      <c r="I697" s="42"/>
    </row>
    <row r="698" spans="1:9" ht="15" thickBot="1" x14ac:dyDescent="0.35">
      <c r="A698" s="668" t="s">
        <v>170</v>
      </c>
      <c r="B698" s="665" t="s">
        <v>441</v>
      </c>
      <c r="C698" s="304"/>
      <c r="D698" s="304"/>
      <c r="E698" s="304"/>
      <c r="F698" s="49"/>
      <c r="G698" s="47" t="s">
        <v>436</v>
      </c>
      <c r="H698" s="54">
        <v>288724610</v>
      </c>
      <c r="I698" s="42" t="s">
        <v>384</v>
      </c>
    </row>
    <row r="699" spans="1:9" ht="15" thickBot="1" x14ac:dyDescent="0.35">
      <c r="A699" s="668"/>
      <c r="B699" s="666"/>
      <c r="C699" s="304"/>
      <c r="D699" s="304"/>
      <c r="E699" s="304"/>
      <c r="F699" s="49"/>
      <c r="G699" s="47" t="s">
        <v>164</v>
      </c>
      <c r="H699" s="55"/>
      <c r="I699" s="42"/>
    </row>
    <row r="700" spans="1:9" ht="15" thickBot="1" x14ac:dyDescent="0.35">
      <c r="A700" s="669"/>
      <c r="B700" s="667"/>
      <c r="C700" s="305">
        <f>C698+C699</f>
        <v>0</v>
      </c>
      <c r="D700" s="305">
        <f t="shared" ref="D700" si="121">D698+D699</f>
        <v>0</v>
      </c>
      <c r="E700" s="305">
        <f t="shared" ref="E700" si="122">E698+E699</f>
        <v>0</v>
      </c>
      <c r="F700" s="48"/>
      <c r="G700" s="27" t="s">
        <v>166</v>
      </c>
      <c r="H700" s="55"/>
      <c r="I700" s="42"/>
    </row>
    <row r="701" spans="1:9" ht="27" thickBot="1" x14ac:dyDescent="0.35">
      <c r="A701" s="58" t="s">
        <v>158</v>
      </c>
      <c r="B701" s="59" t="s">
        <v>243</v>
      </c>
      <c r="C701" s="60"/>
      <c r="D701" s="60"/>
      <c r="E701" s="60"/>
      <c r="F701" s="61" t="s">
        <v>355</v>
      </c>
      <c r="G701" s="59"/>
      <c r="H701" s="60"/>
      <c r="I701" s="60"/>
    </row>
    <row r="702" spans="1:9" ht="27" thickBot="1" x14ac:dyDescent="0.35">
      <c r="A702" s="62" t="s">
        <v>180</v>
      </c>
      <c r="B702" s="63" t="s">
        <v>442</v>
      </c>
      <c r="C702" s="64"/>
      <c r="D702" s="64"/>
      <c r="E702" s="64"/>
      <c r="F702" s="65"/>
      <c r="G702" s="63"/>
      <c r="H702" s="64"/>
      <c r="I702" s="64"/>
    </row>
    <row r="703" spans="1:9" ht="15" thickBot="1" x14ac:dyDescent="0.35">
      <c r="A703" s="668" t="s">
        <v>183</v>
      </c>
      <c r="B703" s="665" t="s">
        <v>443</v>
      </c>
      <c r="C703" s="304">
        <v>215</v>
      </c>
      <c r="D703" s="304">
        <v>226</v>
      </c>
      <c r="E703" s="304">
        <v>237</v>
      </c>
      <c r="F703" s="49"/>
      <c r="G703" s="47" t="s">
        <v>436</v>
      </c>
      <c r="H703" s="54">
        <v>288724610</v>
      </c>
      <c r="I703" s="42" t="s">
        <v>384</v>
      </c>
    </row>
    <row r="704" spans="1:9" ht="15" thickBot="1" x14ac:dyDescent="0.35">
      <c r="A704" s="668"/>
      <c r="B704" s="666"/>
      <c r="C704" s="304"/>
      <c r="D704" s="304"/>
      <c r="E704" s="304"/>
      <c r="F704" s="49"/>
      <c r="G704" s="47" t="s">
        <v>164</v>
      </c>
      <c r="H704" s="55"/>
      <c r="I704" s="42"/>
    </row>
    <row r="705" spans="1:9" ht="15" thickBot="1" x14ac:dyDescent="0.35">
      <c r="A705" s="669"/>
      <c r="B705" s="667"/>
      <c r="C705" s="305">
        <f>C703+C704</f>
        <v>215</v>
      </c>
      <c r="D705" s="305">
        <f t="shared" ref="D705" si="123">D703+D704</f>
        <v>226</v>
      </c>
      <c r="E705" s="305">
        <f t="shared" ref="E705" si="124">E703+E704</f>
        <v>237</v>
      </c>
      <c r="F705" s="48"/>
      <c r="G705" s="27" t="s">
        <v>166</v>
      </c>
      <c r="H705" s="55"/>
      <c r="I705" s="42"/>
    </row>
    <row r="706" spans="1:9" ht="15" thickBot="1" x14ac:dyDescent="0.35">
      <c r="A706" s="668" t="s">
        <v>184</v>
      </c>
      <c r="B706" s="665" t="s">
        <v>444</v>
      </c>
      <c r="C706" s="304">
        <v>30</v>
      </c>
      <c r="D706" s="304">
        <v>32</v>
      </c>
      <c r="E706" s="304">
        <v>34</v>
      </c>
      <c r="F706" s="49"/>
      <c r="G706" s="47" t="s">
        <v>436</v>
      </c>
      <c r="H706" s="54">
        <v>288724610</v>
      </c>
      <c r="I706" s="42" t="s">
        <v>384</v>
      </c>
    </row>
    <row r="707" spans="1:9" ht="15" thickBot="1" x14ac:dyDescent="0.35">
      <c r="A707" s="668"/>
      <c r="B707" s="666"/>
      <c r="C707" s="304"/>
      <c r="D707" s="304"/>
      <c r="E707" s="304"/>
      <c r="F707" s="49"/>
      <c r="G707" s="47" t="s">
        <v>164</v>
      </c>
      <c r="H707" s="55"/>
      <c r="I707" s="42"/>
    </row>
    <row r="708" spans="1:9" ht="15" thickBot="1" x14ac:dyDescent="0.35">
      <c r="A708" s="669"/>
      <c r="B708" s="667"/>
      <c r="C708" s="305">
        <f t="shared" ref="C708" si="125">C706+C707</f>
        <v>30</v>
      </c>
      <c r="D708" s="305">
        <f t="shared" ref="D708" si="126">D706+D707</f>
        <v>32</v>
      </c>
      <c r="E708" s="305">
        <f t="shared" ref="E708" si="127">E706+E707</f>
        <v>34</v>
      </c>
      <c r="F708" s="48"/>
      <c r="G708" s="27" t="s">
        <v>166</v>
      </c>
      <c r="H708" s="55"/>
      <c r="I708" s="42"/>
    </row>
    <row r="709" spans="1:9" ht="15" thickBot="1" x14ac:dyDescent="0.35">
      <c r="A709" s="668" t="s">
        <v>185</v>
      </c>
      <c r="B709" s="665" t="s">
        <v>445</v>
      </c>
      <c r="C709" s="304">
        <v>50</v>
      </c>
      <c r="D709" s="304">
        <v>53</v>
      </c>
      <c r="E709" s="304">
        <v>56</v>
      </c>
      <c r="F709" s="49"/>
      <c r="G709" s="47" t="s">
        <v>436</v>
      </c>
      <c r="H709" s="54">
        <v>288724610</v>
      </c>
      <c r="I709" s="42" t="s">
        <v>384</v>
      </c>
    </row>
    <row r="710" spans="1:9" ht="15" thickBot="1" x14ac:dyDescent="0.35">
      <c r="A710" s="668"/>
      <c r="B710" s="666"/>
      <c r="C710" s="304"/>
      <c r="D710" s="304"/>
      <c r="E710" s="304"/>
      <c r="F710" s="49"/>
      <c r="G710" s="47" t="s">
        <v>164</v>
      </c>
      <c r="H710" s="55"/>
      <c r="I710" s="42"/>
    </row>
    <row r="711" spans="1:9" ht="21" customHeight="1" thickBot="1" x14ac:dyDescent="0.35">
      <c r="A711" s="669"/>
      <c r="B711" s="667"/>
      <c r="C711" s="305">
        <f t="shared" ref="C711" si="128">C709+C710</f>
        <v>50</v>
      </c>
      <c r="D711" s="305">
        <f t="shared" ref="D711" si="129">D709+D710</f>
        <v>53</v>
      </c>
      <c r="E711" s="305">
        <f t="shared" ref="E711" si="130">E709+E710</f>
        <v>56</v>
      </c>
      <c r="F711" s="48"/>
      <c r="G711" s="27" t="s">
        <v>166</v>
      </c>
      <c r="H711" s="55"/>
      <c r="I711" s="42"/>
    </row>
    <row r="712" spans="1:9" ht="15" customHeight="1" thickBot="1" x14ac:dyDescent="0.35">
      <c r="A712" s="668" t="s">
        <v>186</v>
      </c>
      <c r="B712" s="688" t="s">
        <v>1546</v>
      </c>
      <c r="C712" s="304">
        <v>65</v>
      </c>
      <c r="D712" s="304">
        <v>68</v>
      </c>
      <c r="E712" s="304">
        <v>72</v>
      </c>
      <c r="F712" s="49"/>
      <c r="G712" s="47" t="s">
        <v>436</v>
      </c>
      <c r="H712" s="54">
        <v>288724610</v>
      </c>
      <c r="I712" s="42" t="s">
        <v>384</v>
      </c>
    </row>
    <row r="713" spans="1:9" ht="15" thickBot="1" x14ac:dyDescent="0.35">
      <c r="A713" s="668"/>
      <c r="B713" s="689"/>
      <c r="C713" s="304">
        <v>430</v>
      </c>
      <c r="D713" s="304"/>
      <c r="E713" s="304"/>
      <c r="F713" s="49"/>
      <c r="G713" s="47" t="s">
        <v>161</v>
      </c>
      <c r="H713" s="55"/>
      <c r="I713" s="42"/>
    </row>
    <row r="714" spans="1:9" ht="25.2" customHeight="1" thickBot="1" x14ac:dyDescent="0.35">
      <c r="A714" s="669"/>
      <c r="B714" s="690"/>
      <c r="C714" s="305">
        <f t="shared" ref="C714" si="131">C712+C713</f>
        <v>495</v>
      </c>
      <c r="D714" s="305">
        <f t="shared" ref="D714" si="132">D712+D713</f>
        <v>68</v>
      </c>
      <c r="E714" s="305">
        <f t="shared" ref="E714" si="133">E712+E713</f>
        <v>72</v>
      </c>
      <c r="F714" s="48"/>
      <c r="G714" s="27" t="s">
        <v>166</v>
      </c>
      <c r="H714" s="55"/>
      <c r="I714" s="42"/>
    </row>
    <row r="715" spans="1:9" ht="15" thickBot="1" x14ac:dyDescent="0.35">
      <c r="A715" s="668" t="s">
        <v>187</v>
      </c>
      <c r="B715" s="665" t="s">
        <v>446</v>
      </c>
      <c r="C715" s="304">
        <v>15</v>
      </c>
      <c r="D715" s="304">
        <v>16</v>
      </c>
      <c r="E715" s="304">
        <v>17</v>
      </c>
      <c r="F715" s="49"/>
      <c r="G715" s="47" t="s">
        <v>436</v>
      </c>
      <c r="H715" s="54">
        <v>288724610</v>
      </c>
      <c r="I715" s="42" t="s">
        <v>384</v>
      </c>
    </row>
    <row r="716" spans="1:9" ht="15" thickBot="1" x14ac:dyDescent="0.35">
      <c r="A716" s="668"/>
      <c r="B716" s="666"/>
      <c r="C716" s="304"/>
      <c r="D716" s="304"/>
      <c r="E716" s="304"/>
      <c r="F716" s="49"/>
      <c r="G716" s="47" t="s">
        <v>164</v>
      </c>
      <c r="H716" s="55"/>
      <c r="I716" s="42"/>
    </row>
    <row r="717" spans="1:9" ht="15" thickBot="1" x14ac:dyDescent="0.35">
      <c r="A717" s="669"/>
      <c r="B717" s="667"/>
      <c r="C717" s="305">
        <f t="shared" ref="C717" si="134">C715+C716</f>
        <v>15</v>
      </c>
      <c r="D717" s="305">
        <f t="shared" ref="D717" si="135">D715+D716</f>
        <v>16</v>
      </c>
      <c r="E717" s="305">
        <f t="shared" ref="E717" si="136">E715+E716</f>
        <v>17</v>
      </c>
      <c r="F717" s="48"/>
      <c r="G717" s="27" t="s">
        <v>166</v>
      </c>
      <c r="H717" s="55"/>
      <c r="I717" s="42"/>
    </row>
    <row r="718" spans="1:9" ht="15" thickBot="1" x14ac:dyDescent="0.35">
      <c r="A718" s="668" t="s">
        <v>188</v>
      </c>
      <c r="B718" s="665" t="s">
        <v>447</v>
      </c>
      <c r="C718" s="304">
        <v>10</v>
      </c>
      <c r="D718" s="304">
        <v>11</v>
      </c>
      <c r="E718" s="304">
        <v>12</v>
      </c>
      <c r="F718" s="49"/>
      <c r="G718" s="47" t="s">
        <v>436</v>
      </c>
      <c r="H718" s="54">
        <v>288724610</v>
      </c>
      <c r="I718" s="42" t="s">
        <v>384</v>
      </c>
    </row>
    <row r="719" spans="1:9" ht="15" thickBot="1" x14ac:dyDescent="0.35">
      <c r="A719" s="668"/>
      <c r="B719" s="666"/>
      <c r="C719" s="304"/>
      <c r="D719" s="304"/>
      <c r="E719" s="304"/>
      <c r="F719" s="49"/>
      <c r="G719" s="47" t="s">
        <v>164</v>
      </c>
      <c r="H719" s="55"/>
      <c r="I719" s="42"/>
    </row>
    <row r="720" spans="1:9" ht="15" thickBot="1" x14ac:dyDescent="0.35">
      <c r="A720" s="669"/>
      <c r="B720" s="667"/>
      <c r="C720" s="305">
        <f t="shared" ref="C720" si="137">C718+C719</f>
        <v>10</v>
      </c>
      <c r="D720" s="305">
        <f t="shared" ref="D720" si="138">D718+D719</f>
        <v>11</v>
      </c>
      <c r="E720" s="305">
        <f t="shared" ref="E720" si="139">E718+E719</f>
        <v>12</v>
      </c>
      <c r="F720" s="48"/>
      <c r="G720" s="27" t="s">
        <v>166</v>
      </c>
      <c r="H720" s="55"/>
      <c r="I720" s="42"/>
    </row>
    <row r="721" spans="1:12" ht="15" thickBot="1" x14ac:dyDescent="0.35">
      <c r="A721" s="668" t="s">
        <v>189</v>
      </c>
      <c r="B721" s="665" t="s">
        <v>448</v>
      </c>
      <c r="C721" s="304"/>
      <c r="D721" s="304"/>
      <c r="E721" s="304"/>
      <c r="F721" s="49"/>
      <c r="G721" s="47" t="s">
        <v>161</v>
      </c>
      <c r="H721" s="54">
        <v>288724610</v>
      </c>
      <c r="I721" s="42" t="s">
        <v>384</v>
      </c>
    </row>
    <row r="722" spans="1:12" ht="15" thickBot="1" x14ac:dyDescent="0.35">
      <c r="A722" s="668"/>
      <c r="B722" s="666"/>
      <c r="C722" s="304"/>
      <c r="D722" s="304"/>
      <c r="E722" s="304"/>
      <c r="F722" s="49"/>
      <c r="G722" s="47" t="s">
        <v>163</v>
      </c>
      <c r="H722" s="55"/>
      <c r="I722" s="42"/>
    </row>
    <row r="723" spans="1:12" ht="15" thickBot="1" x14ac:dyDescent="0.35">
      <c r="A723" s="669"/>
      <c r="B723" s="667"/>
      <c r="C723" s="305">
        <f t="shared" ref="C723" si="140">C721+C722</f>
        <v>0</v>
      </c>
      <c r="D723" s="305">
        <f t="shared" ref="D723" si="141">D721+D722</f>
        <v>0</v>
      </c>
      <c r="E723" s="305">
        <f t="shared" ref="E723" si="142">E721+E722</f>
        <v>0</v>
      </c>
      <c r="F723" s="48"/>
      <c r="G723" s="27" t="s">
        <v>166</v>
      </c>
      <c r="H723" s="55"/>
      <c r="I723" s="42"/>
    </row>
    <row r="724" spans="1:12" ht="15" thickBot="1" x14ac:dyDescent="0.35">
      <c r="A724" s="668" t="s">
        <v>190</v>
      </c>
      <c r="B724" s="665" t="s">
        <v>449</v>
      </c>
      <c r="C724" s="47"/>
      <c r="D724" s="47"/>
      <c r="E724" s="47"/>
      <c r="F724" s="49"/>
      <c r="G724" s="47" t="s">
        <v>436</v>
      </c>
      <c r="H724" s="54">
        <v>288724610</v>
      </c>
      <c r="I724" s="42" t="s">
        <v>384</v>
      </c>
    </row>
    <row r="725" spans="1:12" ht="15" thickBot="1" x14ac:dyDescent="0.35">
      <c r="A725" s="668"/>
      <c r="B725" s="666"/>
      <c r="C725" s="47"/>
      <c r="D725" s="47"/>
      <c r="E725" s="47"/>
      <c r="F725" s="49"/>
      <c r="G725" s="47" t="s">
        <v>164</v>
      </c>
      <c r="H725" s="55"/>
      <c r="I725" s="42"/>
    </row>
    <row r="726" spans="1:12" ht="26.4" customHeight="1" thickBot="1" x14ac:dyDescent="0.35">
      <c r="A726" s="669"/>
      <c r="B726" s="667"/>
      <c r="C726" s="27">
        <f t="shared" ref="C726" si="143">C724+C725</f>
        <v>0</v>
      </c>
      <c r="D726" s="27">
        <f t="shared" ref="D726" si="144">D724+D725</f>
        <v>0</v>
      </c>
      <c r="E726" s="27">
        <f t="shared" ref="E726" si="145">E724+E725</f>
        <v>0</v>
      </c>
      <c r="F726" s="48"/>
      <c r="G726" s="27" t="s">
        <v>166</v>
      </c>
      <c r="H726" s="55"/>
      <c r="I726" s="42"/>
    </row>
    <row r="727" spans="1:12" ht="15" thickBot="1" x14ac:dyDescent="0.35">
      <c r="A727" s="668" t="s">
        <v>191</v>
      </c>
      <c r="B727" s="665" t="s">
        <v>450</v>
      </c>
      <c r="C727" s="47"/>
      <c r="D727" s="47"/>
      <c r="E727" s="47"/>
      <c r="F727" s="49"/>
      <c r="G727" s="47" t="s">
        <v>436</v>
      </c>
      <c r="H727" s="54">
        <v>288724610</v>
      </c>
      <c r="I727" s="42" t="s">
        <v>384</v>
      </c>
    </row>
    <row r="728" spans="1:12" ht="15" thickBot="1" x14ac:dyDescent="0.35">
      <c r="A728" s="668"/>
      <c r="B728" s="666"/>
      <c r="C728" s="47"/>
      <c r="D728" s="47"/>
      <c r="E728" s="47"/>
      <c r="F728" s="49"/>
      <c r="G728" s="47" t="s">
        <v>164</v>
      </c>
      <c r="H728" s="55"/>
      <c r="I728" s="42"/>
    </row>
    <row r="729" spans="1:12" ht="15" thickBot="1" x14ac:dyDescent="0.35">
      <c r="A729" s="669"/>
      <c r="B729" s="667"/>
      <c r="C729" s="27">
        <f t="shared" ref="C729" si="146">C727+C728</f>
        <v>0</v>
      </c>
      <c r="D729" s="27">
        <f t="shared" ref="D729" si="147">D727+D728</f>
        <v>0</v>
      </c>
      <c r="E729" s="27">
        <f t="shared" ref="E729" si="148">E727+E728</f>
        <v>0</v>
      </c>
      <c r="F729" s="48"/>
      <c r="G729" s="27" t="s">
        <v>166</v>
      </c>
      <c r="H729" s="55"/>
      <c r="I729" s="42"/>
      <c r="J729">
        <f>C722*1</f>
        <v>0</v>
      </c>
      <c r="K729">
        <f t="shared" ref="K729:L729" si="149">D722*1</f>
        <v>0</v>
      </c>
      <c r="L729">
        <f t="shared" si="149"/>
        <v>0</v>
      </c>
    </row>
    <row r="730" spans="1:12" ht="15" thickBot="1" x14ac:dyDescent="0.35">
      <c r="A730" s="645" t="s">
        <v>192</v>
      </c>
      <c r="B730" s="660" t="s">
        <v>451</v>
      </c>
      <c r="C730" s="47">
        <v>847.6</v>
      </c>
      <c r="D730" s="304">
        <v>889</v>
      </c>
      <c r="E730" s="304">
        <v>930</v>
      </c>
      <c r="F730" s="49"/>
      <c r="G730" s="47" t="s">
        <v>161</v>
      </c>
      <c r="H730" s="54">
        <v>288724610</v>
      </c>
      <c r="I730" s="42" t="s">
        <v>384</v>
      </c>
      <c r="J730" s="482">
        <f>C713+C730</f>
        <v>1277.5999999999999</v>
      </c>
      <c r="K730" s="482">
        <f t="shared" ref="K730:L730" si="150">D713+D730</f>
        <v>889</v>
      </c>
      <c r="L730" s="482">
        <f t="shared" si="150"/>
        <v>930</v>
      </c>
    </row>
    <row r="731" spans="1:12" ht="15" thickBot="1" x14ac:dyDescent="0.35">
      <c r="A731" s="645"/>
      <c r="B731" s="661"/>
      <c r="C731" s="47"/>
      <c r="D731" s="304"/>
      <c r="E731" s="304"/>
      <c r="F731" s="49"/>
      <c r="G731" s="47" t="s">
        <v>164</v>
      </c>
      <c r="H731" s="55"/>
      <c r="I731" s="42"/>
      <c r="J731" s="482">
        <f>C693+C696+C699+C704+C707+C710+C716+C719+C725+C728+C731</f>
        <v>0</v>
      </c>
      <c r="K731" s="482">
        <f t="shared" ref="K731:L731" si="151">D693+D696+D699+D704+D707+D710+D716+D719+D725+D728+D731</f>
        <v>0</v>
      </c>
      <c r="L731" s="482">
        <f t="shared" si="151"/>
        <v>0</v>
      </c>
    </row>
    <row r="732" spans="1:12" ht="15" thickBot="1" x14ac:dyDescent="0.35">
      <c r="A732" s="645"/>
      <c r="B732" s="661"/>
      <c r="C732" s="304">
        <v>120</v>
      </c>
      <c r="D732" s="304">
        <v>126</v>
      </c>
      <c r="E732" s="304">
        <v>130</v>
      </c>
      <c r="F732" s="49"/>
      <c r="G732" s="47" t="s">
        <v>436</v>
      </c>
      <c r="H732" s="55"/>
      <c r="I732" s="42"/>
      <c r="J732" s="482">
        <f>C692+C695+C698+C703+C706+C709+C712+C715+C718+C724+C727+C732</f>
        <v>515</v>
      </c>
      <c r="K732" s="482">
        <f t="shared" ref="K732:L732" si="152">D692+D695+D698+D703+D706+D709+D712+D715+D718+D724+D727+D732</f>
        <v>542.6</v>
      </c>
      <c r="L732" s="482">
        <f t="shared" si="152"/>
        <v>569.20000000000005</v>
      </c>
    </row>
    <row r="733" spans="1:12" ht="15" thickBot="1" x14ac:dyDescent="0.35">
      <c r="A733" s="646"/>
      <c r="B733" s="662"/>
      <c r="C733" s="305">
        <f>C730+C731+C732</f>
        <v>967.6</v>
      </c>
      <c r="D733" s="305">
        <f t="shared" ref="D733:E733" si="153">D730+D731+D732</f>
        <v>1015</v>
      </c>
      <c r="E733" s="305">
        <f t="shared" si="153"/>
        <v>1060</v>
      </c>
      <c r="F733" s="48"/>
      <c r="G733" s="27" t="s">
        <v>166</v>
      </c>
      <c r="H733" s="55"/>
      <c r="I733" s="42"/>
      <c r="J733" s="537">
        <f>SUM(J729:J732)</f>
        <v>1792.6</v>
      </c>
      <c r="K733" s="537">
        <f t="shared" ref="K733:L733" si="154">SUM(K729:K732)</f>
        <v>1431.6</v>
      </c>
      <c r="L733" s="537">
        <f t="shared" si="154"/>
        <v>1499.2</v>
      </c>
    </row>
    <row r="734" spans="1:12" ht="15" thickBot="1" x14ac:dyDescent="0.35">
      <c r="A734" s="44"/>
      <c r="B734" s="50" t="s">
        <v>235</v>
      </c>
      <c r="C734" s="18"/>
      <c r="D734" s="18"/>
      <c r="E734" s="18"/>
      <c r="F734" s="18"/>
      <c r="G734" s="27"/>
      <c r="H734" s="54"/>
      <c r="I734" s="54"/>
    </row>
    <row r="735" spans="1:12" ht="15" thickBot="1" x14ac:dyDescent="0.35">
      <c r="A735" s="66"/>
      <c r="B735" s="67" t="s">
        <v>214</v>
      </c>
      <c r="C735" s="84"/>
      <c r="D735" s="84"/>
      <c r="E735" s="84"/>
      <c r="F735" s="68"/>
      <c r="G735" s="67"/>
      <c r="H735" s="69"/>
      <c r="I735" s="70"/>
    </row>
    <row r="736" spans="1:12" ht="15" thickBot="1" x14ac:dyDescent="0.35">
      <c r="A736" s="71"/>
      <c r="B736" s="72" t="s">
        <v>628</v>
      </c>
      <c r="C736" s="306">
        <f>C694+C697+C700+C705+C708+C711+C714+C717+C720+C723+C726+C729+C733</f>
        <v>1792.6</v>
      </c>
      <c r="D736" s="306">
        <f t="shared" ref="D736:E736" si="155">D694+D697+D700+D705+D708+D711+D714+D717+D720+D723+D726+D729+D733</f>
        <v>1431.6</v>
      </c>
      <c r="E736" s="306">
        <f t="shared" si="155"/>
        <v>1499.2</v>
      </c>
      <c r="F736" s="73"/>
      <c r="G736" s="74"/>
      <c r="H736" s="75"/>
      <c r="I736" s="76"/>
    </row>
    <row r="739" spans="1:9" ht="15" thickBot="1" x14ac:dyDescent="0.35">
      <c r="A739" s="77" t="s">
        <v>452</v>
      </c>
      <c r="B739" s="77"/>
      <c r="C739" s="77"/>
      <c r="D739" s="77"/>
      <c r="E739" s="78"/>
      <c r="F739" s="79"/>
      <c r="G739" s="79"/>
      <c r="H739" s="79"/>
    </row>
    <row r="740" spans="1:9" ht="46.2" thickBot="1" x14ac:dyDescent="0.35">
      <c r="A740" s="80" t="s">
        <v>17</v>
      </c>
      <c r="B740" s="81" t="s">
        <v>360</v>
      </c>
      <c r="C740" s="81" t="s">
        <v>152</v>
      </c>
      <c r="D740" s="81" t="s">
        <v>153</v>
      </c>
      <c r="E740" s="81" t="s">
        <v>154</v>
      </c>
      <c r="F740" s="81" t="s">
        <v>18</v>
      </c>
      <c r="G740" s="81" t="s">
        <v>160</v>
      </c>
      <c r="H740" s="81" t="s">
        <v>155</v>
      </c>
      <c r="I740" s="81" t="s">
        <v>178</v>
      </c>
    </row>
    <row r="741" spans="1:9" ht="15" thickBot="1" x14ac:dyDescent="0.35">
      <c r="A741" s="82">
        <v>1</v>
      </c>
      <c r="B741" s="83">
        <v>2</v>
      </c>
      <c r="C741" s="83">
        <v>3</v>
      </c>
      <c r="D741" s="83">
        <v>4</v>
      </c>
      <c r="E741" s="83">
        <v>5</v>
      </c>
      <c r="F741" s="83">
        <v>6</v>
      </c>
      <c r="G741" s="83">
        <v>7</v>
      </c>
      <c r="H741" s="83">
        <v>8</v>
      </c>
      <c r="I741" s="83">
        <v>9</v>
      </c>
    </row>
    <row r="742" spans="1:9" ht="27" thickBot="1" x14ac:dyDescent="0.35">
      <c r="A742" s="58" t="s">
        <v>158</v>
      </c>
      <c r="B742" s="59" t="s">
        <v>454</v>
      </c>
      <c r="C742" s="60"/>
      <c r="D742" s="60"/>
      <c r="E742" s="60"/>
      <c r="F742" s="61" t="s">
        <v>453</v>
      </c>
      <c r="G742" s="59"/>
      <c r="H742" s="60"/>
      <c r="I742" s="60"/>
    </row>
    <row r="743" spans="1:9" ht="15" thickBot="1" x14ac:dyDescent="0.35">
      <c r="A743" s="62" t="s">
        <v>157</v>
      </c>
      <c r="B743" s="63" t="s">
        <v>456</v>
      </c>
      <c r="C743" s="64"/>
      <c r="D743" s="64"/>
      <c r="E743" s="64"/>
      <c r="F743" s="65" t="s">
        <v>455</v>
      </c>
      <c r="G743" s="63"/>
      <c r="H743" s="64"/>
      <c r="I743" s="64"/>
    </row>
    <row r="744" spans="1:9" ht="22.95" customHeight="1" thickBot="1" x14ac:dyDescent="0.35">
      <c r="A744" s="668" t="s">
        <v>228</v>
      </c>
      <c r="B744" s="665" t="s">
        <v>458</v>
      </c>
      <c r="C744" s="304">
        <v>90</v>
      </c>
      <c r="D744" s="304">
        <v>95</v>
      </c>
      <c r="E744" s="304">
        <v>100</v>
      </c>
      <c r="F744" s="49"/>
      <c r="G744" s="47" t="s">
        <v>161</v>
      </c>
      <c r="H744" s="54">
        <v>288724610</v>
      </c>
      <c r="I744" s="42" t="s">
        <v>457</v>
      </c>
    </row>
    <row r="745" spans="1:9" ht="18.600000000000001" customHeight="1" thickBot="1" x14ac:dyDescent="0.35">
      <c r="A745" s="668"/>
      <c r="B745" s="666"/>
      <c r="C745" s="304"/>
      <c r="D745" s="304"/>
      <c r="E745" s="304"/>
      <c r="F745" s="49"/>
      <c r="G745" s="47" t="s">
        <v>164</v>
      </c>
      <c r="H745" s="55"/>
      <c r="I745" s="42"/>
    </row>
    <row r="746" spans="1:9" ht="46.95" customHeight="1" thickBot="1" x14ac:dyDescent="0.35">
      <c r="A746" s="669"/>
      <c r="B746" s="667"/>
      <c r="C746" s="305">
        <f>C744+C745</f>
        <v>90</v>
      </c>
      <c r="D746" s="305">
        <f t="shared" ref="D746" si="156">D744+D745</f>
        <v>95</v>
      </c>
      <c r="E746" s="305">
        <f t="shared" ref="E746" si="157">E744+E745</f>
        <v>100</v>
      </c>
      <c r="F746" s="48"/>
      <c r="G746" s="27" t="s">
        <v>166</v>
      </c>
      <c r="H746" s="55"/>
      <c r="I746" s="42"/>
    </row>
    <row r="747" spans="1:9" ht="15" thickBot="1" x14ac:dyDescent="0.35">
      <c r="A747" s="679" t="s">
        <v>168</v>
      </c>
      <c r="B747" s="665" t="s">
        <v>459</v>
      </c>
      <c r="C747" s="304">
        <v>90</v>
      </c>
      <c r="D747" s="304">
        <v>95</v>
      </c>
      <c r="E747" s="304">
        <v>100</v>
      </c>
      <c r="F747" s="49"/>
      <c r="G747" s="47" t="s">
        <v>161</v>
      </c>
      <c r="H747" s="54"/>
      <c r="I747" s="42" t="s">
        <v>457</v>
      </c>
    </row>
    <row r="748" spans="1:9" ht="32.4" customHeight="1" thickBot="1" x14ac:dyDescent="0.35">
      <c r="A748" s="668"/>
      <c r="B748" s="666"/>
      <c r="C748" s="304"/>
      <c r="D748" s="304"/>
      <c r="E748" s="304"/>
      <c r="F748" s="49"/>
      <c r="G748" s="47" t="s">
        <v>164</v>
      </c>
      <c r="H748" s="55"/>
      <c r="I748" s="42"/>
    </row>
    <row r="749" spans="1:9" ht="46.95" customHeight="1" thickBot="1" x14ac:dyDescent="0.35">
      <c r="A749" s="669"/>
      <c r="B749" s="667"/>
      <c r="C749" s="305">
        <f>C747+C748</f>
        <v>90</v>
      </c>
      <c r="D749" s="305">
        <f t="shared" ref="D749" si="158">D747+D748</f>
        <v>95</v>
      </c>
      <c r="E749" s="305">
        <f t="shared" ref="E749" si="159">E747+E748</f>
        <v>100</v>
      </c>
      <c r="F749" s="48"/>
      <c r="G749" s="27" t="s">
        <v>166</v>
      </c>
      <c r="H749" s="55"/>
      <c r="I749" s="42"/>
    </row>
    <row r="750" spans="1:9" ht="15" thickBot="1" x14ac:dyDescent="0.35">
      <c r="A750" s="44"/>
      <c r="B750" s="50" t="s">
        <v>235</v>
      </c>
      <c r="C750" s="345"/>
      <c r="D750" s="345"/>
      <c r="E750" s="345"/>
      <c r="F750" s="18"/>
      <c r="G750" s="27"/>
      <c r="H750" s="54"/>
      <c r="I750" s="54"/>
    </row>
    <row r="751" spans="1:9" ht="27" thickBot="1" x14ac:dyDescent="0.35">
      <c r="A751" s="58" t="s">
        <v>236</v>
      </c>
      <c r="B751" s="59" t="s">
        <v>454</v>
      </c>
      <c r="C751" s="60"/>
      <c r="D751" s="60"/>
      <c r="E751" s="60"/>
      <c r="F751" s="61" t="s">
        <v>460</v>
      </c>
      <c r="G751" s="59"/>
      <c r="H751" s="60"/>
      <c r="I751" s="60"/>
    </row>
    <row r="752" spans="1:9" ht="27" thickBot="1" x14ac:dyDescent="0.35">
      <c r="A752" s="62" t="s">
        <v>237</v>
      </c>
      <c r="B752" s="63" t="s">
        <v>461</v>
      </c>
      <c r="C752" s="64"/>
      <c r="D752" s="64"/>
      <c r="E752" s="64"/>
      <c r="F752" s="65" t="s">
        <v>462</v>
      </c>
      <c r="G752" s="63"/>
      <c r="H752" s="64"/>
      <c r="I752" s="64"/>
    </row>
    <row r="753" spans="1:12" ht="15" thickBot="1" x14ac:dyDescent="0.35">
      <c r="A753" s="668" t="s">
        <v>240</v>
      </c>
      <c r="B753" s="665" t="s">
        <v>1592</v>
      </c>
      <c r="C753" s="304">
        <v>35</v>
      </c>
      <c r="D753" s="304">
        <v>37</v>
      </c>
      <c r="E753" s="304">
        <v>39</v>
      </c>
      <c r="F753" s="49"/>
      <c r="G753" s="47" t="s">
        <v>161</v>
      </c>
      <c r="H753" s="54">
        <v>288724610</v>
      </c>
      <c r="I753" s="42" t="s">
        <v>457</v>
      </c>
    </row>
    <row r="754" spans="1:12" ht="15" thickBot="1" x14ac:dyDescent="0.35">
      <c r="A754" s="668"/>
      <c r="B754" s="666"/>
      <c r="C754" s="304"/>
      <c r="D754" s="304"/>
      <c r="E754" s="304"/>
      <c r="F754" s="49"/>
      <c r="G754" s="47" t="s">
        <v>164</v>
      </c>
      <c r="H754" s="55"/>
      <c r="I754" s="42"/>
    </row>
    <row r="755" spans="1:12" ht="15" thickBot="1" x14ac:dyDescent="0.35">
      <c r="A755" s="669"/>
      <c r="B755" s="667"/>
      <c r="C755" s="305">
        <f>C753+C754</f>
        <v>35</v>
      </c>
      <c r="D755" s="305">
        <f t="shared" ref="D755" si="160">D753+D754</f>
        <v>37</v>
      </c>
      <c r="E755" s="305">
        <f t="shared" ref="E755" si="161">E753+E754</f>
        <v>39</v>
      </c>
      <c r="F755" s="48"/>
      <c r="G755" s="27" t="s">
        <v>166</v>
      </c>
      <c r="H755" s="55"/>
      <c r="I755" s="42"/>
    </row>
    <row r="756" spans="1:12" ht="15" thickBot="1" x14ac:dyDescent="0.35">
      <c r="A756" s="668" t="s">
        <v>250</v>
      </c>
      <c r="B756" s="665" t="s">
        <v>1593</v>
      </c>
      <c r="C756" s="304">
        <v>61.6</v>
      </c>
      <c r="D756" s="304">
        <v>65</v>
      </c>
      <c r="E756" s="304">
        <v>68</v>
      </c>
      <c r="F756" s="49"/>
      <c r="G756" s="47" t="s">
        <v>161</v>
      </c>
      <c r="H756" s="54">
        <v>288724610</v>
      </c>
      <c r="I756" s="42" t="s">
        <v>457</v>
      </c>
    </row>
    <row r="757" spans="1:12" ht="15" thickBot="1" x14ac:dyDescent="0.35">
      <c r="A757" s="668"/>
      <c r="B757" s="666"/>
      <c r="C757" s="304"/>
      <c r="D757" s="304"/>
      <c r="E757" s="304"/>
      <c r="F757" s="49"/>
      <c r="G757" s="47" t="s">
        <v>164</v>
      </c>
      <c r="H757" s="55"/>
      <c r="I757" s="42"/>
    </row>
    <row r="758" spans="1:12" ht="15" thickBot="1" x14ac:dyDescent="0.35">
      <c r="A758" s="669"/>
      <c r="B758" s="667"/>
      <c r="C758" s="305">
        <f>C756+C757</f>
        <v>61.6</v>
      </c>
      <c r="D758" s="305">
        <f t="shared" ref="D758" si="162">D756+D757</f>
        <v>65</v>
      </c>
      <c r="E758" s="305">
        <f t="shared" ref="E758" si="163">E756+E757</f>
        <v>68</v>
      </c>
      <c r="F758" s="48"/>
      <c r="G758" s="27" t="s">
        <v>166</v>
      </c>
      <c r="H758" s="55"/>
      <c r="I758" s="42"/>
    </row>
    <row r="759" spans="1:12" ht="15" thickBot="1" x14ac:dyDescent="0.35">
      <c r="A759" s="668" t="s">
        <v>370</v>
      </c>
      <c r="B759" s="665" t="s">
        <v>1594</v>
      </c>
      <c r="C759" s="304">
        <v>15</v>
      </c>
      <c r="D759" s="304">
        <v>16</v>
      </c>
      <c r="E759" s="304">
        <v>17</v>
      </c>
      <c r="F759" s="49"/>
      <c r="G759" s="47" t="s">
        <v>161</v>
      </c>
      <c r="H759" s="54">
        <v>288724610</v>
      </c>
      <c r="I759" s="42" t="s">
        <v>457</v>
      </c>
    </row>
    <row r="760" spans="1:12" ht="15" thickBot="1" x14ac:dyDescent="0.35">
      <c r="A760" s="668"/>
      <c r="B760" s="666"/>
      <c r="C760" s="304"/>
      <c r="D760" s="304"/>
      <c r="E760" s="304"/>
      <c r="F760" s="49"/>
      <c r="G760" s="47" t="s">
        <v>164</v>
      </c>
      <c r="H760" s="55"/>
      <c r="I760" s="42"/>
    </row>
    <row r="761" spans="1:12" ht="15" thickBot="1" x14ac:dyDescent="0.35">
      <c r="A761" s="669"/>
      <c r="B761" s="667"/>
      <c r="C761" s="305">
        <f>C759+C760</f>
        <v>15</v>
      </c>
      <c r="D761" s="305">
        <f t="shared" ref="D761" si="164">D759+D760</f>
        <v>16</v>
      </c>
      <c r="E761" s="305">
        <f t="shared" ref="E761" si="165">E759+E760</f>
        <v>17</v>
      </c>
      <c r="F761" s="48"/>
      <c r="G761" s="27" t="s">
        <v>166</v>
      </c>
      <c r="H761" s="55"/>
      <c r="I761" s="42"/>
    </row>
    <row r="762" spans="1:12" ht="27" thickBot="1" x14ac:dyDescent="0.35">
      <c r="A762" s="58" t="s">
        <v>236</v>
      </c>
      <c r="B762" s="59" t="s">
        <v>454</v>
      </c>
      <c r="C762" s="60"/>
      <c r="D762" s="60"/>
      <c r="E762" s="60"/>
      <c r="F762" s="61" t="s">
        <v>460</v>
      </c>
      <c r="G762" s="59"/>
      <c r="H762" s="60"/>
      <c r="I762" s="60"/>
    </row>
    <row r="763" spans="1:12" ht="15" thickBot="1" x14ac:dyDescent="0.35">
      <c r="A763" s="62" t="s">
        <v>374</v>
      </c>
      <c r="B763" s="63" t="s">
        <v>465</v>
      </c>
      <c r="C763" s="64"/>
      <c r="D763" s="64"/>
      <c r="E763" s="64"/>
      <c r="F763" s="65" t="s">
        <v>464</v>
      </c>
      <c r="G763" s="63"/>
      <c r="H763" s="64"/>
      <c r="I763" s="64"/>
    </row>
    <row r="764" spans="1:12" ht="18.600000000000001" customHeight="1" thickBot="1" x14ac:dyDescent="0.35">
      <c r="A764" s="668" t="s">
        <v>377</v>
      </c>
      <c r="B764" s="665" t="s">
        <v>463</v>
      </c>
      <c r="C764" s="304">
        <v>98</v>
      </c>
      <c r="D764" s="304">
        <v>103</v>
      </c>
      <c r="E764" s="304">
        <v>108</v>
      </c>
      <c r="F764" s="49"/>
      <c r="G764" s="47" t="s">
        <v>161</v>
      </c>
      <c r="H764" s="54">
        <v>288724610</v>
      </c>
      <c r="I764" s="42" t="s">
        <v>473</v>
      </c>
      <c r="J764" s="482">
        <f>C744+C747+C753+C756+C764+C759</f>
        <v>389.6</v>
      </c>
      <c r="K764" s="482">
        <f t="shared" ref="K764:L764" si="166">D744+D747+D753+D756+D764+D759</f>
        <v>411</v>
      </c>
      <c r="L764" s="482">
        <f t="shared" si="166"/>
        <v>432</v>
      </c>
    </row>
    <row r="765" spans="1:12" ht="18" customHeight="1" thickBot="1" x14ac:dyDescent="0.35">
      <c r="A765" s="668"/>
      <c r="B765" s="666"/>
      <c r="C765" s="304"/>
      <c r="D765" s="304"/>
      <c r="E765" s="304"/>
      <c r="F765" s="49"/>
      <c r="G765" s="47" t="s">
        <v>164</v>
      </c>
      <c r="H765" s="55"/>
      <c r="I765" s="42"/>
      <c r="J765" s="482">
        <f>C745+C748+C754+C757+C765+C760</f>
        <v>0</v>
      </c>
      <c r="K765" s="482">
        <f t="shared" ref="K765:L765" si="167">D745+D748+D754+D757+D765+D760</f>
        <v>0</v>
      </c>
      <c r="L765" s="482">
        <f t="shared" si="167"/>
        <v>0</v>
      </c>
    </row>
    <row r="766" spans="1:12" ht="19.95" customHeight="1" thickBot="1" x14ac:dyDescent="0.35">
      <c r="A766" s="669"/>
      <c r="B766" s="667"/>
      <c r="C766" s="305">
        <f>C764+C765</f>
        <v>98</v>
      </c>
      <c r="D766" s="305">
        <f t="shared" ref="D766" si="168">D764+D765</f>
        <v>103</v>
      </c>
      <c r="E766" s="305">
        <f t="shared" ref="E766" si="169">E764+E765</f>
        <v>108</v>
      </c>
      <c r="F766" s="48"/>
      <c r="G766" s="27" t="s">
        <v>166</v>
      </c>
      <c r="H766" s="55"/>
      <c r="I766" s="42"/>
      <c r="J766" s="537">
        <f>SUM(J764:J765)</f>
        <v>389.6</v>
      </c>
      <c r="K766" s="537">
        <f t="shared" ref="K766:L766" si="170">SUM(K764:K765)</f>
        <v>411</v>
      </c>
      <c r="L766" s="537">
        <f t="shared" si="170"/>
        <v>432</v>
      </c>
    </row>
    <row r="767" spans="1:12" ht="15" thickBot="1" x14ac:dyDescent="0.35">
      <c r="A767" s="44"/>
      <c r="B767" s="50" t="s">
        <v>253</v>
      </c>
      <c r="C767" s="345"/>
      <c r="D767" s="345"/>
      <c r="E767" s="345"/>
      <c r="F767" s="18"/>
      <c r="G767" s="27"/>
      <c r="H767" s="54"/>
      <c r="I767" s="54"/>
    </row>
    <row r="768" spans="1:12" ht="15" thickBot="1" x14ac:dyDescent="0.35">
      <c r="A768" s="66"/>
      <c r="B768" s="67" t="s">
        <v>214</v>
      </c>
      <c r="C768" s="309">
        <f>C769-C745-C748-C754-C757-C760-C765</f>
        <v>389.6</v>
      </c>
      <c r="D768" s="309">
        <f t="shared" ref="D768:E768" si="171">D769-D745-D748-D754-D757-D760-D765</f>
        <v>411</v>
      </c>
      <c r="E768" s="309">
        <f t="shared" si="171"/>
        <v>432</v>
      </c>
      <c r="F768" s="68"/>
      <c r="G768" s="67"/>
      <c r="H768" s="69"/>
      <c r="I768" s="70"/>
    </row>
    <row r="769" spans="1:9" ht="15" thickBot="1" x14ac:dyDescent="0.35">
      <c r="A769" s="71"/>
      <c r="B769" s="72" t="s">
        <v>627</v>
      </c>
      <c r="C769" s="306">
        <f>C746+C749+C755+C758+C761+C766</f>
        <v>389.6</v>
      </c>
      <c r="D769" s="306">
        <f t="shared" ref="D769:E769" si="172">D746+D749+D755+D758+D761+D766</f>
        <v>411</v>
      </c>
      <c r="E769" s="306">
        <f t="shared" si="172"/>
        <v>432</v>
      </c>
      <c r="F769" s="73"/>
      <c r="G769" s="74"/>
      <c r="H769" s="75"/>
      <c r="I769" s="76"/>
    </row>
    <row r="772" spans="1:9" ht="15" thickBot="1" x14ac:dyDescent="0.35">
      <c r="A772" s="77" t="s">
        <v>467</v>
      </c>
      <c r="B772" s="77"/>
      <c r="C772" s="77"/>
      <c r="D772" s="77"/>
      <c r="E772" s="78"/>
      <c r="F772" s="79"/>
      <c r="G772" s="79"/>
      <c r="H772" s="79"/>
    </row>
    <row r="773" spans="1:9" ht="46.2" thickBot="1" x14ac:dyDescent="0.35">
      <c r="A773" s="80" t="s">
        <v>17</v>
      </c>
      <c r="B773" s="81" t="s">
        <v>360</v>
      </c>
      <c r="C773" s="81" t="s">
        <v>152</v>
      </c>
      <c r="D773" s="81" t="s">
        <v>153</v>
      </c>
      <c r="E773" s="81" t="s">
        <v>154</v>
      </c>
      <c r="F773" s="81" t="s">
        <v>18</v>
      </c>
      <c r="G773" s="81" t="s">
        <v>160</v>
      </c>
      <c r="H773" s="81" t="s">
        <v>155</v>
      </c>
      <c r="I773" s="81" t="s">
        <v>178</v>
      </c>
    </row>
    <row r="774" spans="1:9" ht="15" thickBot="1" x14ac:dyDescent="0.35">
      <c r="A774" s="82">
        <v>1</v>
      </c>
      <c r="B774" s="83">
        <v>2</v>
      </c>
      <c r="C774" s="83">
        <v>3</v>
      </c>
      <c r="D774" s="83">
        <v>4</v>
      </c>
      <c r="E774" s="83">
        <v>5</v>
      </c>
      <c r="F774" s="83">
        <v>6</v>
      </c>
      <c r="G774" s="83">
        <v>7</v>
      </c>
      <c r="H774" s="83">
        <v>8</v>
      </c>
      <c r="I774" s="83">
        <v>9</v>
      </c>
    </row>
    <row r="775" spans="1:9" ht="27" thickBot="1" x14ac:dyDescent="0.35">
      <c r="A775" s="58" t="s">
        <v>158</v>
      </c>
      <c r="B775" s="59" t="s">
        <v>243</v>
      </c>
      <c r="C775" s="60"/>
      <c r="D775" s="60"/>
      <c r="E775" s="60"/>
      <c r="F775" s="61" t="s">
        <v>355</v>
      </c>
      <c r="G775" s="59"/>
      <c r="H775" s="60"/>
      <c r="I775" s="60"/>
    </row>
    <row r="776" spans="1:9" ht="15" thickBot="1" x14ac:dyDescent="0.35">
      <c r="A776" s="62" t="s">
        <v>157</v>
      </c>
      <c r="B776" s="63" t="s">
        <v>357</v>
      </c>
      <c r="C776" s="64"/>
      <c r="D776" s="64"/>
      <c r="E776" s="64"/>
      <c r="F776" s="65" t="s">
        <v>356</v>
      </c>
      <c r="G776" s="63"/>
      <c r="H776" s="64"/>
      <c r="I776" s="64"/>
    </row>
    <row r="777" spans="1:9" ht="15" thickBot="1" x14ac:dyDescent="0.35">
      <c r="A777" s="668" t="s">
        <v>228</v>
      </c>
      <c r="B777" s="665" t="s">
        <v>469</v>
      </c>
      <c r="C777" s="47">
        <v>46.2</v>
      </c>
      <c r="D777" s="304">
        <v>49</v>
      </c>
      <c r="E777" s="304">
        <v>51</v>
      </c>
      <c r="F777" s="49"/>
      <c r="G777" s="47" t="s">
        <v>161</v>
      </c>
      <c r="H777" s="54">
        <v>288724610</v>
      </c>
      <c r="I777" s="42" t="s">
        <v>468</v>
      </c>
    </row>
    <row r="778" spans="1:9" ht="15" thickBot="1" x14ac:dyDescent="0.35">
      <c r="A778" s="668"/>
      <c r="B778" s="666"/>
      <c r="C778" s="47"/>
      <c r="D778" s="304"/>
      <c r="E778" s="304"/>
      <c r="F778" s="49"/>
      <c r="G778" s="47" t="s">
        <v>164</v>
      </c>
      <c r="H778" s="55"/>
      <c r="I778" s="42"/>
    </row>
    <row r="779" spans="1:9" ht="15" thickBot="1" x14ac:dyDescent="0.35">
      <c r="A779" s="669"/>
      <c r="B779" s="667"/>
      <c r="C779" s="27">
        <f>C777+C778</f>
        <v>46.2</v>
      </c>
      <c r="D779" s="305">
        <f t="shared" ref="D779" si="173">D777+D778</f>
        <v>49</v>
      </c>
      <c r="E779" s="305">
        <f t="shared" ref="E779" si="174">E777+E778</f>
        <v>51</v>
      </c>
      <c r="F779" s="48"/>
      <c r="G779" s="27" t="s">
        <v>166</v>
      </c>
      <c r="H779" s="55"/>
      <c r="I779" s="42"/>
    </row>
    <row r="780" spans="1:9" ht="15" thickBot="1" x14ac:dyDescent="0.35">
      <c r="A780" s="668" t="s">
        <v>168</v>
      </c>
      <c r="B780" s="665" t="s">
        <v>470</v>
      </c>
      <c r="C780" s="304">
        <v>308</v>
      </c>
      <c r="D780" s="304">
        <v>323</v>
      </c>
      <c r="E780" s="304">
        <v>339</v>
      </c>
      <c r="F780" s="343"/>
      <c r="G780" s="47" t="s">
        <v>161</v>
      </c>
      <c r="H780" s="54">
        <v>288724610</v>
      </c>
      <c r="I780" s="42" t="s">
        <v>468</v>
      </c>
    </row>
    <row r="781" spans="1:9" ht="15" thickBot="1" x14ac:dyDescent="0.35">
      <c r="A781" s="668"/>
      <c r="B781" s="666"/>
      <c r="C781" s="304"/>
      <c r="D781" s="304"/>
      <c r="E781" s="304"/>
      <c r="F781" s="343"/>
      <c r="G781" s="47" t="s">
        <v>164</v>
      </c>
      <c r="H781" s="55"/>
      <c r="I781" s="42"/>
    </row>
    <row r="782" spans="1:9" ht="15" thickBot="1" x14ac:dyDescent="0.35">
      <c r="A782" s="669"/>
      <c r="B782" s="667"/>
      <c r="C782" s="305">
        <f t="shared" ref="C782" si="175">C780+C781</f>
        <v>308</v>
      </c>
      <c r="D782" s="305">
        <f t="shared" ref="D782" si="176">D780+D781</f>
        <v>323</v>
      </c>
      <c r="E782" s="305">
        <f t="shared" ref="E782" si="177">E780+E781</f>
        <v>339</v>
      </c>
      <c r="F782" s="344"/>
      <c r="G782" s="27" t="s">
        <v>166</v>
      </c>
      <c r="H782" s="55"/>
      <c r="I782" s="42"/>
    </row>
    <row r="783" spans="1:9" ht="15" thickBot="1" x14ac:dyDescent="0.35">
      <c r="A783" s="668" t="s">
        <v>170</v>
      </c>
      <c r="B783" s="665" t="s">
        <v>471</v>
      </c>
      <c r="C783" s="304"/>
      <c r="D783" s="304"/>
      <c r="E783" s="304"/>
      <c r="F783" s="343"/>
      <c r="G783" s="47" t="s">
        <v>161</v>
      </c>
      <c r="H783" s="54">
        <v>288724610</v>
      </c>
      <c r="I783" s="42" t="s">
        <v>468</v>
      </c>
    </row>
    <row r="784" spans="1:9" ht="15" thickBot="1" x14ac:dyDescent="0.35">
      <c r="A784" s="668"/>
      <c r="B784" s="666"/>
      <c r="C784" s="304"/>
      <c r="D784" s="304"/>
      <c r="E784" s="304"/>
      <c r="F784" s="343"/>
      <c r="G784" s="47" t="s">
        <v>164</v>
      </c>
      <c r="H784" s="55"/>
      <c r="I784" s="42"/>
    </row>
    <row r="785" spans="1:12" ht="15" thickBot="1" x14ac:dyDescent="0.35">
      <c r="A785" s="669"/>
      <c r="B785" s="667"/>
      <c r="C785" s="305">
        <f t="shared" ref="C785" si="178">C783+C784</f>
        <v>0</v>
      </c>
      <c r="D785" s="305">
        <f t="shared" ref="D785" si="179">D783+D784</f>
        <v>0</v>
      </c>
      <c r="E785" s="305">
        <f t="shared" ref="E785" si="180">E783+E784</f>
        <v>0</v>
      </c>
      <c r="F785" s="344"/>
      <c r="G785" s="27" t="s">
        <v>166</v>
      </c>
      <c r="H785" s="55"/>
      <c r="I785" s="42"/>
    </row>
    <row r="786" spans="1:12" ht="15" thickBot="1" x14ac:dyDescent="0.35">
      <c r="A786" s="668" t="s">
        <v>172</v>
      </c>
      <c r="B786" s="665" t="s">
        <v>472</v>
      </c>
      <c r="C786" s="304"/>
      <c r="D786" s="304"/>
      <c r="E786" s="304"/>
      <c r="F786" s="343"/>
      <c r="G786" s="47" t="s">
        <v>161</v>
      </c>
      <c r="H786" s="54">
        <v>288724610</v>
      </c>
      <c r="I786" s="42" t="s">
        <v>468</v>
      </c>
      <c r="J786" s="482">
        <f>C777+C780+C783+C786</f>
        <v>354.2</v>
      </c>
      <c r="K786" s="482">
        <f t="shared" ref="K786:L786" si="181">D777+D780+D783+D786</f>
        <v>372</v>
      </c>
      <c r="L786" s="482">
        <f t="shared" si="181"/>
        <v>390</v>
      </c>
    </row>
    <row r="787" spans="1:12" ht="15" thickBot="1" x14ac:dyDescent="0.35">
      <c r="A787" s="668"/>
      <c r="B787" s="666"/>
      <c r="C787" s="304"/>
      <c r="D787" s="304"/>
      <c r="E787" s="304"/>
      <c r="F787" s="343"/>
      <c r="G787" s="47" t="s">
        <v>164</v>
      </c>
      <c r="H787" s="55"/>
      <c r="I787" s="42"/>
      <c r="J787" s="482">
        <f>C778+C781+C784+C787</f>
        <v>0</v>
      </c>
      <c r="K787" s="482">
        <f t="shared" ref="K787:L787" si="182">D778+D781+D784+D787</f>
        <v>0</v>
      </c>
      <c r="L787" s="482">
        <f t="shared" si="182"/>
        <v>0</v>
      </c>
    </row>
    <row r="788" spans="1:12" ht="15" thickBot="1" x14ac:dyDescent="0.35">
      <c r="A788" s="669"/>
      <c r="B788" s="667"/>
      <c r="C788" s="305">
        <f t="shared" ref="C788" si="183">C786+C787</f>
        <v>0</v>
      </c>
      <c r="D788" s="305">
        <f t="shared" ref="D788" si="184">D786+D787</f>
        <v>0</v>
      </c>
      <c r="E788" s="305">
        <f t="shared" ref="E788" si="185">E786+E787</f>
        <v>0</v>
      </c>
      <c r="F788" s="344"/>
      <c r="G788" s="27" t="s">
        <v>166</v>
      </c>
      <c r="H788" s="55"/>
      <c r="I788" s="42"/>
      <c r="J788" s="537">
        <f>SUM(J786:J787)</f>
        <v>354.2</v>
      </c>
      <c r="K788" s="537">
        <f t="shared" ref="K788:L788" si="186">SUM(K786:K787)</f>
        <v>372</v>
      </c>
      <c r="L788" s="537">
        <f t="shared" si="186"/>
        <v>390</v>
      </c>
    </row>
    <row r="789" spans="1:12" ht="15" thickBot="1" x14ac:dyDescent="0.35">
      <c r="A789" s="44"/>
      <c r="B789" s="50" t="s">
        <v>235</v>
      </c>
      <c r="C789" s="345"/>
      <c r="D789" s="345"/>
      <c r="E789" s="345"/>
      <c r="F789" s="345"/>
      <c r="G789" s="27"/>
      <c r="H789" s="54"/>
      <c r="I789" s="54"/>
    </row>
    <row r="790" spans="1:12" ht="15" thickBot="1" x14ac:dyDescent="0.35">
      <c r="A790" s="66"/>
      <c r="B790" s="67" t="s">
        <v>214</v>
      </c>
      <c r="C790" s="309">
        <f>C791-C778-C781-C784-C787</f>
        <v>354.2</v>
      </c>
      <c r="D790" s="309">
        <f t="shared" ref="D790:E790" si="187">D791-D778-D781-D784-D787</f>
        <v>372</v>
      </c>
      <c r="E790" s="309">
        <f t="shared" si="187"/>
        <v>390</v>
      </c>
      <c r="F790" s="346"/>
      <c r="G790" s="67"/>
      <c r="H790" s="69"/>
      <c r="I790" s="70"/>
    </row>
    <row r="791" spans="1:12" ht="15" thickBot="1" x14ac:dyDescent="0.35">
      <c r="A791" s="71"/>
      <c r="B791" s="72" t="s">
        <v>626</v>
      </c>
      <c r="C791" s="306">
        <f>C779+C782+C785+C788</f>
        <v>354.2</v>
      </c>
      <c r="D791" s="306">
        <f t="shared" ref="D791:E791" si="188">D779+D782+D785+D788</f>
        <v>372</v>
      </c>
      <c r="E791" s="306">
        <f t="shared" si="188"/>
        <v>390</v>
      </c>
      <c r="F791" s="73"/>
      <c r="G791" s="74"/>
      <c r="H791" s="75"/>
      <c r="I791" s="76"/>
    </row>
    <row r="794" spans="1:12" ht="34.200000000000003" customHeight="1" thickBot="1" x14ac:dyDescent="0.35">
      <c r="A794" s="670" t="s">
        <v>474</v>
      </c>
      <c r="B794" s="671"/>
      <c r="C794" s="671"/>
      <c r="D794" s="671"/>
      <c r="E794" s="671"/>
      <c r="F794" s="671"/>
      <c r="G794" s="671"/>
      <c r="H794" s="671"/>
      <c r="I794" s="671"/>
    </row>
    <row r="795" spans="1:12" ht="46.2" thickBot="1" x14ac:dyDescent="0.35">
      <c r="A795" s="80" t="s">
        <v>17</v>
      </c>
      <c r="B795" s="81" t="s">
        <v>360</v>
      </c>
      <c r="C795" s="81" t="s">
        <v>152</v>
      </c>
      <c r="D795" s="81" t="s">
        <v>153</v>
      </c>
      <c r="E795" s="81" t="s">
        <v>154</v>
      </c>
      <c r="F795" s="81" t="s">
        <v>18</v>
      </c>
      <c r="G795" s="81" t="s">
        <v>160</v>
      </c>
      <c r="H795" s="81" t="s">
        <v>155</v>
      </c>
      <c r="I795" s="81" t="s">
        <v>178</v>
      </c>
    </row>
    <row r="796" spans="1:12" ht="15" thickBot="1" x14ac:dyDescent="0.35">
      <c r="A796" s="82">
        <v>1</v>
      </c>
      <c r="B796" s="83">
        <v>2</v>
      </c>
      <c r="C796" s="83">
        <v>3</v>
      </c>
      <c r="D796" s="83">
        <v>4</v>
      </c>
      <c r="E796" s="83">
        <v>5</v>
      </c>
      <c r="F796" s="83">
        <v>6</v>
      </c>
      <c r="G796" s="83">
        <v>7</v>
      </c>
      <c r="H796" s="83">
        <v>8</v>
      </c>
      <c r="I796" s="83">
        <v>9</v>
      </c>
    </row>
    <row r="797" spans="1:12" ht="27" thickBot="1" x14ac:dyDescent="0.35">
      <c r="A797" s="58" t="s">
        <v>158</v>
      </c>
      <c r="B797" s="59" t="s">
        <v>475</v>
      </c>
      <c r="C797" s="60"/>
      <c r="D797" s="60"/>
      <c r="E797" s="60"/>
      <c r="F797" s="61" t="s">
        <v>287</v>
      </c>
      <c r="G797" s="59"/>
      <c r="H797" s="60"/>
      <c r="I797" s="60"/>
    </row>
    <row r="798" spans="1:12" ht="27" thickBot="1" x14ac:dyDescent="0.35">
      <c r="A798" s="62" t="s">
        <v>157</v>
      </c>
      <c r="B798" s="63" t="s">
        <v>476</v>
      </c>
      <c r="C798" s="64"/>
      <c r="D798" s="64"/>
      <c r="E798" s="64"/>
      <c r="F798" s="65" t="s">
        <v>289</v>
      </c>
      <c r="G798" s="63"/>
      <c r="H798" s="64"/>
      <c r="I798" s="64"/>
    </row>
    <row r="799" spans="1:12" ht="15" thickBot="1" x14ac:dyDescent="0.35">
      <c r="A799" s="663" t="s">
        <v>228</v>
      </c>
      <c r="B799" s="665" t="s">
        <v>478</v>
      </c>
      <c r="C799" s="304">
        <v>325</v>
      </c>
      <c r="D799" s="304">
        <v>341</v>
      </c>
      <c r="E799" s="304">
        <v>358</v>
      </c>
      <c r="F799" s="49" t="s">
        <v>520</v>
      </c>
      <c r="G799" s="47" t="s">
        <v>161</v>
      </c>
      <c r="H799" s="54">
        <v>288724610</v>
      </c>
      <c r="I799" s="42" t="s">
        <v>384</v>
      </c>
    </row>
    <row r="800" spans="1:12" ht="15" thickBot="1" x14ac:dyDescent="0.35">
      <c r="A800" s="663"/>
      <c r="B800" s="666"/>
      <c r="C800" s="304"/>
      <c r="D800" s="304"/>
      <c r="E800" s="304"/>
      <c r="F800" s="49" t="s">
        <v>521</v>
      </c>
      <c r="G800" s="47" t="s">
        <v>163</v>
      </c>
      <c r="H800" s="54"/>
      <c r="I800" s="42"/>
    </row>
    <row r="801" spans="1:9" ht="15" thickBot="1" x14ac:dyDescent="0.35">
      <c r="A801" s="663"/>
      <c r="B801" s="666"/>
      <c r="C801" s="304"/>
      <c r="D801" s="304"/>
      <c r="E801" s="304"/>
      <c r="F801" s="49"/>
      <c r="G801" s="47" t="s">
        <v>230</v>
      </c>
      <c r="H801" s="54"/>
      <c r="I801" s="42"/>
    </row>
    <row r="802" spans="1:9" ht="15" thickBot="1" x14ac:dyDescent="0.35">
      <c r="A802" s="663"/>
      <c r="B802" s="666"/>
      <c r="C802" s="304">
        <v>382.3</v>
      </c>
      <c r="D802" s="304">
        <v>401</v>
      </c>
      <c r="E802" s="304">
        <v>421</v>
      </c>
      <c r="F802" s="49"/>
      <c r="G802" s="47" t="s">
        <v>477</v>
      </c>
      <c r="H802" s="54"/>
      <c r="I802" s="42"/>
    </row>
    <row r="803" spans="1:9" ht="15" thickBot="1" x14ac:dyDescent="0.35">
      <c r="A803" s="663"/>
      <c r="B803" s="666"/>
      <c r="C803" s="304"/>
      <c r="D803" s="304"/>
      <c r="E803" s="304"/>
      <c r="F803" s="49"/>
      <c r="G803" s="47" t="s">
        <v>164</v>
      </c>
      <c r="H803" s="55"/>
      <c r="I803" s="42"/>
    </row>
    <row r="804" spans="1:9" ht="15" thickBot="1" x14ac:dyDescent="0.35">
      <c r="A804" s="664"/>
      <c r="B804" s="667"/>
      <c r="C804" s="27">
        <f t="shared" ref="C804:D804" si="189">SUM(C799:C803)</f>
        <v>707.3</v>
      </c>
      <c r="D804" s="305">
        <f t="shared" si="189"/>
        <v>742</v>
      </c>
      <c r="E804" s="305">
        <f>SUM(E799:E803)</f>
        <v>779</v>
      </c>
      <c r="F804" s="48"/>
      <c r="G804" s="27" t="s">
        <v>166</v>
      </c>
      <c r="H804" s="55"/>
      <c r="I804" s="42"/>
    </row>
    <row r="805" spans="1:9" ht="27" thickBot="1" x14ac:dyDescent="0.35">
      <c r="A805" s="58" t="s">
        <v>158</v>
      </c>
      <c r="B805" s="59" t="s">
        <v>475</v>
      </c>
      <c r="C805" s="60"/>
      <c r="D805" s="60"/>
      <c r="E805" s="60"/>
      <c r="F805" s="61" t="s">
        <v>287</v>
      </c>
      <c r="G805" s="59"/>
      <c r="H805" s="60"/>
      <c r="I805" s="60"/>
    </row>
    <row r="806" spans="1:9" ht="15" thickBot="1" x14ac:dyDescent="0.35">
      <c r="A806" s="62" t="s">
        <v>180</v>
      </c>
      <c r="B806" s="63" t="s">
        <v>479</v>
      </c>
      <c r="C806" s="64"/>
      <c r="D806" s="64"/>
      <c r="E806" s="64"/>
      <c r="F806" s="65" t="s">
        <v>292</v>
      </c>
      <c r="G806" s="63"/>
      <c r="H806" s="64"/>
      <c r="I806" s="64"/>
    </row>
    <row r="807" spans="1:9" ht="15" thickBot="1" x14ac:dyDescent="0.35">
      <c r="A807" s="663" t="s">
        <v>183</v>
      </c>
      <c r="B807" s="665" t="s">
        <v>1123</v>
      </c>
      <c r="C807" s="304">
        <v>164</v>
      </c>
      <c r="D807" s="304">
        <v>172</v>
      </c>
      <c r="E807" s="304">
        <v>180</v>
      </c>
      <c r="F807" s="49" t="s">
        <v>516</v>
      </c>
      <c r="G807" s="47" t="s">
        <v>161</v>
      </c>
      <c r="H807" s="54">
        <v>288724610</v>
      </c>
      <c r="I807" s="42" t="s">
        <v>384</v>
      </c>
    </row>
    <row r="808" spans="1:9" ht="15" thickBot="1" x14ac:dyDescent="0.35">
      <c r="A808" s="663"/>
      <c r="B808" s="666"/>
      <c r="C808" s="304"/>
      <c r="D808" s="304"/>
      <c r="E808" s="304"/>
      <c r="F808" s="49" t="s">
        <v>517</v>
      </c>
      <c r="G808" s="47" t="s">
        <v>163</v>
      </c>
      <c r="H808" s="54"/>
      <c r="I808" s="42"/>
    </row>
    <row r="809" spans="1:9" ht="15" thickBot="1" x14ac:dyDescent="0.35">
      <c r="A809" s="663"/>
      <c r="B809" s="666"/>
      <c r="C809" s="304"/>
      <c r="D809" s="304"/>
      <c r="E809" s="304"/>
      <c r="F809" s="49" t="s">
        <v>295</v>
      </c>
      <c r="G809" s="47" t="s">
        <v>230</v>
      </c>
      <c r="H809" s="54"/>
      <c r="I809" s="42"/>
    </row>
    <row r="810" spans="1:9" ht="15" thickBot="1" x14ac:dyDescent="0.35">
      <c r="A810" s="663"/>
      <c r="B810" s="666"/>
      <c r="C810" s="304">
        <v>200</v>
      </c>
      <c r="D810" s="304">
        <v>210</v>
      </c>
      <c r="E810" s="304">
        <v>220</v>
      </c>
      <c r="F810" s="49"/>
      <c r="G810" s="47" t="s">
        <v>477</v>
      </c>
      <c r="H810" s="54"/>
      <c r="I810" s="42"/>
    </row>
    <row r="811" spans="1:9" ht="15" thickBot="1" x14ac:dyDescent="0.35">
      <c r="A811" s="663"/>
      <c r="B811" s="666"/>
      <c r="C811" s="304"/>
      <c r="D811" s="304"/>
      <c r="E811" s="304"/>
      <c r="F811" s="49"/>
      <c r="G811" s="47" t="s">
        <v>164</v>
      </c>
      <c r="H811" s="55"/>
      <c r="I811" s="42"/>
    </row>
    <row r="812" spans="1:9" ht="15" thickBot="1" x14ac:dyDescent="0.35">
      <c r="A812" s="664"/>
      <c r="B812" s="667"/>
      <c r="C812" s="305">
        <f t="shared" ref="C812" si="190">SUM(C807:C811)</f>
        <v>364</v>
      </c>
      <c r="D812" s="305">
        <f t="shared" ref="D812" si="191">SUM(D807:D811)</f>
        <v>382</v>
      </c>
      <c r="E812" s="305">
        <f>SUM(E807:E811)</f>
        <v>400</v>
      </c>
      <c r="F812" s="48"/>
      <c r="G812" s="27" t="s">
        <v>166</v>
      </c>
      <c r="H812" s="55"/>
      <c r="I812" s="42"/>
    </row>
    <row r="813" spans="1:9" ht="15" thickBot="1" x14ac:dyDescent="0.35">
      <c r="A813" s="663" t="s">
        <v>184</v>
      </c>
      <c r="B813" s="665" t="s">
        <v>1124</v>
      </c>
      <c r="C813" s="47"/>
      <c r="D813" s="47"/>
      <c r="E813" s="47"/>
      <c r="F813" s="49" t="s">
        <v>518</v>
      </c>
      <c r="G813" s="47" t="s">
        <v>161</v>
      </c>
      <c r="H813" s="54">
        <v>288724610</v>
      </c>
      <c r="I813" s="42" t="s">
        <v>384</v>
      </c>
    </row>
    <row r="814" spans="1:9" ht="15" thickBot="1" x14ac:dyDescent="0.35">
      <c r="A814" s="663"/>
      <c r="B814" s="666"/>
      <c r="C814" s="47"/>
      <c r="D814" s="47"/>
      <c r="E814" s="47"/>
      <c r="F814" s="49" t="s">
        <v>519</v>
      </c>
      <c r="G814" s="47" t="s">
        <v>163</v>
      </c>
      <c r="H814" s="54"/>
      <c r="I814" s="42"/>
    </row>
    <row r="815" spans="1:9" ht="15" thickBot="1" x14ac:dyDescent="0.35">
      <c r="A815" s="663"/>
      <c r="B815" s="666"/>
      <c r="C815" s="47"/>
      <c r="D815" s="47"/>
      <c r="E815" s="47"/>
      <c r="F815" s="49"/>
      <c r="G815" s="47" t="s">
        <v>230</v>
      </c>
      <c r="H815" s="54"/>
      <c r="I815" s="42"/>
    </row>
    <row r="816" spans="1:9" ht="15" thickBot="1" x14ac:dyDescent="0.35">
      <c r="A816" s="663"/>
      <c r="B816" s="666"/>
      <c r="C816" s="47"/>
      <c r="D816" s="47"/>
      <c r="E816" s="47"/>
      <c r="F816" s="49"/>
      <c r="G816" s="47" t="s">
        <v>477</v>
      </c>
      <c r="H816" s="54"/>
      <c r="I816" s="42"/>
    </row>
    <row r="817" spans="1:9" ht="15" thickBot="1" x14ac:dyDescent="0.35">
      <c r="A817" s="663"/>
      <c r="B817" s="666"/>
      <c r="C817" s="47"/>
      <c r="D817" s="47"/>
      <c r="E817" s="47"/>
      <c r="F817" s="49"/>
      <c r="G817" s="47" t="s">
        <v>164</v>
      </c>
      <c r="H817" s="55"/>
      <c r="I817" s="42"/>
    </row>
    <row r="818" spans="1:9" ht="15" thickBot="1" x14ac:dyDescent="0.35">
      <c r="A818" s="664"/>
      <c r="B818" s="667"/>
      <c r="C818" s="27">
        <f t="shared" ref="C818" si="192">SUM(C813:C817)</f>
        <v>0</v>
      </c>
      <c r="D818" s="27">
        <f t="shared" ref="D818" si="193">SUM(D813:D817)</f>
        <v>0</v>
      </c>
      <c r="E818" s="27">
        <f>SUM(E813:E817)</f>
        <v>0</v>
      </c>
      <c r="F818" s="48"/>
      <c r="G818" s="27" t="s">
        <v>166</v>
      </c>
      <c r="H818" s="55"/>
      <c r="I818" s="42"/>
    </row>
    <row r="819" spans="1:9" ht="27" thickBot="1" x14ac:dyDescent="0.35">
      <c r="A819" s="58" t="s">
        <v>158</v>
      </c>
      <c r="B819" s="59" t="s">
        <v>475</v>
      </c>
      <c r="C819" s="60"/>
      <c r="D819" s="60"/>
      <c r="E819" s="60"/>
      <c r="F819" s="61" t="s">
        <v>287</v>
      </c>
      <c r="G819" s="59"/>
      <c r="H819" s="60"/>
      <c r="I819" s="60"/>
    </row>
    <row r="820" spans="1:9" ht="27" thickBot="1" x14ac:dyDescent="0.35">
      <c r="A820" s="62" t="s">
        <v>401</v>
      </c>
      <c r="B820" s="63" t="s">
        <v>481</v>
      </c>
      <c r="C820" s="64"/>
      <c r="D820" s="64"/>
      <c r="E820" s="64"/>
      <c r="F820" s="65" t="s">
        <v>480</v>
      </c>
      <c r="G820" s="63"/>
      <c r="H820" s="64"/>
      <c r="I820" s="64"/>
    </row>
    <row r="821" spans="1:9" ht="15" thickBot="1" x14ac:dyDescent="0.35">
      <c r="A821" s="663" t="s">
        <v>402</v>
      </c>
      <c r="B821" s="665" t="s">
        <v>1125</v>
      </c>
      <c r="C821" s="47"/>
      <c r="D821" s="47"/>
      <c r="E821" s="47"/>
      <c r="F821" s="49"/>
      <c r="G821" s="47" t="s">
        <v>161</v>
      </c>
      <c r="H821" s="54">
        <v>288724610</v>
      </c>
      <c r="I821" s="42" t="s">
        <v>384</v>
      </c>
    </row>
    <row r="822" spans="1:9" ht="15" thickBot="1" x14ac:dyDescent="0.35">
      <c r="A822" s="663"/>
      <c r="B822" s="666"/>
      <c r="C822" s="47"/>
      <c r="D822" s="47"/>
      <c r="E822" s="47"/>
      <c r="F822" s="49"/>
      <c r="G822" s="47" t="s">
        <v>163</v>
      </c>
      <c r="H822" s="54"/>
      <c r="I822" s="42"/>
    </row>
    <row r="823" spans="1:9" ht="15" thickBot="1" x14ac:dyDescent="0.35">
      <c r="A823" s="663"/>
      <c r="B823" s="666"/>
      <c r="C823" s="47"/>
      <c r="D823" s="47"/>
      <c r="E823" s="47"/>
      <c r="F823" s="49"/>
      <c r="G823" s="47" t="s">
        <v>230</v>
      </c>
      <c r="H823" s="54"/>
      <c r="I823" s="42"/>
    </row>
    <row r="824" spans="1:9" ht="15" thickBot="1" x14ac:dyDescent="0.35">
      <c r="A824" s="663"/>
      <c r="B824" s="666"/>
      <c r="C824" s="47"/>
      <c r="D824" s="47"/>
      <c r="E824" s="47"/>
      <c r="F824" s="49"/>
      <c r="G824" s="47" t="s">
        <v>477</v>
      </c>
      <c r="H824" s="54"/>
      <c r="I824" s="42"/>
    </row>
    <row r="825" spans="1:9" ht="15" thickBot="1" x14ac:dyDescent="0.35">
      <c r="A825" s="663"/>
      <c r="B825" s="666"/>
      <c r="C825" s="47"/>
      <c r="D825" s="47"/>
      <c r="E825" s="47"/>
      <c r="F825" s="49"/>
      <c r="G825" s="47" t="s">
        <v>164</v>
      </c>
      <c r="H825" s="55"/>
      <c r="I825" s="42"/>
    </row>
    <row r="826" spans="1:9" ht="15" thickBot="1" x14ac:dyDescent="0.35">
      <c r="A826" s="664"/>
      <c r="B826" s="667"/>
      <c r="C826" s="27">
        <f t="shared" ref="C826" si="194">SUM(C821:C825)</f>
        <v>0</v>
      </c>
      <c r="D826" s="27">
        <f t="shared" ref="D826" si="195">SUM(D821:D825)</f>
        <v>0</v>
      </c>
      <c r="E826" s="27">
        <f>SUM(E821:E825)</f>
        <v>0</v>
      </c>
      <c r="F826" s="48"/>
      <c r="G826" s="27" t="s">
        <v>166</v>
      </c>
      <c r="H826" s="55"/>
      <c r="I826" s="42"/>
    </row>
    <row r="827" spans="1:9" ht="27" thickBot="1" x14ac:dyDescent="0.35">
      <c r="A827" s="58" t="s">
        <v>158</v>
      </c>
      <c r="B827" s="59" t="s">
        <v>475</v>
      </c>
      <c r="C827" s="60"/>
      <c r="D827" s="60"/>
      <c r="E827" s="60"/>
      <c r="F827" s="61" t="s">
        <v>287</v>
      </c>
      <c r="G827" s="59"/>
      <c r="H827" s="60"/>
      <c r="I827" s="60"/>
    </row>
    <row r="828" spans="1:9" ht="15" thickBot="1" x14ac:dyDescent="0.35">
      <c r="A828" s="62" t="s">
        <v>482</v>
      </c>
      <c r="B828" s="63" t="s">
        <v>299</v>
      </c>
      <c r="C828" s="64"/>
      <c r="D828" s="64"/>
      <c r="E828" s="64"/>
      <c r="F828" s="65" t="s">
        <v>298</v>
      </c>
      <c r="G828" s="63"/>
      <c r="H828" s="64"/>
      <c r="I828" s="64"/>
    </row>
    <row r="829" spans="1:9" ht="15" thickBot="1" x14ac:dyDescent="0.35">
      <c r="A829" s="663" t="s">
        <v>483</v>
      </c>
      <c r="B829" s="665" t="s">
        <v>1128</v>
      </c>
      <c r="C829" s="47"/>
      <c r="D829" s="47"/>
      <c r="E829" s="47"/>
      <c r="F829" s="49"/>
      <c r="G829" s="47" t="s">
        <v>161</v>
      </c>
      <c r="H829" s="54">
        <v>288724610</v>
      </c>
      <c r="I829" s="42" t="s">
        <v>384</v>
      </c>
    </row>
    <row r="830" spans="1:9" ht="15" thickBot="1" x14ac:dyDescent="0.35">
      <c r="A830" s="663"/>
      <c r="B830" s="666"/>
      <c r="C830" s="47"/>
      <c r="D830" s="47"/>
      <c r="E830" s="47"/>
      <c r="F830" s="49"/>
      <c r="G830" s="47" t="s">
        <v>163</v>
      </c>
      <c r="H830" s="54"/>
      <c r="I830" s="42"/>
    </row>
    <row r="831" spans="1:9" ht="15" thickBot="1" x14ac:dyDescent="0.35">
      <c r="A831" s="663"/>
      <c r="B831" s="666"/>
      <c r="C831" s="47"/>
      <c r="D831" s="47"/>
      <c r="E831" s="47"/>
      <c r="F831" s="49"/>
      <c r="G831" s="47" t="s">
        <v>230</v>
      </c>
      <c r="H831" s="54"/>
      <c r="I831" s="42"/>
    </row>
    <row r="832" spans="1:9" ht="15" thickBot="1" x14ac:dyDescent="0.35">
      <c r="A832" s="663"/>
      <c r="B832" s="666"/>
      <c r="C832" s="47"/>
      <c r="D832" s="47"/>
      <c r="E832" s="47"/>
      <c r="F832" s="49"/>
      <c r="G832" s="47" t="s">
        <v>477</v>
      </c>
      <c r="H832" s="54"/>
      <c r="I832" s="42"/>
    </row>
    <row r="833" spans="1:9" ht="15" thickBot="1" x14ac:dyDescent="0.35">
      <c r="A833" s="663"/>
      <c r="B833" s="666"/>
      <c r="C833" s="47"/>
      <c r="D833" s="47"/>
      <c r="E833" s="47"/>
      <c r="F833" s="49"/>
      <c r="G833" s="47" t="s">
        <v>164</v>
      </c>
      <c r="H833" s="55"/>
      <c r="I833" s="42"/>
    </row>
    <row r="834" spans="1:9" ht="15" thickBot="1" x14ac:dyDescent="0.35">
      <c r="A834" s="664"/>
      <c r="B834" s="667"/>
      <c r="C834" s="27">
        <f t="shared" ref="C834" si="196">SUM(C829:C833)</f>
        <v>0</v>
      </c>
      <c r="D834" s="27">
        <f t="shared" ref="D834" si="197">SUM(D829:D833)</f>
        <v>0</v>
      </c>
      <c r="E834" s="27">
        <f>SUM(E829:E833)</f>
        <v>0</v>
      </c>
      <c r="F834" s="48"/>
      <c r="G834" s="27" t="s">
        <v>166</v>
      </c>
      <c r="H834" s="55"/>
      <c r="I834" s="42"/>
    </row>
    <row r="835" spans="1:9" ht="27" thickBot="1" x14ac:dyDescent="0.35">
      <c r="A835" s="58" t="s">
        <v>158</v>
      </c>
      <c r="B835" s="59" t="s">
        <v>475</v>
      </c>
      <c r="C835" s="60"/>
      <c r="D835" s="60"/>
      <c r="E835" s="60"/>
      <c r="F835" s="61" t="s">
        <v>287</v>
      </c>
      <c r="G835" s="59"/>
      <c r="H835" s="60"/>
      <c r="I835" s="60"/>
    </row>
    <row r="836" spans="1:9" ht="40.200000000000003" thickBot="1" x14ac:dyDescent="0.35">
      <c r="A836" s="62" t="s">
        <v>484</v>
      </c>
      <c r="B836" s="380" t="s">
        <v>1638</v>
      </c>
      <c r="C836" s="64"/>
      <c r="D836" s="64"/>
      <c r="E836" s="64"/>
      <c r="F836" s="65" t="s">
        <v>486</v>
      </c>
      <c r="G836" s="63"/>
      <c r="H836" s="64"/>
      <c r="I836" s="64"/>
    </row>
    <row r="837" spans="1:9" ht="15" thickBot="1" x14ac:dyDescent="0.35">
      <c r="A837" s="663" t="s">
        <v>485</v>
      </c>
      <c r="B837" s="665" t="s">
        <v>487</v>
      </c>
      <c r="C837" s="47">
        <v>2048.3000000000002</v>
      </c>
      <c r="D837" s="304">
        <v>2000</v>
      </c>
      <c r="E837" s="304"/>
      <c r="F837" s="49"/>
      <c r="G837" s="47" t="s">
        <v>161</v>
      </c>
      <c r="H837" s="54">
        <v>288724610</v>
      </c>
      <c r="I837" s="42" t="s">
        <v>384</v>
      </c>
    </row>
    <row r="838" spans="1:9" ht="15" thickBot="1" x14ac:dyDescent="0.35">
      <c r="A838" s="663"/>
      <c r="B838" s="666"/>
      <c r="C838" s="47"/>
      <c r="D838" s="304"/>
      <c r="E838" s="304"/>
      <c r="F838" s="49"/>
      <c r="G838" s="47" t="s">
        <v>163</v>
      </c>
      <c r="H838" s="54"/>
      <c r="I838" s="42"/>
    </row>
    <row r="839" spans="1:9" ht="15" thickBot="1" x14ac:dyDescent="0.35">
      <c r="A839" s="663"/>
      <c r="B839" s="666"/>
      <c r="C839" s="47"/>
      <c r="D839" s="304"/>
      <c r="E839" s="304"/>
      <c r="F839" s="49"/>
      <c r="G839" s="47" t="s">
        <v>230</v>
      </c>
      <c r="H839" s="54"/>
      <c r="I839" s="42"/>
    </row>
    <row r="840" spans="1:9" ht="15" thickBot="1" x14ac:dyDescent="0.35">
      <c r="A840" s="663"/>
      <c r="B840" s="666"/>
      <c r="C840" s="47"/>
      <c r="D840" s="304"/>
      <c r="E840" s="304"/>
      <c r="F840" s="49"/>
      <c r="G840" s="47" t="s">
        <v>477</v>
      </c>
      <c r="H840" s="54"/>
      <c r="I840" s="42"/>
    </row>
    <row r="841" spans="1:9" ht="15" thickBot="1" x14ac:dyDescent="0.35">
      <c r="A841" s="663"/>
      <c r="B841" s="666"/>
      <c r="C841" s="47"/>
      <c r="D841" s="304"/>
      <c r="E841" s="304"/>
      <c r="F841" s="49"/>
      <c r="G841" s="47" t="s">
        <v>164</v>
      </c>
      <c r="H841" s="55"/>
      <c r="I841" s="42"/>
    </row>
    <row r="842" spans="1:9" ht="15" thickBot="1" x14ac:dyDescent="0.35">
      <c r="A842" s="664"/>
      <c r="B842" s="667"/>
      <c r="C842" s="27">
        <f t="shared" ref="C842" si="198">SUM(C837:C841)</f>
        <v>2048.3000000000002</v>
      </c>
      <c r="D842" s="305">
        <f t="shared" ref="D842" si="199">SUM(D837:D841)</f>
        <v>2000</v>
      </c>
      <c r="E842" s="305">
        <f>SUM(E837:E841)</f>
        <v>0</v>
      </c>
      <c r="F842" s="48"/>
      <c r="G842" s="27" t="s">
        <v>166</v>
      </c>
      <c r="H842" s="55"/>
      <c r="I842" s="42"/>
    </row>
    <row r="843" spans="1:9" ht="15" thickBot="1" x14ac:dyDescent="0.35">
      <c r="A843" s="663" t="s">
        <v>488</v>
      </c>
      <c r="B843" s="665" t="s">
        <v>489</v>
      </c>
      <c r="C843" s="47"/>
      <c r="D843" s="47"/>
      <c r="E843" s="47"/>
      <c r="F843" s="48"/>
      <c r="G843" s="27"/>
      <c r="H843" s="55"/>
      <c r="I843" s="42"/>
    </row>
    <row r="844" spans="1:9" ht="15" thickBot="1" x14ac:dyDescent="0.35">
      <c r="A844" s="663"/>
      <c r="B844" s="666"/>
      <c r="C844" s="47"/>
      <c r="D844" s="47"/>
      <c r="E844" s="47"/>
      <c r="F844" s="48"/>
      <c r="G844" s="27"/>
      <c r="H844" s="55"/>
      <c r="I844" s="42"/>
    </row>
    <row r="845" spans="1:9" ht="15" thickBot="1" x14ac:dyDescent="0.35">
      <c r="A845" s="663"/>
      <c r="B845" s="666"/>
      <c r="C845" s="47"/>
      <c r="D845" s="47"/>
      <c r="E845" s="47"/>
      <c r="F845" s="48"/>
      <c r="G845" s="27"/>
      <c r="H845" s="55"/>
      <c r="I845" s="42"/>
    </row>
    <row r="846" spans="1:9" ht="15" thickBot="1" x14ac:dyDescent="0.35">
      <c r="A846" s="663"/>
      <c r="B846" s="666"/>
      <c r="C846" s="47"/>
      <c r="D846" s="47"/>
      <c r="E846" s="47"/>
      <c r="F846" s="48"/>
      <c r="G846" s="27"/>
      <c r="H846" s="55"/>
      <c r="I846" s="42"/>
    </row>
    <row r="847" spans="1:9" ht="15" thickBot="1" x14ac:dyDescent="0.35">
      <c r="A847" s="663"/>
      <c r="B847" s="666"/>
      <c r="C847" s="47"/>
      <c r="D847" s="47"/>
      <c r="E847" s="47"/>
      <c r="F847" s="48"/>
      <c r="G847" s="27"/>
      <c r="H847" s="55"/>
      <c r="I847" s="42"/>
    </row>
    <row r="848" spans="1:9" ht="15" thickBot="1" x14ac:dyDescent="0.35">
      <c r="A848" s="664"/>
      <c r="B848" s="667"/>
      <c r="C848" s="27">
        <f t="shared" ref="C848:D848" si="200">SUM(C843:C847)</f>
        <v>0</v>
      </c>
      <c r="D848" s="27">
        <f t="shared" si="200"/>
        <v>0</v>
      </c>
      <c r="E848" s="27">
        <f>SUM(E843:E847)</f>
        <v>0</v>
      </c>
      <c r="F848" s="48"/>
      <c r="G848" s="27"/>
      <c r="H848" s="55"/>
      <c r="I848" s="42"/>
    </row>
    <row r="849" spans="1:9" ht="15" thickBot="1" x14ac:dyDescent="0.35">
      <c r="A849" s="44"/>
      <c r="B849" s="50" t="s">
        <v>235</v>
      </c>
      <c r="C849" s="18"/>
      <c r="D849" s="18"/>
      <c r="E849" s="18"/>
      <c r="F849" s="18"/>
      <c r="G849" s="27"/>
      <c r="H849" s="54"/>
      <c r="I849" s="54"/>
    </row>
    <row r="850" spans="1:9" ht="27" thickBot="1" x14ac:dyDescent="0.35">
      <c r="A850" s="58" t="s">
        <v>236</v>
      </c>
      <c r="B850" s="59" t="s">
        <v>490</v>
      </c>
      <c r="C850" s="60"/>
      <c r="D850" s="60"/>
      <c r="E850" s="60"/>
      <c r="F850" s="61" t="s">
        <v>305</v>
      </c>
      <c r="G850" s="59"/>
      <c r="H850" s="60"/>
      <c r="I850" s="60"/>
    </row>
    <row r="851" spans="1:9" ht="27" thickBot="1" x14ac:dyDescent="0.35">
      <c r="A851" s="62" t="s">
        <v>237</v>
      </c>
      <c r="B851" s="63" t="s">
        <v>491</v>
      </c>
      <c r="C851" s="64"/>
      <c r="D851" s="64"/>
      <c r="E851" s="64"/>
      <c r="F851" s="65" t="s">
        <v>307</v>
      </c>
      <c r="G851" s="63"/>
      <c r="H851" s="64"/>
      <c r="I851" s="64"/>
    </row>
    <row r="852" spans="1:9" ht="15" thickBot="1" x14ac:dyDescent="0.35">
      <c r="A852" s="663" t="s">
        <v>240</v>
      </c>
      <c r="B852" s="665" t="s">
        <v>1066</v>
      </c>
      <c r="C852" s="47"/>
      <c r="D852" s="47"/>
      <c r="E852" s="47"/>
      <c r="F852" s="49"/>
      <c r="G852" s="47" t="s">
        <v>161</v>
      </c>
      <c r="H852" s="54">
        <v>288724610</v>
      </c>
      <c r="I852" s="42" t="s">
        <v>384</v>
      </c>
    </row>
    <row r="853" spans="1:9" ht="15" thickBot="1" x14ac:dyDescent="0.35">
      <c r="A853" s="663"/>
      <c r="B853" s="666"/>
      <c r="C853" s="47"/>
      <c r="D853" s="47"/>
      <c r="E853" s="47"/>
      <c r="F853" s="49"/>
      <c r="G853" s="47" t="s">
        <v>163</v>
      </c>
      <c r="H853" s="54"/>
      <c r="I853" s="42"/>
    </row>
    <row r="854" spans="1:9" ht="15" thickBot="1" x14ac:dyDescent="0.35">
      <c r="A854" s="663"/>
      <c r="B854" s="666"/>
      <c r="C854" s="47"/>
      <c r="D854" s="47"/>
      <c r="E854" s="47"/>
      <c r="F854" s="49"/>
      <c r="G854" s="47" t="s">
        <v>230</v>
      </c>
      <c r="H854" s="54"/>
      <c r="I854" s="42"/>
    </row>
    <row r="855" spans="1:9" ht="15" thickBot="1" x14ac:dyDescent="0.35">
      <c r="A855" s="663"/>
      <c r="B855" s="666"/>
      <c r="C855" s="47"/>
      <c r="D855" s="47"/>
      <c r="E855" s="47"/>
      <c r="F855" s="49"/>
      <c r="G855" s="47" t="s">
        <v>477</v>
      </c>
      <c r="H855" s="54"/>
      <c r="I855" s="42"/>
    </row>
    <row r="856" spans="1:9" ht="15" thickBot="1" x14ac:dyDescent="0.35">
      <c r="A856" s="663"/>
      <c r="B856" s="666"/>
      <c r="C856" s="47"/>
      <c r="D856" s="47"/>
      <c r="E856" s="47"/>
      <c r="F856" s="49"/>
      <c r="G856" s="47" t="s">
        <v>164</v>
      </c>
      <c r="H856" s="55"/>
      <c r="I856" s="42"/>
    </row>
    <row r="857" spans="1:9" ht="15" thickBot="1" x14ac:dyDescent="0.35">
      <c r="A857" s="664"/>
      <c r="B857" s="667"/>
      <c r="C857" s="27">
        <f t="shared" ref="C857" si="201">SUM(C852:C856)</f>
        <v>0</v>
      </c>
      <c r="D857" s="27">
        <f t="shared" ref="D857" si="202">SUM(D852:D856)</f>
        <v>0</v>
      </c>
      <c r="E857" s="27">
        <f>SUM(E852:E856)</f>
        <v>0</v>
      </c>
      <c r="F857" s="48"/>
      <c r="G857" s="27" t="s">
        <v>166</v>
      </c>
      <c r="H857" s="55"/>
      <c r="I857" s="42"/>
    </row>
    <row r="858" spans="1:9" ht="15" thickBot="1" x14ac:dyDescent="0.35">
      <c r="A858" s="663" t="s">
        <v>250</v>
      </c>
      <c r="B858" s="665" t="s">
        <v>492</v>
      </c>
      <c r="C858" s="47"/>
      <c r="D858" s="47"/>
      <c r="E858" s="47"/>
      <c r="F858" s="49"/>
      <c r="G858" s="47" t="s">
        <v>161</v>
      </c>
      <c r="H858" s="54">
        <v>288724610</v>
      </c>
      <c r="I858" s="42" t="s">
        <v>384</v>
      </c>
    </row>
    <row r="859" spans="1:9" ht="15" thickBot="1" x14ac:dyDescent="0.35">
      <c r="A859" s="663"/>
      <c r="B859" s="666"/>
      <c r="C859" s="47"/>
      <c r="D859" s="47"/>
      <c r="E859" s="47"/>
      <c r="F859" s="49"/>
      <c r="G859" s="47" t="s">
        <v>163</v>
      </c>
      <c r="H859" s="54"/>
      <c r="I859" s="42"/>
    </row>
    <row r="860" spans="1:9" ht="15" thickBot="1" x14ac:dyDescent="0.35">
      <c r="A860" s="663"/>
      <c r="B860" s="666"/>
      <c r="C860" s="47"/>
      <c r="D860" s="47"/>
      <c r="E860" s="47"/>
      <c r="F860" s="49"/>
      <c r="G860" s="47" t="s">
        <v>230</v>
      </c>
      <c r="H860" s="54"/>
      <c r="I860" s="42"/>
    </row>
    <row r="861" spans="1:9" ht="15" thickBot="1" x14ac:dyDescent="0.35">
      <c r="A861" s="663"/>
      <c r="B861" s="666"/>
      <c r="C861" s="47"/>
      <c r="D861" s="47"/>
      <c r="E861" s="47"/>
      <c r="F861" s="49"/>
      <c r="G861" s="47" t="s">
        <v>477</v>
      </c>
      <c r="H861" s="54"/>
      <c r="I861" s="42"/>
    </row>
    <row r="862" spans="1:9" ht="15" thickBot="1" x14ac:dyDescent="0.35">
      <c r="A862" s="663"/>
      <c r="B862" s="666"/>
      <c r="C862" s="47"/>
      <c r="D862" s="47"/>
      <c r="E862" s="47"/>
      <c r="F862" s="49"/>
      <c r="G862" s="47" t="s">
        <v>164</v>
      </c>
      <c r="H862" s="55"/>
      <c r="I862" s="42"/>
    </row>
    <row r="863" spans="1:9" ht="15" thickBot="1" x14ac:dyDescent="0.35">
      <c r="A863" s="664"/>
      <c r="B863" s="667"/>
      <c r="C863" s="27">
        <f t="shared" ref="C863" si="203">SUM(C858:C862)</f>
        <v>0</v>
      </c>
      <c r="D863" s="27">
        <f t="shared" ref="D863" si="204">SUM(D858:D862)</f>
        <v>0</v>
      </c>
      <c r="E863" s="27">
        <f>SUM(E858:E862)</f>
        <v>0</v>
      </c>
      <c r="F863" s="48"/>
      <c r="G863" s="27" t="s">
        <v>166</v>
      </c>
      <c r="H863" s="55"/>
      <c r="I863" s="42"/>
    </row>
    <row r="864" spans="1:9" ht="15" thickBot="1" x14ac:dyDescent="0.35">
      <c r="A864" s="663" t="s">
        <v>370</v>
      </c>
      <c r="B864" s="665" t="s">
        <v>1129</v>
      </c>
      <c r="C864" s="47"/>
      <c r="D864" s="47"/>
      <c r="E864" s="47"/>
      <c r="F864" s="49"/>
      <c r="G864" s="47" t="s">
        <v>161</v>
      </c>
      <c r="H864" s="54">
        <v>288724610</v>
      </c>
      <c r="I864" s="42" t="s">
        <v>384</v>
      </c>
    </row>
    <row r="865" spans="1:9" ht="15" thickBot="1" x14ac:dyDescent="0.35">
      <c r="A865" s="663"/>
      <c r="B865" s="666"/>
      <c r="C865" s="47"/>
      <c r="D865" s="47"/>
      <c r="E865" s="47"/>
      <c r="F865" s="49"/>
      <c r="G865" s="47" t="s">
        <v>163</v>
      </c>
      <c r="H865" s="54"/>
      <c r="I865" s="42"/>
    </row>
    <row r="866" spans="1:9" ht="15" thickBot="1" x14ac:dyDescent="0.35">
      <c r="A866" s="663"/>
      <c r="B866" s="666"/>
      <c r="C866" s="47"/>
      <c r="D866" s="47"/>
      <c r="E866" s="47"/>
      <c r="F866" s="49"/>
      <c r="G866" s="47" t="s">
        <v>230</v>
      </c>
      <c r="H866" s="54"/>
      <c r="I866" s="42"/>
    </row>
    <row r="867" spans="1:9" ht="15" thickBot="1" x14ac:dyDescent="0.35">
      <c r="A867" s="663"/>
      <c r="B867" s="666"/>
      <c r="C867" s="47"/>
      <c r="D867" s="47"/>
      <c r="E867" s="47"/>
      <c r="F867" s="49"/>
      <c r="G867" s="47" t="s">
        <v>477</v>
      </c>
      <c r="H867" s="54"/>
      <c r="I867" s="42"/>
    </row>
    <row r="868" spans="1:9" ht="15" thickBot="1" x14ac:dyDescent="0.35">
      <c r="A868" s="663"/>
      <c r="B868" s="666"/>
      <c r="C868" s="47"/>
      <c r="D868" s="47"/>
      <c r="E868" s="47"/>
      <c r="F868" s="49"/>
      <c r="G868" s="47" t="s">
        <v>164</v>
      </c>
      <c r="H868" s="55"/>
      <c r="I868" s="42"/>
    </row>
    <row r="869" spans="1:9" ht="15" thickBot="1" x14ac:dyDescent="0.35">
      <c r="A869" s="664"/>
      <c r="B869" s="667"/>
      <c r="C869" s="27">
        <f t="shared" ref="C869" si="205">SUM(C864:C868)</f>
        <v>0</v>
      </c>
      <c r="D869" s="27">
        <f t="shared" ref="D869" si="206">SUM(D864:D868)</f>
        <v>0</v>
      </c>
      <c r="E869" s="27">
        <f>SUM(E864:E868)</f>
        <v>0</v>
      </c>
      <c r="F869" s="48"/>
      <c r="G869" s="27" t="s">
        <v>166</v>
      </c>
      <c r="H869" s="55"/>
      <c r="I869" s="42"/>
    </row>
    <row r="870" spans="1:9" ht="15" thickBot="1" x14ac:dyDescent="0.35">
      <c r="A870" s="663" t="s">
        <v>371</v>
      </c>
      <c r="B870" s="665" t="s">
        <v>493</v>
      </c>
      <c r="C870" s="304">
        <v>50</v>
      </c>
      <c r="D870" s="304">
        <v>53</v>
      </c>
      <c r="E870" s="304">
        <v>55</v>
      </c>
      <c r="F870" s="49"/>
      <c r="G870" s="47" t="s">
        <v>161</v>
      </c>
      <c r="H870" s="54">
        <v>288724610</v>
      </c>
      <c r="I870" s="42" t="s">
        <v>384</v>
      </c>
    </row>
    <row r="871" spans="1:9" ht="15" thickBot="1" x14ac:dyDescent="0.35">
      <c r="A871" s="663"/>
      <c r="B871" s="666"/>
      <c r="C871" s="304"/>
      <c r="D871" s="304"/>
      <c r="E871" s="304"/>
      <c r="F871" s="49"/>
      <c r="G871" s="47" t="s">
        <v>163</v>
      </c>
      <c r="H871" s="54"/>
      <c r="I871" s="42"/>
    </row>
    <row r="872" spans="1:9" ht="15" thickBot="1" x14ac:dyDescent="0.35">
      <c r="A872" s="663"/>
      <c r="B872" s="666"/>
      <c r="C872" s="304"/>
      <c r="D872" s="304"/>
      <c r="E872" s="304"/>
      <c r="F872" s="49"/>
      <c r="G872" s="47" t="s">
        <v>230</v>
      </c>
      <c r="H872" s="54"/>
      <c r="I872" s="42"/>
    </row>
    <row r="873" spans="1:9" ht="15" thickBot="1" x14ac:dyDescent="0.35">
      <c r="A873" s="663"/>
      <c r="B873" s="666"/>
      <c r="C873" s="304"/>
      <c r="D873" s="304"/>
      <c r="E873" s="304"/>
      <c r="F873" s="49"/>
      <c r="G873" s="47" t="s">
        <v>477</v>
      </c>
      <c r="H873" s="54"/>
      <c r="I873" s="42"/>
    </row>
    <row r="874" spans="1:9" ht="15" thickBot="1" x14ac:dyDescent="0.35">
      <c r="A874" s="663"/>
      <c r="B874" s="666"/>
      <c r="C874" s="304"/>
      <c r="D874" s="304"/>
      <c r="E874" s="304"/>
      <c r="F874" s="49"/>
      <c r="G874" s="47" t="s">
        <v>164</v>
      </c>
      <c r="H874" s="55"/>
      <c r="I874" s="42"/>
    </row>
    <row r="875" spans="1:9" ht="15" thickBot="1" x14ac:dyDescent="0.35">
      <c r="A875" s="664"/>
      <c r="B875" s="667"/>
      <c r="C875" s="305">
        <f t="shared" ref="C875" si="207">SUM(C870:C874)</f>
        <v>50</v>
      </c>
      <c r="D875" s="305">
        <f t="shared" ref="D875" si="208">SUM(D870:D874)</f>
        <v>53</v>
      </c>
      <c r="E875" s="305">
        <f>SUM(E870:E874)</f>
        <v>55</v>
      </c>
      <c r="F875" s="48"/>
      <c r="G875" s="27" t="s">
        <v>166</v>
      </c>
      <c r="H875" s="55"/>
      <c r="I875" s="42"/>
    </row>
    <row r="876" spans="1:9" ht="27" thickBot="1" x14ac:dyDescent="0.35">
      <c r="A876" s="58" t="s">
        <v>236</v>
      </c>
      <c r="B876" s="59" t="s">
        <v>490</v>
      </c>
      <c r="C876" s="60"/>
      <c r="D876" s="60"/>
      <c r="E876" s="60"/>
      <c r="F876" s="61" t="s">
        <v>305</v>
      </c>
      <c r="G876" s="59"/>
      <c r="H876" s="60"/>
      <c r="I876" s="60"/>
    </row>
    <row r="877" spans="1:9" ht="27" thickBot="1" x14ac:dyDescent="0.35">
      <c r="A877" s="62" t="s">
        <v>374</v>
      </c>
      <c r="B877" s="63" t="s">
        <v>494</v>
      </c>
      <c r="C877" s="64"/>
      <c r="D877" s="64"/>
      <c r="E877" s="64"/>
      <c r="F877" s="65" t="s">
        <v>316</v>
      </c>
      <c r="G877" s="63"/>
      <c r="H877" s="64"/>
      <c r="I877" s="64"/>
    </row>
    <row r="878" spans="1:9" ht="15" thickBot="1" x14ac:dyDescent="0.35">
      <c r="A878" s="663" t="s">
        <v>377</v>
      </c>
      <c r="B878" s="665" t="s">
        <v>495</v>
      </c>
      <c r="C878" s="47">
        <v>116.4</v>
      </c>
      <c r="D878" s="304">
        <v>118</v>
      </c>
      <c r="E878" s="304">
        <v>120</v>
      </c>
      <c r="F878" s="49"/>
      <c r="G878" s="47" t="s">
        <v>161</v>
      </c>
      <c r="H878" s="54">
        <v>288724610</v>
      </c>
      <c r="I878" s="42" t="s">
        <v>384</v>
      </c>
    </row>
    <row r="879" spans="1:9" ht="15" thickBot="1" x14ac:dyDescent="0.35">
      <c r="A879" s="663"/>
      <c r="B879" s="666"/>
      <c r="C879" s="47"/>
      <c r="D879" s="304"/>
      <c r="E879" s="304"/>
      <c r="F879" s="49"/>
      <c r="G879" s="47" t="s">
        <v>163</v>
      </c>
      <c r="H879" s="54"/>
      <c r="I879" s="42"/>
    </row>
    <row r="880" spans="1:9" ht="15" thickBot="1" x14ac:dyDescent="0.35">
      <c r="A880" s="663"/>
      <c r="B880" s="666"/>
      <c r="C880" s="47"/>
      <c r="D880" s="304"/>
      <c r="E880" s="304"/>
      <c r="F880" s="49"/>
      <c r="G880" s="47" t="s">
        <v>230</v>
      </c>
      <c r="H880" s="54"/>
      <c r="I880" s="42"/>
    </row>
    <row r="881" spans="1:9" ht="15" thickBot="1" x14ac:dyDescent="0.35">
      <c r="A881" s="663"/>
      <c r="B881" s="666"/>
      <c r="C881" s="47"/>
      <c r="D881" s="304"/>
      <c r="E881" s="304"/>
      <c r="F881" s="49"/>
      <c r="G881" s="47" t="s">
        <v>477</v>
      </c>
      <c r="H881" s="54"/>
      <c r="I881" s="42"/>
    </row>
    <row r="882" spans="1:9" ht="15" thickBot="1" x14ac:dyDescent="0.35">
      <c r="A882" s="663"/>
      <c r="B882" s="666"/>
      <c r="C882" s="47"/>
      <c r="D882" s="304"/>
      <c r="E882" s="304"/>
      <c r="F882" s="49"/>
      <c r="G882" s="47" t="s">
        <v>164</v>
      </c>
      <c r="H882" s="55"/>
      <c r="I882" s="42"/>
    </row>
    <row r="883" spans="1:9" ht="15" thickBot="1" x14ac:dyDescent="0.35">
      <c r="A883" s="664"/>
      <c r="B883" s="667"/>
      <c r="C883" s="27">
        <f t="shared" ref="C883" si="209">SUM(C878:C882)</f>
        <v>116.4</v>
      </c>
      <c r="D883" s="305">
        <f t="shared" ref="D883" si="210">SUM(D878:D882)</f>
        <v>118</v>
      </c>
      <c r="E883" s="305">
        <f>SUM(E878:E882)</f>
        <v>120</v>
      </c>
      <c r="F883" s="48"/>
      <c r="G883" s="27" t="s">
        <v>166</v>
      </c>
      <c r="H883" s="55"/>
      <c r="I883" s="42"/>
    </row>
    <row r="884" spans="1:9" ht="15" thickBot="1" x14ac:dyDescent="0.35">
      <c r="A884" s="663" t="s">
        <v>379</v>
      </c>
      <c r="B884" s="665" t="s">
        <v>496</v>
      </c>
      <c r="C884" s="304">
        <v>4072</v>
      </c>
      <c r="D884" s="304">
        <v>4275</v>
      </c>
      <c r="E884" s="304">
        <v>4489</v>
      </c>
      <c r="F884" s="49"/>
      <c r="G884" s="47" t="s">
        <v>161</v>
      </c>
      <c r="H884" s="54">
        <v>288724610</v>
      </c>
      <c r="I884" s="42" t="s">
        <v>384</v>
      </c>
    </row>
    <row r="885" spans="1:9" ht="15" thickBot="1" x14ac:dyDescent="0.35">
      <c r="A885" s="663"/>
      <c r="B885" s="666"/>
      <c r="C885" s="304"/>
      <c r="D885" s="304"/>
      <c r="E885" s="304"/>
      <c r="F885" s="49"/>
      <c r="G885" s="47" t="s">
        <v>163</v>
      </c>
      <c r="H885" s="54"/>
      <c r="I885" s="42"/>
    </row>
    <row r="886" spans="1:9" ht="15" thickBot="1" x14ac:dyDescent="0.35">
      <c r="A886" s="663"/>
      <c r="B886" s="666"/>
      <c r="C886" s="304"/>
      <c r="D886" s="304"/>
      <c r="E886" s="304"/>
      <c r="F886" s="49"/>
      <c r="G886" s="47" t="s">
        <v>230</v>
      </c>
      <c r="H886" s="54"/>
      <c r="I886" s="42"/>
    </row>
    <row r="887" spans="1:9" ht="15" thickBot="1" x14ac:dyDescent="0.35">
      <c r="A887" s="663"/>
      <c r="B887" s="666"/>
      <c r="C887" s="304"/>
      <c r="D887" s="304"/>
      <c r="E887" s="304"/>
      <c r="F887" s="49"/>
      <c r="G887" s="47" t="s">
        <v>477</v>
      </c>
      <c r="H887" s="54"/>
      <c r="I887" s="42"/>
    </row>
    <row r="888" spans="1:9" ht="15" thickBot="1" x14ac:dyDescent="0.35">
      <c r="A888" s="663"/>
      <c r="B888" s="666"/>
      <c r="C888" s="304"/>
      <c r="D888" s="304"/>
      <c r="E888" s="304"/>
      <c r="F888" s="49"/>
      <c r="G888" s="47" t="s">
        <v>164</v>
      </c>
      <c r="H888" s="55"/>
      <c r="I888" s="42"/>
    </row>
    <row r="889" spans="1:9" ht="15" thickBot="1" x14ac:dyDescent="0.35">
      <c r="A889" s="664"/>
      <c r="B889" s="667"/>
      <c r="C889" s="305">
        <f t="shared" ref="C889" si="211">SUM(C884:C888)</f>
        <v>4072</v>
      </c>
      <c r="D889" s="305">
        <f t="shared" ref="D889" si="212">SUM(D884:D888)</f>
        <v>4275</v>
      </c>
      <c r="E889" s="305">
        <f>SUM(E884:E888)</f>
        <v>4489</v>
      </c>
      <c r="F889" s="48"/>
      <c r="G889" s="27" t="s">
        <v>166</v>
      </c>
      <c r="H889" s="55"/>
      <c r="I889" s="42"/>
    </row>
    <row r="890" spans="1:9" ht="15" thickBot="1" x14ac:dyDescent="0.35">
      <c r="A890" s="663" t="s">
        <v>380</v>
      </c>
      <c r="B890" s="665" t="s">
        <v>497</v>
      </c>
      <c r="C890" s="47">
        <v>1110.7</v>
      </c>
      <c r="D890" s="304">
        <v>1166</v>
      </c>
      <c r="E890" s="304">
        <v>1225</v>
      </c>
      <c r="F890" s="49"/>
      <c r="G890" s="47" t="s">
        <v>161</v>
      </c>
      <c r="H890" s="54">
        <v>288724610</v>
      </c>
      <c r="I890" s="42" t="s">
        <v>384</v>
      </c>
    </row>
    <row r="891" spans="1:9" ht="15" thickBot="1" x14ac:dyDescent="0.35">
      <c r="A891" s="663"/>
      <c r="B891" s="666"/>
      <c r="C891" s="47"/>
      <c r="D891" s="304"/>
      <c r="E891" s="304"/>
      <c r="F891" s="49"/>
      <c r="G891" s="47" t="s">
        <v>163</v>
      </c>
      <c r="H891" s="54"/>
      <c r="I891" s="42"/>
    </row>
    <row r="892" spans="1:9" ht="15" thickBot="1" x14ac:dyDescent="0.35">
      <c r="A892" s="663"/>
      <c r="B892" s="666"/>
      <c r="C892" s="47"/>
      <c r="D892" s="304"/>
      <c r="E892" s="304"/>
      <c r="F892" s="49"/>
      <c r="G892" s="47" t="s">
        <v>230</v>
      </c>
      <c r="H892" s="54"/>
      <c r="I892" s="42"/>
    </row>
    <row r="893" spans="1:9" ht="15" thickBot="1" x14ac:dyDescent="0.35">
      <c r="A893" s="663"/>
      <c r="B893" s="666"/>
      <c r="C893" s="47"/>
      <c r="D893" s="304"/>
      <c r="E893" s="304"/>
      <c r="F893" s="49"/>
      <c r="G893" s="47" t="s">
        <v>477</v>
      </c>
      <c r="H893" s="54"/>
      <c r="I893" s="42"/>
    </row>
    <row r="894" spans="1:9" ht="15" thickBot="1" x14ac:dyDescent="0.35">
      <c r="A894" s="663"/>
      <c r="B894" s="666"/>
      <c r="C894" s="47"/>
      <c r="D894" s="304"/>
      <c r="E894" s="304"/>
      <c r="F894" s="49"/>
      <c r="G894" s="47" t="s">
        <v>164</v>
      </c>
      <c r="H894" s="55"/>
      <c r="I894" s="42"/>
    </row>
    <row r="895" spans="1:9" ht="15" thickBot="1" x14ac:dyDescent="0.35">
      <c r="A895" s="664"/>
      <c r="B895" s="667"/>
      <c r="C895" s="27">
        <f t="shared" ref="C895" si="213">SUM(C890:C894)</f>
        <v>1110.7</v>
      </c>
      <c r="D895" s="305">
        <f t="shared" ref="D895" si="214">SUM(D890:D894)</f>
        <v>1166</v>
      </c>
      <c r="E895" s="305">
        <f>SUM(E890:E894)</f>
        <v>1225</v>
      </c>
      <c r="F895" s="48"/>
      <c r="G895" s="27" t="s">
        <v>166</v>
      </c>
      <c r="H895" s="55"/>
      <c r="I895" s="42"/>
    </row>
    <row r="896" spans="1:9" ht="15" thickBot="1" x14ac:dyDescent="0.35">
      <c r="A896" s="44"/>
      <c r="B896" s="50" t="s">
        <v>253</v>
      </c>
      <c r="C896" s="18"/>
      <c r="D896" s="18"/>
      <c r="E896" s="18"/>
      <c r="F896" s="18"/>
      <c r="G896" s="27"/>
      <c r="H896" s="54"/>
      <c r="I896" s="54"/>
    </row>
    <row r="897" spans="1:9" ht="15" thickBot="1" x14ac:dyDescent="0.35">
      <c r="A897" s="58" t="s">
        <v>254</v>
      </c>
      <c r="B897" s="59" t="s">
        <v>498</v>
      </c>
      <c r="C897" s="60"/>
      <c r="D897" s="60"/>
      <c r="E897" s="60"/>
      <c r="F897" s="61" t="s">
        <v>322</v>
      </c>
      <c r="G897" s="59"/>
      <c r="H897" s="60"/>
      <c r="I897" s="60"/>
    </row>
    <row r="898" spans="1:9" ht="27" thickBot="1" x14ac:dyDescent="0.35">
      <c r="A898" s="62" t="s">
        <v>255</v>
      </c>
      <c r="B898" s="63" t="s">
        <v>368</v>
      </c>
      <c r="C898" s="64"/>
      <c r="D898" s="64"/>
      <c r="E898" s="64"/>
      <c r="F898" s="65" t="s">
        <v>324</v>
      </c>
      <c r="G898" s="63"/>
      <c r="H898" s="64"/>
      <c r="I898" s="64"/>
    </row>
    <row r="899" spans="1:9" ht="15" thickBot="1" x14ac:dyDescent="0.35">
      <c r="A899" s="663" t="s">
        <v>256</v>
      </c>
      <c r="B899" s="665" t="s">
        <v>330</v>
      </c>
      <c r="C899" s="304">
        <v>2219</v>
      </c>
      <c r="D899" s="304">
        <v>2330</v>
      </c>
      <c r="E899" s="304">
        <v>2446</v>
      </c>
      <c r="F899" s="49"/>
      <c r="G899" s="47" t="s">
        <v>161</v>
      </c>
      <c r="H899" s="54">
        <v>288724610</v>
      </c>
      <c r="I899" s="42" t="s">
        <v>384</v>
      </c>
    </row>
    <row r="900" spans="1:9" ht="15" thickBot="1" x14ac:dyDescent="0.35">
      <c r="A900" s="663"/>
      <c r="B900" s="666"/>
      <c r="C900" s="304"/>
      <c r="D900" s="304"/>
      <c r="E900" s="304"/>
      <c r="F900" s="49"/>
      <c r="G900" s="47" t="s">
        <v>163</v>
      </c>
      <c r="H900" s="54"/>
      <c r="I900" s="42"/>
    </row>
    <row r="901" spans="1:9" ht="15" thickBot="1" x14ac:dyDescent="0.35">
      <c r="A901" s="663"/>
      <c r="B901" s="666"/>
      <c r="C901" s="304"/>
      <c r="D901" s="304"/>
      <c r="E901" s="304"/>
      <c r="F901" s="49"/>
      <c r="G901" s="47" t="s">
        <v>230</v>
      </c>
      <c r="H901" s="54"/>
      <c r="I901" s="42"/>
    </row>
    <row r="902" spans="1:9" ht="15" thickBot="1" x14ac:dyDescent="0.35">
      <c r="A902" s="663"/>
      <c r="B902" s="666"/>
      <c r="C902" s="304">
        <v>3391.1</v>
      </c>
      <c r="D902" s="304">
        <v>3560</v>
      </c>
      <c r="E902" s="304">
        <v>3738</v>
      </c>
      <c r="F902" s="49"/>
      <c r="G902" s="47" t="s">
        <v>477</v>
      </c>
      <c r="H902" s="54"/>
      <c r="I902" s="42"/>
    </row>
    <row r="903" spans="1:9" ht="15" thickBot="1" x14ac:dyDescent="0.35">
      <c r="A903" s="663"/>
      <c r="B903" s="666"/>
      <c r="C903" s="304"/>
      <c r="D903" s="304"/>
      <c r="E903" s="304"/>
      <c r="F903" s="49"/>
      <c r="G903" s="47" t="s">
        <v>164</v>
      </c>
      <c r="H903" s="55"/>
      <c r="I903" s="42"/>
    </row>
    <row r="904" spans="1:9" ht="15" thickBot="1" x14ac:dyDescent="0.35">
      <c r="A904" s="664"/>
      <c r="B904" s="667"/>
      <c r="C904" s="305">
        <f t="shared" ref="C904" si="215">SUM(C899:C903)</f>
        <v>5610.1</v>
      </c>
      <c r="D904" s="305">
        <f t="shared" ref="D904" si="216">SUM(D899:D903)</f>
        <v>5890</v>
      </c>
      <c r="E904" s="305">
        <f>SUM(E899:E903)</f>
        <v>6184</v>
      </c>
      <c r="F904" s="48"/>
      <c r="G904" s="27" t="s">
        <v>166</v>
      </c>
      <c r="H904" s="55"/>
      <c r="I904" s="42"/>
    </row>
    <row r="905" spans="1:9" ht="15" thickBot="1" x14ac:dyDescent="0.35">
      <c r="A905" s="663" t="s">
        <v>263</v>
      </c>
      <c r="B905" s="665" t="s">
        <v>503</v>
      </c>
      <c r="C905" s="47">
        <v>1315.3</v>
      </c>
      <c r="D905" s="304">
        <v>1381</v>
      </c>
      <c r="E905" s="304">
        <v>1450</v>
      </c>
      <c r="F905" s="49"/>
      <c r="G905" s="47" t="s">
        <v>161</v>
      </c>
      <c r="H905" s="54">
        <v>288724610</v>
      </c>
      <c r="I905" s="42" t="s">
        <v>384</v>
      </c>
    </row>
    <row r="906" spans="1:9" ht="15" thickBot="1" x14ac:dyDescent="0.35">
      <c r="A906" s="663"/>
      <c r="B906" s="666"/>
      <c r="C906" s="47"/>
      <c r="D906" s="304"/>
      <c r="E906" s="304"/>
      <c r="F906" s="49"/>
      <c r="G906" s="47" t="s">
        <v>163</v>
      </c>
      <c r="H906" s="54"/>
      <c r="I906" s="42"/>
    </row>
    <row r="907" spans="1:9" ht="15" thickBot="1" x14ac:dyDescent="0.35">
      <c r="A907" s="663"/>
      <c r="B907" s="666"/>
      <c r="C907" s="47"/>
      <c r="D907" s="304"/>
      <c r="E907" s="304"/>
      <c r="F907" s="49"/>
      <c r="G907" s="47" t="s">
        <v>230</v>
      </c>
      <c r="H907" s="54"/>
      <c r="I907" s="42"/>
    </row>
    <row r="908" spans="1:9" ht="15" thickBot="1" x14ac:dyDescent="0.35">
      <c r="A908" s="663"/>
      <c r="B908" s="666"/>
      <c r="C908" s="47"/>
      <c r="D908" s="304"/>
      <c r="E908" s="304"/>
      <c r="F908" s="49"/>
      <c r="G908" s="47" t="s">
        <v>477</v>
      </c>
      <c r="H908" s="54"/>
      <c r="I908" s="42"/>
    </row>
    <row r="909" spans="1:9" ht="15" thickBot="1" x14ac:dyDescent="0.35">
      <c r="A909" s="663"/>
      <c r="B909" s="666"/>
      <c r="C909" s="47"/>
      <c r="D909" s="304"/>
      <c r="E909" s="304"/>
      <c r="F909" s="49"/>
      <c r="G909" s="47" t="s">
        <v>164</v>
      </c>
      <c r="H909" s="55"/>
      <c r="I909" s="42"/>
    </row>
    <row r="910" spans="1:9" ht="15" thickBot="1" x14ac:dyDescent="0.35">
      <c r="A910" s="664"/>
      <c r="B910" s="667"/>
      <c r="C910" s="27">
        <f t="shared" ref="C910" si="217">SUM(C905:C909)</f>
        <v>1315.3</v>
      </c>
      <c r="D910" s="305">
        <f t="shared" ref="D910" si="218">SUM(D905:D909)</f>
        <v>1381</v>
      </c>
      <c r="E910" s="305">
        <f>SUM(E905:E909)</f>
        <v>1450</v>
      </c>
      <c r="F910" s="48"/>
      <c r="G910" s="27" t="s">
        <v>166</v>
      </c>
      <c r="H910" s="55"/>
      <c r="I910" s="42"/>
    </row>
    <row r="911" spans="1:9" ht="15" thickBot="1" x14ac:dyDescent="0.35">
      <c r="A911" s="663" t="s">
        <v>499</v>
      </c>
      <c r="B911" s="665" t="s">
        <v>504</v>
      </c>
      <c r="C911" s="304">
        <v>10</v>
      </c>
      <c r="D911" s="304">
        <v>11</v>
      </c>
      <c r="E911" s="304">
        <v>12</v>
      </c>
      <c r="F911" s="49"/>
      <c r="G911" s="47" t="s">
        <v>161</v>
      </c>
      <c r="H911" s="54">
        <v>288724610</v>
      </c>
      <c r="I911" s="42" t="s">
        <v>384</v>
      </c>
    </row>
    <row r="912" spans="1:9" ht="15" thickBot="1" x14ac:dyDescent="0.35">
      <c r="A912" s="663"/>
      <c r="B912" s="666"/>
      <c r="C912" s="304"/>
      <c r="D912" s="304"/>
      <c r="E912" s="304"/>
      <c r="F912" s="49"/>
      <c r="G912" s="47" t="s">
        <v>163</v>
      </c>
      <c r="H912" s="54"/>
      <c r="I912" s="42"/>
    </row>
    <row r="913" spans="1:9" ht="15" thickBot="1" x14ac:dyDescent="0.35">
      <c r="A913" s="663"/>
      <c r="B913" s="666"/>
      <c r="C913" s="304"/>
      <c r="D913" s="304"/>
      <c r="E913" s="304"/>
      <c r="F913" s="49"/>
      <c r="G913" s="47" t="s">
        <v>230</v>
      </c>
      <c r="H913" s="54"/>
      <c r="I913" s="42"/>
    </row>
    <row r="914" spans="1:9" ht="15" thickBot="1" x14ac:dyDescent="0.35">
      <c r="A914" s="663"/>
      <c r="B914" s="666"/>
      <c r="C914" s="304"/>
      <c r="D914" s="304"/>
      <c r="E914" s="304"/>
      <c r="F914" s="49"/>
      <c r="G914" s="47" t="s">
        <v>477</v>
      </c>
      <c r="H914" s="54"/>
      <c r="I914" s="42"/>
    </row>
    <row r="915" spans="1:9" ht="15" thickBot="1" x14ac:dyDescent="0.35">
      <c r="A915" s="663"/>
      <c r="B915" s="666"/>
      <c r="C915" s="304"/>
      <c r="D915" s="304"/>
      <c r="E915" s="304"/>
      <c r="F915" s="49"/>
      <c r="G915" s="47" t="s">
        <v>164</v>
      </c>
      <c r="H915" s="55"/>
      <c r="I915" s="42"/>
    </row>
    <row r="916" spans="1:9" ht="15" thickBot="1" x14ac:dyDescent="0.35">
      <c r="A916" s="664"/>
      <c r="B916" s="667"/>
      <c r="C916" s="305">
        <f t="shared" ref="C916" si="219">SUM(C911:C915)</f>
        <v>10</v>
      </c>
      <c r="D916" s="305">
        <f t="shared" ref="D916" si="220">SUM(D911:D915)</f>
        <v>11</v>
      </c>
      <c r="E916" s="305">
        <f>SUM(E911:E915)</f>
        <v>12</v>
      </c>
      <c r="F916" s="48"/>
      <c r="G916" s="27" t="s">
        <v>166</v>
      </c>
      <c r="H916" s="55"/>
      <c r="I916" s="42"/>
    </row>
    <row r="917" spans="1:9" ht="15" thickBot="1" x14ac:dyDescent="0.35">
      <c r="A917" s="663" t="s">
        <v>500</v>
      </c>
      <c r="B917" s="665" t="s">
        <v>505</v>
      </c>
      <c r="C917" s="304">
        <v>40</v>
      </c>
      <c r="D917" s="304">
        <v>42</v>
      </c>
      <c r="E917" s="304">
        <v>44</v>
      </c>
      <c r="F917" s="49"/>
      <c r="G917" s="47" t="s">
        <v>161</v>
      </c>
      <c r="H917" s="54">
        <v>288724610</v>
      </c>
      <c r="I917" s="42" t="s">
        <v>384</v>
      </c>
    </row>
    <row r="918" spans="1:9" ht="15" thickBot="1" x14ac:dyDescent="0.35">
      <c r="A918" s="663"/>
      <c r="B918" s="666"/>
      <c r="C918" s="304"/>
      <c r="D918" s="304"/>
      <c r="E918" s="304"/>
      <c r="F918" s="49"/>
      <c r="G918" s="47" t="s">
        <v>163</v>
      </c>
      <c r="H918" s="54"/>
      <c r="I918" s="42"/>
    </row>
    <row r="919" spans="1:9" ht="15" thickBot="1" x14ac:dyDescent="0.35">
      <c r="A919" s="663"/>
      <c r="B919" s="666"/>
      <c r="C919" s="304"/>
      <c r="D919" s="304"/>
      <c r="E919" s="304"/>
      <c r="F919" s="49"/>
      <c r="G919" s="47" t="s">
        <v>230</v>
      </c>
      <c r="H919" s="54"/>
      <c r="I919" s="42"/>
    </row>
    <row r="920" spans="1:9" ht="15" thickBot="1" x14ac:dyDescent="0.35">
      <c r="A920" s="663"/>
      <c r="B920" s="666"/>
      <c r="C920" s="304">
        <v>60</v>
      </c>
      <c r="D920" s="304">
        <v>63</v>
      </c>
      <c r="E920" s="304">
        <v>66</v>
      </c>
      <c r="F920" s="49"/>
      <c r="G920" s="47" t="s">
        <v>477</v>
      </c>
      <c r="H920" s="54"/>
      <c r="I920" s="42"/>
    </row>
    <row r="921" spans="1:9" ht="15" thickBot="1" x14ac:dyDescent="0.35">
      <c r="A921" s="663"/>
      <c r="B921" s="666"/>
      <c r="C921" s="304"/>
      <c r="D921" s="304"/>
      <c r="E921" s="304"/>
      <c r="F921" s="49"/>
      <c r="G921" s="47" t="s">
        <v>164</v>
      </c>
      <c r="H921" s="55"/>
      <c r="I921" s="42"/>
    </row>
    <row r="922" spans="1:9" ht="15" thickBot="1" x14ac:dyDescent="0.35">
      <c r="A922" s="664"/>
      <c r="B922" s="667"/>
      <c r="C922" s="305">
        <f t="shared" ref="C922" si="221">SUM(C917:C921)</f>
        <v>100</v>
      </c>
      <c r="D922" s="305">
        <f t="shared" ref="D922" si="222">SUM(D917:D921)</f>
        <v>105</v>
      </c>
      <c r="E922" s="305">
        <f>SUM(E917:E921)</f>
        <v>110</v>
      </c>
      <c r="F922" s="48"/>
      <c r="G922" s="27" t="s">
        <v>166</v>
      </c>
      <c r="H922" s="55"/>
      <c r="I922" s="42"/>
    </row>
    <row r="923" spans="1:9" ht="15" thickBot="1" x14ac:dyDescent="0.35">
      <c r="A923" s="663" t="s">
        <v>501</v>
      </c>
      <c r="B923" s="665" t="s">
        <v>506</v>
      </c>
      <c r="C923" s="304">
        <v>124</v>
      </c>
      <c r="D923" s="304">
        <v>130</v>
      </c>
      <c r="E923" s="304">
        <v>137</v>
      </c>
      <c r="F923" s="49"/>
      <c r="G923" s="47" t="s">
        <v>161</v>
      </c>
      <c r="H923" s="54">
        <v>288724610</v>
      </c>
      <c r="I923" s="42" t="s">
        <v>384</v>
      </c>
    </row>
    <row r="924" spans="1:9" ht="15" thickBot="1" x14ac:dyDescent="0.35">
      <c r="A924" s="663"/>
      <c r="B924" s="666"/>
      <c r="C924" s="304"/>
      <c r="D924" s="304"/>
      <c r="E924" s="304"/>
      <c r="F924" s="49"/>
      <c r="G924" s="47" t="s">
        <v>163</v>
      </c>
      <c r="H924" s="54"/>
      <c r="I924" s="42"/>
    </row>
    <row r="925" spans="1:9" ht="15" thickBot="1" x14ac:dyDescent="0.35">
      <c r="A925" s="663"/>
      <c r="B925" s="666"/>
      <c r="C925" s="304"/>
      <c r="D925" s="304"/>
      <c r="E925" s="304"/>
      <c r="F925" s="49"/>
      <c r="G925" s="47" t="s">
        <v>230</v>
      </c>
      <c r="H925" s="54"/>
      <c r="I925" s="42"/>
    </row>
    <row r="926" spans="1:9" ht="15" thickBot="1" x14ac:dyDescent="0.35">
      <c r="A926" s="663"/>
      <c r="B926" s="666"/>
      <c r="C926" s="304">
        <v>400</v>
      </c>
      <c r="D926" s="304">
        <v>420</v>
      </c>
      <c r="E926" s="304">
        <v>440</v>
      </c>
      <c r="F926" s="49"/>
      <c r="G926" s="47" t="s">
        <v>477</v>
      </c>
      <c r="H926" s="54"/>
      <c r="I926" s="42"/>
    </row>
    <row r="927" spans="1:9" ht="15" thickBot="1" x14ac:dyDescent="0.35">
      <c r="A927" s="663"/>
      <c r="B927" s="666"/>
      <c r="C927" s="304"/>
      <c r="D927" s="304"/>
      <c r="E927" s="304"/>
      <c r="F927" s="49"/>
      <c r="G927" s="47" t="s">
        <v>164</v>
      </c>
      <c r="H927" s="55"/>
      <c r="I927" s="42"/>
    </row>
    <row r="928" spans="1:9" ht="15" thickBot="1" x14ac:dyDescent="0.35">
      <c r="A928" s="664"/>
      <c r="B928" s="667"/>
      <c r="C928" s="305">
        <f t="shared" ref="C928" si="223">SUM(C923:C927)</f>
        <v>524</v>
      </c>
      <c r="D928" s="305">
        <f t="shared" ref="D928" si="224">SUM(D923:D927)</f>
        <v>550</v>
      </c>
      <c r="E928" s="305">
        <f>SUM(E923:E927)</f>
        <v>577</v>
      </c>
      <c r="F928" s="48"/>
      <c r="G928" s="27" t="s">
        <v>166</v>
      </c>
      <c r="H928" s="55"/>
      <c r="I928" s="42"/>
    </row>
    <row r="929" spans="1:9" ht="15" thickBot="1" x14ac:dyDescent="0.35">
      <c r="A929" s="663" t="s">
        <v>502</v>
      </c>
      <c r="B929" s="665" t="s">
        <v>507</v>
      </c>
      <c r="C929" s="304">
        <v>625</v>
      </c>
      <c r="D929" s="304">
        <v>650</v>
      </c>
      <c r="E929" s="304">
        <v>685</v>
      </c>
      <c r="F929" s="49"/>
      <c r="G929" s="47" t="s">
        <v>161</v>
      </c>
      <c r="H929" s="54">
        <v>288724610</v>
      </c>
      <c r="I929" s="42" t="s">
        <v>384</v>
      </c>
    </row>
    <row r="930" spans="1:9" ht="15" thickBot="1" x14ac:dyDescent="0.35">
      <c r="A930" s="663"/>
      <c r="B930" s="666"/>
      <c r="C930" s="304"/>
      <c r="D930" s="304"/>
      <c r="E930" s="304"/>
      <c r="F930" s="49"/>
      <c r="G930" s="47" t="s">
        <v>163</v>
      </c>
      <c r="H930" s="54"/>
      <c r="I930" s="42"/>
    </row>
    <row r="931" spans="1:9" ht="15" thickBot="1" x14ac:dyDescent="0.35">
      <c r="A931" s="663"/>
      <c r="B931" s="666"/>
      <c r="C931" s="304"/>
      <c r="D931" s="304"/>
      <c r="E931" s="304"/>
      <c r="F931" s="49"/>
      <c r="G931" s="47" t="s">
        <v>230</v>
      </c>
      <c r="H931" s="54"/>
      <c r="I931" s="42"/>
    </row>
    <row r="932" spans="1:9" ht="15" thickBot="1" x14ac:dyDescent="0.35">
      <c r="A932" s="663"/>
      <c r="B932" s="666"/>
      <c r="C932" s="304"/>
      <c r="D932" s="304"/>
      <c r="E932" s="304"/>
      <c r="F932" s="49"/>
      <c r="G932" s="47" t="s">
        <v>477</v>
      </c>
      <c r="H932" s="54"/>
      <c r="I932" s="42"/>
    </row>
    <row r="933" spans="1:9" ht="15" thickBot="1" x14ac:dyDescent="0.35">
      <c r="A933" s="663"/>
      <c r="B933" s="666"/>
      <c r="C933" s="304"/>
      <c r="D933" s="304"/>
      <c r="E933" s="304"/>
      <c r="F933" s="49"/>
      <c r="G933" s="47" t="s">
        <v>164</v>
      </c>
      <c r="H933" s="55"/>
      <c r="I933" s="42"/>
    </row>
    <row r="934" spans="1:9" ht="15" thickBot="1" x14ac:dyDescent="0.35">
      <c r="A934" s="664"/>
      <c r="B934" s="667"/>
      <c r="C934" s="305">
        <f t="shared" ref="C934" si="225">SUM(C929:C933)</f>
        <v>625</v>
      </c>
      <c r="D934" s="305">
        <f t="shared" ref="D934" si="226">SUM(D929:D933)</f>
        <v>650</v>
      </c>
      <c r="E934" s="305">
        <f>SUM(E929:E933)</f>
        <v>685</v>
      </c>
      <c r="F934" s="48"/>
      <c r="G934" s="27" t="s">
        <v>166</v>
      </c>
      <c r="H934" s="55"/>
      <c r="I934" s="42"/>
    </row>
    <row r="935" spans="1:9" ht="15" thickBot="1" x14ac:dyDescent="0.35">
      <c r="A935" s="58" t="s">
        <v>254</v>
      </c>
      <c r="B935" s="59" t="s">
        <v>498</v>
      </c>
      <c r="C935" s="60"/>
      <c r="D935" s="60"/>
      <c r="E935" s="60"/>
      <c r="F935" s="61" t="s">
        <v>322</v>
      </c>
      <c r="G935" s="59"/>
      <c r="H935" s="60"/>
      <c r="I935" s="60"/>
    </row>
    <row r="936" spans="1:9" ht="40.200000000000003" thickBot="1" x14ac:dyDescent="0.35">
      <c r="A936" s="62" t="s">
        <v>267</v>
      </c>
      <c r="B936" s="63" t="s">
        <v>508</v>
      </c>
      <c r="C936" s="64"/>
      <c r="D936" s="64"/>
      <c r="E936" s="64"/>
      <c r="F936" s="65"/>
      <c r="G936" s="63"/>
      <c r="H936" s="64"/>
      <c r="I936" s="64"/>
    </row>
    <row r="937" spans="1:9" ht="15" thickBot="1" x14ac:dyDescent="0.35">
      <c r="A937" s="663" t="s">
        <v>270</v>
      </c>
      <c r="B937" s="665" t="s">
        <v>512</v>
      </c>
      <c r="C937" s="304">
        <v>220</v>
      </c>
      <c r="D937" s="304">
        <v>230</v>
      </c>
      <c r="E937" s="304">
        <v>240</v>
      </c>
      <c r="F937" s="49"/>
      <c r="G937" s="47" t="s">
        <v>161</v>
      </c>
      <c r="H937" s="54">
        <v>288724610</v>
      </c>
      <c r="I937" s="42" t="s">
        <v>384</v>
      </c>
    </row>
    <row r="938" spans="1:9" ht="15" thickBot="1" x14ac:dyDescent="0.35">
      <c r="A938" s="663"/>
      <c r="B938" s="666"/>
      <c r="C938" s="304"/>
      <c r="D938" s="304"/>
      <c r="E938" s="304"/>
      <c r="F938" s="49"/>
      <c r="G938" s="47" t="s">
        <v>163</v>
      </c>
      <c r="H938" s="54"/>
      <c r="I938" s="42"/>
    </row>
    <row r="939" spans="1:9" ht="15" thickBot="1" x14ac:dyDescent="0.35">
      <c r="A939" s="663"/>
      <c r="B939" s="666"/>
      <c r="C939" s="304"/>
      <c r="D939" s="304"/>
      <c r="E939" s="304"/>
      <c r="F939" s="49"/>
      <c r="G939" s="47" t="s">
        <v>230</v>
      </c>
      <c r="H939" s="54"/>
      <c r="I939" s="42"/>
    </row>
    <row r="940" spans="1:9" ht="15" thickBot="1" x14ac:dyDescent="0.35">
      <c r="A940" s="663"/>
      <c r="B940" s="666"/>
      <c r="C940" s="304"/>
      <c r="D940" s="304"/>
      <c r="E940" s="304"/>
      <c r="F940" s="49"/>
      <c r="G940" s="47" t="s">
        <v>477</v>
      </c>
      <c r="H940" s="54"/>
      <c r="I940" s="42"/>
    </row>
    <row r="941" spans="1:9" ht="15" thickBot="1" x14ac:dyDescent="0.35">
      <c r="A941" s="663"/>
      <c r="B941" s="666"/>
      <c r="C941" s="304"/>
      <c r="D941" s="304"/>
      <c r="E941" s="304"/>
      <c r="F941" s="49"/>
      <c r="G941" s="47" t="s">
        <v>164</v>
      </c>
      <c r="H941" s="55"/>
      <c r="I941" s="42"/>
    </row>
    <row r="942" spans="1:9" ht="15" thickBot="1" x14ac:dyDescent="0.35">
      <c r="A942" s="664"/>
      <c r="B942" s="667"/>
      <c r="C942" s="305">
        <f t="shared" ref="C942" si="227">SUM(C937:C941)</f>
        <v>220</v>
      </c>
      <c r="D942" s="305">
        <f t="shared" ref="D942" si="228">SUM(D937:D941)</f>
        <v>230</v>
      </c>
      <c r="E942" s="305">
        <f>SUM(E937:E941)</f>
        <v>240</v>
      </c>
      <c r="F942" s="48"/>
      <c r="G942" s="27" t="s">
        <v>166</v>
      </c>
      <c r="H942" s="55"/>
      <c r="I942" s="42"/>
    </row>
    <row r="943" spans="1:9" ht="15" thickBot="1" x14ac:dyDescent="0.35">
      <c r="A943" s="663" t="s">
        <v>509</v>
      </c>
      <c r="B943" s="665" t="s">
        <v>513</v>
      </c>
      <c r="C943" s="304">
        <v>4</v>
      </c>
      <c r="D943" s="304">
        <v>4.5</v>
      </c>
      <c r="E943" s="304">
        <v>5</v>
      </c>
      <c r="F943" s="49"/>
      <c r="G943" s="47" t="s">
        <v>161</v>
      </c>
      <c r="H943" s="54">
        <v>288724610</v>
      </c>
      <c r="I943" s="42" t="s">
        <v>384</v>
      </c>
    </row>
    <row r="944" spans="1:9" ht="15" thickBot="1" x14ac:dyDescent="0.35">
      <c r="A944" s="663"/>
      <c r="B944" s="666"/>
      <c r="C944" s="304"/>
      <c r="D944" s="304"/>
      <c r="E944" s="304"/>
      <c r="F944" s="49"/>
      <c r="G944" s="47" t="s">
        <v>163</v>
      </c>
      <c r="H944" s="54"/>
      <c r="I944" s="42"/>
    </row>
    <row r="945" spans="1:12" ht="15" thickBot="1" x14ac:dyDescent="0.35">
      <c r="A945" s="663"/>
      <c r="B945" s="666"/>
      <c r="C945" s="304"/>
      <c r="D945" s="304"/>
      <c r="E945" s="304"/>
      <c r="F945" s="49"/>
      <c r="G945" s="47" t="s">
        <v>230</v>
      </c>
      <c r="H945" s="54"/>
      <c r="I945" s="42"/>
    </row>
    <row r="946" spans="1:12" ht="15" thickBot="1" x14ac:dyDescent="0.35">
      <c r="A946" s="663"/>
      <c r="B946" s="666"/>
      <c r="C946" s="304"/>
      <c r="D946" s="304"/>
      <c r="E946" s="304"/>
      <c r="F946" s="49"/>
      <c r="G946" s="47" t="s">
        <v>477</v>
      </c>
      <c r="H946" s="54"/>
      <c r="I946" s="42"/>
    </row>
    <row r="947" spans="1:12" ht="15" thickBot="1" x14ac:dyDescent="0.35">
      <c r="A947" s="663"/>
      <c r="B947" s="666"/>
      <c r="C947" s="304"/>
      <c r="D947" s="304"/>
      <c r="E947" s="304"/>
      <c r="F947" s="49"/>
      <c r="G947" s="47" t="s">
        <v>164</v>
      </c>
      <c r="H947" s="55"/>
      <c r="I947" s="42"/>
    </row>
    <row r="948" spans="1:12" ht="15" thickBot="1" x14ac:dyDescent="0.35">
      <c r="A948" s="664"/>
      <c r="B948" s="667"/>
      <c r="C948" s="305">
        <f t="shared" ref="C948" si="229">SUM(C943:C947)</f>
        <v>4</v>
      </c>
      <c r="D948" s="305">
        <f t="shared" ref="D948" si="230">SUM(D943:D947)</f>
        <v>4.5</v>
      </c>
      <c r="E948" s="305">
        <f>SUM(E943:E947)</f>
        <v>5</v>
      </c>
      <c r="F948" s="48"/>
      <c r="G948" s="27" t="s">
        <v>166</v>
      </c>
      <c r="H948" s="55"/>
      <c r="I948" s="42"/>
    </row>
    <row r="949" spans="1:12" ht="15" thickBot="1" x14ac:dyDescent="0.35">
      <c r="A949" s="663" t="s">
        <v>510</v>
      </c>
      <c r="B949" s="665" t="s">
        <v>514</v>
      </c>
      <c r="C949" s="47">
        <v>27.9</v>
      </c>
      <c r="D949" s="304">
        <v>29</v>
      </c>
      <c r="E949" s="304">
        <v>31</v>
      </c>
      <c r="F949" s="49"/>
      <c r="G949" s="47" t="s">
        <v>161</v>
      </c>
      <c r="H949" s="54">
        <v>288724610</v>
      </c>
      <c r="I949" s="42" t="s">
        <v>384</v>
      </c>
    </row>
    <row r="950" spans="1:12" ht="15" thickBot="1" x14ac:dyDescent="0.35">
      <c r="A950" s="663"/>
      <c r="B950" s="666"/>
      <c r="C950" s="47"/>
      <c r="D950" s="304"/>
      <c r="E950" s="304"/>
      <c r="F950" s="49"/>
      <c r="G950" s="47" t="s">
        <v>163</v>
      </c>
      <c r="H950" s="54"/>
      <c r="I950" s="42"/>
    </row>
    <row r="951" spans="1:12" ht="15" thickBot="1" x14ac:dyDescent="0.35">
      <c r="A951" s="663"/>
      <c r="B951" s="666"/>
      <c r="C951" s="47"/>
      <c r="D951" s="304"/>
      <c r="E951" s="304"/>
      <c r="F951" s="49"/>
      <c r="G951" s="47" t="s">
        <v>230</v>
      </c>
      <c r="H951" s="54"/>
      <c r="I951" s="42"/>
    </row>
    <row r="952" spans="1:12" ht="15" thickBot="1" x14ac:dyDescent="0.35">
      <c r="A952" s="663"/>
      <c r="B952" s="666"/>
      <c r="C952" s="47"/>
      <c r="D952" s="304"/>
      <c r="E952" s="304"/>
      <c r="F952" s="49"/>
      <c r="G952" s="47" t="s">
        <v>477</v>
      </c>
      <c r="H952" s="54"/>
      <c r="I952" s="42"/>
    </row>
    <row r="953" spans="1:12" ht="15" thickBot="1" x14ac:dyDescent="0.35">
      <c r="A953" s="663"/>
      <c r="B953" s="666"/>
      <c r="C953" s="47"/>
      <c r="D953" s="304"/>
      <c r="E953" s="304"/>
      <c r="F953" s="49"/>
      <c r="G953" s="47" t="s">
        <v>164</v>
      </c>
      <c r="H953" s="55"/>
      <c r="I953" s="42"/>
    </row>
    <row r="954" spans="1:12" ht="15" thickBot="1" x14ac:dyDescent="0.35">
      <c r="A954" s="664"/>
      <c r="B954" s="667"/>
      <c r="C954" s="27">
        <f t="shared" ref="C954" si="231">SUM(C949:C953)</f>
        <v>27.9</v>
      </c>
      <c r="D954" s="305">
        <f t="shared" ref="D954" si="232">SUM(D949:D953)</f>
        <v>29</v>
      </c>
      <c r="E954" s="305">
        <f>SUM(E949:E953)</f>
        <v>31</v>
      </c>
      <c r="F954" s="48"/>
      <c r="G954" s="27" t="s">
        <v>166</v>
      </c>
      <c r="H954" s="55"/>
      <c r="I954" s="42"/>
    </row>
    <row r="955" spans="1:12" ht="15" thickBot="1" x14ac:dyDescent="0.35">
      <c r="A955" s="663" t="s">
        <v>511</v>
      </c>
      <c r="B955" s="665" t="s">
        <v>515</v>
      </c>
      <c r="C955" s="47">
        <v>933.8</v>
      </c>
      <c r="D955" s="304">
        <v>980</v>
      </c>
      <c r="E955" s="304">
        <v>1029</v>
      </c>
      <c r="F955" s="49"/>
      <c r="G955" s="47" t="s">
        <v>161</v>
      </c>
      <c r="H955" s="54">
        <v>288724610</v>
      </c>
      <c r="I955" s="42" t="s">
        <v>384</v>
      </c>
      <c r="J955" s="482">
        <f>C799+C807+C813+C821+C829+C837+C843+C852+C858+C864+C870+C878+C884+C890+C899+C905+C911+C917+C923+C929+C937+C943+C949+C955</f>
        <v>13405.4</v>
      </c>
      <c r="K955" s="482">
        <f t="shared" ref="K955:L959" si="233">D799+D807+D813+D821+D829+D837+D843+D852+D858+D864+D870+D878+D884+D890+D899+D905+D911+D917+D923+D929+D937+D943+D949+D955</f>
        <v>13912.5</v>
      </c>
      <c r="L955" s="482">
        <f t="shared" si="233"/>
        <v>12506</v>
      </c>
    </row>
    <row r="956" spans="1:12" ht="15" thickBot="1" x14ac:dyDescent="0.35">
      <c r="A956" s="663"/>
      <c r="B956" s="666"/>
      <c r="C956" s="47"/>
      <c r="D956" s="304"/>
      <c r="E956" s="304"/>
      <c r="F956" s="49"/>
      <c r="G956" s="47" t="s">
        <v>163</v>
      </c>
      <c r="H956" s="54"/>
      <c r="I956" s="42"/>
      <c r="J956" s="482">
        <f t="shared" ref="J956:J959" si="234">C800+C808+C814+C822+C830+C838+C844+C853+C859+C865+C871+C879+C885+C891+C900+C906+C912+C918+C924+C930+C938+C944+C950+C956</f>
        <v>0</v>
      </c>
      <c r="K956" s="482">
        <f t="shared" si="233"/>
        <v>0</v>
      </c>
      <c r="L956" s="482">
        <f t="shared" si="233"/>
        <v>0</v>
      </c>
    </row>
    <row r="957" spans="1:12" ht="15" thickBot="1" x14ac:dyDescent="0.35">
      <c r="A957" s="663"/>
      <c r="B957" s="666"/>
      <c r="C957" s="47"/>
      <c r="D957" s="304"/>
      <c r="E957" s="304"/>
      <c r="F957" s="49"/>
      <c r="G957" s="47" t="s">
        <v>230</v>
      </c>
      <c r="H957" s="54"/>
      <c r="I957" s="42"/>
      <c r="J957" s="482">
        <f t="shared" si="234"/>
        <v>0</v>
      </c>
      <c r="K957" s="482">
        <f t="shared" si="233"/>
        <v>0</v>
      </c>
      <c r="L957" s="482">
        <f t="shared" si="233"/>
        <v>0</v>
      </c>
    </row>
    <row r="958" spans="1:12" ht="15" thickBot="1" x14ac:dyDescent="0.35">
      <c r="A958" s="663"/>
      <c r="B958" s="666"/>
      <c r="C958" s="47"/>
      <c r="D958" s="304"/>
      <c r="E958" s="304"/>
      <c r="F958" s="49"/>
      <c r="G958" s="47" t="s">
        <v>477</v>
      </c>
      <c r="H958" s="54"/>
      <c r="I958" s="42"/>
      <c r="J958" s="482">
        <f t="shared" si="234"/>
        <v>4433.3999999999996</v>
      </c>
      <c r="K958" s="482">
        <f t="shared" si="233"/>
        <v>4654</v>
      </c>
      <c r="L958" s="482">
        <f t="shared" si="233"/>
        <v>4885</v>
      </c>
    </row>
    <row r="959" spans="1:12" ht="15" thickBot="1" x14ac:dyDescent="0.35">
      <c r="A959" s="663"/>
      <c r="B959" s="666"/>
      <c r="C959" s="47"/>
      <c r="D959" s="304"/>
      <c r="E959" s="304"/>
      <c r="F959" s="49"/>
      <c r="G959" s="47" t="s">
        <v>164</v>
      </c>
      <c r="H959" s="55"/>
      <c r="I959" s="42"/>
      <c r="J959" s="482">
        <f t="shared" si="234"/>
        <v>0</v>
      </c>
      <c r="K959" s="482">
        <f t="shared" si="233"/>
        <v>0</v>
      </c>
      <c r="L959" s="482">
        <f t="shared" si="233"/>
        <v>0</v>
      </c>
    </row>
    <row r="960" spans="1:12" ht="15" thickBot="1" x14ac:dyDescent="0.35">
      <c r="A960" s="664"/>
      <c r="B960" s="667"/>
      <c r="C960" s="27">
        <f t="shared" ref="C960" si="235">SUM(C955:C959)</f>
        <v>933.8</v>
      </c>
      <c r="D960" s="305">
        <f t="shared" ref="D960" si="236">SUM(D955:D959)</f>
        <v>980</v>
      </c>
      <c r="E960" s="305">
        <f>SUM(E955:E959)</f>
        <v>1029</v>
      </c>
      <c r="F960" s="48"/>
      <c r="G960" s="27" t="s">
        <v>166</v>
      </c>
      <c r="H960" s="55"/>
      <c r="I960" s="42"/>
      <c r="J960" s="537">
        <f>SUM(J955:J959)</f>
        <v>17838.8</v>
      </c>
      <c r="K960" s="537">
        <f t="shared" ref="K960:L960" si="237">SUM(K955:K959)</f>
        <v>18566.5</v>
      </c>
      <c r="L960" s="537">
        <f t="shared" si="237"/>
        <v>17391</v>
      </c>
    </row>
    <row r="961" spans="1:9" ht="15" thickBot="1" x14ac:dyDescent="0.35">
      <c r="A961" s="44"/>
      <c r="B961" s="50" t="s">
        <v>266</v>
      </c>
      <c r="C961" s="18"/>
      <c r="D961" s="18"/>
      <c r="E961" s="18"/>
      <c r="F961" s="18"/>
      <c r="G961" s="27"/>
      <c r="H961" s="54"/>
      <c r="I961" s="54"/>
    </row>
    <row r="962" spans="1:9" ht="15" thickBot="1" x14ac:dyDescent="0.35">
      <c r="A962" s="66"/>
      <c r="B962" s="67" t="s">
        <v>214</v>
      </c>
      <c r="C962" s="84"/>
      <c r="D962" s="84"/>
      <c r="E962" s="84"/>
      <c r="F962" s="68"/>
      <c r="G962" s="67"/>
      <c r="H962" s="69"/>
      <c r="I962" s="70"/>
    </row>
    <row r="963" spans="1:9" ht="15" thickBot="1" x14ac:dyDescent="0.35">
      <c r="A963" s="71"/>
      <c r="B963" s="72" t="s">
        <v>625</v>
      </c>
      <c r="C963" s="306">
        <f>C804+C812+C818+C826+C834+C842+C848+C857+C863+C869+C875+C883+C889+C895+C904+C910+C916+C922+C928+C934+C942+C948+C954+C960</f>
        <v>17838.8</v>
      </c>
      <c r="D963" s="306">
        <f t="shared" ref="D963:E963" si="238">D804+D812+D818+D826+D834+D842+D848+D857+D863+D869+D875+D883+D889+D895+D904+D910+D916+D922+D928+D934+D942+D948+D954+D960</f>
        <v>18566.5</v>
      </c>
      <c r="E963" s="306">
        <f t="shared" si="238"/>
        <v>17391</v>
      </c>
      <c r="F963" s="73"/>
      <c r="G963" s="74"/>
      <c r="H963" s="75"/>
      <c r="I963" s="76"/>
    </row>
    <row r="966" spans="1:9" ht="15" thickBot="1" x14ac:dyDescent="0.35">
      <c r="A966" s="670" t="s">
        <v>522</v>
      </c>
      <c r="B966" s="671"/>
      <c r="C966" s="671"/>
      <c r="D966" s="671"/>
      <c r="E966" s="671"/>
      <c r="F966" s="671"/>
      <c r="G966" s="671"/>
      <c r="H966" s="671"/>
      <c r="I966" s="671"/>
    </row>
    <row r="967" spans="1:9" ht="46.2" thickBot="1" x14ac:dyDescent="0.35">
      <c r="A967" s="80" t="s">
        <v>17</v>
      </c>
      <c r="B967" s="81" t="s">
        <v>360</v>
      </c>
      <c r="C967" s="81" t="s">
        <v>152</v>
      </c>
      <c r="D967" s="81" t="s">
        <v>153</v>
      </c>
      <c r="E967" s="81" t="s">
        <v>154</v>
      </c>
      <c r="F967" s="81" t="s">
        <v>18</v>
      </c>
      <c r="G967" s="81" t="s">
        <v>160</v>
      </c>
      <c r="H967" s="81" t="s">
        <v>155</v>
      </c>
      <c r="I967" s="81" t="s">
        <v>178</v>
      </c>
    </row>
    <row r="968" spans="1:9" ht="15" thickBot="1" x14ac:dyDescent="0.35">
      <c r="A968" s="82">
        <v>1</v>
      </c>
      <c r="B968" s="83">
        <v>2</v>
      </c>
      <c r="C968" s="83">
        <v>3</v>
      </c>
      <c r="D968" s="83">
        <v>4</v>
      </c>
      <c r="E968" s="83">
        <v>5</v>
      </c>
      <c r="F968" s="83">
        <v>6</v>
      </c>
      <c r="G968" s="83">
        <v>7</v>
      </c>
      <c r="H968" s="83">
        <v>8</v>
      </c>
      <c r="I968" s="83">
        <v>9</v>
      </c>
    </row>
    <row r="969" spans="1:9" ht="40.200000000000003" thickBot="1" x14ac:dyDescent="0.35">
      <c r="A969" s="58" t="s">
        <v>158</v>
      </c>
      <c r="B969" s="59" t="s">
        <v>245</v>
      </c>
      <c r="C969" s="60"/>
      <c r="D969" s="60"/>
      <c r="E969" s="60"/>
      <c r="F969" s="61" t="s">
        <v>554</v>
      </c>
      <c r="G969" s="59"/>
      <c r="H969" s="60"/>
      <c r="I969" s="60"/>
    </row>
    <row r="970" spans="1:9" ht="40.200000000000003" thickBot="1" x14ac:dyDescent="0.35">
      <c r="A970" s="62" t="s">
        <v>157</v>
      </c>
      <c r="B970" s="63" t="s">
        <v>523</v>
      </c>
      <c r="C970" s="64"/>
      <c r="D970" s="64"/>
      <c r="E970" s="64"/>
      <c r="F970" s="65" t="s">
        <v>546</v>
      </c>
      <c r="G970" s="63"/>
      <c r="H970" s="64"/>
      <c r="I970" s="64"/>
    </row>
    <row r="971" spans="1:9" ht="15" thickBot="1" x14ac:dyDescent="0.35">
      <c r="A971" s="668" t="s">
        <v>228</v>
      </c>
      <c r="B971" s="665" t="s">
        <v>525</v>
      </c>
      <c r="C971" s="304">
        <v>3</v>
      </c>
      <c r="D971" s="304">
        <v>3.2</v>
      </c>
      <c r="E971" s="304">
        <v>3.4</v>
      </c>
      <c r="F971" s="49" t="s">
        <v>547</v>
      </c>
      <c r="G971" s="47" t="s">
        <v>161</v>
      </c>
      <c r="H971" s="54">
        <v>288724610</v>
      </c>
      <c r="I971" s="42" t="s">
        <v>527</v>
      </c>
    </row>
    <row r="972" spans="1:9" ht="15" thickBot="1" x14ac:dyDescent="0.35">
      <c r="A972" s="668"/>
      <c r="B972" s="666"/>
      <c r="C972" s="304"/>
      <c r="D972" s="304"/>
      <c r="E972" s="304"/>
      <c r="F972" s="49"/>
      <c r="G972" s="47" t="s">
        <v>436</v>
      </c>
      <c r="H972" s="54"/>
      <c r="I972" s="42"/>
    </row>
    <row r="973" spans="1:9" ht="15" thickBot="1" x14ac:dyDescent="0.35">
      <c r="A973" s="668"/>
      <c r="B973" s="666"/>
      <c r="C973" s="304"/>
      <c r="D973" s="304"/>
      <c r="E973" s="304"/>
      <c r="F973" s="49"/>
      <c r="G973" s="47" t="s">
        <v>163</v>
      </c>
      <c r="H973" s="54"/>
      <c r="I973" s="42"/>
    </row>
    <row r="974" spans="1:9" ht="15" thickBot="1" x14ac:dyDescent="0.35">
      <c r="A974" s="668"/>
      <c r="B974" s="666"/>
      <c r="C974" s="304"/>
      <c r="D974" s="304"/>
      <c r="E974" s="304"/>
      <c r="F974" s="49"/>
      <c r="G974" s="47" t="s">
        <v>162</v>
      </c>
      <c r="H974" s="54"/>
      <c r="I974" s="42"/>
    </row>
    <row r="975" spans="1:9" ht="15" thickBot="1" x14ac:dyDescent="0.35">
      <c r="A975" s="668"/>
      <c r="B975" s="666"/>
      <c r="C975" s="304"/>
      <c r="D975" s="304"/>
      <c r="E975" s="304"/>
      <c r="F975" s="49"/>
      <c r="G975" s="47" t="s">
        <v>164</v>
      </c>
      <c r="H975" s="55"/>
      <c r="I975" s="42"/>
    </row>
    <row r="976" spans="1:9" ht="15" thickBot="1" x14ac:dyDescent="0.35">
      <c r="A976" s="669"/>
      <c r="B976" s="667"/>
      <c r="C976" s="305">
        <f t="shared" ref="C976:D976" si="239">SUM(C971:C975)</f>
        <v>3</v>
      </c>
      <c r="D976" s="305">
        <f t="shared" si="239"/>
        <v>3.2</v>
      </c>
      <c r="E976" s="305">
        <f>SUM(E971:E975)</f>
        <v>3.4</v>
      </c>
      <c r="F976" s="48"/>
      <c r="G976" s="27" t="s">
        <v>166</v>
      </c>
      <c r="H976" s="55"/>
      <c r="I976" s="42"/>
    </row>
    <row r="977" spans="1:9" ht="15" thickBot="1" x14ac:dyDescent="0.35">
      <c r="A977" s="668" t="s">
        <v>168</v>
      </c>
      <c r="B977" s="665" t="s">
        <v>526</v>
      </c>
      <c r="C977" s="304">
        <v>40</v>
      </c>
      <c r="D977" s="304">
        <v>42</v>
      </c>
      <c r="E977" s="304">
        <v>44</v>
      </c>
      <c r="F977" s="49" t="s">
        <v>548</v>
      </c>
      <c r="G977" s="47" t="s">
        <v>161</v>
      </c>
      <c r="H977" s="54">
        <v>288724610</v>
      </c>
      <c r="I977" s="42" t="s">
        <v>527</v>
      </c>
    </row>
    <row r="978" spans="1:9" ht="15" thickBot="1" x14ac:dyDescent="0.35">
      <c r="A978" s="668"/>
      <c r="B978" s="666"/>
      <c r="C978" s="304"/>
      <c r="D978" s="304"/>
      <c r="E978" s="304"/>
      <c r="F978" s="49"/>
      <c r="G978" s="47" t="s">
        <v>436</v>
      </c>
      <c r="H978" s="54"/>
      <c r="I978" s="42"/>
    </row>
    <row r="979" spans="1:9" ht="15" thickBot="1" x14ac:dyDescent="0.35">
      <c r="A979" s="668"/>
      <c r="B979" s="666"/>
      <c r="C979" s="304"/>
      <c r="D979" s="304"/>
      <c r="E979" s="304"/>
      <c r="F979" s="49"/>
      <c r="G979" s="47" t="s">
        <v>163</v>
      </c>
      <c r="H979" s="54"/>
      <c r="I979" s="42"/>
    </row>
    <row r="980" spans="1:9" ht="15" thickBot="1" x14ac:dyDescent="0.35">
      <c r="A980" s="668"/>
      <c r="B980" s="666"/>
      <c r="C980" s="304"/>
      <c r="D980" s="304"/>
      <c r="E980" s="304"/>
      <c r="F980" s="49"/>
      <c r="G980" s="47" t="s">
        <v>162</v>
      </c>
      <c r="H980" s="54"/>
      <c r="I980" s="42"/>
    </row>
    <row r="981" spans="1:9" ht="15" thickBot="1" x14ac:dyDescent="0.35">
      <c r="A981" s="668"/>
      <c r="B981" s="666"/>
      <c r="C981" s="304"/>
      <c r="D981" s="304"/>
      <c r="E981" s="304"/>
      <c r="F981" s="49"/>
      <c r="G981" s="47" t="s">
        <v>164</v>
      </c>
      <c r="H981" s="55"/>
      <c r="I981" s="42"/>
    </row>
    <row r="982" spans="1:9" ht="15" thickBot="1" x14ac:dyDescent="0.35">
      <c r="A982" s="669"/>
      <c r="B982" s="667"/>
      <c r="C982" s="305">
        <f t="shared" ref="C982:D982" si="240">SUM(C977:C981)</f>
        <v>40</v>
      </c>
      <c r="D982" s="305">
        <f t="shared" si="240"/>
        <v>42</v>
      </c>
      <c r="E982" s="305">
        <f>SUM(E977:E981)</f>
        <v>44</v>
      </c>
      <c r="F982" s="48"/>
      <c r="G982" s="27" t="s">
        <v>166</v>
      </c>
      <c r="H982" s="55"/>
      <c r="I982" s="42"/>
    </row>
    <row r="983" spans="1:9" ht="15" thickBot="1" x14ac:dyDescent="0.35">
      <c r="A983" s="668" t="s">
        <v>170</v>
      </c>
      <c r="B983" s="665" t="s">
        <v>528</v>
      </c>
      <c r="C983" s="304">
        <v>130</v>
      </c>
      <c r="D983" s="304">
        <v>137</v>
      </c>
      <c r="E983" s="304">
        <v>144</v>
      </c>
      <c r="F983" s="49" t="s">
        <v>549</v>
      </c>
      <c r="G983" s="47" t="s">
        <v>161</v>
      </c>
      <c r="H983" s="54">
        <v>288724610</v>
      </c>
      <c r="I983" s="42" t="s">
        <v>527</v>
      </c>
    </row>
    <row r="984" spans="1:9" ht="15" thickBot="1" x14ac:dyDescent="0.35">
      <c r="A984" s="668"/>
      <c r="B984" s="666"/>
      <c r="C984" s="304"/>
      <c r="D984" s="304"/>
      <c r="E984" s="304"/>
      <c r="F984" s="49"/>
      <c r="G984" s="47" t="s">
        <v>436</v>
      </c>
      <c r="H984" s="54"/>
      <c r="I984" s="42"/>
    </row>
    <row r="985" spans="1:9" ht="15" thickBot="1" x14ac:dyDescent="0.35">
      <c r="A985" s="668"/>
      <c r="B985" s="666"/>
      <c r="C985" s="304"/>
      <c r="D985" s="304"/>
      <c r="E985" s="304"/>
      <c r="F985" s="49"/>
      <c r="G985" s="47" t="s">
        <v>163</v>
      </c>
      <c r="H985" s="54"/>
      <c r="I985" s="42"/>
    </row>
    <row r="986" spans="1:9" ht="15" thickBot="1" x14ac:dyDescent="0.35">
      <c r="A986" s="668"/>
      <c r="B986" s="666"/>
      <c r="C986" s="304"/>
      <c r="D986" s="304"/>
      <c r="E986" s="304"/>
      <c r="F986" s="49"/>
      <c r="G986" s="47" t="s">
        <v>162</v>
      </c>
      <c r="H986" s="54"/>
      <c r="I986" s="42"/>
    </row>
    <row r="987" spans="1:9" ht="15" thickBot="1" x14ac:dyDescent="0.35">
      <c r="A987" s="668"/>
      <c r="B987" s="666"/>
      <c r="C987" s="304"/>
      <c r="D987" s="304"/>
      <c r="E987" s="304"/>
      <c r="F987" s="49"/>
      <c r="G987" s="47" t="s">
        <v>164</v>
      </c>
      <c r="H987" s="55"/>
      <c r="I987" s="42"/>
    </row>
    <row r="988" spans="1:9" ht="15" thickBot="1" x14ac:dyDescent="0.35">
      <c r="A988" s="669"/>
      <c r="B988" s="667"/>
      <c r="C988" s="305">
        <f t="shared" ref="C988:D988" si="241">SUM(C983:C987)</f>
        <v>130</v>
      </c>
      <c r="D988" s="305">
        <f t="shared" si="241"/>
        <v>137</v>
      </c>
      <c r="E988" s="305">
        <f>SUM(E983:E987)</f>
        <v>144</v>
      </c>
      <c r="F988" s="48"/>
      <c r="G988" s="27" t="s">
        <v>166</v>
      </c>
      <c r="H988" s="55"/>
      <c r="I988" s="42"/>
    </row>
    <row r="989" spans="1:9" ht="15" thickBot="1" x14ac:dyDescent="0.35">
      <c r="A989" s="668" t="s">
        <v>172</v>
      </c>
      <c r="B989" s="665" t="s">
        <v>529</v>
      </c>
      <c r="C989" s="304">
        <v>1304.5</v>
      </c>
      <c r="D989" s="304">
        <v>1370</v>
      </c>
      <c r="E989" s="304">
        <v>1438</v>
      </c>
      <c r="F989" s="49"/>
      <c r="G989" s="47" t="s">
        <v>161</v>
      </c>
      <c r="H989" s="54">
        <v>190431250</v>
      </c>
      <c r="I989" s="42" t="s">
        <v>527</v>
      </c>
    </row>
    <row r="990" spans="1:9" ht="15" thickBot="1" x14ac:dyDescent="0.35">
      <c r="A990" s="668"/>
      <c r="B990" s="666"/>
      <c r="C990" s="304">
        <v>3</v>
      </c>
      <c r="D990" s="304">
        <v>3.2</v>
      </c>
      <c r="E990" s="304">
        <v>3.4</v>
      </c>
      <c r="F990" s="49"/>
      <c r="G990" s="47" t="s">
        <v>436</v>
      </c>
      <c r="H990" s="54"/>
      <c r="I990" s="42"/>
    </row>
    <row r="991" spans="1:9" ht="15" thickBot="1" x14ac:dyDescent="0.35">
      <c r="A991" s="668"/>
      <c r="B991" s="666"/>
      <c r="C991" s="304">
        <v>35.799999999999997</v>
      </c>
      <c r="D991" s="304">
        <v>37.6</v>
      </c>
      <c r="E991" s="304">
        <v>39.5</v>
      </c>
      <c r="F991" s="49"/>
      <c r="G991" s="47" t="s">
        <v>163</v>
      </c>
      <c r="H991" s="54"/>
      <c r="I991" s="42"/>
    </row>
    <row r="992" spans="1:9" ht="15" thickBot="1" x14ac:dyDescent="0.35">
      <c r="A992" s="668"/>
      <c r="B992" s="666"/>
      <c r="C992" s="304"/>
      <c r="D992" s="304"/>
      <c r="E992" s="304"/>
      <c r="F992" s="49"/>
      <c r="G992" s="47" t="s">
        <v>162</v>
      </c>
      <c r="H992" s="54"/>
      <c r="I992" s="42"/>
    </row>
    <row r="993" spans="1:9" ht="15" thickBot="1" x14ac:dyDescent="0.35">
      <c r="A993" s="668"/>
      <c r="B993" s="666"/>
      <c r="C993" s="304"/>
      <c r="D993" s="304"/>
      <c r="E993" s="304"/>
      <c r="F993" s="49"/>
      <c r="G993" s="47" t="s">
        <v>164</v>
      </c>
      <c r="H993" s="55"/>
      <c r="I993" s="42"/>
    </row>
    <row r="994" spans="1:9" ht="15" thickBot="1" x14ac:dyDescent="0.35">
      <c r="A994" s="669"/>
      <c r="B994" s="667"/>
      <c r="C994" s="305">
        <f t="shared" ref="C994:D994" si="242">SUM(C989:C993)</f>
        <v>1343.3</v>
      </c>
      <c r="D994" s="305">
        <f t="shared" si="242"/>
        <v>1410.8</v>
      </c>
      <c r="E994" s="305">
        <f>SUM(E989:E993)</f>
        <v>1480.9</v>
      </c>
      <c r="F994" s="48"/>
      <c r="G994" s="27" t="s">
        <v>166</v>
      </c>
      <c r="H994" s="55"/>
      <c r="I994" s="42"/>
    </row>
    <row r="995" spans="1:9" ht="15" thickBot="1" x14ac:dyDescent="0.35">
      <c r="A995" s="668" t="s">
        <v>173</v>
      </c>
      <c r="B995" s="665" t="s">
        <v>530</v>
      </c>
      <c r="C995" s="304">
        <v>778.6</v>
      </c>
      <c r="D995" s="304">
        <v>817</v>
      </c>
      <c r="E995" s="304">
        <v>858</v>
      </c>
      <c r="F995" s="49"/>
      <c r="G995" s="47" t="s">
        <v>161</v>
      </c>
      <c r="H995" s="54">
        <v>190431446</v>
      </c>
      <c r="I995" s="42" t="s">
        <v>527</v>
      </c>
    </row>
    <row r="996" spans="1:9" ht="15" thickBot="1" x14ac:dyDescent="0.35">
      <c r="A996" s="668"/>
      <c r="B996" s="666"/>
      <c r="C996" s="304">
        <v>15</v>
      </c>
      <c r="D996" s="304">
        <v>16</v>
      </c>
      <c r="E996" s="304">
        <v>17</v>
      </c>
      <c r="F996" s="49"/>
      <c r="G996" s="47" t="s">
        <v>436</v>
      </c>
      <c r="H996" s="54"/>
      <c r="I996" s="42"/>
    </row>
    <row r="997" spans="1:9" ht="15" thickBot="1" x14ac:dyDescent="0.35">
      <c r="A997" s="668"/>
      <c r="B997" s="666"/>
      <c r="C997" s="304"/>
      <c r="D997" s="304"/>
      <c r="E997" s="304"/>
      <c r="F997" s="49"/>
      <c r="G997" s="47" t="s">
        <v>163</v>
      </c>
      <c r="H997" s="54"/>
      <c r="I997" s="42"/>
    </row>
    <row r="998" spans="1:9" ht="15" thickBot="1" x14ac:dyDescent="0.35">
      <c r="A998" s="668"/>
      <c r="B998" s="666"/>
      <c r="C998" s="304"/>
      <c r="D998" s="304"/>
      <c r="E998" s="304"/>
      <c r="F998" s="49"/>
      <c r="G998" s="47" t="s">
        <v>162</v>
      </c>
      <c r="H998" s="54"/>
      <c r="I998" s="42"/>
    </row>
    <row r="999" spans="1:9" ht="15" thickBot="1" x14ac:dyDescent="0.35">
      <c r="A999" s="668"/>
      <c r="B999" s="666"/>
      <c r="C999" s="304"/>
      <c r="D999" s="304"/>
      <c r="E999" s="304"/>
      <c r="F999" s="49"/>
      <c r="G999" s="47" t="s">
        <v>164</v>
      </c>
      <c r="H999" s="55"/>
      <c r="I999" s="42"/>
    </row>
    <row r="1000" spans="1:9" ht="15" thickBot="1" x14ac:dyDescent="0.35">
      <c r="A1000" s="669"/>
      <c r="B1000" s="667"/>
      <c r="C1000" s="305">
        <f t="shared" ref="C1000:D1000" si="243">SUM(C995:C999)</f>
        <v>793.6</v>
      </c>
      <c r="D1000" s="305">
        <f t="shared" si="243"/>
        <v>833</v>
      </c>
      <c r="E1000" s="305">
        <f>SUM(E995:E999)</f>
        <v>875</v>
      </c>
      <c r="F1000" s="48"/>
      <c r="G1000" s="27" t="s">
        <v>166</v>
      </c>
      <c r="H1000" s="55"/>
      <c r="I1000" s="42"/>
    </row>
    <row r="1001" spans="1:9" ht="15" thickBot="1" x14ac:dyDescent="0.35">
      <c r="A1001" s="668" t="s">
        <v>175</v>
      </c>
      <c r="B1001" s="665" t="s">
        <v>531</v>
      </c>
      <c r="C1001" s="304">
        <v>390.4</v>
      </c>
      <c r="D1001" s="304">
        <v>410</v>
      </c>
      <c r="E1001" s="304">
        <v>430</v>
      </c>
      <c r="F1001" s="49"/>
      <c r="G1001" s="47" t="s">
        <v>161</v>
      </c>
      <c r="H1001" s="54">
        <v>302477544</v>
      </c>
      <c r="I1001" s="42" t="s">
        <v>532</v>
      </c>
    </row>
    <row r="1002" spans="1:9" ht="15" thickBot="1" x14ac:dyDescent="0.35">
      <c r="A1002" s="668"/>
      <c r="B1002" s="666"/>
      <c r="C1002" s="304">
        <v>13</v>
      </c>
      <c r="D1002" s="304">
        <v>14</v>
      </c>
      <c r="E1002" s="304">
        <v>15</v>
      </c>
      <c r="F1002" s="49"/>
      <c r="G1002" s="47" t="s">
        <v>436</v>
      </c>
      <c r="H1002" s="54"/>
      <c r="I1002" s="42"/>
    </row>
    <row r="1003" spans="1:9" ht="15" thickBot="1" x14ac:dyDescent="0.35">
      <c r="A1003" s="668"/>
      <c r="B1003" s="666"/>
      <c r="C1003" s="304"/>
      <c r="D1003" s="304"/>
      <c r="E1003" s="304"/>
      <c r="F1003" s="49"/>
      <c r="G1003" s="47" t="s">
        <v>163</v>
      </c>
      <c r="H1003" s="54"/>
      <c r="I1003" s="42"/>
    </row>
    <row r="1004" spans="1:9" ht="15" thickBot="1" x14ac:dyDescent="0.35">
      <c r="A1004" s="668"/>
      <c r="B1004" s="666"/>
      <c r="C1004" s="304"/>
      <c r="D1004" s="304"/>
      <c r="E1004" s="304"/>
      <c r="F1004" s="49"/>
      <c r="G1004" s="47" t="s">
        <v>162</v>
      </c>
      <c r="H1004" s="54"/>
      <c r="I1004" s="42"/>
    </row>
    <row r="1005" spans="1:9" ht="15" thickBot="1" x14ac:dyDescent="0.35">
      <c r="A1005" s="668"/>
      <c r="B1005" s="666"/>
      <c r="C1005" s="304"/>
      <c r="D1005" s="304"/>
      <c r="E1005" s="304"/>
      <c r="F1005" s="49"/>
      <c r="G1005" s="47" t="s">
        <v>164</v>
      </c>
      <c r="H1005" s="55"/>
      <c r="I1005" s="42"/>
    </row>
    <row r="1006" spans="1:9" ht="15" thickBot="1" x14ac:dyDescent="0.35">
      <c r="A1006" s="669"/>
      <c r="B1006" s="667"/>
      <c r="C1006" s="305">
        <f t="shared" ref="C1006:D1006" si="244">SUM(C1001:C1005)</f>
        <v>403.4</v>
      </c>
      <c r="D1006" s="305">
        <f t="shared" si="244"/>
        <v>424</v>
      </c>
      <c r="E1006" s="305">
        <f>SUM(E1001:E1005)</f>
        <v>445</v>
      </c>
      <c r="F1006" s="48"/>
      <c r="G1006" s="27" t="s">
        <v>166</v>
      </c>
      <c r="H1006" s="55"/>
      <c r="I1006" s="42"/>
    </row>
    <row r="1007" spans="1:9" ht="15" thickBot="1" x14ac:dyDescent="0.35">
      <c r="A1007" s="668" t="s">
        <v>177</v>
      </c>
      <c r="B1007" s="665" t="s">
        <v>533</v>
      </c>
      <c r="C1007" s="304">
        <v>1414.5</v>
      </c>
      <c r="D1007" s="304">
        <v>1485</v>
      </c>
      <c r="E1007" s="304">
        <v>1559</v>
      </c>
      <c r="F1007" s="49"/>
      <c r="G1007" s="47" t="s">
        <v>161</v>
      </c>
      <c r="H1007" s="54">
        <v>304929400</v>
      </c>
      <c r="I1007" s="42" t="s">
        <v>527</v>
      </c>
    </row>
    <row r="1008" spans="1:9" ht="15" thickBot="1" x14ac:dyDescent="0.35">
      <c r="A1008" s="668"/>
      <c r="B1008" s="666"/>
      <c r="C1008" s="304">
        <v>8</v>
      </c>
      <c r="D1008" s="304">
        <v>8.4</v>
      </c>
      <c r="E1008" s="304">
        <v>9</v>
      </c>
      <c r="F1008" s="49"/>
      <c r="G1008" s="47" t="s">
        <v>436</v>
      </c>
      <c r="H1008" s="54"/>
      <c r="I1008" s="42"/>
    </row>
    <row r="1009" spans="1:9" ht="15" thickBot="1" x14ac:dyDescent="0.35">
      <c r="A1009" s="668"/>
      <c r="B1009" s="666"/>
      <c r="C1009" s="304"/>
      <c r="D1009" s="304"/>
      <c r="E1009" s="304"/>
      <c r="F1009" s="49"/>
      <c r="G1009" s="47" t="s">
        <v>163</v>
      </c>
      <c r="H1009" s="54"/>
      <c r="I1009" s="42"/>
    </row>
    <row r="1010" spans="1:9" ht="15" thickBot="1" x14ac:dyDescent="0.35">
      <c r="A1010" s="668"/>
      <c r="B1010" s="666"/>
      <c r="C1010" s="304"/>
      <c r="D1010" s="304"/>
      <c r="E1010" s="304"/>
      <c r="F1010" s="49"/>
      <c r="G1010" s="47" t="s">
        <v>162</v>
      </c>
      <c r="H1010" s="54"/>
      <c r="I1010" s="42"/>
    </row>
    <row r="1011" spans="1:9" ht="15" thickBot="1" x14ac:dyDescent="0.35">
      <c r="A1011" s="668"/>
      <c r="B1011" s="666"/>
      <c r="C1011" s="304"/>
      <c r="D1011" s="304"/>
      <c r="E1011" s="304"/>
      <c r="F1011" s="49"/>
      <c r="G1011" s="47" t="s">
        <v>164</v>
      </c>
      <c r="H1011" s="55"/>
      <c r="I1011" s="42"/>
    </row>
    <row r="1012" spans="1:9" ht="15" thickBot="1" x14ac:dyDescent="0.35">
      <c r="A1012" s="669"/>
      <c r="B1012" s="667"/>
      <c r="C1012" s="305">
        <f t="shared" ref="C1012:D1012" si="245">SUM(C1007:C1011)</f>
        <v>1422.5</v>
      </c>
      <c r="D1012" s="305">
        <f t="shared" si="245"/>
        <v>1493.4</v>
      </c>
      <c r="E1012" s="305">
        <f>SUM(E1007:E1011)</f>
        <v>1568</v>
      </c>
      <c r="F1012" s="48"/>
      <c r="G1012" s="27" t="s">
        <v>166</v>
      </c>
      <c r="H1012" s="55"/>
      <c r="I1012" s="42"/>
    </row>
    <row r="1013" spans="1:9" ht="15" thickBot="1" x14ac:dyDescent="0.35">
      <c r="A1013" s="668" t="s">
        <v>466</v>
      </c>
      <c r="B1013" s="665" t="s">
        <v>1595</v>
      </c>
      <c r="C1013" s="304">
        <v>1274.9000000000001</v>
      </c>
      <c r="D1013" s="304">
        <v>1339</v>
      </c>
      <c r="E1013" s="304">
        <v>1406</v>
      </c>
      <c r="F1013" s="49"/>
      <c r="G1013" s="47" t="s">
        <v>161</v>
      </c>
      <c r="H1013" s="54">
        <v>193278297</v>
      </c>
      <c r="I1013" s="42" t="s">
        <v>527</v>
      </c>
    </row>
    <row r="1014" spans="1:9" ht="15" thickBot="1" x14ac:dyDescent="0.35">
      <c r="A1014" s="668"/>
      <c r="B1014" s="666"/>
      <c r="C1014" s="304">
        <v>148</v>
      </c>
      <c r="D1014" s="304">
        <v>155</v>
      </c>
      <c r="E1014" s="304">
        <v>163</v>
      </c>
      <c r="F1014" s="49"/>
      <c r="G1014" s="47" t="s">
        <v>436</v>
      </c>
      <c r="H1014" s="54"/>
      <c r="I1014" s="42"/>
    </row>
    <row r="1015" spans="1:9" ht="15" thickBot="1" x14ac:dyDescent="0.35">
      <c r="A1015" s="668"/>
      <c r="B1015" s="666"/>
      <c r="C1015" s="304"/>
      <c r="D1015" s="304"/>
      <c r="E1015" s="304"/>
      <c r="F1015" s="49"/>
      <c r="G1015" s="47" t="s">
        <v>163</v>
      </c>
      <c r="H1015" s="54"/>
      <c r="I1015" s="42"/>
    </row>
    <row r="1016" spans="1:9" ht="15" thickBot="1" x14ac:dyDescent="0.35">
      <c r="A1016" s="668"/>
      <c r="B1016" s="666"/>
      <c r="C1016" s="304"/>
      <c r="D1016" s="304"/>
      <c r="E1016" s="304"/>
      <c r="F1016" s="49"/>
      <c r="G1016" s="47" t="s">
        <v>162</v>
      </c>
      <c r="H1016" s="54"/>
      <c r="I1016" s="42"/>
    </row>
    <row r="1017" spans="1:9" ht="15" thickBot="1" x14ac:dyDescent="0.35">
      <c r="A1017" s="668"/>
      <c r="B1017" s="666"/>
      <c r="C1017" s="304"/>
      <c r="D1017" s="304"/>
      <c r="E1017" s="304"/>
      <c r="F1017" s="49"/>
      <c r="G1017" s="47" t="s">
        <v>164</v>
      </c>
      <c r="H1017" s="55"/>
      <c r="I1017" s="42"/>
    </row>
    <row r="1018" spans="1:9" ht="15" thickBot="1" x14ac:dyDescent="0.35">
      <c r="A1018" s="669"/>
      <c r="B1018" s="667"/>
      <c r="C1018" s="305">
        <f t="shared" ref="C1018:D1018" si="246">SUM(C1013:C1017)</f>
        <v>1422.9</v>
      </c>
      <c r="D1018" s="305">
        <f t="shared" si="246"/>
        <v>1494</v>
      </c>
      <c r="E1018" s="305">
        <f>SUM(E1013:E1017)</f>
        <v>1569</v>
      </c>
      <c r="F1018" s="48"/>
      <c r="G1018" s="27" t="s">
        <v>166</v>
      </c>
      <c r="H1018" s="55"/>
      <c r="I1018" s="42"/>
    </row>
    <row r="1019" spans="1:9" ht="15" thickBot="1" x14ac:dyDescent="0.35">
      <c r="A1019" s="668" t="s">
        <v>524</v>
      </c>
      <c r="B1019" s="665" t="s">
        <v>534</v>
      </c>
      <c r="C1019" s="304">
        <v>362.1</v>
      </c>
      <c r="D1019" s="304">
        <v>380</v>
      </c>
      <c r="E1019" s="304">
        <v>399</v>
      </c>
      <c r="F1019" s="49"/>
      <c r="G1019" s="47" t="s">
        <v>161</v>
      </c>
      <c r="H1019" s="54">
        <v>148504349</v>
      </c>
      <c r="I1019" s="42" t="s">
        <v>527</v>
      </c>
    </row>
    <row r="1020" spans="1:9" ht="15" thickBot="1" x14ac:dyDescent="0.35">
      <c r="A1020" s="668"/>
      <c r="B1020" s="666"/>
      <c r="C1020" s="304">
        <v>84</v>
      </c>
      <c r="D1020" s="304">
        <v>88</v>
      </c>
      <c r="E1020" s="304">
        <v>93</v>
      </c>
      <c r="F1020" s="49"/>
      <c r="G1020" s="47" t="s">
        <v>436</v>
      </c>
      <c r="H1020" s="54"/>
      <c r="I1020" s="42"/>
    </row>
    <row r="1021" spans="1:9" ht="15" thickBot="1" x14ac:dyDescent="0.35">
      <c r="A1021" s="668"/>
      <c r="B1021" s="666"/>
      <c r="C1021" s="304"/>
      <c r="D1021" s="304"/>
      <c r="E1021" s="304"/>
      <c r="F1021" s="49"/>
      <c r="G1021" s="47" t="s">
        <v>163</v>
      </c>
      <c r="H1021" s="54"/>
      <c r="I1021" s="42"/>
    </row>
    <row r="1022" spans="1:9" ht="15" thickBot="1" x14ac:dyDescent="0.35">
      <c r="A1022" s="668"/>
      <c r="B1022" s="666"/>
      <c r="C1022" s="304"/>
      <c r="D1022" s="304"/>
      <c r="E1022" s="304"/>
      <c r="F1022" s="49"/>
      <c r="G1022" s="47" t="s">
        <v>162</v>
      </c>
      <c r="H1022" s="54"/>
      <c r="I1022" s="42"/>
    </row>
    <row r="1023" spans="1:9" ht="15" thickBot="1" x14ac:dyDescent="0.35">
      <c r="A1023" s="668"/>
      <c r="B1023" s="666"/>
      <c r="C1023" s="304"/>
      <c r="D1023" s="304"/>
      <c r="E1023" s="304"/>
      <c r="F1023" s="49"/>
      <c r="G1023" s="47" t="s">
        <v>164</v>
      </c>
      <c r="H1023" s="55"/>
      <c r="I1023" s="42"/>
    </row>
    <row r="1024" spans="1:9" ht="15" thickBot="1" x14ac:dyDescent="0.35">
      <c r="A1024" s="669"/>
      <c r="B1024" s="667"/>
      <c r="C1024" s="305">
        <f t="shared" ref="C1024:D1024" si="247">SUM(C1019:C1023)</f>
        <v>446.1</v>
      </c>
      <c r="D1024" s="305">
        <f t="shared" si="247"/>
        <v>468</v>
      </c>
      <c r="E1024" s="305">
        <f>SUM(E1019:E1023)</f>
        <v>492</v>
      </c>
      <c r="F1024" s="48"/>
      <c r="G1024" s="27" t="s">
        <v>166</v>
      </c>
      <c r="H1024" s="55"/>
      <c r="I1024" s="42"/>
    </row>
    <row r="1025" spans="1:9" ht="27" thickBot="1" x14ac:dyDescent="0.35">
      <c r="A1025" s="58" t="s">
        <v>158</v>
      </c>
      <c r="B1025" s="59" t="s">
        <v>245</v>
      </c>
      <c r="C1025" s="60"/>
      <c r="D1025" s="60"/>
      <c r="E1025" s="60"/>
      <c r="F1025" s="61" t="s">
        <v>453</v>
      </c>
      <c r="G1025" s="59"/>
      <c r="H1025" s="60"/>
      <c r="I1025" s="60"/>
    </row>
    <row r="1026" spans="1:9" ht="27" thickBot="1" x14ac:dyDescent="0.35">
      <c r="A1026" s="62" t="s">
        <v>180</v>
      </c>
      <c r="B1026" s="63" t="s">
        <v>535</v>
      </c>
      <c r="C1026" s="64"/>
      <c r="D1026" s="64"/>
      <c r="E1026" s="64"/>
      <c r="F1026" s="65" t="s">
        <v>550</v>
      </c>
      <c r="G1026" s="63"/>
      <c r="H1026" s="64"/>
      <c r="I1026" s="64"/>
    </row>
    <row r="1027" spans="1:9" ht="15" thickBot="1" x14ac:dyDescent="0.35">
      <c r="A1027" s="668" t="s">
        <v>183</v>
      </c>
      <c r="B1027" s="665" t="s">
        <v>536</v>
      </c>
      <c r="C1027" s="304">
        <v>23</v>
      </c>
      <c r="D1027" s="304">
        <v>24</v>
      </c>
      <c r="E1027" s="304">
        <v>25</v>
      </c>
      <c r="F1027" s="49" t="s">
        <v>551</v>
      </c>
      <c r="G1027" s="47" t="s">
        <v>161</v>
      </c>
      <c r="H1027" s="54">
        <v>288724610</v>
      </c>
      <c r="I1027" s="42" t="s">
        <v>527</v>
      </c>
    </row>
    <row r="1028" spans="1:9" ht="15" thickBot="1" x14ac:dyDescent="0.35">
      <c r="A1028" s="668"/>
      <c r="B1028" s="666"/>
      <c r="C1028" s="304"/>
      <c r="D1028" s="304"/>
      <c r="E1028" s="304"/>
      <c r="F1028" s="49"/>
      <c r="G1028" s="47" t="s">
        <v>436</v>
      </c>
      <c r="H1028" s="54"/>
      <c r="I1028" s="42"/>
    </row>
    <row r="1029" spans="1:9" ht="15" thickBot="1" x14ac:dyDescent="0.35">
      <c r="A1029" s="668"/>
      <c r="B1029" s="666"/>
      <c r="C1029" s="304"/>
      <c r="D1029" s="304"/>
      <c r="E1029" s="304"/>
      <c r="F1029" s="49"/>
      <c r="G1029" s="47" t="s">
        <v>163</v>
      </c>
      <c r="H1029" s="54"/>
      <c r="I1029" s="42"/>
    </row>
    <row r="1030" spans="1:9" ht="15" thickBot="1" x14ac:dyDescent="0.35">
      <c r="A1030" s="668"/>
      <c r="B1030" s="666"/>
      <c r="C1030" s="304"/>
      <c r="D1030" s="304"/>
      <c r="E1030" s="304"/>
      <c r="F1030" s="49"/>
      <c r="G1030" s="47" t="s">
        <v>162</v>
      </c>
      <c r="H1030" s="54"/>
      <c r="I1030" s="42"/>
    </row>
    <row r="1031" spans="1:9" ht="15" thickBot="1" x14ac:dyDescent="0.35">
      <c r="A1031" s="668"/>
      <c r="B1031" s="666"/>
      <c r="C1031" s="304"/>
      <c r="D1031" s="304"/>
      <c r="E1031" s="304"/>
      <c r="F1031" s="49"/>
      <c r="G1031" s="47" t="s">
        <v>164</v>
      </c>
      <c r="H1031" s="55"/>
      <c r="I1031" s="42"/>
    </row>
    <row r="1032" spans="1:9" ht="15" thickBot="1" x14ac:dyDescent="0.35">
      <c r="A1032" s="669"/>
      <c r="B1032" s="667"/>
      <c r="C1032" s="305">
        <f t="shared" ref="C1032:D1032" si="248">SUM(C1027:C1031)</f>
        <v>23</v>
      </c>
      <c r="D1032" s="305">
        <f t="shared" si="248"/>
        <v>24</v>
      </c>
      <c r="E1032" s="305">
        <f>SUM(E1027:E1031)</f>
        <v>25</v>
      </c>
      <c r="F1032" s="48"/>
      <c r="G1032" s="27" t="s">
        <v>166</v>
      </c>
      <c r="H1032" s="55"/>
      <c r="I1032" s="42"/>
    </row>
    <row r="1033" spans="1:9" ht="15" thickBot="1" x14ac:dyDescent="0.35">
      <c r="A1033" s="668" t="s">
        <v>184</v>
      </c>
      <c r="B1033" s="665" t="s">
        <v>537</v>
      </c>
      <c r="C1033" s="47"/>
      <c r="D1033" s="47"/>
      <c r="E1033" s="47"/>
      <c r="F1033" s="49" t="s">
        <v>552</v>
      </c>
      <c r="G1033" s="47" t="s">
        <v>161</v>
      </c>
      <c r="H1033" s="54">
        <v>288724610</v>
      </c>
      <c r="I1033" s="42" t="s">
        <v>527</v>
      </c>
    </row>
    <row r="1034" spans="1:9" ht="15" thickBot="1" x14ac:dyDescent="0.35">
      <c r="A1034" s="668"/>
      <c r="B1034" s="666"/>
      <c r="C1034" s="47"/>
      <c r="D1034" s="47"/>
      <c r="E1034" s="47"/>
      <c r="F1034" s="49"/>
      <c r="G1034" s="47" t="s">
        <v>436</v>
      </c>
      <c r="H1034" s="54"/>
      <c r="I1034" s="42"/>
    </row>
    <row r="1035" spans="1:9" ht="15" thickBot="1" x14ac:dyDescent="0.35">
      <c r="A1035" s="668"/>
      <c r="B1035" s="666"/>
      <c r="C1035" s="47"/>
      <c r="D1035" s="47"/>
      <c r="E1035" s="47"/>
      <c r="F1035" s="49"/>
      <c r="G1035" s="47" t="s">
        <v>163</v>
      </c>
      <c r="H1035" s="54"/>
      <c r="I1035" s="42"/>
    </row>
    <row r="1036" spans="1:9" ht="15" thickBot="1" x14ac:dyDescent="0.35">
      <c r="A1036" s="668"/>
      <c r="B1036" s="666"/>
      <c r="C1036" s="47"/>
      <c r="D1036" s="47"/>
      <c r="E1036" s="47"/>
      <c r="F1036" s="49"/>
      <c r="G1036" s="47" t="s">
        <v>162</v>
      </c>
      <c r="H1036" s="54"/>
      <c r="I1036" s="42"/>
    </row>
    <row r="1037" spans="1:9" ht="15" thickBot="1" x14ac:dyDescent="0.35">
      <c r="A1037" s="668"/>
      <c r="B1037" s="666"/>
      <c r="C1037" s="47"/>
      <c r="D1037" s="47"/>
      <c r="E1037" s="47"/>
      <c r="F1037" s="49"/>
      <c r="G1037" s="47" t="s">
        <v>164</v>
      </c>
      <c r="H1037" s="55"/>
      <c r="I1037" s="42"/>
    </row>
    <row r="1038" spans="1:9" ht="15" thickBot="1" x14ac:dyDescent="0.35">
      <c r="A1038" s="669"/>
      <c r="B1038" s="667"/>
      <c r="C1038" s="27">
        <f t="shared" ref="C1038:D1038" si="249">SUM(C1033:C1037)</f>
        <v>0</v>
      </c>
      <c r="D1038" s="27">
        <f t="shared" si="249"/>
        <v>0</v>
      </c>
      <c r="E1038" s="27">
        <f>SUM(E1033:E1037)</f>
        <v>0</v>
      </c>
      <c r="F1038" s="48"/>
      <c r="G1038" s="27" t="s">
        <v>166</v>
      </c>
      <c r="H1038" s="55"/>
      <c r="I1038" s="42"/>
    </row>
    <row r="1039" spans="1:9" ht="15" thickBot="1" x14ac:dyDescent="0.35">
      <c r="A1039" s="668" t="s">
        <v>185</v>
      </c>
      <c r="B1039" s="665" t="s">
        <v>538</v>
      </c>
      <c r="C1039" s="304">
        <v>707</v>
      </c>
      <c r="D1039" s="304">
        <v>742</v>
      </c>
      <c r="E1039" s="304">
        <v>779</v>
      </c>
      <c r="F1039" s="49"/>
      <c r="G1039" s="47" t="s">
        <v>161</v>
      </c>
      <c r="H1039" s="54">
        <v>190432352</v>
      </c>
      <c r="I1039" s="42" t="s">
        <v>527</v>
      </c>
    </row>
    <row r="1040" spans="1:9" ht="15" thickBot="1" x14ac:dyDescent="0.35">
      <c r="A1040" s="668"/>
      <c r="B1040" s="666"/>
      <c r="C1040" s="304">
        <v>50</v>
      </c>
      <c r="D1040" s="304">
        <v>53</v>
      </c>
      <c r="E1040" s="304">
        <v>56</v>
      </c>
      <c r="F1040" s="49"/>
      <c r="G1040" s="47" t="s">
        <v>436</v>
      </c>
      <c r="H1040" s="54"/>
      <c r="I1040" s="42"/>
    </row>
    <row r="1041" spans="1:9" ht="15" thickBot="1" x14ac:dyDescent="0.35">
      <c r="A1041" s="668"/>
      <c r="B1041" s="666"/>
      <c r="C1041" s="304"/>
      <c r="D1041" s="304"/>
      <c r="E1041" s="304"/>
      <c r="F1041" s="49"/>
      <c r="G1041" s="47" t="s">
        <v>163</v>
      </c>
      <c r="H1041" s="54"/>
      <c r="I1041" s="42"/>
    </row>
    <row r="1042" spans="1:9" ht="15" thickBot="1" x14ac:dyDescent="0.35">
      <c r="A1042" s="668"/>
      <c r="B1042" s="666"/>
      <c r="C1042" s="304"/>
      <c r="D1042" s="304"/>
      <c r="E1042" s="304"/>
      <c r="F1042" s="49"/>
      <c r="G1042" s="47" t="s">
        <v>162</v>
      </c>
      <c r="H1042" s="54"/>
      <c r="I1042" s="42"/>
    </row>
    <row r="1043" spans="1:9" ht="15" thickBot="1" x14ac:dyDescent="0.35">
      <c r="A1043" s="668"/>
      <c r="B1043" s="666"/>
      <c r="C1043" s="304"/>
      <c r="D1043" s="304"/>
      <c r="E1043" s="304"/>
      <c r="F1043" s="49"/>
      <c r="G1043" s="47" t="s">
        <v>164</v>
      </c>
      <c r="H1043" s="55"/>
      <c r="I1043" s="42"/>
    </row>
    <row r="1044" spans="1:9" ht="15" thickBot="1" x14ac:dyDescent="0.35">
      <c r="A1044" s="669"/>
      <c r="B1044" s="667"/>
      <c r="C1044" s="305">
        <f t="shared" ref="C1044:D1044" si="250">SUM(C1039:C1043)</f>
        <v>757</v>
      </c>
      <c r="D1044" s="305">
        <f t="shared" si="250"/>
        <v>795</v>
      </c>
      <c r="E1044" s="305">
        <f>SUM(E1039:E1043)</f>
        <v>835</v>
      </c>
      <c r="F1044" s="48"/>
      <c r="G1044" s="27" t="s">
        <v>166</v>
      </c>
      <c r="H1044" s="55"/>
      <c r="I1044" s="42"/>
    </row>
    <row r="1045" spans="1:9" ht="15" thickBot="1" x14ac:dyDescent="0.35">
      <c r="A1045" s="668" t="s">
        <v>186</v>
      </c>
      <c r="B1045" s="665" t="s">
        <v>539</v>
      </c>
      <c r="C1045" s="304">
        <v>617.5</v>
      </c>
      <c r="D1045" s="304">
        <v>648.4</v>
      </c>
      <c r="E1045" s="304">
        <v>681</v>
      </c>
      <c r="F1045" s="49"/>
      <c r="G1045" s="47" t="s">
        <v>161</v>
      </c>
      <c r="H1045" s="54">
        <v>191782373</v>
      </c>
      <c r="I1045" s="42" t="s">
        <v>527</v>
      </c>
    </row>
    <row r="1046" spans="1:9" ht="15" thickBot="1" x14ac:dyDescent="0.35">
      <c r="A1046" s="668"/>
      <c r="B1046" s="666"/>
      <c r="C1046" s="304">
        <v>40</v>
      </c>
      <c r="D1046" s="304">
        <v>42</v>
      </c>
      <c r="E1046" s="304">
        <v>44</v>
      </c>
      <c r="F1046" s="49"/>
      <c r="G1046" s="47" t="s">
        <v>436</v>
      </c>
      <c r="H1046" s="54"/>
      <c r="I1046" s="42"/>
    </row>
    <row r="1047" spans="1:9" ht="15" thickBot="1" x14ac:dyDescent="0.35">
      <c r="A1047" s="668"/>
      <c r="B1047" s="666"/>
      <c r="C1047" s="304"/>
      <c r="D1047" s="304"/>
      <c r="E1047" s="304"/>
      <c r="F1047" s="49"/>
      <c r="G1047" s="47" t="s">
        <v>163</v>
      </c>
      <c r="H1047" s="54"/>
      <c r="I1047" s="42"/>
    </row>
    <row r="1048" spans="1:9" ht="15" thickBot="1" x14ac:dyDescent="0.35">
      <c r="A1048" s="668"/>
      <c r="B1048" s="666"/>
      <c r="C1048" s="304"/>
      <c r="D1048" s="304"/>
      <c r="E1048" s="304"/>
      <c r="F1048" s="49"/>
      <c r="G1048" s="47" t="s">
        <v>162</v>
      </c>
      <c r="H1048" s="54"/>
      <c r="I1048" s="42"/>
    </row>
    <row r="1049" spans="1:9" ht="15" thickBot="1" x14ac:dyDescent="0.35">
      <c r="A1049" s="668"/>
      <c r="B1049" s="666"/>
      <c r="C1049" s="304"/>
      <c r="D1049" s="304"/>
      <c r="E1049" s="304"/>
      <c r="F1049" s="49"/>
      <c r="G1049" s="47" t="s">
        <v>164</v>
      </c>
      <c r="H1049" s="55"/>
      <c r="I1049" s="42"/>
    </row>
    <row r="1050" spans="1:9" ht="15" thickBot="1" x14ac:dyDescent="0.35">
      <c r="A1050" s="669"/>
      <c r="B1050" s="667"/>
      <c r="C1050" s="305">
        <f t="shared" ref="C1050:D1050" si="251">SUM(C1045:C1049)</f>
        <v>657.5</v>
      </c>
      <c r="D1050" s="305">
        <f t="shared" si="251"/>
        <v>690.4</v>
      </c>
      <c r="E1050" s="305">
        <f>SUM(E1045:E1049)</f>
        <v>725</v>
      </c>
      <c r="F1050" s="48"/>
      <c r="G1050" s="27" t="s">
        <v>166</v>
      </c>
      <c r="H1050" s="55"/>
      <c r="I1050" s="42"/>
    </row>
    <row r="1051" spans="1:9" ht="15" thickBot="1" x14ac:dyDescent="0.35">
      <c r="A1051" s="668" t="s">
        <v>187</v>
      </c>
      <c r="B1051" s="665" t="s">
        <v>540</v>
      </c>
      <c r="C1051" s="304">
        <v>2115.3000000000002</v>
      </c>
      <c r="D1051" s="304">
        <v>2221</v>
      </c>
      <c r="E1051" s="304">
        <v>2332</v>
      </c>
      <c r="F1051" s="49"/>
      <c r="G1051" s="47" t="s">
        <v>161</v>
      </c>
      <c r="H1051" s="54">
        <v>148428990</v>
      </c>
      <c r="I1051" s="42" t="s">
        <v>527</v>
      </c>
    </row>
    <row r="1052" spans="1:9" ht="15" thickBot="1" x14ac:dyDescent="0.35">
      <c r="A1052" s="668"/>
      <c r="B1052" s="666"/>
      <c r="C1052" s="304">
        <v>140</v>
      </c>
      <c r="D1052" s="304">
        <v>147</v>
      </c>
      <c r="E1052" s="304">
        <v>154</v>
      </c>
      <c r="F1052" s="49"/>
      <c r="G1052" s="47" t="s">
        <v>436</v>
      </c>
      <c r="H1052" s="54"/>
      <c r="I1052" s="42"/>
    </row>
    <row r="1053" spans="1:9" ht="15" thickBot="1" x14ac:dyDescent="0.35">
      <c r="A1053" s="668"/>
      <c r="B1053" s="666"/>
      <c r="C1053" s="304"/>
      <c r="D1053" s="304"/>
      <c r="E1053" s="304"/>
      <c r="F1053" s="49"/>
      <c r="G1053" s="47" t="s">
        <v>163</v>
      </c>
      <c r="H1053" s="54"/>
      <c r="I1053" s="42"/>
    </row>
    <row r="1054" spans="1:9" ht="15" thickBot="1" x14ac:dyDescent="0.35">
      <c r="A1054" s="668"/>
      <c r="B1054" s="666"/>
      <c r="C1054" s="304"/>
      <c r="D1054" s="304"/>
      <c r="E1054" s="304"/>
      <c r="F1054" s="49"/>
      <c r="G1054" s="47" t="s">
        <v>162</v>
      </c>
      <c r="H1054" s="54"/>
      <c r="I1054" s="42"/>
    </row>
    <row r="1055" spans="1:9" ht="15" thickBot="1" x14ac:dyDescent="0.35">
      <c r="A1055" s="668"/>
      <c r="B1055" s="666"/>
      <c r="C1055" s="304"/>
      <c r="D1055" s="304"/>
      <c r="E1055" s="304"/>
      <c r="F1055" s="49"/>
      <c r="G1055" s="47" t="s">
        <v>164</v>
      </c>
      <c r="H1055" s="55"/>
      <c r="I1055" s="42"/>
    </row>
    <row r="1056" spans="1:9" ht="15" thickBot="1" x14ac:dyDescent="0.35">
      <c r="A1056" s="669"/>
      <c r="B1056" s="667"/>
      <c r="C1056" s="305">
        <f t="shared" ref="C1056:D1056" si="252">SUM(C1051:C1055)</f>
        <v>2255.3000000000002</v>
      </c>
      <c r="D1056" s="305">
        <f t="shared" si="252"/>
        <v>2368</v>
      </c>
      <c r="E1056" s="305">
        <f>SUM(E1051:E1055)</f>
        <v>2486</v>
      </c>
      <c r="F1056" s="48"/>
      <c r="G1056" s="27" t="s">
        <v>166</v>
      </c>
      <c r="H1056" s="55"/>
      <c r="I1056" s="42"/>
    </row>
    <row r="1057" spans="1:12" ht="27" thickBot="1" x14ac:dyDescent="0.35">
      <c r="A1057" s="58" t="s">
        <v>158</v>
      </c>
      <c r="B1057" s="59" t="s">
        <v>245</v>
      </c>
      <c r="C1057" s="60"/>
      <c r="D1057" s="60"/>
      <c r="E1057" s="60"/>
      <c r="F1057" s="61" t="s">
        <v>453</v>
      </c>
      <c r="G1057" s="59"/>
      <c r="H1057" s="60"/>
      <c r="I1057" s="60"/>
    </row>
    <row r="1058" spans="1:12" ht="40.200000000000003" thickBot="1" x14ac:dyDescent="0.35">
      <c r="A1058" s="62" t="s">
        <v>401</v>
      </c>
      <c r="B1058" s="63" t="s">
        <v>545</v>
      </c>
      <c r="C1058" s="64"/>
      <c r="D1058" s="64"/>
      <c r="E1058" s="64"/>
      <c r="F1058" s="65" t="s">
        <v>553</v>
      </c>
      <c r="G1058" s="63"/>
      <c r="H1058" s="64"/>
      <c r="I1058" s="64"/>
    </row>
    <row r="1059" spans="1:12" ht="15" thickBot="1" x14ac:dyDescent="0.35">
      <c r="A1059" s="668" t="s">
        <v>402</v>
      </c>
      <c r="B1059" s="665" t="s">
        <v>542</v>
      </c>
      <c r="C1059" s="47"/>
      <c r="D1059" s="47"/>
      <c r="E1059" s="47"/>
      <c r="F1059" s="49"/>
      <c r="G1059" s="47" t="s">
        <v>161</v>
      </c>
      <c r="H1059" s="54">
        <v>288724610</v>
      </c>
      <c r="I1059" s="42" t="s">
        <v>527</v>
      </c>
    </row>
    <row r="1060" spans="1:12" ht="15" thickBot="1" x14ac:dyDescent="0.35">
      <c r="A1060" s="668"/>
      <c r="B1060" s="666"/>
      <c r="C1060" s="47"/>
      <c r="D1060" s="47"/>
      <c r="E1060" s="47"/>
      <c r="F1060" s="49"/>
      <c r="G1060" s="47" t="s">
        <v>436</v>
      </c>
      <c r="H1060" s="54"/>
      <c r="I1060" s="42"/>
    </row>
    <row r="1061" spans="1:12" ht="15" thickBot="1" x14ac:dyDescent="0.35">
      <c r="A1061" s="668"/>
      <c r="B1061" s="666"/>
      <c r="C1061" s="47"/>
      <c r="D1061" s="47"/>
      <c r="E1061" s="47"/>
      <c r="F1061" s="49"/>
      <c r="G1061" s="47" t="s">
        <v>163</v>
      </c>
      <c r="H1061" s="54"/>
      <c r="I1061" s="42"/>
    </row>
    <row r="1062" spans="1:12" ht="15" thickBot="1" x14ac:dyDescent="0.35">
      <c r="A1062" s="668"/>
      <c r="B1062" s="666"/>
      <c r="C1062" s="47"/>
      <c r="D1062" s="47"/>
      <c r="E1062" s="47"/>
      <c r="F1062" s="49"/>
      <c r="G1062" s="47" t="s">
        <v>162</v>
      </c>
      <c r="H1062" s="54"/>
      <c r="I1062" s="42"/>
    </row>
    <row r="1063" spans="1:12" ht="15" thickBot="1" x14ac:dyDescent="0.35">
      <c r="A1063" s="668"/>
      <c r="B1063" s="666"/>
      <c r="C1063" s="47"/>
      <c r="D1063" s="47"/>
      <c r="E1063" s="47"/>
      <c r="F1063" s="49"/>
      <c r="G1063" s="47" t="s">
        <v>164</v>
      </c>
      <c r="H1063" s="55"/>
      <c r="I1063" s="42"/>
    </row>
    <row r="1064" spans="1:12" ht="15" thickBot="1" x14ac:dyDescent="0.35">
      <c r="A1064" s="669"/>
      <c r="B1064" s="667"/>
      <c r="C1064" s="27">
        <f t="shared" ref="C1064:D1064" si="253">SUM(C1059:C1063)</f>
        <v>0</v>
      </c>
      <c r="D1064" s="27">
        <f t="shared" si="253"/>
        <v>0</v>
      </c>
      <c r="E1064" s="27">
        <f>SUM(E1059:E1063)</f>
        <v>0</v>
      </c>
      <c r="F1064" s="48"/>
      <c r="G1064" s="27" t="s">
        <v>166</v>
      </c>
      <c r="H1064" s="55"/>
      <c r="I1064" s="42"/>
    </row>
    <row r="1065" spans="1:12" ht="15" thickBot="1" x14ac:dyDescent="0.35">
      <c r="A1065" s="668" t="s">
        <v>433</v>
      </c>
      <c r="B1065" s="665" t="s">
        <v>543</v>
      </c>
      <c r="C1065" s="304">
        <v>10</v>
      </c>
      <c r="D1065" s="304">
        <v>11</v>
      </c>
      <c r="E1065" s="304">
        <v>12</v>
      </c>
      <c r="F1065" s="49"/>
      <c r="G1065" s="47" t="s">
        <v>161</v>
      </c>
      <c r="H1065" s="54">
        <v>288724610</v>
      </c>
      <c r="I1065" s="42" t="s">
        <v>527</v>
      </c>
    </row>
    <row r="1066" spans="1:12" ht="15" thickBot="1" x14ac:dyDescent="0.35">
      <c r="A1066" s="668"/>
      <c r="B1066" s="666"/>
      <c r="C1066" s="304"/>
      <c r="D1066" s="304"/>
      <c r="E1066" s="304"/>
      <c r="F1066" s="49"/>
      <c r="G1066" s="47" t="s">
        <v>436</v>
      </c>
      <c r="H1066" s="54"/>
      <c r="I1066" s="42"/>
    </row>
    <row r="1067" spans="1:12" ht="15" thickBot="1" x14ac:dyDescent="0.35">
      <c r="A1067" s="668"/>
      <c r="B1067" s="666"/>
      <c r="C1067" s="304"/>
      <c r="D1067" s="304"/>
      <c r="E1067" s="304"/>
      <c r="F1067" s="49"/>
      <c r="G1067" s="47" t="s">
        <v>163</v>
      </c>
      <c r="H1067" s="54"/>
      <c r="I1067" s="42"/>
    </row>
    <row r="1068" spans="1:12" ht="15" thickBot="1" x14ac:dyDescent="0.35">
      <c r="A1068" s="668"/>
      <c r="B1068" s="666"/>
      <c r="C1068" s="304"/>
      <c r="D1068" s="304"/>
      <c r="E1068" s="304"/>
      <c r="F1068" s="49"/>
      <c r="G1068" s="47" t="s">
        <v>162</v>
      </c>
      <c r="H1068" s="54"/>
      <c r="I1068" s="42"/>
    </row>
    <row r="1069" spans="1:12" ht="15" thickBot="1" x14ac:dyDescent="0.35">
      <c r="A1069" s="668"/>
      <c r="B1069" s="666"/>
      <c r="C1069" s="304"/>
      <c r="D1069" s="304"/>
      <c r="E1069" s="304"/>
      <c r="F1069" s="49"/>
      <c r="G1069" s="47" t="s">
        <v>164</v>
      </c>
      <c r="H1069" s="55"/>
      <c r="I1069" s="42"/>
    </row>
    <row r="1070" spans="1:12" ht="15" thickBot="1" x14ac:dyDescent="0.35">
      <c r="A1070" s="669"/>
      <c r="B1070" s="667"/>
      <c r="C1070" s="305">
        <f t="shared" ref="C1070:D1070" si="254">SUM(C1065:C1069)</f>
        <v>10</v>
      </c>
      <c r="D1070" s="305">
        <f t="shared" si="254"/>
        <v>11</v>
      </c>
      <c r="E1070" s="305">
        <f>SUM(E1065:E1069)</f>
        <v>12</v>
      </c>
      <c r="F1070" s="48"/>
      <c r="G1070" s="27" t="s">
        <v>166</v>
      </c>
      <c r="H1070" s="55"/>
      <c r="I1070" s="42"/>
    </row>
    <row r="1071" spans="1:12" ht="15" thickBot="1" x14ac:dyDescent="0.35">
      <c r="A1071" s="668" t="s">
        <v>541</v>
      </c>
      <c r="B1071" s="665" t="s">
        <v>544</v>
      </c>
      <c r="C1071" s="304">
        <v>5</v>
      </c>
      <c r="D1071" s="304">
        <v>5.5</v>
      </c>
      <c r="E1071" s="304">
        <v>6</v>
      </c>
      <c r="F1071" s="49"/>
      <c r="G1071" s="47" t="s">
        <v>161</v>
      </c>
      <c r="H1071" s="54">
        <v>288724610</v>
      </c>
      <c r="I1071" s="42" t="s">
        <v>527</v>
      </c>
      <c r="J1071" s="482">
        <f>C971+C977+C983+C989+C995+C1001+C1007+C1013+C1019+C1027+C1033+C1039+C1045+C1051+C1059+C1065+C1071</f>
        <v>9175.7999999999993</v>
      </c>
      <c r="K1071" s="482">
        <f t="shared" ref="K1071:L1071" si="255">D971+D977+D983+D989+D995+D1001+D1007+D1013+D1019+D1027+D1033+D1039+D1045+D1051+D1059+D1065+D1071</f>
        <v>9635.0999999999985</v>
      </c>
      <c r="L1071" s="482">
        <f t="shared" si="255"/>
        <v>10116.4</v>
      </c>
    </row>
    <row r="1072" spans="1:12" ht="15" thickBot="1" x14ac:dyDescent="0.35">
      <c r="A1072" s="668"/>
      <c r="B1072" s="666"/>
      <c r="C1072" s="304"/>
      <c r="D1072" s="304"/>
      <c r="E1072" s="304"/>
      <c r="F1072" s="49"/>
      <c r="G1072" s="47" t="s">
        <v>436</v>
      </c>
      <c r="H1072" s="54"/>
      <c r="I1072" s="42"/>
      <c r="J1072" s="482">
        <f>C972+C978+C984+C990+C996+C1002+C1008+C1014+C1020+C1028+C1034+C1040+C1046+C1052+C1060+C1066+C1072</f>
        <v>501</v>
      </c>
      <c r="K1072" s="482">
        <f t="shared" ref="K1072:L1072" si="256">D972+D978+D984+D990+D996+D1002+D1008+D1014+D1020+D1028+D1034+D1040+D1046+D1052+D1060+D1066+D1072</f>
        <v>526.6</v>
      </c>
      <c r="L1072" s="482">
        <f t="shared" si="256"/>
        <v>554.4</v>
      </c>
    </row>
    <row r="1073" spans="1:12" ht="15" thickBot="1" x14ac:dyDescent="0.35">
      <c r="A1073" s="668"/>
      <c r="B1073" s="666"/>
      <c r="C1073" s="304"/>
      <c r="D1073" s="304"/>
      <c r="E1073" s="304"/>
      <c r="F1073" s="49"/>
      <c r="G1073" s="47" t="s">
        <v>163</v>
      </c>
      <c r="H1073" s="54"/>
      <c r="I1073" s="42"/>
      <c r="J1073" s="482">
        <f>C973+C979+C985+C991+C997+C1003+C1009+C1015+C1021+C1029+C1035+C1041+C1047+C1053+C1061+C1067+C1073</f>
        <v>35.799999999999997</v>
      </c>
      <c r="K1073" s="482">
        <f t="shared" ref="K1073:L1073" si="257">D973+D979+D985+D991+D997+D1003+D1009+D1015+D1021+D1029+D1035+D1041+D1047+D1053+D1061+D1067+D1073</f>
        <v>37.6</v>
      </c>
      <c r="L1073" s="482">
        <f t="shared" si="257"/>
        <v>39.5</v>
      </c>
    </row>
    <row r="1074" spans="1:12" ht="15" thickBot="1" x14ac:dyDescent="0.35">
      <c r="A1074" s="668"/>
      <c r="B1074" s="666"/>
      <c r="C1074" s="304"/>
      <c r="D1074" s="304"/>
      <c r="E1074" s="304"/>
      <c r="F1074" s="49"/>
      <c r="G1074" s="47" t="s">
        <v>162</v>
      </c>
      <c r="H1074" s="54"/>
      <c r="I1074" s="42"/>
      <c r="J1074" s="482">
        <f>C974+C980+C986+C992+C998+C1004+C1010+C1016+C1022+C1030+C1036+C1042+C1048+C1054+C1062+C1068+C1074</f>
        <v>0</v>
      </c>
      <c r="K1074" s="482">
        <f t="shared" ref="K1074:L1075" si="258">D974+D980+D986+D992+D998+D1004+D1010+D1016+D1022+D1030+D1036+D1042+D1048+D1054+D1062+D1068+D1074</f>
        <v>0</v>
      </c>
      <c r="L1074" s="482">
        <f t="shared" si="258"/>
        <v>0</v>
      </c>
    </row>
    <row r="1075" spans="1:12" ht="15" thickBot="1" x14ac:dyDescent="0.35">
      <c r="A1075" s="668"/>
      <c r="B1075" s="666"/>
      <c r="C1075" s="304"/>
      <c r="D1075" s="304"/>
      <c r="E1075" s="304"/>
      <c r="F1075" s="49"/>
      <c r="G1075" s="47" t="s">
        <v>164</v>
      </c>
      <c r="H1075" s="55"/>
      <c r="I1075" s="42"/>
      <c r="J1075" s="482">
        <f t="shared" ref="J1075" si="259">C975+C981+C987+C993+C999+C1005+C1011+C1017+C1023+C1031+C1037+C1043+C1049+C1055+C1063+C1069+C1075</f>
        <v>0</v>
      </c>
      <c r="K1075" s="482">
        <f t="shared" si="258"/>
        <v>0</v>
      </c>
      <c r="L1075" s="482">
        <f t="shared" si="258"/>
        <v>0</v>
      </c>
    </row>
    <row r="1076" spans="1:12" ht="15" thickBot="1" x14ac:dyDescent="0.35">
      <c r="A1076" s="669"/>
      <c r="B1076" s="667"/>
      <c r="C1076" s="305">
        <f t="shared" ref="C1076:D1076" si="260">SUM(C1071:C1075)</f>
        <v>5</v>
      </c>
      <c r="D1076" s="305">
        <f t="shared" si="260"/>
        <v>5.5</v>
      </c>
      <c r="E1076" s="305">
        <f>SUM(E1071:E1075)</f>
        <v>6</v>
      </c>
      <c r="F1076" s="48"/>
      <c r="G1076" s="27" t="s">
        <v>166</v>
      </c>
      <c r="H1076" s="55"/>
      <c r="I1076" s="42"/>
      <c r="J1076" s="537">
        <f>SUM(J1071:J1075)</f>
        <v>9712.5999999999985</v>
      </c>
      <c r="K1076" s="537">
        <f t="shared" ref="K1076:L1076" si="261">SUM(K1071:K1075)</f>
        <v>10199.299999999999</v>
      </c>
      <c r="L1076" s="537">
        <f t="shared" si="261"/>
        <v>10710.3</v>
      </c>
    </row>
    <row r="1077" spans="1:12" ht="15" thickBot="1" x14ac:dyDescent="0.35">
      <c r="A1077" s="44"/>
      <c r="B1077" s="50" t="s">
        <v>235</v>
      </c>
      <c r="C1077" s="18"/>
      <c r="D1077" s="18"/>
      <c r="E1077" s="18"/>
      <c r="F1077" s="18"/>
      <c r="G1077" s="27"/>
      <c r="H1077" s="54"/>
      <c r="I1077" s="54"/>
    </row>
    <row r="1078" spans="1:12" ht="15" thickBot="1" x14ac:dyDescent="0.35">
      <c r="A1078" s="66"/>
      <c r="B1078" s="67" t="s">
        <v>214</v>
      </c>
      <c r="C1078" s="84"/>
      <c r="D1078" s="84"/>
      <c r="E1078" s="84"/>
      <c r="F1078" s="68"/>
      <c r="G1078" s="67"/>
      <c r="H1078" s="69"/>
      <c r="I1078" s="70"/>
    </row>
    <row r="1079" spans="1:12" ht="15" thickBot="1" x14ac:dyDescent="0.35">
      <c r="A1079" s="71"/>
      <c r="B1079" s="72" t="s">
        <v>624</v>
      </c>
      <c r="C1079" s="306">
        <f>C976+C982+C988+C994+C1000+C1006+C1012+C1018+C1024+C1032+C1038+C1044+C1050+C1056+C1064+C1070+C1076</f>
        <v>9712.6000000000022</v>
      </c>
      <c r="D1079" s="306">
        <f t="shared" ref="D1079:E1079" si="262">D976+D982+D988+D994+D1000+D1006+D1012+D1018+D1024+D1032+D1038+D1044+D1050+D1056+D1064+D1070+D1076</f>
        <v>10199.299999999999</v>
      </c>
      <c r="E1079" s="306">
        <f t="shared" si="262"/>
        <v>10710.3</v>
      </c>
      <c r="F1079" s="73"/>
      <c r="G1079" s="74"/>
      <c r="H1079" s="75"/>
      <c r="I1079" s="76"/>
    </row>
    <row r="1082" spans="1:12" ht="15" thickBot="1" x14ac:dyDescent="0.35">
      <c r="A1082" s="670" t="s">
        <v>555</v>
      </c>
      <c r="B1082" s="671"/>
      <c r="C1082" s="671"/>
      <c r="D1082" s="671"/>
      <c r="E1082" s="671"/>
      <c r="F1082" s="671"/>
      <c r="G1082" s="671"/>
      <c r="H1082" s="671"/>
      <c r="I1082" s="671"/>
    </row>
    <row r="1083" spans="1:12" ht="46.2" thickBot="1" x14ac:dyDescent="0.35">
      <c r="A1083" s="80" t="s">
        <v>17</v>
      </c>
      <c r="B1083" s="81" t="s">
        <v>360</v>
      </c>
      <c r="C1083" s="81" t="s">
        <v>152</v>
      </c>
      <c r="D1083" s="81" t="s">
        <v>153</v>
      </c>
      <c r="E1083" s="81" t="s">
        <v>154</v>
      </c>
      <c r="F1083" s="81" t="s">
        <v>18</v>
      </c>
      <c r="G1083" s="81" t="s">
        <v>160</v>
      </c>
      <c r="H1083" s="81" t="s">
        <v>155</v>
      </c>
      <c r="I1083" s="81" t="s">
        <v>178</v>
      </c>
    </row>
    <row r="1084" spans="1:12" ht="15" thickBot="1" x14ac:dyDescent="0.35">
      <c r="A1084" s="82">
        <v>1</v>
      </c>
      <c r="B1084" s="83">
        <v>2</v>
      </c>
      <c r="C1084" s="83">
        <v>3</v>
      </c>
      <c r="D1084" s="83">
        <v>4</v>
      </c>
      <c r="E1084" s="83">
        <v>5</v>
      </c>
      <c r="F1084" s="83">
        <v>6</v>
      </c>
      <c r="G1084" s="83">
        <v>7</v>
      </c>
      <c r="H1084" s="83">
        <v>8</v>
      </c>
      <c r="I1084" s="83">
        <v>9</v>
      </c>
    </row>
    <row r="1085" spans="1:12" ht="27" thickBot="1" x14ac:dyDescent="0.35">
      <c r="A1085" s="58" t="s">
        <v>158</v>
      </c>
      <c r="B1085" s="59" t="s">
        <v>556</v>
      </c>
      <c r="C1085" s="60"/>
      <c r="D1085" s="60"/>
      <c r="E1085" s="60"/>
      <c r="F1085" s="61" t="s">
        <v>239</v>
      </c>
      <c r="G1085" s="59"/>
      <c r="H1085" s="60"/>
      <c r="I1085" s="60"/>
    </row>
    <row r="1086" spans="1:12" ht="27" thickBot="1" x14ac:dyDescent="0.35">
      <c r="A1086" s="62" t="s">
        <v>157</v>
      </c>
      <c r="B1086" s="63" t="s">
        <v>249</v>
      </c>
      <c r="C1086" s="64"/>
      <c r="D1086" s="64"/>
      <c r="E1086" s="64"/>
      <c r="F1086" s="65" t="s">
        <v>238</v>
      </c>
      <c r="G1086" s="63"/>
      <c r="H1086" s="64"/>
      <c r="I1086" s="64"/>
    </row>
    <row r="1087" spans="1:12" ht="15" thickBot="1" x14ac:dyDescent="0.35">
      <c r="A1087" s="668" t="s">
        <v>228</v>
      </c>
      <c r="B1087" s="665" t="s">
        <v>558</v>
      </c>
      <c r="C1087" s="304">
        <v>2496.1</v>
      </c>
      <c r="D1087" s="304">
        <v>2621</v>
      </c>
      <c r="E1087" s="304">
        <v>2752</v>
      </c>
      <c r="F1087" s="49"/>
      <c r="G1087" s="47" t="s">
        <v>161</v>
      </c>
      <c r="H1087" s="672" t="s">
        <v>900</v>
      </c>
      <c r="I1087" s="42" t="s">
        <v>557</v>
      </c>
    </row>
    <row r="1088" spans="1:12" ht="15" thickBot="1" x14ac:dyDescent="0.35">
      <c r="A1088" s="668"/>
      <c r="B1088" s="666"/>
      <c r="C1088" s="304">
        <v>430</v>
      </c>
      <c r="D1088" s="304">
        <v>452</v>
      </c>
      <c r="E1088" s="304">
        <v>474</v>
      </c>
      <c r="F1088" s="49"/>
      <c r="G1088" s="47" t="s">
        <v>161</v>
      </c>
      <c r="H1088" s="673"/>
      <c r="I1088" s="42"/>
    </row>
    <row r="1089" spans="1:11" ht="15" thickBot="1" x14ac:dyDescent="0.35">
      <c r="A1089" s="668"/>
      <c r="B1089" s="666"/>
      <c r="C1089" s="304">
        <v>150</v>
      </c>
      <c r="D1089" s="304">
        <v>158</v>
      </c>
      <c r="E1089" s="304">
        <v>165</v>
      </c>
      <c r="F1089" s="49"/>
      <c r="G1089" s="47" t="s">
        <v>436</v>
      </c>
      <c r="H1089" s="674"/>
      <c r="I1089" s="42"/>
      <c r="K1089" s="333"/>
    </row>
    <row r="1090" spans="1:11" ht="15" thickBot="1" x14ac:dyDescent="0.35">
      <c r="A1090" s="668"/>
      <c r="B1090" s="666"/>
      <c r="C1090" s="304"/>
      <c r="D1090" s="304"/>
      <c r="E1090" s="304"/>
      <c r="F1090" s="49"/>
      <c r="G1090" s="47" t="s">
        <v>163</v>
      </c>
      <c r="H1090" s="674"/>
      <c r="I1090" s="42"/>
      <c r="K1090" s="333"/>
    </row>
    <row r="1091" spans="1:11" ht="15" thickBot="1" x14ac:dyDescent="0.35">
      <c r="A1091" s="668"/>
      <c r="B1091" s="666"/>
      <c r="C1091" s="304"/>
      <c r="D1091" s="304"/>
      <c r="E1091" s="304"/>
      <c r="F1091" s="49"/>
      <c r="G1091" s="47" t="s">
        <v>162</v>
      </c>
      <c r="H1091" s="674"/>
      <c r="I1091" s="42"/>
    </row>
    <row r="1092" spans="1:11" ht="15" thickBot="1" x14ac:dyDescent="0.35">
      <c r="A1092" s="668"/>
      <c r="B1092" s="666"/>
      <c r="C1092" s="304"/>
      <c r="D1092" s="304"/>
      <c r="E1092" s="304"/>
      <c r="F1092" s="49"/>
      <c r="G1092" s="47" t="s">
        <v>164</v>
      </c>
      <c r="H1092" s="674"/>
      <c r="I1092" s="42"/>
    </row>
    <row r="1093" spans="1:11" ht="15" thickBot="1" x14ac:dyDescent="0.35">
      <c r="A1093" s="669"/>
      <c r="B1093" s="667"/>
      <c r="C1093" s="305">
        <f>SUM(C1087:C1092)</f>
        <v>3076.1</v>
      </c>
      <c r="D1093" s="305">
        <f>SUM(D1087:D1092)</f>
        <v>3231</v>
      </c>
      <c r="E1093" s="305">
        <f>SUM(E1087:E1092)</f>
        <v>3391</v>
      </c>
      <c r="F1093" s="48"/>
      <c r="G1093" s="27" t="s">
        <v>166</v>
      </c>
      <c r="H1093" s="675"/>
      <c r="I1093" s="42"/>
    </row>
    <row r="1094" spans="1:11" ht="15" thickBot="1" x14ac:dyDescent="0.35">
      <c r="A1094" s="668" t="s">
        <v>168</v>
      </c>
      <c r="B1094" s="665" t="s">
        <v>559</v>
      </c>
      <c r="C1094" s="47"/>
      <c r="D1094" s="47"/>
      <c r="E1094" s="47"/>
      <c r="F1094" s="49"/>
      <c r="G1094" s="47" t="s">
        <v>161</v>
      </c>
      <c r="H1094" s="54">
        <v>288724610</v>
      </c>
      <c r="I1094" s="42" t="s">
        <v>557</v>
      </c>
    </row>
    <row r="1095" spans="1:11" ht="15" thickBot="1" x14ac:dyDescent="0.35">
      <c r="A1095" s="668"/>
      <c r="B1095" s="666"/>
      <c r="C1095" s="47"/>
      <c r="D1095" s="47"/>
      <c r="E1095" s="47"/>
      <c r="F1095" s="49"/>
      <c r="G1095" s="47" t="s">
        <v>436</v>
      </c>
      <c r="H1095" s="54"/>
      <c r="I1095" s="42"/>
    </row>
    <row r="1096" spans="1:11" ht="15" thickBot="1" x14ac:dyDescent="0.35">
      <c r="A1096" s="668"/>
      <c r="B1096" s="666"/>
      <c r="C1096" s="47"/>
      <c r="D1096" s="47"/>
      <c r="E1096" s="47"/>
      <c r="F1096" s="49"/>
      <c r="G1096" s="47" t="s">
        <v>163</v>
      </c>
      <c r="H1096" s="54"/>
      <c r="I1096" s="42"/>
    </row>
    <row r="1097" spans="1:11" ht="15" thickBot="1" x14ac:dyDescent="0.35">
      <c r="A1097" s="668"/>
      <c r="B1097" s="666"/>
      <c r="C1097" s="47"/>
      <c r="D1097" s="47"/>
      <c r="E1097" s="47"/>
      <c r="F1097" s="49"/>
      <c r="G1097" s="47" t="s">
        <v>162</v>
      </c>
      <c r="H1097" s="54"/>
      <c r="I1097" s="42"/>
    </row>
    <row r="1098" spans="1:11" ht="15" thickBot="1" x14ac:dyDescent="0.35">
      <c r="A1098" s="668"/>
      <c r="B1098" s="666"/>
      <c r="C1098" s="47"/>
      <c r="D1098" s="47"/>
      <c r="E1098" s="47"/>
      <c r="F1098" s="49"/>
      <c r="G1098" s="47" t="s">
        <v>164</v>
      </c>
      <c r="H1098" s="55"/>
      <c r="I1098" s="42"/>
    </row>
    <row r="1099" spans="1:11" ht="15" thickBot="1" x14ac:dyDescent="0.35">
      <c r="A1099" s="669"/>
      <c r="B1099" s="667"/>
      <c r="C1099" s="27">
        <f t="shared" ref="C1099:D1099" si="263">SUM(C1094:C1098)</f>
        <v>0</v>
      </c>
      <c r="D1099" s="27">
        <f t="shared" si="263"/>
        <v>0</v>
      </c>
      <c r="E1099" s="27">
        <f>SUM(E1094:E1098)</f>
        <v>0</v>
      </c>
      <c r="F1099" s="48"/>
      <c r="G1099" s="27" t="s">
        <v>166</v>
      </c>
      <c r="H1099" s="55"/>
      <c r="I1099" s="42"/>
    </row>
    <row r="1100" spans="1:11" ht="15" thickBot="1" x14ac:dyDescent="0.35">
      <c r="A1100" s="668" t="s">
        <v>170</v>
      </c>
      <c r="B1100" s="665" t="s">
        <v>560</v>
      </c>
      <c r="C1100" s="304">
        <v>65</v>
      </c>
      <c r="D1100" s="304">
        <v>68</v>
      </c>
      <c r="E1100" s="304">
        <v>71</v>
      </c>
      <c r="F1100" s="49"/>
      <c r="G1100" s="47" t="s">
        <v>161</v>
      </c>
      <c r="H1100" s="54">
        <v>288724610</v>
      </c>
      <c r="I1100" s="42" t="s">
        <v>557</v>
      </c>
    </row>
    <row r="1101" spans="1:11" ht="15" thickBot="1" x14ac:dyDescent="0.35">
      <c r="A1101" s="668"/>
      <c r="B1101" s="666"/>
      <c r="C1101" s="304"/>
      <c r="D1101" s="304"/>
      <c r="E1101" s="304"/>
      <c r="F1101" s="49"/>
      <c r="G1101" s="47" t="s">
        <v>436</v>
      </c>
      <c r="H1101" s="54"/>
      <c r="I1101" s="42"/>
    </row>
    <row r="1102" spans="1:11" ht="15" thickBot="1" x14ac:dyDescent="0.35">
      <c r="A1102" s="668"/>
      <c r="B1102" s="666"/>
      <c r="C1102" s="304"/>
      <c r="D1102" s="304"/>
      <c r="E1102" s="304"/>
      <c r="F1102" s="49"/>
      <c r="G1102" s="47" t="s">
        <v>163</v>
      </c>
      <c r="H1102" s="54"/>
      <c r="I1102" s="42"/>
    </row>
    <row r="1103" spans="1:11" ht="15" thickBot="1" x14ac:dyDescent="0.35">
      <c r="A1103" s="668"/>
      <c r="B1103" s="666"/>
      <c r="C1103" s="304"/>
      <c r="D1103" s="304"/>
      <c r="E1103" s="304"/>
      <c r="F1103" s="49"/>
      <c r="G1103" s="47" t="s">
        <v>162</v>
      </c>
      <c r="H1103" s="54"/>
      <c r="I1103" s="42"/>
    </row>
    <row r="1104" spans="1:11" ht="15" thickBot="1" x14ac:dyDescent="0.35">
      <c r="A1104" s="668"/>
      <c r="B1104" s="666"/>
      <c r="C1104" s="304"/>
      <c r="D1104" s="304"/>
      <c r="E1104" s="304"/>
      <c r="F1104" s="49"/>
      <c r="G1104" s="47" t="s">
        <v>164</v>
      </c>
      <c r="H1104" s="55"/>
      <c r="I1104" s="42"/>
    </row>
    <row r="1105" spans="1:12" ht="15" thickBot="1" x14ac:dyDescent="0.35">
      <c r="A1105" s="669"/>
      <c r="B1105" s="667"/>
      <c r="C1105" s="305">
        <f t="shared" ref="C1105:D1105" si="264">SUM(C1100:C1104)</f>
        <v>65</v>
      </c>
      <c r="D1105" s="305">
        <f t="shared" si="264"/>
        <v>68</v>
      </c>
      <c r="E1105" s="305">
        <f>SUM(E1100:E1104)</f>
        <v>71</v>
      </c>
      <c r="F1105" s="48"/>
      <c r="G1105" s="27" t="s">
        <v>166</v>
      </c>
      <c r="H1105" s="55"/>
      <c r="I1105" s="42"/>
    </row>
    <row r="1106" spans="1:12" ht="27" thickBot="1" x14ac:dyDescent="0.35">
      <c r="A1106" s="58" t="s">
        <v>158</v>
      </c>
      <c r="B1106" s="59" t="s">
        <v>556</v>
      </c>
      <c r="C1106" s="60"/>
      <c r="D1106" s="60"/>
      <c r="E1106" s="60"/>
      <c r="F1106" s="61" t="s">
        <v>239</v>
      </c>
      <c r="G1106" s="59"/>
      <c r="H1106" s="60"/>
      <c r="I1106" s="60"/>
    </row>
    <row r="1107" spans="1:12" ht="27" thickBot="1" x14ac:dyDescent="0.35">
      <c r="A1107" s="62" t="s">
        <v>180</v>
      </c>
      <c r="B1107" s="63" t="s">
        <v>562</v>
      </c>
      <c r="C1107" s="64"/>
      <c r="D1107" s="64"/>
      <c r="E1107" s="64"/>
      <c r="F1107" s="65" t="s">
        <v>561</v>
      </c>
      <c r="G1107" s="63"/>
      <c r="H1107" s="64"/>
      <c r="I1107" s="64"/>
    </row>
    <row r="1108" spans="1:12" ht="15" thickBot="1" x14ac:dyDescent="0.35">
      <c r="A1108" s="668" t="s">
        <v>183</v>
      </c>
      <c r="B1108" s="665" t="s">
        <v>563</v>
      </c>
      <c r="C1108" s="304">
        <v>150</v>
      </c>
      <c r="D1108" s="304">
        <v>158</v>
      </c>
      <c r="E1108" s="304">
        <v>166</v>
      </c>
      <c r="F1108" s="49"/>
      <c r="G1108" s="47" t="s">
        <v>161</v>
      </c>
      <c r="H1108" s="54">
        <v>288724610</v>
      </c>
      <c r="I1108" s="42" t="s">
        <v>557</v>
      </c>
    </row>
    <row r="1109" spans="1:12" ht="15" thickBot="1" x14ac:dyDescent="0.35">
      <c r="A1109" s="668"/>
      <c r="B1109" s="666"/>
      <c r="C1109" s="304"/>
      <c r="D1109" s="304"/>
      <c r="E1109" s="304"/>
      <c r="F1109" s="49"/>
      <c r="G1109" s="47" t="s">
        <v>436</v>
      </c>
      <c r="H1109" s="54"/>
      <c r="I1109" s="42"/>
    </row>
    <row r="1110" spans="1:12" ht="15" thickBot="1" x14ac:dyDescent="0.35">
      <c r="A1110" s="668"/>
      <c r="B1110" s="666"/>
      <c r="C1110" s="304"/>
      <c r="D1110" s="304"/>
      <c r="E1110" s="304"/>
      <c r="F1110" s="49"/>
      <c r="G1110" s="47" t="s">
        <v>163</v>
      </c>
      <c r="H1110" s="54"/>
      <c r="I1110" s="42"/>
    </row>
    <row r="1111" spans="1:12" ht="15" thickBot="1" x14ac:dyDescent="0.35">
      <c r="A1111" s="668"/>
      <c r="B1111" s="666"/>
      <c r="C1111" s="304"/>
      <c r="D1111" s="304"/>
      <c r="E1111" s="304"/>
      <c r="F1111" s="49"/>
      <c r="G1111" s="47" t="s">
        <v>162</v>
      </c>
      <c r="H1111" s="54"/>
      <c r="I1111" s="42"/>
    </row>
    <row r="1112" spans="1:12" ht="15" thickBot="1" x14ac:dyDescent="0.35">
      <c r="A1112" s="668"/>
      <c r="B1112" s="666"/>
      <c r="C1112" s="304"/>
      <c r="D1112" s="304"/>
      <c r="E1112" s="304"/>
      <c r="F1112" s="49"/>
      <c r="G1112" s="47" t="s">
        <v>164</v>
      </c>
      <c r="H1112" s="55"/>
      <c r="I1112" s="42"/>
    </row>
    <row r="1113" spans="1:12" ht="15" thickBot="1" x14ac:dyDescent="0.35">
      <c r="A1113" s="669"/>
      <c r="B1113" s="667"/>
      <c r="C1113" s="305">
        <f>SUM(C1108:C1112)</f>
        <v>150</v>
      </c>
      <c r="D1113" s="305">
        <f>SUM(D1108:D1112)</f>
        <v>158</v>
      </c>
      <c r="E1113" s="305">
        <f>SUM(E1108:E1112)</f>
        <v>166</v>
      </c>
      <c r="F1113" s="48"/>
      <c r="G1113" s="27" t="s">
        <v>166</v>
      </c>
      <c r="H1113" s="55"/>
      <c r="I1113" s="42"/>
    </row>
    <row r="1114" spans="1:12" ht="15" thickBot="1" x14ac:dyDescent="0.35">
      <c r="A1114" s="668" t="s">
        <v>184</v>
      </c>
      <c r="B1114" s="665" t="s">
        <v>564</v>
      </c>
      <c r="C1114" s="304">
        <v>50</v>
      </c>
      <c r="D1114" s="304">
        <v>53</v>
      </c>
      <c r="E1114" s="304">
        <v>56</v>
      </c>
      <c r="F1114" s="49"/>
      <c r="G1114" s="47" t="s">
        <v>161</v>
      </c>
      <c r="H1114" s="54">
        <v>288724610</v>
      </c>
      <c r="I1114" s="42" t="s">
        <v>557</v>
      </c>
    </row>
    <row r="1115" spans="1:12" ht="15" thickBot="1" x14ac:dyDescent="0.35">
      <c r="A1115" s="668"/>
      <c r="B1115" s="666"/>
      <c r="C1115" s="304"/>
      <c r="D1115" s="304"/>
      <c r="E1115" s="304"/>
      <c r="F1115" s="49"/>
      <c r="G1115" s="47" t="s">
        <v>436</v>
      </c>
      <c r="H1115" s="54"/>
      <c r="I1115" s="42"/>
    </row>
    <row r="1116" spans="1:12" ht="15" thickBot="1" x14ac:dyDescent="0.35">
      <c r="A1116" s="668"/>
      <c r="B1116" s="666"/>
      <c r="C1116" s="304"/>
      <c r="D1116" s="304"/>
      <c r="E1116" s="304"/>
      <c r="F1116" s="49"/>
      <c r="G1116" s="47" t="s">
        <v>163</v>
      </c>
      <c r="H1116" s="54"/>
      <c r="I1116" s="42"/>
    </row>
    <row r="1117" spans="1:12" ht="15" thickBot="1" x14ac:dyDescent="0.35">
      <c r="A1117" s="668"/>
      <c r="B1117" s="666"/>
      <c r="C1117" s="304"/>
      <c r="D1117" s="304"/>
      <c r="E1117" s="304"/>
      <c r="F1117" s="49"/>
      <c r="G1117" s="47" t="s">
        <v>162</v>
      </c>
      <c r="H1117" s="54"/>
      <c r="I1117" s="42"/>
    </row>
    <row r="1118" spans="1:12" ht="15" thickBot="1" x14ac:dyDescent="0.35">
      <c r="A1118" s="668"/>
      <c r="B1118" s="666"/>
      <c r="C1118" s="304"/>
      <c r="D1118" s="304"/>
      <c r="E1118" s="304"/>
      <c r="F1118" s="49"/>
      <c r="G1118" s="47" t="s">
        <v>164</v>
      </c>
      <c r="H1118" s="55"/>
      <c r="I1118" s="42"/>
    </row>
    <row r="1119" spans="1:12" ht="15" thickBot="1" x14ac:dyDescent="0.35">
      <c r="A1119" s="669"/>
      <c r="B1119" s="667"/>
      <c r="C1119" s="305">
        <f t="shared" ref="C1119:D1119" si="265">SUM(C1114:C1118)</f>
        <v>50</v>
      </c>
      <c r="D1119" s="305">
        <f t="shared" si="265"/>
        <v>53</v>
      </c>
      <c r="E1119" s="305">
        <f>SUM(E1114:E1118)</f>
        <v>56</v>
      </c>
      <c r="F1119" s="48"/>
      <c r="G1119" s="27" t="s">
        <v>166</v>
      </c>
      <c r="H1119" s="55"/>
      <c r="I1119" s="42"/>
    </row>
    <row r="1120" spans="1:12" ht="15" thickBot="1" x14ac:dyDescent="0.35">
      <c r="A1120" s="668" t="s">
        <v>185</v>
      </c>
      <c r="B1120" s="665" t="s">
        <v>565</v>
      </c>
      <c r="C1120" s="304">
        <v>1050</v>
      </c>
      <c r="D1120" s="304">
        <v>1103</v>
      </c>
      <c r="E1120" s="304">
        <v>1158</v>
      </c>
      <c r="F1120" s="49"/>
      <c r="G1120" s="47" t="s">
        <v>161</v>
      </c>
      <c r="H1120" s="54">
        <v>288724610</v>
      </c>
      <c r="I1120" s="42" t="s">
        <v>557</v>
      </c>
      <c r="J1120" s="482">
        <f>C1087+C1088+C1094+C1100+C1108+C1114+C1120</f>
        <v>4241.1000000000004</v>
      </c>
      <c r="K1120" s="482">
        <f t="shared" ref="K1120:L1120" si="266">D1087+D1088+D1094+D1100+D1108+D1114+D1120</f>
        <v>4455</v>
      </c>
      <c r="L1120" s="482">
        <f t="shared" si="266"/>
        <v>4677</v>
      </c>
    </row>
    <row r="1121" spans="1:12" ht="15" thickBot="1" x14ac:dyDescent="0.35">
      <c r="A1121" s="668"/>
      <c r="B1121" s="666"/>
      <c r="C1121" s="304"/>
      <c r="D1121" s="304"/>
      <c r="E1121" s="304"/>
      <c r="F1121" s="49"/>
      <c r="G1121" s="47" t="s">
        <v>436</v>
      </c>
      <c r="H1121" s="54"/>
      <c r="I1121" s="42"/>
      <c r="J1121" s="482">
        <f>C1089+C1095+C1101+C1109+C1115+C1121</f>
        <v>150</v>
      </c>
      <c r="K1121" s="482">
        <f t="shared" ref="K1121:L1121" si="267">D1089+D1095+D1101+D1109+D1115+D1121</f>
        <v>158</v>
      </c>
      <c r="L1121" s="482">
        <f t="shared" si="267"/>
        <v>165</v>
      </c>
    </row>
    <row r="1122" spans="1:12" ht="15" thickBot="1" x14ac:dyDescent="0.35">
      <c r="A1122" s="668"/>
      <c r="B1122" s="666"/>
      <c r="C1122" s="304"/>
      <c r="D1122" s="304"/>
      <c r="E1122" s="304"/>
      <c r="F1122" s="49"/>
      <c r="G1122" s="47" t="s">
        <v>163</v>
      </c>
      <c r="H1122" s="54"/>
      <c r="I1122" s="42"/>
      <c r="J1122" s="482">
        <f>C1090+C1096+C1102+C1110+C1116+C1122</f>
        <v>0</v>
      </c>
      <c r="K1122" s="482">
        <f t="shared" ref="K1122:L1122" si="268">D1090+D1096+D1102+D1110+D1116+D1122</f>
        <v>0</v>
      </c>
      <c r="L1122" s="482">
        <f t="shared" si="268"/>
        <v>0</v>
      </c>
    </row>
    <row r="1123" spans="1:12" ht="15" thickBot="1" x14ac:dyDescent="0.35">
      <c r="A1123" s="668"/>
      <c r="B1123" s="666"/>
      <c r="C1123" s="304"/>
      <c r="D1123" s="304"/>
      <c r="E1123" s="304"/>
      <c r="F1123" s="49"/>
      <c r="G1123" s="47" t="s">
        <v>162</v>
      </c>
      <c r="H1123" s="54"/>
      <c r="I1123" s="42"/>
      <c r="J1123" s="482">
        <f>C1091+C1097+C1103+C1111+C1117+C1123</f>
        <v>0</v>
      </c>
      <c r="K1123" s="482">
        <f t="shared" ref="K1123:L1123" si="269">D1091+D1097+D1103+D1111+D1117+D1123</f>
        <v>0</v>
      </c>
      <c r="L1123" s="482">
        <f t="shared" si="269"/>
        <v>0</v>
      </c>
    </row>
    <row r="1124" spans="1:12" ht="15" thickBot="1" x14ac:dyDescent="0.35">
      <c r="A1124" s="668"/>
      <c r="B1124" s="666"/>
      <c r="C1124" s="304"/>
      <c r="D1124" s="304"/>
      <c r="E1124" s="304"/>
      <c r="F1124" s="49"/>
      <c r="G1124" s="47" t="s">
        <v>164</v>
      </c>
      <c r="H1124" s="55"/>
      <c r="I1124" s="42"/>
      <c r="J1124" s="482">
        <f>C1092+C1098+C1104+C1112+C1118+C1124</f>
        <v>0</v>
      </c>
      <c r="K1124" s="482">
        <f t="shared" ref="K1124:L1124" si="270">D1092+D1098+D1104+D1112+D1118+D1124</f>
        <v>0</v>
      </c>
      <c r="L1124" s="482">
        <f t="shared" si="270"/>
        <v>0</v>
      </c>
    </row>
    <row r="1125" spans="1:12" ht="15" thickBot="1" x14ac:dyDescent="0.35">
      <c r="A1125" s="669"/>
      <c r="B1125" s="667"/>
      <c r="C1125" s="305">
        <f t="shared" ref="C1125:D1125" si="271">SUM(C1120:C1124)</f>
        <v>1050</v>
      </c>
      <c r="D1125" s="305">
        <f t="shared" si="271"/>
        <v>1103</v>
      </c>
      <c r="E1125" s="305">
        <f>SUM(E1120:E1124)</f>
        <v>1158</v>
      </c>
      <c r="F1125" s="48"/>
      <c r="G1125" s="27" t="s">
        <v>166</v>
      </c>
      <c r="H1125" s="55"/>
      <c r="I1125" s="42"/>
      <c r="J1125" s="537">
        <f>SUM(J1120:J1124)</f>
        <v>4391.1000000000004</v>
      </c>
      <c r="K1125" s="537">
        <f t="shared" ref="K1125:L1125" si="272">SUM(K1120:K1124)</f>
        <v>4613</v>
      </c>
      <c r="L1125" s="537">
        <f t="shared" si="272"/>
        <v>4842</v>
      </c>
    </row>
    <row r="1126" spans="1:12" ht="15" thickBot="1" x14ac:dyDescent="0.35">
      <c r="A1126" s="44"/>
      <c r="B1126" s="50" t="s">
        <v>235</v>
      </c>
      <c r="C1126" s="18"/>
      <c r="D1126" s="18"/>
      <c r="E1126" s="18"/>
      <c r="F1126" s="18"/>
      <c r="G1126" s="27"/>
      <c r="H1126" s="54"/>
      <c r="I1126" s="54"/>
    </row>
    <row r="1127" spans="1:12" ht="15" thickBot="1" x14ac:dyDescent="0.35">
      <c r="A1127" s="66"/>
      <c r="B1127" s="67" t="s">
        <v>214</v>
      </c>
      <c r="C1127" s="84"/>
      <c r="D1127" s="84"/>
      <c r="E1127" s="84"/>
      <c r="F1127" s="68"/>
      <c r="G1127" s="67"/>
      <c r="H1127" s="69"/>
      <c r="I1127" s="70"/>
    </row>
    <row r="1128" spans="1:12" ht="15" thickBot="1" x14ac:dyDescent="0.35">
      <c r="A1128" s="71"/>
      <c r="B1128" s="72" t="s">
        <v>623</v>
      </c>
      <c r="C1128" s="306">
        <f>C1093+C1099+C1105+C1113+C1119+C1125</f>
        <v>4391.1000000000004</v>
      </c>
      <c r="D1128" s="306">
        <f>D1093+D1099+D1105+D1113+D1119+D1125</f>
        <v>4613</v>
      </c>
      <c r="E1128" s="306">
        <f>E1093+E1099+E1105+E1113+E1119+E1125</f>
        <v>4842</v>
      </c>
      <c r="F1128" s="73"/>
      <c r="G1128" s="74"/>
      <c r="H1128" s="75"/>
      <c r="I1128" s="76"/>
    </row>
    <row r="1131" spans="1:12" ht="15" thickBot="1" x14ac:dyDescent="0.35">
      <c r="A1131" s="670" t="s">
        <v>566</v>
      </c>
      <c r="B1131" s="671"/>
      <c r="C1131" s="671"/>
      <c r="D1131" s="671"/>
      <c r="E1131" s="671"/>
      <c r="F1131" s="671"/>
      <c r="G1131" s="671"/>
      <c r="H1131" s="671"/>
      <c r="I1131" s="671"/>
    </row>
    <row r="1132" spans="1:12" ht="46.2" thickBot="1" x14ac:dyDescent="0.35">
      <c r="A1132" s="80" t="s">
        <v>17</v>
      </c>
      <c r="B1132" s="81" t="s">
        <v>360</v>
      </c>
      <c r="C1132" s="81" t="s">
        <v>152</v>
      </c>
      <c r="D1132" s="81" t="s">
        <v>153</v>
      </c>
      <c r="E1132" s="81" t="s">
        <v>154</v>
      </c>
      <c r="F1132" s="81" t="s">
        <v>18</v>
      </c>
      <c r="G1132" s="81" t="s">
        <v>160</v>
      </c>
      <c r="H1132" s="81" t="s">
        <v>155</v>
      </c>
      <c r="I1132" s="81" t="s">
        <v>178</v>
      </c>
    </row>
    <row r="1133" spans="1:12" ht="15" thickBot="1" x14ac:dyDescent="0.35">
      <c r="A1133" s="82">
        <v>1</v>
      </c>
      <c r="B1133" s="83">
        <v>2</v>
      </c>
      <c r="C1133" s="83">
        <v>3</v>
      </c>
      <c r="D1133" s="83">
        <v>4</v>
      </c>
      <c r="E1133" s="83">
        <v>5</v>
      </c>
      <c r="F1133" s="83">
        <v>6</v>
      </c>
      <c r="G1133" s="83">
        <v>7</v>
      </c>
      <c r="H1133" s="83">
        <v>8</v>
      </c>
      <c r="I1133" s="83">
        <v>9</v>
      </c>
    </row>
    <row r="1134" spans="1:12" ht="27" thickBot="1" x14ac:dyDescent="0.35">
      <c r="A1134" s="58" t="s">
        <v>158</v>
      </c>
      <c r="B1134" s="59" t="s">
        <v>570</v>
      </c>
      <c r="C1134" s="60"/>
      <c r="D1134" s="60"/>
      <c r="E1134" s="60"/>
      <c r="F1134" s="61" t="s">
        <v>898</v>
      </c>
      <c r="G1134" s="59"/>
      <c r="H1134" s="60"/>
      <c r="I1134" s="60"/>
    </row>
    <row r="1135" spans="1:12" ht="15" thickBot="1" x14ac:dyDescent="0.35">
      <c r="A1135" s="62" t="s">
        <v>157</v>
      </c>
      <c r="B1135" s="63" t="s">
        <v>572</v>
      </c>
      <c r="C1135" s="64"/>
      <c r="D1135" s="64"/>
      <c r="E1135" s="64"/>
      <c r="F1135" s="65" t="s">
        <v>571</v>
      </c>
      <c r="G1135" s="86"/>
      <c r="H1135" s="64"/>
      <c r="I1135" s="64"/>
    </row>
    <row r="1136" spans="1:12" ht="15" thickBot="1" x14ac:dyDescent="0.35">
      <c r="A1136" s="679" t="s">
        <v>228</v>
      </c>
      <c r="B1136" s="665" t="s">
        <v>573</v>
      </c>
      <c r="C1136" s="47">
        <v>16627.3</v>
      </c>
      <c r="D1136" s="304">
        <v>17458</v>
      </c>
      <c r="E1136" s="304">
        <v>18331</v>
      </c>
      <c r="F1136" s="49"/>
      <c r="G1136" s="87" t="s">
        <v>161</v>
      </c>
      <c r="H1136" s="691" t="s">
        <v>896</v>
      </c>
      <c r="I1136" s="42" t="s">
        <v>567</v>
      </c>
    </row>
    <row r="1137" spans="1:10" ht="15" thickBot="1" x14ac:dyDescent="0.35">
      <c r="A1137" s="668"/>
      <c r="B1137" s="666"/>
      <c r="C1137" s="47">
        <v>2236.6</v>
      </c>
      <c r="D1137" s="304">
        <v>2348</v>
      </c>
      <c r="E1137" s="304">
        <v>2466</v>
      </c>
      <c r="F1137" s="49"/>
      <c r="G1137" s="95" t="s">
        <v>436</v>
      </c>
      <c r="H1137" s="692"/>
      <c r="I1137" s="42"/>
      <c r="J1137" s="329"/>
    </row>
    <row r="1138" spans="1:10" ht="15" thickBot="1" x14ac:dyDescent="0.35">
      <c r="A1138" s="668"/>
      <c r="B1138" s="666"/>
      <c r="C1138" s="47"/>
      <c r="D1138" s="304"/>
      <c r="E1138" s="304"/>
      <c r="F1138" s="49"/>
      <c r="G1138" s="96" t="s">
        <v>163</v>
      </c>
      <c r="H1138" s="692"/>
      <c r="I1138" s="42"/>
      <c r="J1138" s="329"/>
    </row>
    <row r="1139" spans="1:10" ht="15" thickBot="1" x14ac:dyDescent="0.35">
      <c r="A1139" s="668"/>
      <c r="B1139" s="666"/>
      <c r="C1139" s="47">
        <v>11486.6</v>
      </c>
      <c r="D1139" s="304">
        <v>12061</v>
      </c>
      <c r="E1139" s="304">
        <v>12664</v>
      </c>
      <c r="F1139" s="49"/>
      <c r="G1139" s="95" t="s">
        <v>568</v>
      </c>
      <c r="H1139" s="692"/>
      <c r="I1139" s="42"/>
      <c r="J1139" s="329"/>
    </row>
    <row r="1140" spans="1:10" ht="15" thickBot="1" x14ac:dyDescent="0.35">
      <c r="A1140" s="668"/>
      <c r="B1140" s="666"/>
      <c r="C1140" s="47"/>
      <c r="D1140" s="304"/>
      <c r="E1140" s="304"/>
      <c r="F1140" s="49"/>
      <c r="G1140" s="96" t="s">
        <v>165</v>
      </c>
      <c r="H1140" s="692"/>
      <c r="I1140" s="42"/>
      <c r="J1140" s="329"/>
    </row>
    <row r="1141" spans="1:10" ht="15" thickBot="1" x14ac:dyDescent="0.35">
      <c r="A1141" s="668"/>
      <c r="B1141" s="666"/>
      <c r="C1141" s="47"/>
      <c r="D1141" s="304"/>
      <c r="E1141" s="304"/>
      <c r="F1141" s="49"/>
      <c r="G1141" s="95" t="s">
        <v>162</v>
      </c>
      <c r="H1141" s="692"/>
      <c r="I1141" s="42"/>
      <c r="J1141" s="329"/>
    </row>
    <row r="1142" spans="1:10" ht="15" thickBot="1" x14ac:dyDescent="0.35">
      <c r="A1142" s="668"/>
      <c r="B1142" s="666"/>
      <c r="C1142" s="47"/>
      <c r="D1142" s="304"/>
      <c r="E1142" s="304"/>
      <c r="F1142" s="49"/>
      <c r="G1142" s="96" t="s">
        <v>164</v>
      </c>
      <c r="H1142" s="692"/>
      <c r="I1142" s="42"/>
      <c r="J1142" s="329"/>
    </row>
    <row r="1143" spans="1:10" ht="15" thickBot="1" x14ac:dyDescent="0.35">
      <c r="A1143" s="668"/>
      <c r="B1143" s="666"/>
      <c r="C1143" s="47"/>
      <c r="D1143" s="304"/>
      <c r="E1143" s="304"/>
      <c r="F1143" s="49"/>
      <c r="G1143" s="95" t="s">
        <v>569</v>
      </c>
      <c r="H1143" s="692"/>
      <c r="I1143" s="42"/>
      <c r="J1143" s="329"/>
    </row>
    <row r="1144" spans="1:10" ht="15" thickBot="1" x14ac:dyDescent="0.35">
      <c r="A1144" s="668"/>
      <c r="B1144" s="666"/>
      <c r="C1144" s="27">
        <f>SUM(C1136:C1143)</f>
        <v>30350.5</v>
      </c>
      <c r="D1144" s="305">
        <f t="shared" ref="D1144:E1144" si="273">SUM(D1136:D1143)</f>
        <v>31867</v>
      </c>
      <c r="E1144" s="305">
        <f t="shared" si="273"/>
        <v>33461</v>
      </c>
      <c r="F1144" s="49"/>
      <c r="G1144" s="97" t="s">
        <v>166</v>
      </c>
      <c r="H1144" s="692"/>
      <c r="I1144" s="42"/>
      <c r="J1144" s="329"/>
    </row>
    <row r="1145" spans="1:10" ht="15" thickBot="1" x14ac:dyDescent="0.35">
      <c r="A1145" s="668"/>
      <c r="B1145" s="666"/>
      <c r="C1145" s="27"/>
      <c r="D1145" s="27"/>
      <c r="E1145" s="27"/>
      <c r="F1145" s="49"/>
      <c r="G1145" s="94"/>
      <c r="H1145" s="692"/>
      <c r="I1145" s="42"/>
      <c r="J1145" s="329"/>
    </row>
    <row r="1146" spans="1:10" ht="15" thickBot="1" x14ac:dyDescent="0.35">
      <c r="A1146" s="668"/>
      <c r="B1146" s="666"/>
      <c r="C1146" s="27"/>
      <c r="D1146" s="27"/>
      <c r="E1146" s="27"/>
      <c r="F1146" s="49"/>
      <c r="G1146" s="94"/>
      <c r="H1146" s="692"/>
      <c r="I1146" s="42"/>
      <c r="J1146" s="329"/>
    </row>
    <row r="1147" spans="1:10" ht="15" thickBot="1" x14ac:dyDescent="0.35">
      <c r="A1147" s="668"/>
      <c r="B1147" s="666"/>
      <c r="C1147" s="27"/>
      <c r="D1147" s="27"/>
      <c r="E1147" s="27"/>
      <c r="F1147" s="49"/>
      <c r="G1147" s="94"/>
      <c r="H1147" s="692"/>
      <c r="I1147" s="42"/>
      <c r="J1147" s="329"/>
    </row>
    <row r="1148" spans="1:10" ht="15" thickBot="1" x14ac:dyDescent="0.35">
      <c r="A1148" s="668"/>
      <c r="B1148" s="666"/>
      <c r="C1148" s="27"/>
      <c r="D1148" s="27"/>
      <c r="E1148" s="27"/>
      <c r="F1148" s="49"/>
      <c r="G1148" s="94"/>
      <c r="H1148" s="692"/>
      <c r="I1148" s="42"/>
      <c r="J1148" s="329"/>
    </row>
    <row r="1149" spans="1:10" ht="15" thickBot="1" x14ac:dyDescent="0.35">
      <c r="A1149" s="668"/>
      <c r="B1149" s="666"/>
      <c r="C1149" s="27"/>
      <c r="D1149" s="27"/>
      <c r="E1149" s="27"/>
      <c r="F1149" s="49"/>
      <c r="G1149" s="94"/>
      <c r="H1149" s="692"/>
      <c r="I1149" s="42"/>
      <c r="J1149" s="329"/>
    </row>
    <row r="1150" spans="1:10" ht="15" thickBot="1" x14ac:dyDescent="0.35">
      <c r="A1150" s="668"/>
      <c r="B1150" s="666"/>
      <c r="C1150" s="27"/>
      <c r="D1150" s="27"/>
      <c r="E1150" s="27"/>
      <c r="F1150" s="49"/>
      <c r="G1150" s="94"/>
      <c r="H1150" s="692"/>
      <c r="I1150" s="42"/>
      <c r="J1150" s="329"/>
    </row>
    <row r="1151" spans="1:10" ht="15" thickBot="1" x14ac:dyDescent="0.35">
      <c r="A1151" s="668"/>
      <c r="B1151" s="666"/>
      <c r="C1151" s="27"/>
      <c r="D1151" s="27"/>
      <c r="E1151" s="27"/>
      <c r="F1151" s="49"/>
      <c r="G1151" s="94"/>
      <c r="H1151" s="692"/>
      <c r="I1151" s="42"/>
      <c r="J1151" s="329"/>
    </row>
    <row r="1152" spans="1:10" ht="15" thickBot="1" x14ac:dyDescent="0.35">
      <c r="A1152" s="668"/>
      <c r="B1152" s="666"/>
      <c r="C1152" s="27"/>
      <c r="D1152" s="27"/>
      <c r="E1152" s="27"/>
      <c r="F1152" s="49"/>
      <c r="G1152" s="94"/>
      <c r="H1152" s="692"/>
      <c r="I1152" s="42"/>
      <c r="J1152" s="329"/>
    </row>
    <row r="1153" spans="1:10" ht="15" thickBot="1" x14ac:dyDescent="0.35">
      <c r="A1153" s="668"/>
      <c r="B1153" s="666"/>
      <c r="C1153" s="27"/>
      <c r="D1153" s="27"/>
      <c r="E1153" s="27"/>
      <c r="F1153" s="49"/>
      <c r="G1153" s="94"/>
      <c r="H1153" s="692"/>
      <c r="I1153" s="42"/>
      <c r="J1153" s="329"/>
    </row>
    <row r="1154" spans="1:10" ht="15" thickBot="1" x14ac:dyDescent="0.35">
      <c r="A1154" s="668"/>
      <c r="B1154" s="666"/>
      <c r="C1154" s="27"/>
      <c r="D1154" s="27"/>
      <c r="E1154" s="27"/>
      <c r="F1154" s="49"/>
      <c r="G1154" s="94"/>
      <c r="H1154" s="692"/>
      <c r="I1154" s="42"/>
      <c r="J1154" s="329"/>
    </row>
    <row r="1155" spans="1:10" ht="15" thickBot="1" x14ac:dyDescent="0.35">
      <c r="A1155" s="668"/>
      <c r="B1155" s="666"/>
      <c r="C1155" s="27"/>
      <c r="D1155" s="27"/>
      <c r="E1155" s="27"/>
      <c r="F1155" s="49"/>
      <c r="G1155" s="94"/>
      <c r="H1155" s="692"/>
      <c r="I1155" s="42"/>
      <c r="J1155" s="329"/>
    </row>
    <row r="1156" spans="1:10" ht="15" thickBot="1" x14ac:dyDescent="0.35">
      <c r="A1156" s="668"/>
      <c r="B1156" s="666"/>
      <c r="C1156" s="27"/>
      <c r="D1156" s="27"/>
      <c r="E1156" s="27"/>
      <c r="F1156" s="49"/>
      <c r="G1156" s="94"/>
      <c r="H1156" s="692"/>
      <c r="I1156" s="42"/>
      <c r="J1156" s="329"/>
    </row>
    <row r="1157" spans="1:10" ht="15" thickBot="1" x14ac:dyDescent="0.35">
      <c r="A1157" s="668"/>
      <c r="B1157" s="666"/>
      <c r="C1157" s="27"/>
      <c r="D1157" s="27"/>
      <c r="E1157" s="27"/>
      <c r="F1157" s="49"/>
      <c r="G1157" s="94"/>
      <c r="H1157" s="692"/>
      <c r="I1157" s="42"/>
      <c r="J1157" s="329"/>
    </row>
    <row r="1158" spans="1:10" ht="15" thickBot="1" x14ac:dyDescent="0.35">
      <c r="A1158" s="669"/>
      <c r="B1158" s="666"/>
      <c r="C1158" s="27"/>
      <c r="D1158" s="27"/>
      <c r="E1158" s="27"/>
      <c r="F1158" s="49"/>
      <c r="G1158" s="94"/>
      <c r="H1158" s="692"/>
      <c r="I1158" s="42"/>
      <c r="J1158" s="329"/>
    </row>
    <row r="1159" spans="1:10" ht="15" thickBot="1" x14ac:dyDescent="0.35">
      <c r="A1159" s="668" t="s">
        <v>168</v>
      </c>
      <c r="B1159" s="665" t="s">
        <v>574</v>
      </c>
      <c r="C1159" s="47"/>
      <c r="D1159" s="47"/>
      <c r="E1159" s="47"/>
      <c r="F1159" s="49"/>
      <c r="G1159" s="95" t="s">
        <v>161</v>
      </c>
      <c r="H1159" s="330">
        <v>288724610</v>
      </c>
      <c r="I1159" s="42" t="s">
        <v>567</v>
      </c>
    </row>
    <row r="1160" spans="1:10" ht="15" thickBot="1" x14ac:dyDescent="0.35">
      <c r="A1160" s="668"/>
      <c r="B1160" s="666"/>
      <c r="C1160" s="47"/>
      <c r="D1160" s="47"/>
      <c r="E1160" s="47"/>
      <c r="F1160" s="49"/>
      <c r="G1160" s="87" t="s">
        <v>436</v>
      </c>
      <c r="H1160" s="54"/>
      <c r="I1160" s="42"/>
    </row>
    <row r="1161" spans="1:10" ht="15" thickBot="1" x14ac:dyDescent="0.35">
      <c r="A1161" s="668"/>
      <c r="B1161" s="666"/>
      <c r="C1161" s="47"/>
      <c r="D1161" s="47"/>
      <c r="E1161" s="47"/>
      <c r="F1161" s="49"/>
      <c r="G1161" s="88" t="s">
        <v>163</v>
      </c>
      <c r="H1161" s="54"/>
      <c r="I1161" s="42"/>
    </row>
    <row r="1162" spans="1:10" ht="15" thickBot="1" x14ac:dyDescent="0.35">
      <c r="A1162" s="668"/>
      <c r="B1162" s="666"/>
      <c r="C1162" s="47">
        <v>133.80000000000001</v>
      </c>
      <c r="D1162" s="304">
        <v>140</v>
      </c>
      <c r="E1162" s="304">
        <v>148</v>
      </c>
      <c r="F1162" s="49"/>
      <c r="G1162" s="87" t="s">
        <v>568</v>
      </c>
      <c r="H1162" s="54"/>
      <c r="I1162" s="42"/>
    </row>
    <row r="1163" spans="1:10" ht="15" thickBot="1" x14ac:dyDescent="0.35">
      <c r="A1163" s="668"/>
      <c r="B1163" s="666"/>
      <c r="C1163" s="47"/>
      <c r="D1163" s="304"/>
      <c r="E1163" s="304"/>
      <c r="F1163" s="49"/>
      <c r="G1163" s="88" t="s">
        <v>165</v>
      </c>
      <c r="H1163" s="55"/>
      <c r="I1163" s="42"/>
    </row>
    <row r="1164" spans="1:10" ht="15" thickBot="1" x14ac:dyDescent="0.35">
      <c r="A1164" s="668"/>
      <c r="B1164" s="666"/>
      <c r="C1164" s="47"/>
      <c r="D1164" s="304"/>
      <c r="E1164" s="304"/>
      <c r="F1164" s="49"/>
      <c r="G1164" s="87" t="s">
        <v>162</v>
      </c>
      <c r="H1164" s="55"/>
      <c r="I1164" s="42"/>
    </row>
    <row r="1165" spans="1:10" ht="15" thickBot="1" x14ac:dyDescent="0.35">
      <c r="A1165" s="668"/>
      <c r="B1165" s="666"/>
      <c r="C1165" s="47"/>
      <c r="D1165" s="304"/>
      <c r="E1165" s="304"/>
      <c r="F1165" s="49"/>
      <c r="G1165" s="88" t="s">
        <v>164</v>
      </c>
      <c r="H1165" s="55"/>
      <c r="I1165" s="42"/>
    </row>
    <row r="1166" spans="1:10" ht="15" thickBot="1" x14ac:dyDescent="0.35">
      <c r="A1166" s="668"/>
      <c r="B1166" s="666"/>
      <c r="C1166" s="47"/>
      <c r="D1166" s="304"/>
      <c r="E1166" s="304"/>
      <c r="F1166" s="49"/>
      <c r="G1166" s="87" t="s">
        <v>569</v>
      </c>
      <c r="H1166" s="55"/>
      <c r="I1166" s="42"/>
    </row>
    <row r="1167" spans="1:10" ht="15" thickBot="1" x14ac:dyDescent="0.35">
      <c r="A1167" s="669"/>
      <c r="B1167" s="667"/>
      <c r="C1167" s="27">
        <f>SUM(C1159:C1166)</f>
        <v>133.80000000000001</v>
      </c>
      <c r="D1167" s="305">
        <f t="shared" ref="D1167" si="274">SUM(D1159:D1166)</f>
        <v>140</v>
      </c>
      <c r="E1167" s="305">
        <f t="shared" ref="E1167" si="275">SUM(E1159:E1166)</f>
        <v>148</v>
      </c>
      <c r="F1167" s="48"/>
      <c r="G1167" s="89" t="s">
        <v>166</v>
      </c>
      <c r="H1167" s="55"/>
      <c r="I1167" s="42"/>
    </row>
    <row r="1168" spans="1:10" ht="16.2" customHeight="1" thickBot="1" x14ac:dyDescent="0.35">
      <c r="A1168" s="679" t="s">
        <v>170</v>
      </c>
      <c r="B1168" s="665" t="s">
        <v>575</v>
      </c>
      <c r="C1168" s="304">
        <v>7882.1</v>
      </c>
      <c r="D1168" s="304">
        <v>8276</v>
      </c>
      <c r="E1168" s="304">
        <v>8690</v>
      </c>
      <c r="F1168" s="49"/>
      <c r="G1168" s="87" t="s">
        <v>161</v>
      </c>
      <c r="H1168" s="693" t="s">
        <v>897</v>
      </c>
      <c r="I1168" s="42" t="s">
        <v>567</v>
      </c>
    </row>
    <row r="1169" spans="1:9" ht="15" thickBot="1" x14ac:dyDescent="0.35">
      <c r="A1169" s="668"/>
      <c r="B1169" s="666"/>
      <c r="C1169" s="304">
        <v>418.6</v>
      </c>
      <c r="D1169" s="304">
        <v>440</v>
      </c>
      <c r="E1169" s="304">
        <v>462</v>
      </c>
      <c r="F1169" s="49"/>
      <c r="G1169" s="87" t="s">
        <v>436</v>
      </c>
      <c r="H1169" s="694"/>
      <c r="I1169" s="42"/>
    </row>
    <row r="1170" spans="1:9" ht="15" thickBot="1" x14ac:dyDescent="0.35">
      <c r="A1170" s="668"/>
      <c r="B1170" s="666"/>
      <c r="C1170" s="304"/>
      <c r="D1170" s="304"/>
      <c r="E1170" s="304"/>
      <c r="F1170" s="49"/>
      <c r="G1170" s="88" t="s">
        <v>163</v>
      </c>
      <c r="H1170" s="694"/>
      <c r="I1170" s="42"/>
    </row>
    <row r="1171" spans="1:9" ht="15" thickBot="1" x14ac:dyDescent="0.35">
      <c r="A1171" s="668"/>
      <c r="B1171" s="666"/>
      <c r="C1171" s="304">
        <v>28779</v>
      </c>
      <c r="D1171" s="304">
        <v>30218</v>
      </c>
      <c r="E1171" s="304">
        <v>31729</v>
      </c>
      <c r="F1171" s="49"/>
      <c r="G1171" s="87" t="s">
        <v>568</v>
      </c>
      <c r="H1171" s="694"/>
      <c r="I1171" s="42"/>
    </row>
    <row r="1172" spans="1:9" ht="15" thickBot="1" x14ac:dyDescent="0.35">
      <c r="A1172" s="668"/>
      <c r="B1172" s="666"/>
      <c r="C1172" s="304"/>
      <c r="D1172" s="304"/>
      <c r="E1172" s="304"/>
      <c r="F1172" s="49"/>
      <c r="G1172" s="88" t="s">
        <v>165</v>
      </c>
      <c r="H1172" s="694"/>
      <c r="I1172" s="42"/>
    </row>
    <row r="1173" spans="1:9" ht="15" thickBot="1" x14ac:dyDescent="0.35">
      <c r="A1173" s="668"/>
      <c r="B1173" s="666"/>
      <c r="C1173" s="304"/>
      <c r="D1173" s="304"/>
      <c r="E1173" s="304"/>
      <c r="F1173" s="49"/>
      <c r="G1173" s="87" t="s">
        <v>162</v>
      </c>
      <c r="H1173" s="694"/>
      <c r="I1173" s="42"/>
    </row>
    <row r="1174" spans="1:9" ht="15" thickBot="1" x14ac:dyDescent="0.35">
      <c r="A1174" s="668"/>
      <c r="B1174" s="666"/>
      <c r="C1174" s="304"/>
      <c r="D1174" s="304"/>
      <c r="E1174" s="304"/>
      <c r="F1174" s="49"/>
      <c r="G1174" s="88" t="s">
        <v>164</v>
      </c>
      <c r="H1174" s="694"/>
      <c r="I1174" s="42"/>
    </row>
    <row r="1175" spans="1:9" ht="15" thickBot="1" x14ac:dyDescent="0.35">
      <c r="A1175" s="668"/>
      <c r="B1175" s="666"/>
      <c r="C1175" s="304">
        <v>2192.6999999999998</v>
      </c>
      <c r="D1175" s="304">
        <v>2302</v>
      </c>
      <c r="E1175" s="304">
        <v>2417</v>
      </c>
      <c r="F1175" s="49"/>
      <c r="G1175" s="87" t="s">
        <v>569</v>
      </c>
      <c r="H1175" s="694"/>
      <c r="I1175" s="42"/>
    </row>
    <row r="1176" spans="1:9" ht="15" thickBot="1" x14ac:dyDescent="0.35">
      <c r="A1176" s="668"/>
      <c r="B1176" s="666"/>
      <c r="C1176" s="90">
        <f>SUM(C1168:C1175)</f>
        <v>39272.399999999994</v>
      </c>
      <c r="D1176" s="91">
        <f t="shared" ref="D1176:E1176" si="276">SUM(D1168:D1175)</f>
        <v>41236</v>
      </c>
      <c r="E1176" s="91">
        <f t="shared" si="276"/>
        <v>43298</v>
      </c>
      <c r="F1176" s="49"/>
      <c r="G1176" s="89" t="s">
        <v>166</v>
      </c>
      <c r="H1176" s="694"/>
      <c r="I1176" s="42"/>
    </row>
    <row r="1177" spans="1:9" ht="15" thickBot="1" x14ac:dyDescent="0.35">
      <c r="A1177" s="668"/>
      <c r="B1177" s="666"/>
      <c r="C1177" s="47"/>
      <c r="D1177" s="47"/>
      <c r="E1177" s="47"/>
      <c r="F1177" s="49"/>
      <c r="G1177" s="89"/>
      <c r="H1177" s="694"/>
      <c r="I1177" s="42"/>
    </row>
    <row r="1178" spans="1:9" ht="15" thickBot="1" x14ac:dyDescent="0.35">
      <c r="A1178" s="668"/>
      <c r="B1178" s="666"/>
      <c r="C1178" s="47"/>
      <c r="D1178" s="47"/>
      <c r="E1178" s="47"/>
      <c r="F1178" s="49"/>
      <c r="G1178" s="89"/>
      <c r="H1178" s="694"/>
      <c r="I1178" s="42"/>
    </row>
    <row r="1179" spans="1:9" ht="15" thickBot="1" x14ac:dyDescent="0.35">
      <c r="A1179" s="668"/>
      <c r="B1179" s="666"/>
      <c r="C1179" s="47"/>
      <c r="D1179" s="47"/>
      <c r="E1179" s="47"/>
      <c r="F1179" s="49"/>
      <c r="G1179" s="89"/>
      <c r="H1179" s="694"/>
      <c r="I1179" s="42"/>
    </row>
    <row r="1180" spans="1:9" ht="15" thickBot="1" x14ac:dyDescent="0.35">
      <c r="A1180" s="668"/>
      <c r="B1180" s="666"/>
      <c r="C1180" s="47"/>
      <c r="D1180" s="47"/>
      <c r="E1180" s="47"/>
      <c r="F1180" s="49"/>
      <c r="G1180" s="89"/>
      <c r="H1180" s="694"/>
      <c r="I1180" s="42"/>
    </row>
    <row r="1181" spans="1:9" ht="15" thickBot="1" x14ac:dyDescent="0.35">
      <c r="A1181" s="668"/>
      <c r="B1181" s="666"/>
      <c r="C1181" s="47"/>
      <c r="D1181" s="47"/>
      <c r="E1181" s="47"/>
      <c r="F1181" s="49"/>
      <c r="G1181" s="89"/>
      <c r="H1181" s="694"/>
      <c r="I1181" s="42"/>
    </row>
    <row r="1182" spans="1:9" ht="15" thickBot="1" x14ac:dyDescent="0.35">
      <c r="A1182" s="668"/>
      <c r="B1182" s="666"/>
      <c r="C1182" s="47"/>
      <c r="D1182" s="47"/>
      <c r="E1182" s="47"/>
      <c r="F1182" s="49"/>
      <c r="G1182" s="89"/>
      <c r="H1182" s="694"/>
      <c r="I1182" s="42"/>
    </row>
    <row r="1183" spans="1:9" ht="15" thickBot="1" x14ac:dyDescent="0.35">
      <c r="A1183" s="668"/>
      <c r="B1183" s="666"/>
      <c r="C1183" s="47"/>
      <c r="D1183" s="47"/>
      <c r="E1183" s="47"/>
      <c r="F1183" s="49"/>
      <c r="G1183" s="89"/>
      <c r="H1183" s="694"/>
      <c r="I1183" s="42"/>
    </row>
    <row r="1184" spans="1:9" ht="15" thickBot="1" x14ac:dyDescent="0.35">
      <c r="A1184" s="669"/>
      <c r="B1184" s="666"/>
      <c r="C1184" s="47"/>
      <c r="D1184" s="47"/>
      <c r="E1184" s="47"/>
      <c r="F1184" s="49"/>
      <c r="G1184" s="331"/>
      <c r="H1184" s="694"/>
      <c r="I1184" s="332"/>
    </row>
    <row r="1185" spans="1:11" ht="15" thickBot="1" x14ac:dyDescent="0.35">
      <c r="A1185" s="668" t="s">
        <v>172</v>
      </c>
      <c r="B1185" s="665" t="s">
        <v>576</v>
      </c>
      <c r="C1185" s="47"/>
      <c r="D1185" s="47"/>
      <c r="E1185" s="47"/>
      <c r="F1185" s="49"/>
      <c r="G1185" s="87" t="s">
        <v>161</v>
      </c>
      <c r="H1185" s="99">
        <v>288724610</v>
      </c>
      <c r="I1185" s="93" t="s">
        <v>567</v>
      </c>
    </row>
    <row r="1186" spans="1:11" ht="15" thickBot="1" x14ac:dyDescent="0.35">
      <c r="A1186" s="668"/>
      <c r="B1186" s="666"/>
      <c r="C1186" s="47"/>
      <c r="D1186" s="47"/>
      <c r="E1186" s="47"/>
      <c r="F1186" s="49"/>
      <c r="G1186" s="87" t="s">
        <v>436</v>
      </c>
      <c r="H1186" s="54"/>
      <c r="I1186" s="42"/>
    </row>
    <row r="1187" spans="1:11" ht="15" thickBot="1" x14ac:dyDescent="0.35">
      <c r="A1187" s="668"/>
      <c r="B1187" s="666"/>
      <c r="C1187" s="47"/>
      <c r="D1187" s="47"/>
      <c r="E1187" s="47"/>
      <c r="F1187" s="49"/>
      <c r="G1187" s="88" t="s">
        <v>163</v>
      </c>
      <c r="H1187" s="54"/>
      <c r="I1187" s="42"/>
    </row>
    <row r="1188" spans="1:11" ht="15" thickBot="1" x14ac:dyDescent="0.35">
      <c r="A1188" s="668"/>
      <c r="B1188" s="666"/>
      <c r="C1188" s="47">
        <v>2468.6999999999998</v>
      </c>
      <c r="D1188" s="304">
        <v>2592</v>
      </c>
      <c r="E1188" s="304">
        <v>2722</v>
      </c>
      <c r="F1188" s="49"/>
      <c r="G1188" s="87" t="s">
        <v>568</v>
      </c>
      <c r="H1188" s="54"/>
      <c r="I1188" s="42"/>
    </row>
    <row r="1189" spans="1:11" ht="15" thickBot="1" x14ac:dyDescent="0.35">
      <c r="A1189" s="668"/>
      <c r="B1189" s="666"/>
      <c r="C1189" s="47"/>
      <c r="D1189" s="304"/>
      <c r="E1189" s="304"/>
      <c r="F1189" s="49"/>
      <c r="G1189" s="88" t="s">
        <v>165</v>
      </c>
      <c r="H1189" s="55"/>
      <c r="I1189" s="42"/>
    </row>
    <row r="1190" spans="1:11" ht="15" thickBot="1" x14ac:dyDescent="0.35">
      <c r="A1190" s="668"/>
      <c r="B1190" s="666"/>
      <c r="C1190" s="47"/>
      <c r="D1190" s="304"/>
      <c r="E1190" s="304"/>
      <c r="F1190" s="49"/>
      <c r="G1190" s="87" t="s">
        <v>162</v>
      </c>
      <c r="H1190" s="55"/>
      <c r="I1190" s="42"/>
    </row>
    <row r="1191" spans="1:11" ht="15" thickBot="1" x14ac:dyDescent="0.35">
      <c r="A1191" s="668"/>
      <c r="B1191" s="666"/>
      <c r="C1191" s="47"/>
      <c r="D1191" s="304"/>
      <c r="E1191" s="304"/>
      <c r="F1191" s="49"/>
      <c r="G1191" s="88" t="s">
        <v>164</v>
      </c>
      <c r="H1191" s="55"/>
      <c r="I1191" s="42"/>
    </row>
    <row r="1192" spans="1:11" ht="15" thickBot="1" x14ac:dyDescent="0.35">
      <c r="A1192" s="668"/>
      <c r="B1192" s="666"/>
      <c r="C1192" s="47"/>
      <c r="D1192" s="304"/>
      <c r="E1192" s="304"/>
      <c r="F1192" s="49"/>
      <c r="G1192" s="87" t="s">
        <v>569</v>
      </c>
      <c r="H1192" s="55"/>
      <c r="I1192" s="42"/>
    </row>
    <row r="1193" spans="1:11" ht="15" thickBot="1" x14ac:dyDescent="0.35">
      <c r="A1193" s="669"/>
      <c r="B1193" s="667"/>
      <c r="C1193" s="27">
        <f>SUM(C1185:C1192)</f>
        <v>2468.6999999999998</v>
      </c>
      <c r="D1193" s="305">
        <f t="shared" ref="D1193" si="277">SUM(D1185:D1192)</f>
        <v>2592</v>
      </c>
      <c r="E1193" s="305">
        <f t="shared" ref="E1193" si="278">SUM(E1185:E1192)</f>
        <v>2722</v>
      </c>
      <c r="F1193" s="48"/>
      <c r="G1193" s="89" t="s">
        <v>166</v>
      </c>
      <c r="H1193" s="55"/>
      <c r="I1193" s="42"/>
    </row>
    <row r="1194" spans="1:11" ht="15" thickBot="1" x14ac:dyDescent="0.35">
      <c r="A1194" s="668" t="s">
        <v>173</v>
      </c>
      <c r="B1194" s="665" t="s">
        <v>577</v>
      </c>
      <c r="C1194" s="304">
        <v>3004.6</v>
      </c>
      <c r="D1194" s="304">
        <v>3155</v>
      </c>
      <c r="E1194" s="304">
        <v>3313</v>
      </c>
      <c r="F1194" s="49" t="s">
        <v>586</v>
      </c>
      <c r="G1194" s="87" t="s">
        <v>161</v>
      </c>
      <c r="H1194" s="672" t="s">
        <v>899</v>
      </c>
      <c r="I1194" s="42" t="s">
        <v>567</v>
      </c>
      <c r="K1194" s="333"/>
    </row>
    <row r="1195" spans="1:11" ht="15" thickBot="1" x14ac:dyDescent="0.35">
      <c r="A1195" s="668"/>
      <c r="B1195" s="666"/>
      <c r="C1195" s="304">
        <v>246</v>
      </c>
      <c r="D1195" s="304">
        <v>258</v>
      </c>
      <c r="E1195" s="304">
        <v>272</v>
      </c>
      <c r="F1195" s="49"/>
      <c r="G1195" s="87" t="s">
        <v>436</v>
      </c>
      <c r="H1195" s="674"/>
      <c r="I1195" s="42"/>
      <c r="K1195" s="333"/>
    </row>
    <row r="1196" spans="1:11" ht="15" thickBot="1" x14ac:dyDescent="0.35">
      <c r="A1196" s="668"/>
      <c r="B1196" s="666"/>
      <c r="C1196" s="304"/>
      <c r="D1196" s="304"/>
      <c r="E1196" s="304"/>
      <c r="F1196" s="49"/>
      <c r="G1196" s="88" t="s">
        <v>163</v>
      </c>
      <c r="H1196" s="674"/>
      <c r="I1196" s="42"/>
      <c r="K1196" s="333"/>
    </row>
    <row r="1197" spans="1:11" ht="15" thickBot="1" x14ac:dyDescent="0.35">
      <c r="A1197" s="668"/>
      <c r="B1197" s="666"/>
      <c r="C1197" s="304">
        <v>239.6</v>
      </c>
      <c r="D1197" s="304">
        <v>252</v>
      </c>
      <c r="E1197" s="304">
        <v>264</v>
      </c>
      <c r="F1197" s="49"/>
      <c r="G1197" s="87" t="s">
        <v>568</v>
      </c>
      <c r="H1197" s="674"/>
      <c r="I1197" s="42"/>
      <c r="K1197" s="333"/>
    </row>
    <row r="1198" spans="1:11" ht="15" thickBot="1" x14ac:dyDescent="0.35">
      <c r="A1198" s="668"/>
      <c r="B1198" s="666"/>
      <c r="C1198" s="304"/>
      <c r="D1198" s="304"/>
      <c r="E1198" s="304"/>
      <c r="F1198" s="49"/>
      <c r="G1198" s="88" t="s">
        <v>165</v>
      </c>
      <c r="H1198" s="674"/>
      <c r="I1198" s="42"/>
    </row>
    <row r="1199" spans="1:11" ht="15" thickBot="1" x14ac:dyDescent="0.35">
      <c r="A1199" s="668"/>
      <c r="B1199" s="666"/>
      <c r="C1199" s="304"/>
      <c r="D1199" s="304"/>
      <c r="E1199" s="304"/>
      <c r="F1199" s="49"/>
      <c r="G1199" s="87" t="s">
        <v>162</v>
      </c>
      <c r="H1199" s="674"/>
      <c r="I1199" s="42"/>
    </row>
    <row r="1200" spans="1:11" ht="15" thickBot="1" x14ac:dyDescent="0.35">
      <c r="A1200" s="668"/>
      <c r="B1200" s="666"/>
      <c r="C1200" s="304"/>
      <c r="D1200" s="304"/>
      <c r="E1200" s="304"/>
      <c r="F1200" s="49"/>
      <c r="G1200" s="88" t="s">
        <v>164</v>
      </c>
      <c r="H1200" s="674"/>
      <c r="I1200" s="42"/>
    </row>
    <row r="1201" spans="1:9" ht="15" thickBot="1" x14ac:dyDescent="0.35">
      <c r="A1201" s="668"/>
      <c r="B1201" s="666"/>
      <c r="C1201" s="304"/>
      <c r="D1201" s="304"/>
      <c r="E1201" s="304"/>
      <c r="F1201" s="49"/>
      <c r="G1201" s="87" t="s">
        <v>569</v>
      </c>
      <c r="H1201" s="674"/>
      <c r="I1201" s="42"/>
    </row>
    <row r="1202" spans="1:9" ht="15" thickBot="1" x14ac:dyDescent="0.35">
      <c r="A1202" s="669"/>
      <c r="B1202" s="667"/>
      <c r="C1202" s="305">
        <f>SUM(C1194:C1201)</f>
        <v>3490.2</v>
      </c>
      <c r="D1202" s="305">
        <f t="shared" ref="D1202" si="279">SUM(D1194:D1201)</f>
        <v>3665</v>
      </c>
      <c r="E1202" s="305">
        <f t="shared" ref="E1202" si="280">SUM(E1194:E1201)</f>
        <v>3849</v>
      </c>
      <c r="F1202" s="48"/>
      <c r="G1202" s="89" t="s">
        <v>166</v>
      </c>
      <c r="H1202" s="675"/>
      <c r="I1202" s="42"/>
    </row>
    <row r="1203" spans="1:9" ht="15" thickBot="1" x14ac:dyDescent="0.35">
      <c r="A1203" s="58" t="s">
        <v>158</v>
      </c>
      <c r="B1203" s="59" t="s">
        <v>570</v>
      </c>
      <c r="C1203" s="60"/>
      <c r="D1203" s="60"/>
      <c r="E1203" s="60"/>
      <c r="F1203" s="61" t="s">
        <v>335</v>
      </c>
      <c r="G1203" s="59"/>
      <c r="H1203" s="60"/>
      <c r="I1203" s="60"/>
    </row>
    <row r="1204" spans="1:9" ht="27" thickBot="1" x14ac:dyDescent="0.35">
      <c r="A1204" s="62" t="s">
        <v>180</v>
      </c>
      <c r="B1204" s="63" t="s">
        <v>578</v>
      </c>
      <c r="C1204" s="64"/>
      <c r="D1204" s="64"/>
      <c r="E1204" s="64"/>
      <c r="F1204" s="65" t="s">
        <v>337</v>
      </c>
      <c r="G1204" s="86"/>
      <c r="H1204" s="64"/>
      <c r="I1204" s="64"/>
    </row>
    <row r="1205" spans="1:9" ht="15" thickBot="1" x14ac:dyDescent="0.35">
      <c r="A1205" s="679" t="s">
        <v>183</v>
      </c>
      <c r="B1205" s="665" t="s">
        <v>579</v>
      </c>
      <c r="C1205" s="481">
        <v>335.1</v>
      </c>
      <c r="D1205" s="481">
        <v>352</v>
      </c>
      <c r="E1205" s="481">
        <v>369</v>
      </c>
      <c r="F1205" s="92" t="s">
        <v>339</v>
      </c>
      <c r="G1205" s="87" t="s">
        <v>161</v>
      </c>
      <c r="H1205" s="99">
        <v>288724610</v>
      </c>
      <c r="I1205" s="93" t="s">
        <v>567</v>
      </c>
    </row>
    <row r="1206" spans="1:9" ht="15" thickBot="1" x14ac:dyDescent="0.35">
      <c r="A1206" s="668"/>
      <c r="B1206" s="666"/>
      <c r="C1206" s="304"/>
      <c r="D1206" s="304"/>
      <c r="E1206" s="304"/>
      <c r="F1206" s="49" t="s">
        <v>587</v>
      </c>
      <c r="G1206" s="95" t="s">
        <v>436</v>
      </c>
      <c r="H1206" s="98"/>
      <c r="I1206" s="42"/>
    </row>
    <row r="1207" spans="1:9" ht="15" thickBot="1" x14ac:dyDescent="0.35">
      <c r="A1207" s="668"/>
      <c r="B1207" s="666"/>
      <c r="C1207" s="304">
        <v>352</v>
      </c>
      <c r="D1207" s="484">
        <v>237</v>
      </c>
      <c r="E1207" s="484"/>
      <c r="F1207" s="49" t="s">
        <v>588</v>
      </c>
      <c r="G1207" s="96" t="s">
        <v>163</v>
      </c>
      <c r="H1207" s="98"/>
      <c r="I1207" s="42"/>
    </row>
    <row r="1208" spans="1:9" ht="15" thickBot="1" x14ac:dyDescent="0.35">
      <c r="A1208" s="668"/>
      <c r="B1208" s="666"/>
      <c r="C1208" s="304"/>
      <c r="D1208" s="304"/>
      <c r="E1208" s="304"/>
      <c r="F1208" s="49"/>
      <c r="G1208" s="95" t="s">
        <v>568</v>
      </c>
      <c r="H1208" s="98"/>
      <c r="I1208" s="42"/>
    </row>
    <row r="1209" spans="1:9" ht="15" thickBot="1" x14ac:dyDescent="0.35">
      <c r="A1209" s="668"/>
      <c r="B1209" s="666"/>
      <c r="C1209" s="304"/>
      <c r="D1209" s="304"/>
      <c r="E1209" s="304"/>
      <c r="F1209" s="49"/>
      <c r="G1209" s="96" t="s">
        <v>165</v>
      </c>
      <c r="H1209" s="98"/>
      <c r="I1209" s="42"/>
    </row>
    <row r="1210" spans="1:9" ht="15" thickBot="1" x14ac:dyDescent="0.35">
      <c r="A1210" s="668"/>
      <c r="B1210" s="666"/>
      <c r="C1210" s="304"/>
      <c r="D1210" s="304"/>
      <c r="E1210" s="304"/>
      <c r="F1210" s="49"/>
      <c r="G1210" s="95" t="s">
        <v>162</v>
      </c>
      <c r="H1210" s="98"/>
      <c r="I1210" s="42"/>
    </row>
    <row r="1211" spans="1:9" ht="15" thickBot="1" x14ac:dyDescent="0.35">
      <c r="A1211" s="668"/>
      <c r="B1211" s="666"/>
      <c r="C1211" s="304"/>
      <c r="D1211" s="304"/>
      <c r="E1211" s="304"/>
      <c r="F1211" s="49"/>
      <c r="G1211" s="96" t="s">
        <v>164</v>
      </c>
      <c r="H1211" s="98"/>
      <c r="I1211" s="42"/>
    </row>
    <row r="1212" spans="1:9" ht="15" thickBot="1" x14ac:dyDescent="0.35">
      <c r="A1212" s="668"/>
      <c r="B1212" s="666"/>
      <c r="C1212" s="304"/>
      <c r="D1212" s="304"/>
      <c r="E1212" s="304"/>
      <c r="F1212" s="49"/>
      <c r="G1212" s="95" t="s">
        <v>569</v>
      </c>
      <c r="H1212" s="98"/>
      <c r="I1212" s="42"/>
    </row>
    <row r="1213" spans="1:9" ht="15" thickBot="1" x14ac:dyDescent="0.35">
      <c r="A1213" s="669"/>
      <c r="B1213" s="667"/>
      <c r="C1213" s="305">
        <f>SUM(C1205:C1212)</f>
        <v>687.1</v>
      </c>
      <c r="D1213" s="305">
        <f t="shared" ref="D1213" si="281">SUM(D1205:D1212)</f>
        <v>589</v>
      </c>
      <c r="E1213" s="305">
        <f t="shared" ref="E1213" si="282">SUM(E1205:E1212)</f>
        <v>369</v>
      </c>
      <c r="F1213" s="49"/>
      <c r="G1213" s="97" t="s">
        <v>166</v>
      </c>
      <c r="H1213" s="98"/>
      <c r="I1213" s="42"/>
    </row>
    <row r="1214" spans="1:9" ht="15" thickBot="1" x14ac:dyDescent="0.35">
      <c r="A1214" s="679" t="s">
        <v>184</v>
      </c>
      <c r="B1214" s="665" t="s">
        <v>580</v>
      </c>
      <c r="C1214" s="481">
        <v>121.8</v>
      </c>
      <c r="D1214" s="481">
        <v>128</v>
      </c>
      <c r="E1214" s="481">
        <v>134</v>
      </c>
      <c r="F1214" s="92"/>
      <c r="G1214" s="87" t="s">
        <v>161</v>
      </c>
      <c r="H1214" s="99">
        <v>195472991</v>
      </c>
      <c r="I1214" s="93" t="s">
        <v>567</v>
      </c>
    </row>
    <row r="1215" spans="1:9" ht="15" thickBot="1" x14ac:dyDescent="0.35">
      <c r="A1215" s="668"/>
      <c r="B1215" s="666"/>
      <c r="C1215" s="304">
        <v>4.2</v>
      </c>
      <c r="D1215" s="304">
        <v>4.4000000000000004</v>
      </c>
      <c r="E1215" s="304">
        <v>4.5999999999999996</v>
      </c>
      <c r="F1215" s="49"/>
      <c r="G1215" s="95" t="s">
        <v>436</v>
      </c>
      <c r="H1215" s="98"/>
      <c r="I1215" s="42"/>
    </row>
    <row r="1216" spans="1:9" ht="15" thickBot="1" x14ac:dyDescent="0.35">
      <c r="A1216" s="668"/>
      <c r="B1216" s="666"/>
      <c r="C1216" s="304"/>
      <c r="D1216" s="304"/>
      <c r="E1216" s="304"/>
      <c r="F1216" s="49"/>
      <c r="G1216" s="96" t="s">
        <v>163</v>
      </c>
      <c r="H1216" s="98"/>
      <c r="I1216" s="42"/>
    </row>
    <row r="1217" spans="1:9" ht="15" thickBot="1" x14ac:dyDescent="0.35">
      <c r="A1217" s="668"/>
      <c r="B1217" s="666"/>
      <c r="C1217" s="304">
        <v>417</v>
      </c>
      <c r="D1217" s="304">
        <v>438</v>
      </c>
      <c r="E1217" s="304">
        <v>460</v>
      </c>
      <c r="F1217" s="49"/>
      <c r="G1217" s="95" t="s">
        <v>568</v>
      </c>
      <c r="H1217" s="98"/>
      <c r="I1217" s="42"/>
    </row>
    <row r="1218" spans="1:9" ht="15" thickBot="1" x14ac:dyDescent="0.35">
      <c r="A1218" s="668"/>
      <c r="B1218" s="666"/>
      <c r="C1218" s="304"/>
      <c r="D1218" s="304"/>
      <c r="E1218" s="304"/>
      <c r="F1218" s="49"/>
      <c r="G1218" s="96" t="s">
        <v>165</v>
      </c>
      <c r="H1218" s="98"/>
      <c r="I1218" s="42"/>
    </row>
    <row r="1219" spans="1:9" ht="15" thickBot="1" x14ac:dyDescent="0.35">
      <c r="A1219" s="668"/>
      <c r="B1219" s="666"/>
      <c r="C1219" s="304"/>
      <c r="D1219" s="304"/>
      <c r="E1219" s="304"/>
      <c r="F1219" s="49"/>
      <c r="G1219" s="95" t="s">
        <v>162</v>
      </c>
      <c r="H1219" s="98"/>
      <c r="I1219" s="42"/>
    </row>
    <row r="1220" spans="1:9" ht="15" thickBot="1" x14ac:dyDescent="0.35">
      <c r="A1220" s="668"/>
      <c r="B1220" s="666"/>
      <c r="C1220" s="304"/>
      <c r="D1220" s="304"/>
      <c r="E1220" s="304"/>
      <c r="F1220" s="49"/>
      <c r="G1220" s="96" t="s">
        <v>164</v>
      </c>
      <c r="H1220" s="98"/>
      <c r="I1220" s="42"/>
    </row>
    <row r="1221" spans="1:9" ht="15" thickBot="1" x14ac:dyDescent="0.35">
      <c r="A1221" s="668"/>
      <c r="B1221" s="666"/>
      <c r="C1221" s="304"/>
      <c r="D1221" s="304"/>
      <c r="E1221" s="304"/>
      <c r="F1221" s="49"/>
      <c r="G1221" s="95" t="s">
        <v>569</v>
      </c>
      <c r="H1221" s="98"/>
      <c r="I1221" s="42"/>
    </row>
    <row r="1222" spans="1:9" ht="15" thickBot="1" x14ac:dyDescent="0.35">
      <c r="A1222" s="669"/>
      <c r="B1222" s="667"/>
      <c r="C1222" s="305">
        <f>SUM(C1214:C1221)</f>
        <v>543</v>
      </c>
      <c r="D1222" s="305">
        <f t="shared" ref="D1222" si="283">SUM(D1214:D1221)</f>
        <v>570.4</v>
      </c>
      <c r="E1222" s="305">
        <f t="shared" ref="E1222" si="284">SUM(E1214:E1221)</f>
        <v>598.6</v>
      </c>
      <c r="F1222" s="49"/>
      <c r="G1222" s="97" t="s">
        <v>166</v>
      </c>
      <c r="H1222" s="98"/>
      <c r="I1222" s="42"/>
    </row>
    <row r="1223" spans="1:9" ht="15" thickBot="1" x14ac:dyDescent="0.35">
      <c r="A1223" s="58" t="s">
        <v>158</v>
      </c>
      <c r="B1223" s="59" t="s">
        <v>570</v>
      </c>
      <c r="C1223" s="60"/>
      <c r="D1223" s="60"/>
      <c r="E1223" s="60"/>
      <c r="F1223" s="61" t="s">
        <v>335</v>
      </c>
      <c r="G1223" s="59"/>
      <c r="H1223" s="60"/>
      <c r="I1223" s="60"/>
    </row>
    <row r="1224" spans="1:9" ht="27" thickBot="1" x14ac:dyDescent="0.35">
      <c r="A1224" s="62" t="s">
        <v>401</v>
      </c>
      <c r="B1224" s="63" t="s">
        <v>582</v>
      </c>
      <c r="C1224" s="64"/>
      <c r="D1224" s="64"/>
      <c r="E1224" s="64"/>
      <c r="F1224" s="65" t="s">
        <v>581</v>
      </c>
      <c r="G1224" s="86"/>
      <c r="H1224" s="64"/>
      <c r="I1224" s="64"/>
    </row>
    <row r="1225" spans="1:9" ht="15" thickBot="1" x14ac:dyDescent="0.35">
      <c r="A1225" s="679" t="s">
        <v>402</v>
      </c>
      <c r="B1225" s="665" t="s">
        <v>583</v>
      </c>
      <c r="C1225" s="481">
        <v>619.29999999999995</v>
      </c>
      <c r="D1225" s="481">
        <v>650</v>
      </c>
      <c r="E1225" s="481">
        <v>683</v>
      </c>
      <c r="F1225" s="92" t="s">
        <v>589</v>
      </c>
      <c r="G1225" s="87" t="s">
        <v>161</v>
      </c>
      <c r="H1225" s="99">
        <v>195473036</v>
      </c>
      <c r="I1225" s="93" t="s">
        <v>567</v>
      </c>
    </row>
    <row r="1226" spans="1:9" ht="15" thickBot="1" x14ac:dyDescent="0.35">
      <c r="A1226" s="668"/>
      <c r="B1226" s="666"/>
      <c r="C1226" s="304">
        <v>32</v>
      </c>
      <c r="D1226" s="304">
        <v>34</v>
      </c>
      <c r="E1226" s="304">
        <v>35</v>
      </c>
      <c r="F1226" s="92" t="s">
        <v>590</v>
      </c>
      <c r="G1226" s="95" t="s">
        <v>436</v>
      </c>
      <c r="H1226" s="98"/>
      <c r="I1226" s="42"/>
    </row>
    <row r="1227" spans="1:9" ht="15" thickBot="1" x14ac:dyDescent="0.35">
      <c r="A1227" s="668"/>
      <c r="B1227" s="666"/>
      <c r="C1227" s="304"/>
      <c r="D1227" s="304"/>
      <c r="E1227" s="304"/>
      <c r="F1227" s="92" t="s">
        <v>591</v>
      </c>
      <c r="G1227" s="96" t="s">
        <v>163</v>
      </c>
      <c r="H1227" s="98"/>
      <c r="I1227" s="42"/>
    </row>
    <row r="1228" spans="1:9" ht="15" thickBot="1" x14ac:dyDescent="0.35">
      <c r="A1228" s="668"/>
      <c r="B1228" s="666"/>
      <c r="C1228" s="304"/>
      <c r="D1228" s="304"/>
      <c r="E1228" s="304"/>
      <c r="F1228" s="92" t="s">
        <v>592</v>
      </c>
      <c r="G1228" s="95" t="s">
        <v>568</v>
      </c>
      <c r="H1228" s="98"/>
      <c r="I1228" s="42"/>
    </row>
    <row r="1229" spans="1:9" ht="15" thickBot="1" x14ac:dyDescent="0.35">
      <c r="A1229" s="668"/>
      <c r="B1229" s="666"/>
      <c r="C1229" s="304"/>
      <c r="D1229" s="304"/>
      <c r="E1229" s="304"/>
      <c r="F1229" s="92" t="s">
        <v>593</v>
      </c>
      <c r="G1229" s="96" t="s">
        <v>165</v>
      </c>
      <c r="H1229" s="98"/>
      <c r="I1229" s="42"/>
    </row>
    <row r="1230" spans="1:9" ht="15" thickBot="1" x14ac:dyDescent="0.35">
      <c r="A1230" s="668"/>
      <c r="B1230" s="666"/>
      <c r="C1230" s="304">
        <v>196</v>
      </c>
      <c r="D1230" s="304">
        <v>206</v>
      </c>
      <c r="E1230" s="304">
        <v>216</v>
      </c>
      <c r="F1230" s="49"/>
      <c r="G1230" s="95" t="s">
        <v>162</v>
      </c>
      <c r="H1230" s="98"/>
      <c r="I1230" s="42"/>
    </row>
    <row r="1231" spans="1:9" ht="15" thickBot="1" x14ac:dyDescent="0.35">
      <c r="A1231" s="668"/>
      <c r="B1231" s="666"/>
      <c r="C1231" s="304"/>
      <c r="D1231" s="304"/>
      <c r="E1231" s="304"/>
      <c r="F1231" s="49"/>
      <c r="G1231" s="96" t="s">
        <v>164</v>
      </c>
      <c r="H1231" s="98"/>
      <c r="I1231" s="42"/>
    </row>
    <row r="1232" spans="1:9" ht="15" thickBot="1" x14ac:dyDescent="0.35">
      <c r="A1232" s="668"/>
      <c r="B1232" s="666"/>
      <c r="C1232" s="304"/>
      <c r="D1232" s="304"/>
      <c r="E1232" s="304"/>
      <c r="F1232" s="49"/>
      <c r="G1232" s="95" t="s">
        <v>569</v>
      </c>
      <c r="H1232" s="98"/>
      <c r="I1232" s="42"/>
    </row>
    <row r="1233" spans="1:12" ht="15" thickBot="1" x14ac:dyDescent="0.35">
      <c r="A1233" s="669"/>
      <c r="B1233" s="667"/>
      <c r="C1233" s="305">
        <f>SUM(C1225:C1232)</f>
        <v>847.3</v>
      </c>
      <c r="D1233" s="305">
        <f t="shared" ref="D1233" si="285">SUM(D1225:D1232)</f>
        <v>890</v>
      </c>
      <c r="E1233" s="305">
        <f t="shared" ref="E1233" si="286">SUM(E1225:E1232)</f>
        <v>934</v>
      </c>
      <c r="F1233" s="49"/>
      <c r="G1233" s="97" t="s">
        <v>166</v>
      </c>
      <c r="H1233" s="98"/>
      <c r="I1233" s="42"/>
    </row>
    <row r="1234" spans="1:12" ht="15" thickBot="1" x14ac:dyDescent="0.35">
      <c r="A1234" s="44"/>
      <c r="B1234" s="50" t="s">
        <v>235</v>
      </c>
      <c r="C1234" s="18"/>
      <c r="D1234" s="18"/>
      <c r="E1234" s="18"/>
      <c r="F1234" s="18"/>
      <c r="G1234" s="27"/>
      <c r="H1234" s="54"/>
      <c r="I1234" s="54"/>
    </row>
    <row r="1235" spans="1:12" ht="15" thickBot="1" x14ac:dyDescent="0.35">
      <c r="A1235" s="58" t="s">
        <v>236</v>
      </c>
      <c r="B1235" s="59" t="s">
        <v>393</v>
      </c>
      <c r="C1235" s="60"/>
      <c r="D1235" s="60"/>
      <c r="E1235" s="60"/>
      <c r="F1235" s="61" t="s">
        <v>394</v>
      </c>
      <c r="G1235" s="59"/>
      <c r="H1235" s="60"/>
      <c r="I1235" s="60"/>
    </row>
    <row r="1236" spans="1:12" ht="40.200000000000003" thickBot="1" x14ac:dyDescent="0.35">
      <c r="A1236" s="62" t="s">
        <v>237</v>
      </c>
      <c r="B1236" s="63" t="s">
        <v>397</v>
      </c>
      <c r="C1236" s="64"/>
      <c r="D1236" s="64"/>
      <c r="E1236" s="64"/>
      <c r="F1236" s="65" t="s">
        <v>396</v>
      </c>
      <c r="G1236" s="86"/>
      <c r="H1236" s="64"/>
      <c r="I1236" s="64"/>
    </row>
    <row r="1237" spans="1:12" ht="15" thickBot="1" x14ac:dyDescent="0.35">
      <c r="A1237" s="679" t="s">
        <v>240</v>
      </c>
      <c r="B1237" s="665" t="s">
        <v>584</v>
      </c>
      <c r="C1237" s="32"/>
      <c r="D1237" s="32"/>
      <c r="E1237" s="32"/>
      <c r="F1237" s="92"/>
      <c r="G1237" s="87" t="s">
        <v>161</v>
      </c>
      <c r="H1237" s="99">
        <v>288724610</v>
      </c>
      <c r="I1237" s="93" t="s">
        <v>567</v>
      </c>
    </row>
    <row r="1238" spans="1:12" ht="15" thickBot="1" x14ac:dyDescent="0.35">
      <c r="A1238" s="668"/>
      <c r="B1238" s="666"/>
      <c r="C1238" s="47"/>
      <c r="D1238" s="47"/>
      <c r="E1238" s="47"/>
      <c r="F1238" s="49"/>
      <c r="G1238" s="95" t="s">
        <v>436</v>
      </c>
      <c r="H1238" s="98"/>
      <c r="I1238" s="42"/>
    </row>
    <row r="1239" spans="1:12" ht="15" thickBot="1" x14ac:dyDescent="0.35">
      <c r="A1239" s="668"/>
      <c r="B1239" s="666"/>
      <c r="C1239" s="47"/>
      <c r="D1239" s="47"/>
      <c r="E1239" s="47"/>
      <c r="F1239" s="49"/>
      <c r="G1239" s="96" t="s">
        <v>163</v>
      </c>
      <c r="H1239" s="98"/>
      <c r="I1239" s="42"/>
    </row>
    <row r="1240" spans="1:12" ht="15" thickBot="1" x14ac:dyDescent="0.35">
      <c r="A1240" s="668"/>
      <c r="B1240" s="666"/>
      <c r="C1240" s="47"/>
      <c r="D1240" s="47"/>
      <c r="E1240" s="47"/>
      <c r="F1240" s="49"/>
      <c r="G1240" s="95" t="s">
        <v>568</v>
      </c>
      <c r="H1240" s="98"/>
      <c r="I1240" s="42"/>
    </row>
    <row r="1241" spans="1:12" ht="15" thickBot="1" x14ac:dyDescent="0.35">
      <c r="A1241" s="668"/>
      <c r="B1241" s="666"/>
      <c r="C1241" s="47"/>
      <c r="D1241" s="47"/>
      <c r="E1241" s="47"/>
      <c r="F1241" s="49"/>
      <c r="G1241" s="96" t="s">
        <v>165</v>
      </c>
      <c r="H1241" s="98"/>
      <c r="I1241" s="42"/>
    </row>
    <row r="1242" spans="1:12" ht="15" thickBot="1" x14ac:dyDescent="0.35">
      <c r="A1242" s="668"/>
      <c r="B1242" s="666"/>
      <c r="C1242" s="47"/>
      <c r="D1242" s="47"/>
      <c r="E1242" s="47"/>
      <c r="F1242" s="49"/>
      <c r="G1242" s="95" t="s">
        <v>162</v>
      </c>
      <c r="H1242" s="98"/>
      <c r="I1242" s="42"/>
    </row>
    <row r="1243" spans="1:12" ht="15" thickBot="1" x14ac:dyDescent="0.35">
      <c r="A1243" s="668"/>
      <c r="B1243" s="666"/>
      <c r="C1243" s="47"/>
      <c r="D1243" s="47"/>
      <c r="E1243" s="47"/>
      <c r="F1243" s="49"/>
      <c r="G1243" s="96" t="s">
        <v>164</v>
      </c>
      <c r="H1243" s="98"/>
      <c r="I1243" s="42"/>
    </row>
    <row r="1244" spans="1:12" ht="15" thickBot="1" x14ac:dyDescent="0.35">
      <c r="A1244" s="668"/>
      <c r="B1244" s="666"/>
      <c r="C1244" s="47"/>
      <c r="D1244" s="47"/>
      <c r="E1244" s="47"/>
      <c r="F1244" s="49"/>
      <c r="G1244" s="95" t="s">
        <v>569</v>
      </c>
      <c r="H1244" s="98"/>
      <c r="I1244" s="42"/>
    </row>
    <row r="1245" spans="1:12" ht="15" thickBot="1" x14ac:dyDescent="0.35">
      <c r="A1245" s="669"/>
      <c r="B1245" s="667"/>
      <c r="C1245" s="27">
        <f>SUM(C1237:C1244)</f>
        <v>0</v>
      </c>
      <c r="D1245" s="27">
        <f t="shared" ref="D1245" si="287">SUM(D1237:D1244)</f>
        <v>0</v>
      </c>
      <c r="E1245" s="27">
        <f t="shared" ref="E1245" si="288">SUM(E1237:E1244)</f>
        <v>0</v>
      </c>
      <c r="F1245" s="49"/>
      <c r="G1245" s="97" t="s">
        <v>166</v>
      </c>
      <c r="H1245" s="98"/>
      <c r="I1245" s="42"/>
    </row>
    <row r="1246" spans="1:12" ht="15" thickBot="1" x14ac:dyDescent="0.35">
      <c r="A1246" s="679" t="s">
        <v>250</v>
      </c>
      <c r="B1246" s="665" t="s">
        <v>585</v>
      </c>
      <c r="C1246" s="32"/>
      <c r="D1246" s="32"/>
      <c r="E1246" s="32"/>
      <c r="F1246" s="92"/>
      <c r="G1246" s="87" t="s">
        <v>161</v>
      </c>
      <c r="H1246" s="99">
        <v>288724610</v>
      </c>
      <c r="I1246" s="93" t="s">
        <v>567</v>
      </c>
      <c r="J1246" s="482">
        <f t="shared" ref="J1246:J1253" si="289">C1136+C1159+C1168+C1185+C1194+C1205+C1214+C1225+C1237+C1246</f>
        <v>28590.199999999997</v>
      </c>
      <c r="K1246" s="482">
        <f t="shared" ref="K1246:L1246" si="290">D1136+D1159+D1168+D1185+D1194+D1205+D1214+D1225+D1237+D1246</f>
        <v>30019</v>
      </c>
      <c r="L1246" s="482">
        <f t="shared" si="290"/>
        <v>31520</v>
      </c>
    </row>
    <row r="1247" spans="1:12" ht="15" thickBot="1" x14ac:dyDescent="0.35">
      <c r="A1247" s="668"/>
      <c r="B1247" s="666"/>
      <c r="C1247" s="47"/>
      <c r="D1247" s="47"/>
      <c r="E1247" s="47"/>
      <c r="F1247" s="49"/>
      <c r="G1247" s="95" t="s">
        <v>436</v>
      </c>
      <c r="H1247" s="98"/>
      <c r="I1247" s="42"/>
      <c r="J1247" s="482">
        <f t="shared" si="289"/>
        <v>2937.3999999999996</v>
      </c>
      <c r="K1247" s="482">
        <f t="shared" ref="K1247:L1247" si="291">D1137+D1160+D1169+D1186+D1195+D1206+D1215+D1226+D1238+D1247</f>
        <v>3084.4</v>
      </c>
      <c r="L1247" s="482">
        <f t="shared" si="291"/>
        <v>3239.6</v>
      </c>
    </row>
    <row r="1248" spans="1:12" ht="15" thickBot="1" x14ac:dyDescent="0.35">
      <c r="A1248" s="668"/>
      <c r="B1248" s="666"/>
      <c r="C1248" s="47"/>
      <c r="D1248" s="47"/>
      <c r="E1248" s="47"/>
      <c r="F1248" s="49"/>
      <c r="G1248" s="96" t="s">
        <v>163</v>
      </c>
      <c r="H1248" s="98"/>
      <c r="I1248" s="42"/>
      <c r="J1248" s="482">
        <f t="shared" si="289"/>
        <v>352</v>
      </c>
      <c r="K1248" s="482">
        <f t="shared" ref="K1248:L1248" si="292">D1138+D1161+D1170+D1187+D1196+D1207+D1216+D1227+D1239+D1248</f>
        <v>237</v>
      </c>
      <c r="L1248" s="482">
        <f t="shared" si="292"/>
        <v>0</v>
      </c>
    </row>
    <row r="1249" spans="1:12" ht="15" thickBot="1" x14ac:dyDescent="0.35">
      <c r="A1249" s="668"/>
      <c r="B1249" s="666"/>
      <c r="C1249" s="47"/>
      <c r="D1249" s="47"/>
      <c r="E1249" s="47"/>
      <c r="F1249" s="49"/>
      <c r="G1249" s="95" t="s">
        <v>568</v>
      </c>
      <c r="H1249" s="98"/>
      <c r="I1249" s="42"/>
      <c r="J1249" s="482">
        <f t="shared" si="289"/>
        <v>43524.7</v>
      </c>
      <c r="K1249" s="482">
        <f t="shared" ref="K1249:L1249" si="293">D1139+D1162+D1171+D1188+D1197+D1208+D1217+D1228+D1240+D1249</f>
        <v>45701</v>
      </c>
      <c r="L1249" s="482">
        <f t="shared" si="293"/>
        <v>47987</v>
      </c>
    </row>
    <row r="1250" spans="1:12" ht="15" thickBot="1" x14ac:dyDescent="0.35">
      <c r="A1250" s="668"/>
      <c r="B1250" s="666"/>
      <c r="C1250" s="47"/>
      <c r="D1250" s="47"/>
      <c r="E1250" s="47"/>
      <c r="F1250" s="49"/>
      <c r="G1250" s="96" t="s">
        <v>165</v>
      </c>
      <c r="H1250" s="98"/>
      <c r="I1250" s="42"/>
      <c r="J1250" s="482">
        <f t="shared" si="289"/>
        <v>0</v>
      </c>
      <c r="K1250" s="482">
        <f t="shared" ref="K1250:L1250" si="294">D1140+D1163+D1172+D1189+D1198+D1209+D1218+D1229+D1241+D1250</f>
        <v>0</v>
      </c>
      <c r="L1250" s="482">
        <f t="shared" si="294"/>
        <v>0</v>
      </c>
    </row>
    <row r="1251" spans="1:12" ht="15" thickBot="1" x14ac:dyDescent="0.35">
      <c r="A1251" s="668"/>
      <c r="B1251" s="666"/>
      <c r="C1251" s="47"/>
      <c r="D1251" s="47"/>
      <c r="E1251" s="47"/>
      <c r="F1251" s="49"/>
      <c r="G1251" s="95" t="s">
        <v>162</v>
      </c>
      <c r="H1251" s="98"/>
      <c r="I1251" s="42"/>
      <c r="J1251" s="482">
        <f t="shared" si="289"/>
        <v>196</v>
      </c>
      <c r="K1251" s="482">
        <f t="shared" ref="K1251:L1251" si="295">D1141+D1164+D1173+D1190+D1199+D1210+D1219+D1230+D1242+D1251</f>
        <v>206</v>
      </c>
      <c r="L1251" s="482">
        <f t="shared" si="295"/>
        <v>216</v>
      </c>
    </row>
    <row r="1252" spans="1:12" ht="15" thickBot="1" x14ac:dyDescent="0.35">
      <c r="A1252" s="668"/>
      <c r="B1252" s="666"/>
      <c r="C1252" s="47"/>
      <c r="D1252" s="47"/>
      <c r="E1252" s="47"/>
      <c r="F1252" s="49"/>
      <c r="G1252" s="96" t="s">
        <v>164</v>
      </c>
      <c r="H1252" s="98"/>
      <c r="I1252" s="42"/>
      <c r="J1252" s="482">
        <f t="shared" si="289"/>
        <v>0</v>
      </c>
      <c r="K1252" s="482">
        <f t="shared" ref="K1252:L1252" si="296">D1142+D1165+D1174+D1191+D1200+D1211+D1220+D1231+D1243+D1252</f>
        <v>0</v>
      </c>
      <c r="L1252" s="482">
        <f t="shared" si="296"/>
        <v>0</v>
      </c>
    </row>
    <row r="1253" spans="1:12" ht="15" thickBot="1" x14ac:dyDescent="0.35">
      <c r="A1253" s="668"/>
      <c r="B1253" s="666"/>
      <c r="C1253" s="47"/>
      <c r="D1253" s="47"/>
      <c r="E1253" s="47"/>
      <c r="F1253" s="49"/>
      <c r="G1253" s="95" t="s">
        <v>569</v>
      </c>
      <c r="H1253" s="98"/>
      <c r="I1253" s="42"/>
      <c r="J1253" s="482">
        <f t="shared" si="289"/>
        <v>2192.6999999999998</v>
      </c>
      <c r="K1253" s="482">
        <f t="shared" ref="K1253:L1253" si="297">D1143+D1166+D1175+D1192+D1201+D1212+D1221+D1232+D1244+D1253</f>
        <v>2302</v>
      </c>
      <c r="L1253" s="482">
        <f t="shared" si="297"/>
        <v>2417</v>
      </c>
    </row>
    <row r="1254" spans="1:12" ht="15" thickBot="1" x14ac:dyDescent="0.35">
      <c r="A1254" s="669"/>
      <c r="B1254" s="667"/>
      <c r="C1254" s="27">
        <f>SUM(C1246:C1253)</f>
        <v>0</v>
      </c>
      <c r="D1254" s="27">
        <f t="shared" ref="D1254" si="298">SUM(D1246:D1253)</f>
        <v>0</v>
      </c>
      <c r="E1254" s="27">
        <f t="shared" ref="E1254" si="299">SUM(E1246:E1253)</f>
        <v>0</v>
      </c>
      <c r="F1254" s="49"/>
      <c r="G1254" s="97" t="s">
        <v>166</v>
      </c>
      <c r="H1254" s="98"/>
      <c r="I1254" s="42"/>
      <c r="J1254" s="537">
        <f>SUM(J1246:J1253)</f>
        <v>77792.999999999985</v>
      </c>
      <c r="K1254" s="537">
        <f t="shared" ref="K1254:L1254" si="300">SUM(K1246:K1253)</f>
        <v>81549.399999999994</v>
      </c>
      <c r="L1254" s="537">
        <f t="shared" si="300"/>
        <v>85379.6</v>
      </c>
    </row>
    <row r="1255" spans="1:12" ht="15" thickBot="1" x14ac:dyDescent="0.35">
      <c r="A1255" s="44"/>
      <c r="B1255" s="50" t="s">
        <v>253</v>
      </c>
      <c r="C1255" s="18"/>
      <c r="D1255" s="18"/>
      <c r="E1255" s="18"/>
      <c r="F1255" s="18"/>
      <c r="G1255" s="27"/>
      <c r="H1255" s="54"/>
      <c r="I1255" s="54"/>
    </row>
    <row r="1256" spans="1:12" ht="15" thickBot="1" x14ac:dyDescent="0.35">
      <c r="A1256" s="66"/>
      <c r="B1256" s="67" t="s">
        <v>214</v>
      </c>
      <c r="C1256" s="309">
        <f>C1257-C1142-C1165-C1174-C1191-C1200-C1211-C1220-C1231-C1243-C1252</f>
        <v>77793</v>
      </c>
      <c r="D1256" s="309">
        <f t="shared" ref="D1256:E1256" si="301">D1257-D1142-D1165-D1174-D1191-D1200-D1211-D1220-D1231-D1243-D1252</f>
        <v>81549.399999999994</v>
      </c>
      <c r="E1256" s="309">
        <f t="shared" si="301"/>
        <v>85379.6</v>
      </c>
      <c r="F1256" s="68"/>
      <c r="G1256" s="67"/>
      <c r="H1256" s="69"/>
      <c r="I1256" s="70"/>
    </row>
    <row r="1257" spans="1:12" ht="15" thickBot="1" x14ac:dyDescent="0.35">
      <c r="A1257" s="71"/>
      <c r="B1257" s="72" t="s">
        <v>622</v>
      </c>
      <c r="C1257" s="306">
        <f>C1144+C1167+C1176+C1193+C1202+C1213+C1222+C1233+C1245+C1254</f>
        <v>77793</v>
      </c>
      <c r="D1257" s="306">
        <f t="shared" ref="D1257:E1257" si="302">D1144+D1167+D1176+D1193+D1202+D1213+D1222+D1233+D1245+D1254</f>
        <v>81549.399999999994</v>
      </c>
      <c r="E1257" s="306">
        <f t="shared" si="302"/>
        <v>85379.6</v>
      </c>
      <c r="F1257" s="73"/>
      <c r="G1257" s="74"/>
      <c r="H1257" s="75"/>
      <c r="I1257" s="76"/>
    </row>
    <row r="1261" spans="1:12" ht="15" thickBot="1" x14ac:dyDescent="0.35">
      <c r="A1261" s="670" t="s">
        <v>594</v>
      </c>
      <c r="B1261" s="671"/>
      <c r="C1261" s="671"/>
      <c r="D1261" s="671"/>
      <c r="E1261" s="671"/>
      <c r="F1261" s="671"/>
      <c r="G1261" s="671"/>
      <c r="H1261" s="671"/>
      <c r="I1261" s="671"/>
    </row>
    <row r="1262" spans="1:12" ht="46.2" thickBot="1" x14ac:dyDescent="0.35">
      <c r="A1262" s="80" t="s">
        <v>17</v>
      </c>
      <c r="B1262" s="81" t="s">
        <v>360</v>
      </c>
      <c r="C1262" s="81" t="s">
        <v>152</v>
      </c>
      <c r="D1262" s="81" t="s">
        <v>153</v>
      </c>
      <c r="E1262" s="81" t="s">
        <v>154</v>
      </c>
      <c r="F1262" s="81" t="s">
        <v>18</v>
      </c>
      <c r="G1262" s="81" t="s">
        <v>160</v>
      </c>
      <c r="H1262" s="81" t="s">
        <v>155</v>
      </c>
      <c r="I1262" s="81" t="s">
        <v>178</v>
      </c>
    </row>
    <row r="1263" spans="1:12" ht="15" thickBot="1" x14ac:dyDescent="0.35">
      <c r="A1263" s="82">
        <v>1</v>
      </c>
      <c r="B1263" s="83">
        <v>2</v>
      </c>
      <c r="C1263" s="83">
        <v>3</v>
      </c>
      <c r="D1263" s="83">
        <v>4</v>
      </c>
      <c r="E1263" s="83">
        <v>5</v>
      </c>
      <c r="F1263" s="83">
        <v>6</v>
      </c>
      <c r="G1263" s="83">
        <v>7</v>
      </c>
      <c r="H1263" s="83">
        <v>8</v>
      </c>
      <c r="I1263" s="83">
        <v>9</v>
      </c>
    </row>
    <row r="1264" spans="1:12" ht="27" thickBot="1" x14ac:dyDescent="0.35">
      <c r="A1264" s="58" t="s">
        <v>158</v>
      </c>
      <c r="B1264" s="59" t="s">
        <v>277</v>
      </c>
      <c r="C1264" s="60"/>
      <c r="D1264" s="60"/>
      <c r="E1264" s="60"/>
      <c r="F1264" s="61" t="s">
        <v>276</v>
      </c>
      <c r="G1264" s="59"/>
      <c r="H1264" s="60"/>
      <c r="I1264" s="60"/>
    </row>
    <row r="1265" spans="1:9" ht="15" thickBot="1" x14ac:dyDescent="0.35">
      <c r="A1265" s="62" t="s">
        <v>157</v>
      </c>
      <c r="B1265" s="63" t="s">
        <v>595</v>
      </c>
      <c r="C1265" s="64"/>
      <c r="D1265" s="64"/>
      <c r="E1265" s="64"/>
      <c r="F1265" s="65"/>
      <c r="G1265" s="63"/>
      <c r="H1265" s="64"/>
      <c r="I1265" s="64"/>
    </row>
    <row r="1266" spans="1:9" ht="15" thickBot="1" x14ac:dyDescent="0.35">
      <c r="A1266" s="668" t="s">
        <v>228</v>
      </c>
      <c r="B1266" s="665" t="s">
        <v>598</v>
      </c>
      <c r="C1266" s="47"/>
      <c r="D1266" s="47"/>
      <c r="E1266" s="47"/>
      <c r="F1266" s="49"/>
      <c r="G1266" s="47" t="s">
        <v>161</v>
      </c>
      <c r="H1266" s="54">
        <v>288724610</v>
      </c>
      <c r="I1266" s="42">
        <v>0</v>
      </c>
    </row>
    <row r="1267" spans="1:9" ht="15" thickBot="1" x14ac:dyDescent="0.35">
      <c r="A1267" s="668"/>
      <c r="B1267" s="666"/>
      <c r="C1267" s="47"/>
      <c r="D1267" s="47"/>
      <c r="E1267" s="47"/>
      <c r="F1267" s="49"/>
      <c r="G1267" s="47" t="s">
        <v>436</v>
      </c>
      <c r="H1267" s="54"/>
      <c r="I1267" s="42"/>
    </row>
    <row r="1268" spans="1:9" ht="15" thickBot="1" x14ac:dyDescent="0.35">
      <c r="A1268" s="668"/>
      <c r="B1268" s="666"/>
      <c r="C1268" s="47"/>
      <c r="D1268" s="47"/>
      <c r="E1268" s="47"/>
      <c r="F1268" s="49"/>
      <c r="G1268" s="47" t="s">
        <v>163</v>
      </c>
      <c r="H1268" s="54"/>
      <c r="I1268" s="42"/>
    </row>
    <row r="1269" spans="1:9" ht="15" thickBot="1" x14ac:dyDescent="0.35">
      <c r="A1269" s="668"/>
      <c r="B1269" s="666"/>
      <c r="C1269" s="47"/>
      <c r="D1269" s="47"/>
      <c r="E1269" s="47"/>
      <c r="F1269" s="49"/>
      <c r="G1269" s="47" t="s">
        <v>162</v>
      </c>
      <c r="H1269" s="54"/>
      <c r="I1269" s="42"/>
    </row>
    <row r="1270" spans="1:9" ht="15" thickBot="1" x14ac:dyDescent="0.35">
      <c r="A1270" s="668"/>
      <c r="B1270" s="666"/>
      <c r="C1270" s="47"/>
      <c r="D1270" s="47"/>
      <c r="E1270" s="47"/>
      <c r="F1270" s="49"/>
      <c r="G1270" s="47" t="s">
        <v>164</v>
      </c>
      <c r="H1270" s="55"/>
      <c r="I1270" s="42"/>
    </row>
    <row r="1271" spans="1:9" ht="15" thickBot="1" x14ac:dyDescent="0.35">
      <c r="A1271" s="669"/>
      <c r="B1271" s="667"/>
      <c r="C1271" s="27">
        <f t="shared" ref="C1271:D1271" si="303">SUM(C1266:C1270)</f>
        <v>0</v>
      </c>
      <c r="D1271" s="27">
        <f t="shared" si="303"/>
        <v>0</v>
      </c>
      <c r="E1271" s="27">
        <f>SUM(E1266:E1270)</f>
        <v>0</v>
      </c>
      <c r="F1271" s="48"/>
      <c r="G1271" s="27" t="s">
        <v>166</v>
      </c>
      <c r="H1271" s="55"/>
      <c r="I1271" s="42"/>
    </row>
    <row r="1272" spans="1:9" ht="15" thickBot="1" x14ac:dyDescent="0.35">
      <c r="A1272" s="668" t="s">
        <v>168</v>
      </c>
      <c r="B1272" s="665" t="s">
        <v>597</v>
      </c>
      <c r="C1272" s="304">
        <v>25</v>
      </c>
      <c r="D1272" s="304">
        <v>26</v>
      </c>
      <c r="E1272" s="304">
        <v>27</v>
      </c>
      <c r="F1272" s="49"/>
      <c r="G1272" s="47" t="s">
        <v>161</v>
      </c>
      <c r="H1272" s="54">
        <v>288724610</v>
      </c>
      <c r="I1272" s="42">
        <v>0</v>
      </c>
    </row>
    <row r="1273" spans="1:9" ht="15" thickBot="1" x14ac:dyDescent="0.35">
      <c r="A1273" s="668"/>
      <c r="B1273" s="666"/>
      <c r="C1273" s="304"/>
      <c r="D1273" s="304"/>
      <c r="E1273" s="304"/>
      <c r="F1273" s="49"/>
      <c r="G1273" s="47" t="s">
        <v>436</v>
      </c>
      <c r="H1273" s="54"/>
      <c r="I1273" s="42"/>
    </row>
    <row r="1274" spans="1:9" ht="15" thickBot="1" x14ac:dyDescent="0.35">
      <c r="A1274" s="668"/>
      <c r="B1274" s="666"/>
      <c r="C1274" s="304"/>
      <c r="D1274" s="304"/>
      <c r="E1274" s="304"/>
      <c r="F1274" s="49"/>
      <c r="G1274" s="47" t="s">
        <v>163</v>
      </c>
      <c r="H1274" s="54"/>
      <c r="I1274" s="42"/>
    </row>
    <row r="1275" spans="1:9" ht="15" thickBot="1" x14ac:dyDescent="0.35">
      <c r="A1275" s="668"/>
      <c r="B1275" s="666"/>
      <c r="C1275" s="304"/>
      <c r="D1275" s="304"/>
      <c r="E1275" s="304"/>
      <c r="F1275" s="49"/>
      <c r="G1275" s="47" t="s">
        <v>162</v>
      </c>
      <c r="H1275" s="54"/>
      <c r="I1275" s="42"/>
    </row>
    <row r="1276" spans="1:9" ht="15" thickBot="1" x14ac:dyDescent="0.35">
      <c r="A1276" s="668"/>
      <c r="B1276" s="666"/>
      <c r="C1276" s="304"/>
      <c r="D1276" s="304"/>
      <c r="E1276" s="304"/>
      <c r="F1276" s="49"/>
      <c r="G1276" s="47" t="s">
        <v>164</v>
      </c>
      <c r="H1276" s="55"/>
      <c r="I1276" s="42"/>
    </row>
    <row r="1277" spans="1:9" ht="15" thickBot="1" x14ac:dyDescent="0.35">
      <c r="A1277" s="669"/>
      <c r="B1277" s="667"/>
      <c r="C1277" s="305">
        <f t="shared" ref="C1277:D1277" si="304">SUM(C1272:C1276)</f>
        <v>25</v>
      </c>
      <c r="D1277" s="305">
        <f t="shared" si="304"/>
        <v>26</v>
      </c>
      <c r="E1277" s="305">
        <f>SUM(E1272:E1276)</f>
        <v>27</v>
      </c>
      <c r="F1277" s="48"/>
      <c r="G1277" s="27" t="s">
        <v>166</v>
      </c>
      <c r="H1277" s="55"/>
      <c r="I1277" s="42"/>
    </row>
    <row r="1278" spans="1:9" ht="15" thickBot="1" x14ac:dyDescent="0.35">
      <c r="A1278" s="668" t="s">
        <v>170</v>
      </c>
      <c r="B1278" s="665" t="s">
        <v>596</v>
      </c>
      <c r="C1278" s="304">
        <v>46</v>
      </c>
      <c r="D1278" s="304">
        <v>48</v>
      </c>
      <c r="E1278" s="304">
        <v>50</v>
      </c>
      <c r="F1278" s="49"/>
      <c r="G1278" s="47" t="s">
        <v>161</v>
      </c>
      <c r="H1278" s="54">
        <v>288724610</v>
      </c>
      <c r="I1278" s="42">
        <v>0</v>
      </c>
    </row>
    <row r="1279" spans="1:9" ht="15" thickBot="1" x14ac:dyDescent="0.35">
      <c r="A1279" s="668"/>
      <c r="B1279" s="666"/>
      <c r="C1279" s="304"/>
      <c r="D1279" s="304"/>
      <c r="E1279" s="304"/>
      <c r="F1279" s="49"/>
      <c r="G1279" s="47" t="s">
        <v>436</v>
      </c>
      <c r="H1279" s="54"/>
      <c r="I1279" s="42"/>
    </row>
    <row r="1280" spans="1:9" ht="15" thickBot="1" x14ac:dyDescent="0.35">
      <c r="A1280" s="668"/>
      <c r="B1280" s="666"/>
      <c r="C1280" s="304"/>
      <c r="D1280" s="304"/>
      <c r="E1280" s="304"/>
      <c r="F1280" s="49"/>
      <c r="G1280" s="47" t="s">
        <v>163</v>
      </c>
      <c r="H1280" s="54"/>
      <c r="I1280" s="42"/>
    </row>
    <row r="1281" spans="1:9" ht="15" thickBot="1" x14ac:dyDescent="0.35">
      <c r="A1281" s="668"/>
      <c r="B1281" s="666"/>
      <c r="C1281" s="304"/>
      <c r="D1281" s="304"/>
      <c r="E1281" s="304"/>
      <c r="F1281" s="49"/>
      <c r="G1281" s="47" t="s">
        <v>162</v>
      </c>
      <c r="H1281" s="54"/>
      <c r="I1281" s="42"/>
    </row>
    <row r="1282" spans="1:9" ht="15" thickBot="1" x14ac:dyDescent="0.35">
      <c r="A1282" s="668"/>
      <c r="B1282" s="666"/>
      <c r="C1282" s="304"/>
      <c r="D1282" s="304"/>
      <c r="E1282" s="304"/>
      <c r="F1282" s="49"/>
      <c r="G1282" s="47" t="s">
        <v>164</v>
      </c>
      <c r="H1282" s="55"/>
      <c r="I1282" s="42"/>
    </row>
    <row r="1283" spans="1:9" ht="15" thickBot="1" x14ac:dyDescent="0.35">
      <c r="A1283" s="669"/>
      <c r="B1283" s="667"/>
      <c r="C1283" s="305">
        <f t="shared" ref="C1283:D1283" si="305">SUM(C1278:C1282)</f>
        <v>46</v>
      </c>
      <c r="D1283" s="305">
        <f t="shared" si="305"/>
        <v>48</v>
      </c>
      <c r="E1283" s="305">
        <f>SUM(E1278:E1282)</f>
        <v>50</v>
      </c>
      <c r="F1283" s="48"/>
      <c r="G1283" s="27" t="s">
        <v>166</v>
      </c>
      <c r="H1283" s="55"/>
      <c r="I1283" s="42"/>
    </row>
    <row r="1284" spans="1:9" ht="27" thickBot="1" x14ac:dyDescent="0.35">
      <c r="A1284" s="58" t="s">
        <v>158</v>
      </c>
      <c r="B1284" s="59" t="s">
        <v>277</v>
      </c>
      <c r="C1284" s="60"/>
      <c r="D1284" s="60"/>
      <c r="E1284" s="60"/>
      <c r="F1284" s="61" t="s">
        <v>276</v>
      </c>
      <c r="G1284" s="59"/>
      <c r="H1284" s="60"/>
      <c r="I1284" s="60"/>
    </row>
    <row r="1285" spans="1:9" ht="40.200000000000003" thickBot="1" x14ac:dyDescent="0.35">
      <c r="A1285" s="62" t="s">
        <v>180</v>
      </c>
      <c r="B1285" s="63" t="s">
        <v>599</v>
      </c>
      <c r="C1285" s="64"/>
      <c r="D1285" s="64"/>
      <c r="E1285" s="64"/>
      <c r="F1285" s="65"/>
      <c r="G1285" s="63"/>
      <c r="H1285" s="64"/>
      <c r="I1285" s="64"/>
    </row>
    <row r="1286" spans="1:9" ht="15" thickBot="1" x14ac:dyDescent="0.35">
      <c r="A1286" s="668" t="s">
        <v>183</v>
      </c>
      <c r="B1286" s="665" t="s">
        <v>600</v>
      </c>
      <c r="C1286" s="47">
        <v>83.5</v>
      </c>
      <c r="D1286" s="304">
        <v>88</v>
      </c>
      <c r="E1286" s="304">
        <v>92</v>
      </c>
      <c r="F1286" s="49"/>
      <c r="G1286" s="47" t="s">
        <v>161</v>
      </c>
      <c r="H1286" s="54">
        <v>288724610</v>
      </c>
      <c r="I1286" s="42">
        <v>0</v>
      </c>
    </row>
    <row r="1287" spans="1:9" ht="15" thickBot="1" x14ac:dyDescent="0.35">
      <c r="A1287" s="668"/>
      <c r="B1287" s="666"/>
      <c r="C1287" s="47"/>
      <c r="D1287" s="304"/>
      <c r="E1287" s="304"/>
      <c r="F1287" s="49"/>
      <c r="G1287" s="47" t="s">
        <v>436</v>
      </c>
      <c r="H1287" s="54"/>
      <c r="I1287" s="42"/>
    </row>
    <row r="1288" spans="1:9" ht="15" thickBot="1" x14ac:dyDescent="0.35">
      <c r="A1288" s="668"/>
      <c r="B1288" s="666"/>
      <c r="C1288" s="47"/>
      <c r="D1288" s="304"/>
      <c r="E1288" s="304"/>
      <c r="F1288" s="49"/>
      <c r="G1288" s="47" t="s">
        <v>163</v>
      </c>
      <c r="H1288" s="54"/>
      <c r="I1288" s="42"/>
    </row>
    <row r="1289" spans="1:9" ht="15" thickBot="1" x14ac:dyDescent="0.35">
      <c r="A1289" s="668"/>
      <c r="B1289" s="666"/>
      <c r="C1289" s="47"/>
      <c r="D1289" s="304"/>
      <c r="E1289" s="304"/>
      <c r="F1289" s="49"/>
      <c r="G1289" s="47" t="s">
        <v>162</v>
      </c>
      <c r="H1289" s="54"/>
      <c r="I1289" s="42"/>
    </row>
    <row r="1290" spans="1:9" ht="15" thickBot="1" x14ac:dyDescent="0.35">
      <c r="A1290" s="668"/>
      <c r="B1290" s="666"/>
      <c r="C1290" s="47"/>
      <c r="D1290" s="304"/>
      <c r="E1290" s="304"/>
      <c r="F1290" s="49"/>
      <c r="G1290" s="47" t="s">
        <v>164</v>
      </c>
      <c r="H1290" s="55"/>
      <c r="I1290" s="42"/>
    </row>
    <row r="1291" spans="1:9" ht="15" thickBot="1" x14ac:dyDescent="0.35">
      <c r="A1291" s="669"/>
      <c r="B1291" s="667"/>
      <c r="C1291" s="27">
        <f t="shared" ref="C1291:D1291" si="306">SUM(C1286:C1290)</f>
        <v>83.5</v>
      </c>
      <c r="D1291" s="305">
        <f t="shared" si="306"/>
        <v>88</v>
      </c>
      <c r="E1291" s="305">
        <f>SUM(E1286:E1290)</f>
        <v>92</v>
      </c>
      <c r="F1291" s="48"/>
      <c r="G1291" s="27" t="s">
        <v>166</v>
      </c>
      <c r="H1291" s="55"/>
      <c r="I1291" s="42"/>
    </row>
    <row r="1292" spans="1:9" ht="15" thickBot="1" x14ac:dyDescent="0.35">
      <c r="A1292" s="668" t="s">
        <v>184</v>
      </c>
      <c r="B1292" s="665" t="s">
        <v>601</v>
      </c>
      <c r="C1292" s="47"/>
      <c r="D1292" s="47"/>
      <c r="E1292" s="47"/>
      <c r="F1292" s="49"/>
      <c r="G1292" s="47" t="s">
        <v>161</v>
      </c>
      <c r="H1292" s="54">
        <v>288724610</v>
      </c>
      <c r="I1292" s="42">
        <v>0</v>
      </c>
    </row>
    <row r="1293" spans="1:9" ht="15" thickBot="1" x14ac:dyDescent="0.35">
      <c r="A1293" s="668"/>
      <c r="B1293" s="666"/>
      <c r="C1293" s="47"/>
      <c r="D1293" s="47"/>
      <c r="E1293" s="47"/>
      <c r="F1293" s="49"/>
      <c r="G1293" s="47" t="s">
        <v>436</v>
      </c>
      <c r="H1293" s="54"/>
      <c r="I1293" s="42"/>
    </row>
    <row r="1294" spans="1:9" ht="15" thickBot="1" x14ac:dyDescent="0.35">
      <c r="A1294" s="668"/>
      <c r="B1294" s="666"/>
      <c r="C1294" s="47"/>
      <c r="D1294" s="47"/>
      <c r="E1294" s="47"/>
      <c r="F1294" s="49"/>
      <c r="G1294" s="47" t="s">
        <v>163</v>
      </c>
      <c r="H1294" s="54"/>
      <c r="I1294" s="42"/>
    </row>
    <row r="1295" spans="1:9" ht="15" thickBot="1" x14ac:dyDescent="0.35">
      <c r="A1295" s="668"/>
      <c r="B1295" s="666"/>
      <c r="C1295" s="47"/>
      <c r="D1295" s="47"/>
      <c r="E1295" s="47"/>
      <c r="F1295" s="49"/>
      <c r="G1295" s="47" t="s">
        <v>162</v>
      </c>
      <c r="H1295" s="54"/>
      <c r="I1295" s="42"/>
    </row>
    <row r="1296" spans="1:9" ht="15" thickBot="1" x14ac:dyDescent="0.35">
      <c r="A1296" s="668"/>
      <c r="B1296" s="666"/>
      <c r="C1296" s="47"/>
      <c r="D1296" s="47"/>
      <c r="E1296" s="47"/>
      <c r="F1296" s="49"/>
      <c r="G1296" s="47" t="s">
        <v>164</v>
      </c>
      <c r="H1296" s="55"/>
      <c r="I1296" s="42"/>
    </row>
    <row r="1297" spans="1:12" ht="15" thickBot="1" x14ac:dyDescent="0.35">
      <c r="A1297" s="669"/>
      <c r="B1297" s="667"/>
      <c r="C1297" s="27">
        <f t="shared" ref="C1297:D1297" si="307">SUM(C1292:C1296)</f>
        <v>0</v>
      </c>
      <c r="D1297" s="27">
        <f t="shared" si="307"/>
        <v>0</v>
      </c>
      <c r="E1297" s="27">
        <f>SUM(E1292:E1296)</f>
        <v>0</v>
      </c>
      <c r="F1297" s="48"/>
      <c r="G1297" s="27" t="s">
        <v>166</v>
      </c>
      <c r="H1297" s="55"/>
      <c r="I1297" s="42"/>
    </row>
    <row r="1298" spans="1:12" ht="15" thickBot="1" x14ac:dyDescent="0.35">
      <c r="A1298" s="668" t="s">
        <v>185</v>
      </c>
      <c r="B1298" s="665" t="s">
        <v>602</v>
      </c>
      <c r="C1298" s="47"/>
      <c r="D1298" s="47"/>
      <c r="E1298" s="47"/>
      <c r="F1298" s="49"/>
      <c r="G1298" s="47" t="s">
        <v>161</v>
      </c>
      <c r="H1298" s="54">
        <v>288724610</v>
      </c>
      <c r="I1298" s="42">
        <v>0</v>
      </c>
    </row>
    <row r="1299" spans="1:12" ht="15" thickBot="1" x14ac:dyDescent="0.35">
      <c r="A1299" s="668"/>
      <c r="B1299" s="666"/>
      <c r="C1299" s="47"/>
      <c r="D1299" s="47"/>
      <c r="E1299" s="47"/>
      <c r="F1299" s="49"/>
      <c r="G1299" s="47" t="s">
        <v>436</v>
      </c>
      <c r="H1299" s="54"/>
      <c r="I1299" s="42"/>
    </row>
    <row r="1300" spans="1:12" ht="15" thickBot="1" x14ac:dyDescent="0.35">
      <c r="A1300" s="668"/>
      <c r="B1300" s="666"/>
      <c r="C1300" s="47"/>
      <c r="D1300" s="47"/>
      <c r="E1300" s="47"/>
      <c r="F1300" s="49"/>
      <c r="G1300" s="47" t="s">
        <v>163</v>
      </c>
      <c r="H1300" s="54"/>
      <c r="I1300" s="42"/>
    </row>
    <row r="1301" spans="1:12" ht="15" thickBot="1" x14ac:dyDescent="0.35">
      <c r="A1301" s="668"/>
      <c r="B1301" s="666"/>
      <c r="C1301" s="47"/>
      <c r="D1301" s="47"/>
      <c r="E1301" s="47"/>
      <c r="F1301" s="49"/>
      <c r="G1301" s="47" t="s">
        <v>162</v>
      </c>
      <c r="H1301" s="54"/>
      <c r="I1301" s="42"/>
    </row>
    <row r="1302" spans="1:12" ht="15" thickBot="1" x14ac:dyDescent="0.35">
      <c r="A1302" s="668"/>
      <c r="B1302" s="666"/>
      <c r="C1302" s="47"/>
      <c r="D1302" s="47"/>
      <c r="E1302" s="47"/>
      <c r="F1302" s="49"/>
      <c r="G1302" s="47" t="s">
        <v>164</v>
      </c>
      <c r="H1302" s="55"/>
      <c r="I1302" s="42"/>
    </row>
    <row r="1303" spans="1:12" ht="15" thickBot="1" x14ac:dyDescent="0.35">
      <c r="A1303" s="669"/>
      <c r="B1303" s="667"/>
      <c r="C1303" s="27">
        <f t="shared" ref="C1303:D1303" si="308">SUM(C1298:C1302)</f>
        <v>0</v>
      </c>
      <c r="D1303" s="27">
        <f t="shared" si="308"/>
        <v>0</v>
      </c>
      <c r="E1303" s="27">
        <f>SUM(E1298:E1302)</f>
        <v>0</v>
      </c>
      <c r="F1303" s="48"/>
      <c r="G1303" s="27" t="s">
        <v>166</v>
      </c>
      <c r="H1303" s="55"/>
      <c r="I1303" s="42"/>
    </row>
    <row r="1304" spans="1:12" ht="27" thickBot="1" x14ac:dyDescent="0.35">
      <c r="A1304" s="58" t="s">
        <v>158</v>
      </c>
      <c r="B1304" s="59" t="s">
        <v>277</v>
      </c>
      <c r="C1304" s="60"/>
      <c r="D1304" s="60"/>
      <c r="E1304" s="60"/>
      <c r="F1304" s="61" t="s">
        <v>276</v>
      </c>
      <c r="G1304" s="59"/>
      <c r="H1304" s="60"/>
      <c r="I1304" s="60"/>
    </row>
    <row r="1305" spans="1:12" ht="93" thickBot="1" x14ac:dyDescent="0.35">
      <c r="A1305" s="62" t="s">
        <v>401</v>
      </c>
      <c r="B1305" s="63" t="s">
        <v>603</v>
      </c>
      <c r="C1305" s="64"/>
      <c r="D1305" s="64"/>
      <c r="E1305" s="64"/>
      <c r="F1305" s="65"/>
      <c r="G1305" s="63"/>
      <c r="H1305" s="64"/>
      <c r="I1305" s="64"/>
    </row>
    <row r="1306" spans="1:12" ht="15" thickBot="1" x14ac:dyDescent="0.35">
      <c r="A1306" s="668" t="s">
        <v>402</v>
      </c>
      <c r="B1306" s="665" t="s">
        <v>604</v>
      </c>
      <c r="C1306" s="304">
        <v>30</v>
      </c>
      <c r="D1306" s="304">
        <v>32</v>
      </c>
      <c r="E1306" s="304">
        <v>34</v>
      </c>
      <c r="F1306" s="49"/>
      <c r="G1306" s="47" t="s">
        <v>161</v>
      </c>
      <c r="H1306" s="54">
        <v>288724610</v>
      </c>
      <c r="I1306" s="42">
        <v>0</v>
      </c>
      <c r="J1306" s="482">
        <f>C1266+C1272+C1278+C1286+C1292+C1298+C1306</f>
        <v>184.5</v>
      </c>
      <c r="K1306" s="482">
        <f t="shared" ref="K1306:L1310" si="309">D1266+D1272+D1278+D1286+D1292+D1298+D1306</f>
        <v>194</v>
      </c>
      <c r="L1306" s="482">
        <f t="shared" si="309"/>
        <v>203</v>
      </c>
    </row>
    <row r="1307" spans="1:12" ht="15" thickBot="1" x14ac:dyDescent="0.35">
      <c r="A1307" s="668"/>
      <c r="B1307" s="666"/>
      <c r="C1307" s="304"/>
      <c r="D1307" s="304"/>
      <c r="E1307" s="304"/>
      <c r="F1307" s="49"/>
      <c r="G1307" s="47" t="s">
        <v>436</v>
      </c>
      <c r="H1307" s="54"/>
      <c r="I1307" s="42"/>
      <c r="J1307" s="482">
        <f t="shared" ref="J1307:J1310" si="310">C1267+C1273+C1279+C1287+C1293+C1299+C1307</f>
        <v>0</v>
      </c>
      <c r="K1307" s="482">
        <f t="shared" si="309"/>
        <v>0</v>
      </c>
      <c r="L1307" s="482">
        <f t="shared" si="309"/>
        <v>0</v>
      </c>
    </row>
    <row r="1308" spans="1:12" ht="15" thickBot="1" x14ac:dyDescent="0.35">
      <c r="A1308" s="668"/>
      <c r="B1308" s="666"/>
      <c r="C1308" s="304"/>
      <c r="D1308" s="304"/>
      <c r="E1308" s="304"/>
      <c r="F1308" s="49"/>
      <c r="G1308" s="47" t="s">
        <v>163</v>
      </c>
      <c r="H1308" s="54"/>
      <c r="I1308" s="42"/>
      <c r="J1308" s="482">
        <f t="shared" si="310"/>
        <v>0</v>
      </c>
      <c r="K1308" s="482">
        <f t="shared" si="309"/>
        <v>0</v>
      </c>
      <c r="L1308" s="482">
        <f t="shared" si="309"/>
        <v>0</v>
      </c>
    </row>
    <row r="1309" spans="1:12" ht="15" thickBot="1" x14ac:dyDescent="0.35">
      <c r="A1309" s="668"/>
      <c r="B1309" s="666"/>
      <c r="C1309" s="304"/>
      <c r="D1309" s="304"/>
      <c r="E1309" s="304"/>
      <c r="F1309" s="49"/>
      <c r="G1309" s="47" t="s">
        <v>162</v>
      </c>
      <c r="H1309" s="54"/>
      <c r="I1309" s="42"/>
      <c r="J1309" s="482">
        <f t="shared" si="310"/>
        <v>0</v>
      </c>
      <c r="K1309" s="482">
        <f t="shared" si="309"/>
        <v>0</v>
      </c>
      <c r="L1309" s="482">
        <f t="shared" si="309"/>
        <v>0</v>
      </c>
    </row>
    <row r="1310" spans="1:12" ht="15" thickBot="1" x14ac:dyDescent="0.35">
      <c r="A1310" s="668"/>
      <c r="B1310" s="666"/>
      <c r="C1310" s="304"/>
      <c r="D1310" s="304"/>
      <c r="E1310" s="304"/>
      <c r="F1310" s="49"/>
      <c r="G1310" s="47" t="s">
        <v>164</v>
      </c>
      <c r="H1310" s="55"/>
      <c r="I1310" s="42"/>
      <c r="J1310" s="482">
        <f t="shared" si="310"/>
        <v>0</v>
      </c>
      <c r="K1310" s="482">
        <f t="shared" si="309"/>
        <v>0</v>
      </c>
      <c r="L1310" s="482">
        <f t="shared" si="309"/>
        <v>0</v>
      </c>
    </row>
    <row r="1311" spans="1:12" ht="15" thickBot="1" x14ac:dyDescent="0.35">
      <c r="A1311" s="669"/>
      <c r="B1311" s="667"/>
      <c r="C1311" s="305">
        <f t="shared" ref="C1311:D1311" si="311">SUM(C1306:C1310)</f>
        <v>30</v>
      </c>
      <c r="D1311" s="305">
        <f t="shared" si="311"/>
        <v>32</v>
      </c>
      <c r="E1311" s="305">
        <f>SUM(E1306:E1310)</f>
        <v>34</v>
      </c>
      <c r="F1311" s="48"/>
      <c r="G1311" s="27" t="s">
        <v>166</v>
      </c>
      <c r="H1311" s="55"/>
      <c r="I1311" s="42"/>
      <c r="J1311" s="537">
        <f>SUM(J1306:J1310)</f>
        <v>184.5</v>
      </c>
      <c r="K1311" s="537">
        <f t="shared" ref="K1311:L1311" si="312">SUM(K1306:K1310)</f>
        <v>194</v>
      </c>
      <c r="L1311" s="537">
        <f t="shared" si="312"/>
        <v>203</v>
      </c>
    </row>
    <row r="1312" spans="1:12" ht="15" thickBot="1" x14ac:dyDescent="0.35">
      <c r="A1312" s="44"/>
      <c r="B1312" s="50" t="s">
        <v>235</v>
      </c>
      <c r="C1312" s="18"/>
      <c r="D1312" s="18"/>
      <c r="E1312" s="18"/>
      <c r="F1312" s="18"/>
      <c r="G1312" s="27"/>
      <c r="H1312" s="54"/>
      <c r="I1312" s="54"/>
    </row>
    <row r="1313" spans="1:12" ht="15" thickBot="1" x14ac:dyDescent="0.35">
      <c r="A1313" s="66"/>
      <c r="B1313" s="67" t="s">
        <v>214</v>
      </c>
      <c r="C1313" s="84"/>
      <c r="D1313" s="84"/>
      <c r="E1313" s="84"/>
      <c r="F1313" s="68"/>
      <c r="G1313" s="67"/>
      <c r="H1313" s="69"/>
      <c r="I1313" s="70"/>
    </row>
    <row r="1314" spans="1:12" ht="15" thickBot="1" x14ac:dyDescent="0.35">
      <c r="A1314" s="71"/>
      <c r="B1314" s="72" t="s">
        <v>620</v>
      </c>
      <c r="C1314" s="306">
        <f>C1271+C1277+C1283+C1291+C1297+C1303+C1311</f>
        <v>184.5</v>
      </c>
      <c r="D1314" s="306">
        <f t="shared" ref="D1314:E1314" si="313">D1271+D1277+D1283+D1291+D1297+D1303+D1311</f>
        <v>194</v>
      </c>
      <c r="E1314" s="306">
        <f t="shared" si="313"/>
        <v>203</v>
      </c>
      <c r="F1314" s="73"/>
      <c r="G1314" s="74"/>
      <c r="H1314" s="75"/>
      <c r="I1314" s="76"/>
    </row>
    <row r="1317" spans="1:12" ht="15" thickBot="1" x14ac:dyDescent="0.35">
      <c r="A1317" s="670" t="s">
        <v>605</v>
      </c>
      <c r="B1317" s="671"/>
      <c r="C1317" s="671"/>
      <c r="D1317" s="671"/>
      <c r="E1317" s="671"/>
      <c r="F1317" s="671"/>
      <c r="G1317" s="671"/>
      <c r="H1317" s="671"/>
      <c r="I1317" s="671"/>
    </row>
    <row r="1318" spans="1:12" ht="46.2" thickBot="1" x14ac:dyDescent="0.35">
      <c r="A1318" s="80" t="s">
        <v>17</v>
      </c>
      <c r="B1318" s="81" t="s">
        <v>360</v>
      </c>
      <c r="C1318" s="81" t="s">
        <v>152</v>
      </c>
      <c r="D1318" s="81" t="s">
        <v>153</v>
      </c>
      <c r="E1318" s="81" t="s">
        <v>154</v>
      </c>
      <c r="F1318" s="81" t="s">
        <v>18</v>
      </c>
      <c r="G1318" s="81" t="s">
        <v>160</v>
      </c>
      <c r="H1318" s="81" t="s">
        <v>155</v>
      </c>
      <c r="I1318" s="81" t="s">
        <v>178</v>
      </c>
    </row>
    <row r="1319" spans="1:12" ht="15" thickBot="1" x14ac:dyDescent="0.35">
      <c r="A1319" s="82">
        <v>1</v>
      </c>
      <c r="B1319" s="83">
        <v>2</v>
      </c>
      <c r="C1319" s="83">
        <v>3</v>
      </c>
      <c r="D1319" s="83">
        <v>4</v>
      </c>
      <c r="E1319" s="83">
        <v>5</v>
      </c>
      <c r="F1319" s="83">
        <v>6</v>
      </c>
      <c r="G1319" s="83">
        <v>7</v>
      </c>
      <c r="H1319" s="83">
        <v>8</v>
      </c>
      <c r="I1319" s="83">
        <v>9</v>
      </c>
    </row>
    <row r="1320" spans="1:12" ht="27" thickBot="1" x14ac:dyDescent="0.35">
      <c r="A1320" s="58" t="s">
        <v>158</v>
      </c>
      <c r="B1320" s="59" t="s">
        <v>606</v>
      </c>
      <c r="C1320" s="60"/>
      <c r="D1320" s="60"/>
      <c r="E1320" s="60"/>
      <c r="F1320" s="61" t="s">
        <v>257</v>
      </c>
      <c r="G1320" s="59"/>
      <c r="H1320" s="60"/>
      <c r="I1320" s="60"/>
    </row>
    <row r="1321" spans="1:12" ht="27" thickBot="1" x14ac:dyDescent="0.35">
      <c r="A1321" s="62" t="s">
        <v>157</v>
      </c>
      <c r="B1321" s="63" t="s">
        <v>260</v>
      </c>
      <c r="C1321" s="64"/>
      <c r="D1321" s="64"/>
      <c r="E1321" s="64"/>
      <c r="F1321" s="65" t="s">
        <v>259</v>
      </c>
      <c r="G1321" s="63"/>
      <c r="H1321" s="64"/>
      <c r="I1321" s="64"/>
    </row>
    <row r="1322" spans="1:12" ht="15" customHeight="1" thickBot="1" x14ac:dyDescent="0.35">
      <c r="A1322" s="668" t="s">
        <v>228</v>
      </c>
      <c r="B1322" s="665" t="s">
        <v>608</v>
      </c>
      <c r="C1322" s="304"/>
      <c r="D1322" s="304"/>
      <c r="E1322" s="304"/>
      <c r="F1322" s="49"/>
      <c r="G1322" s="100" t="s">
        <v>161</v>
      </c>
      <c r="H1322" s="54">
        <v>288724610</v>
      </c>
      <c r="I1322" s="42" t="s">
        <v>609</v>
      </c>
      <c r="J1322" s="482">
        <f>C1322+C1332+C1341+C1350+C1359+C1368+C1377+C1386+C1395+C1404+C1416</f>
        <v>15809</v>
      </c>
      <c r="K1322" s="482">
        <f t="shared" ref="K1322:L1322" si="314">D1322+D1332+D1341+D1350+D1359+D1368+D1377+D1386+D1395+D1404+D1416</f>
        <v>16599.599999999999</v>
      </c>
      <c r="L1322" s="482">
        <f t="shared" si="314"/>
        <v>17428.3</v>
      </c>
    </row>
    <row r="1323" spans="1:12" ht="15" thickBot="1" x14ac:dyDescent="0.35">
      <c r="A1323" s="668"/>
      <c r="B1323" s="666"/>
      <c r="C1323" s="304">
        <v>2298.9</v>
      </c>
      <c r="D1323" s="304">
        <v>2413.8000000000002</v>
      </c>
      <c r="E1323" s="304">
        <v>2534.5</v>
      </c>
      <c r="F1323" s="49"/>
      <c r="G1323" s="100" t="s">
        <v>165</v>
      </c>
      <c r="H1323" s="54"/>
      <c r="I1323" s="42"/>
      <c r="J1323" s="482">
        <f>C1323+C1333+C1342+C1351+C1360+C1369+C1378+C1387+C1396+C1405+C1417</f>
        <v>7549.2</v>
      </c>
      <c r="K1323" s="482">
        <f t="shared" ref="K1323:L1323" si="315">D1323+D1333+D1342+D1351+D1360+D1369+D1378+D1387+D1396+D1405+D1417</f>
        <v>7926.9</v>
      </c>
      <c r="L1323" s="482">
        <f t="shared" si="315"/>
        <v>8321.9</v>
      </c>
    </row>
    <row r="1324" spans="1:12" ht="15" thickBot="1" x14ac:dyDescent="0.35">
      <c r="A1324" s="668"/>
      <c r="B1324" s="666"/>
      <c r="C1324" s="304">
        <v>26982.400000000001</v>
      </c>
      <c r="D1324" s="304">
        <v>28332</v>
      </c>
      <c r="E1324" s="304">
        <v>29748</v>
      </c>
      <c r="F1324" s="49"/>
      <c r="G1324" s="100" t="s">
        <v>1420</v>
      </c>
      <c r="H1324" s="54"/>
      <c r="I1324" s="42"/>
      <c r="J1324">
        <f>C1324*1</f>
        <v>26982.400000000001</v>
      </c>
      <c r="K1324">
        <f t="shared" ref="K1324:L1324" si="316">D1324*1</f>
        <v>28332</v>
      </c>
      <c r="L1324">
        <f t="shared" si="316"/>
        <v>29748</v>
      </c>
    </row>
    <row r="1325" spans="1:12" ht="15" thickBot="1" x14ac:dyDescent="0.35">
      <c r="A1325" s="668"/>
      <c r="B1325" s="666"/>
      <c r="C1325" s="304"/>
      <c r="D1325" s="304"/>
      <c r="E1325" s="304"/>
      <c r="F1325" s="49"/>
      <c r="G1325" s="100" t="s">
        <v>569</v>
      </c>
      <c r="H1325" s="54"/>
      <c r="I1325" s="42"/>
      <c r="J1325" s="482">
        <f t="shared" ref="J1325:J1330" si="317">C1325+C1334+C1343+C1352+C1361+C1370+C1379+C1388+C1397+C1406+C1418</f>
        <v>89.5</v>
      </c>
      <c r="K1325" s="482">
        <f t="shared" ref="K1325:L1325" si="318">D1325+D1334+D1343+D1352+D1361+D1370+D1379+D1388+D1397+D1406+D1418</f>
        <v>94</v>
      </c>
      <c r="L1325" s="482">
        <f t="shared" si="318"/>
        <v>98.6</v>
      </c>
    </row>
    <row r="1326" spans="1:12" ht="15" thickBot="1" x14ac:dyDescent="0.35">
      <c r="A1326" s="668"/>
      <c r="B1326" s="666"/>
      <c r="C1326" s="304"/>
      <c r="D1326" s="304"/>
      <c r="E1326" s="304"/>
      <c r="F1326" s="49"/>
      <c r="G1326" s="101" t="s">
        <v>436</v>
      </c>
      <c r="H1326" s="54"/>
      <c r="I1326" s="42"/>
      <c r="J1326" s="482">
        <f t="shared" si="317"/>
        <v>267.8</v>
      </c>
      <c r="K1326" s="482">
        <f t="shared" ref="K1326:L1326" si="319">D1326+D1335+D1344+D1353+D1362+D1371+D1380+D1389+D1398+D1407+D1419</f>
        <v>280.60000000000002</v>
      </c>
      <c r="L1326" s="482">
        <f t="shared" si="319"/>
        <v>294.60000000000002</v>
      </c>
    </row>
    <row r="1327" spans="1:12" ht="15" thickBot="1" x14ac:dyDescent="0.35">
      <c r="A1327" s="668"/>
      <c r="B1327" s="666"/>
      <c r="C1327" s="304"/>
      <c r="D1327" s="304"/>
      <c r="E1327" s="304"/>
      <c r="F1327" s="49"/>
      <c r="G1327" s="100" t="s">
        <v>568</v>
      </c>
      <c r="H1327" s="55"/>
      <c r="I1327" s="42"/>
      <c r="J1327" s="482">
        <f t="shared" si="317"/>
        <v>240.8</v>
      </c>
      <c r="K1327" s="482">
        <f t="shared" ref="K1327:L1327" si="320">D1327+D1336+D1345+D1354+D1363+D1372+D1381+D1390+D1399+D1408+D1420</f>
        <v>252.8</v>
      </c>
      <c r="L1327" s="482">
        <f t="shared" si="320"/>
        <v>265.5</v>
      </c>
    </row>
    <row r="1328" spans="1:12" ht="15" thickBot="1" x14ac:dyDescent="0.35">
      <c r="A1328" s="668"/>
      <c r="B1328" s="666"/>
      <c r="C1328" s="304"/>
      <c r="D1328" s="304"/>
      <c r="E1328" s="304"/>
      <c r="F1328" s="49"/>
      <c r="G1328" s="100" t="s">
        <v>163</v>
      </c>
      <c r="H1328" s="55"/>
      <c r="I1328" s="42"/>
      <c r="J1328" s="482">
        <f t="shared" si="317"/>
        <v>0</v>
      </c>
      <c r="K1328" s="482">
        <f t="shared" ref="K1328:L1328" si="321">D1328+D1337+D1346+D1355+D1364+D1373+D1382+D1391+D1400+D1409+D1421</f>
        <v>0</v>
      </c>
      <c r="L1328" s="482">
        <f t="shared" si="321"/>
        <v>0</v>
      </c>
    </row>
    <row r="1329" spans="1:12" ht="15" thickBot="1" x14ac:dyDescent="0.35">
      <c r="A1329" s="668"/>
      <c r="B1329" s="666"/>
      <c r="C1329" s="304"/>
      <c r="D1329" s="304"/>
      <c r="E1329" s="304"/>
      <c r="F1329" s="49"/>
      <c r="G1329" s="100" t="s">
        <v>164</v>
      </c>
      <c r="H1329" s="55"/>
      <c r="I1329" s="42"/>
      <c r="J1329" s="482">
        <f t="shared" si="317"/>
        <v>0</v>
      </c>
      <c r="K1329" s="482">
        <f t="shared" ref="K1329:L1329" si="322">D1329+D1338+D1347+D1356+D1365+D1374+D1383+D1392+D1401+D1410+D1422</f>
        <v>0</v>
      </c>
      <c r="L1329" s="482">
        <f t="shared" si="322"/>
        <v>0</v>
      </c>
    </row>
    <row r="1330" spans="1:12" ht="15" thickBot="1" x14ac:dyDescent="0.35">
      <c r="A1330" s="668"/>
      <c r="B1330" s="666"/>
      <c r="C1330" s="304"/>
      <c r="D1330" s="304"/>
      <c r="E1330" s="304"/>
      <c r="F1330" s="49"/>
      <c r="G1330" s="102" t="s">
        <v>162</v>
      </c>
      <c r="H1330" s="55"/>
      <c r="I1330" s="42"/>
      <c r="J1330" s="482">
        <f t="shared" si="317"/>
        <v>0</v>
      </c>
      <c r="K1330" s="482">
        <f t="shared" ref="K1330:L1330" si="323">D1330+D1339+D1348+D1357+D1366+D1375+D1384+D1393+D1402+D1411+D1423</f>
        <v>0</v>
      </c>
      <c r="L1330" s="482">
        <f t="shared" si="323"/>
        <v>0</v>
      </c>
    </row>
    <row r="1331" spans="1:12" ht="15" customHeight="1" thickBot="1" x14ac:dyDescent="0.35">
      <c r="A1331" s="669"/>
      <c r="B1331" s="667"/>
      <c r="C1331" s="305">
        <f>SUM(C1322:C1330)</f>
        <v>29281.300000000003</v>
      </c>
      <c r="D1331" s="305">
        <f t="shared" ref="D1331:E1331" si="324">SUM(D1322:D1330)</f>
        <v>30745.8</v>
      </c>
      <c r="E1331" s="305">
        <f t="shared" si="324"/>
        <v>32282.5</v>
      </c>
      <c r="F1331" s="48"/>
      <c r="G1331" s="27" t="s">
        <v>166</v>
      </c>
      <c r="H1331" s="55"/>
      <c r="I1331" s="42"/>
      <c r="J1331" s="537">
        <f>SUM(J1322:J1330)</f>
        <v>50938.700000000012</v>
      </c>
      <c r="K1331" s="537">
        <f t="shared" ref="K1331:L1331" si="325">SUM(K1322:K1330)</f>
        <v>53485.9</v>
      </c>
      <c r="L1331" s="537">
        <f t="shared" si="325"/>
        <v>56156.899999999994</v>
      </c>
    </row>
    <row r="1332" spans="1:12" ht="15" customHeight="1" thickBot="1" x14ac:dyDescent="0.35">
      <c r="A1332" s="668" t="s">
        <v>168</v>
      </c>
      <c r="B1332" s="665" t="s">
        <v>610</v>
      </c>
      <c r="C1332" s="304">
        <v>8431.7000000000007</v>
      </c>
      <c r="D1332" s="304">
        <v>8853.2999999999993</v>
      </c>
      <c r="E1332" s="304">
        <v>9295.9</v>
      </c>
      <c r="F1332" s="49"/>
      <c r="G1332" s="100" t="s">
        <v>161</v>
      </c>
      <c r="H1332" s="54">
        <v>288724610</v>
      </c>
      <c r="I1332" s="42" t="s">
        <v>609</v>
      </c>
    </row>
    <row r="1333" spans="1:12" ht="15" thickBot="1" x14ac:dyDescent="0.35">
      <c r="A1333" s="668"/>
      <c r="B1333" s="666"/>
      <c r="C1333" s="304"/>
      <c r="D1333" s="304"/>
      <c r="E1333" s="304"/>
      <c r="F1333" s="49"/>
      <c r="G1333" s="100" t="s">
        <v>165</v>
      </c>
      <c r="H1333" s="54"/>
      <c r="I1333" s="42"/>
    </row>
    <row r="1334" spans="1:12" ht="15" thickBot="1" x14ac:dyDescent="0.35">
      <c r="A1334" s="668"/>
      <c r="B1334" s="666"/>
      <c r="C1334" s="304"/>
      <c r="D1334" s="304"/>
      <c r="E1334" s="304"/>
      <c r="F1334" s="49"/>
      <c r="G1334" s="100" t="s">
        <v>569</v>
      </c>
      <c r="H1334" s="54"/>
      <c r="I1334" s="42"/>
    </row>
    <row r="1335" spans="1:12" ht="15" thickBot="1" x14ac:dyDescent="0.35">
      <c r="A1335" s="668"/>
      <c r="B1335" s="666"/>
      <c r="C1335" s="304"/>
      <c r="D1335" s="304"/>
      <c r="E1335" s="304"/>
      <c r="F1335" s="49"/>
      <c r="G1335" s="101" t="s">
        <v>436</v>
      </c>
      <c r="H1335" s="54"/>
      <c r="I1335" s="42"/>
    </row>
    <row r="1336" spans="1:12" ht="15" thickBot="1" x14ac:dyDescent="0.35">
      <c r="A1336" s="668"/>
      <c r="B1336" s="666"/>
      <c r="C1336" s="304"/>
      <c r="D1336" s="304"/>
      <c r="E1336" s="304"/>
      <c r="F1336" s="49"/>
      <c r="G1336" s="100" t="s">
        <v>568</v>
      </c>
      <c r="H1336" s="55"/>
      <c r="I1336" s="42"/>
    </row>
    <row r="1337" spans="1:12" ht="15" thickBot="1" x14ac:dyDescent="0.35">
      <c r="A1337" s="668"/>
      <c r="B1337" s="666"/>
      <c r="C1337" s="304"/>
      <c r="D1337" s="304"/>
      <c r="E1337" s="304"/>
      <c r="F1337" s="49"/>
      <c r="G1337" s="100" t="s">
        <v>163</v>
      </c>
      <c r="H1337" s="55"/>
      <c r="I1337" s="42"/>
    </row>
    <row r="1338" spans="1:12" ht="15" thickBot="1" x14ac:dyDescent="0.35">
      <c r="A1338" s="668"/>
      <c r="B1338" s="666"/>
      <c r="C1338" s="304"/>
      <c r="D1338" s="304"/>
      <c r="E1338" s="304"/>
      <c r="F1338" s="49"/>
      <c r="G1338" s="100" t="s">
        <v>164</v>
      </c>
      <c r="H1338" s="55"/>
      <c r="I1338" s="42"/>
    </row>
    <row r="1339" spans="1:12" ht="15" thickBot="1" x14ac:dyDescent="0.35">
      <c r="A1339" s="668"/>
      <c r="B1339" s="666"/>
      <c r="C1339" s="304"/>
      <c r="D1339" s="304"/>
      <c r="E1339" s="304"/>
      <c r="F1339" s="49"/>
      <c r="G1339" s="102" t="s">
        <v>162</v>
      </c>
      <c r="H1339" s="55"/>
      <c r="I1339" s="42"/>
    </row>
    <row r="1340" spans="1:12" ht="15" customHeight="1" thickBot="1" x14ac:dyDescent="0.35">
      <c r="A1340" s="669"/>
      <c r="B1340" s="667"/>
      <c r="C1340" s="305">
        <f>SUM(C1332:C1339)</f>
        <v>8431.7000000000007</v>
      </c>
      <c r="D1340" s="305">
        <f t="shared" ref="D1340:E1340" si="326">SUM(D1332:D1339)</f>
        <v>8853.2999999999993</v>
      </c>
      <c r="E1340" s="305">
        <f t="shared" si="326"/>
        <v>9295.9</v>
      </c>
      <c r="F1340" s="48"/>
      <c r="G1340" s="27" t="s">
        <v>166</v>
      </c>
      <c r="H1340" s="55"/>
      <c r="I1340" s="42"/>
    </row>
    <row r="1341" spans="1:12" ht="15" customHeight="1" thickBot="1" x14ac:dyDescent="0.35">
      <c r="A1341" s="668" t="s">
        <v>170</v>
      </c>
      <c r="B1341" s="665" t="s">
        <v>1596</v>
      </c>
      <c r="C1341" s="304">
        <v>126.1</v>
      </c>
      <c r="D1341" s="304">
        <v>132.4</v>
      </c>
      <c r="E1341" s="304">
        <v>139</v>
      </c>
      <c r="F1341" s="49"/>
      <c r="G1341" s="100" t="s">
        <v>161</v>
      </c>
      <c r="H1341" s="54">
        <v>148209637</v>
      </c>
      <c r="I1341" s="42" t="s">
        <v>611</v>
      </c>
    </row>
    <row r="1342" spans="1:12" ht="15" thickBot="1" x14ac:dyDescent="0.35">
      <c r="A1342" s="668"/>
      <c r="B1342" s="666"/>
      <c r="C1342" s="304">
        <v>371</v>
      </c>
      <c r="D1342" s="304">
        <v>390</v>
      </c>
      <c r="E1342" s="304">
        <v>409</v>
      </c>
      <c r="F1342" s="49"/>
      <c r="G1342" s="100" t="s">
        <v>165</v>
      </c>
      <c r="H1342" s="54"/>
      <c r="I1342" s="42"/>
    </row>
    <row r="1343" spans="1:12" ht="15" thickBot="1" x14ac:dyDescent="0.35">
      <c r="A1343" s="668"/>
      <c r="B1343" s="666"/>
      <c r="C1343" s="304">
        <v>89.5</v>
      </c>
      <c r="D1343" s="304">
        <v>94</v>
      </c>
      <c r="E1343" s="304">
        <v>98.6</v>
      </c>
      <c r="F1343" s="49"/>
      <c r="G1343" s="100" t="s">
        <v>569</v>
      </c>
      <c r="H1343" s="54"/>
      <c r="I1343" s="42"/>
    </row>
    <row r="1344" spans="1:12" ht="15" thickBot="1" x14ac:dyDescent="0.35">
      <c r="A1344" s="668"/>
      <c r="B1344" s="666"/>
      <c r="C1344" s="304">
        <v>46.8</v>
      </c>
      <c r="D1344" s="304">
        <v>49</v>
      </c>
      <c r="E1344" s="304">
        <v>51.6</v>
      </c>
      <c r="F1344" s="49"/>
      <c r="G1344" s="101" t="s">
        <v>436</v>
      </c>
      <c r="H1344" s="54"/>
      <c r="I1344" s="42"/>
    </row>
    <row r="1345" spans="1:9" ht="15" thickBot="1" x14ac:dyDescent="0.35">
      <c r="A1345" s="668"/>
      <c r="B1345" s="666"/>
      <c r="C1345" s="304">
        <v>240.8</v>
      </c>
      <c r="D1345" s="304">
        <v>252.8</v>
      </c>
      <c r="E1345" s="304">
        <v>265.5</v>
      </c>
      <c r="F1345" s="49"/>
      <c r="G1345" s="100" t="s">
        <v>568</v>
      </c>
      <c r="H1345" s="55"/>
      <c r="I1345" s="42"/>
    </row>
    <row r="1346" spans="1:9" ht="15" thickBot="1" x14ac:dyDescent="0.35">
      <c r="A1346" s="668"/>
      <c r="B1346" s="666"/>
      <c r="C1346" s="304"/>
      <c r="D1346" s="304"/>
      <c r="E1346" s="304"/>
      <c r="F1346" s="49"/>
      <c r="G1346" s="100" t="s">
        <v>163</v>
      </c>
      <c r="H1346" s="55"/>
      <c r="I1346" s="42"/>
    </row>
    <row r="1347" spans="1:9" ht="15" thickBot="1" x14ac:dyDescent="0.35">
      <c r="A1347" s="668"/>
      <c r="B1347" s="666"/>
      <c r="C1347" s="304"/>
      <c r="D1347" s="304"/>
      <c r="E1347" s="304"/>
      <c r="F1347" s="49"/>
      <c r="G1347" s="100" t="s">
        <v>164</v>
      </c>
      <c r="H1347" s="55"/>
      <c r="I1347" s="42"/>
    </row>
    <row r="1348" spans="1:9" ht="15" thickBot="1" x14ac:dyDescent="0.35">
      <c r="A1348" s="668"/>
      <c r="B1348" s="666"/>
      <c r="C1348" s="304"/>
      <c r="D1348" s="304"/>
      <c r="E1348" s="304"/>
      <c r="F1348" s="49"/>
      <c r="G1348" s="102" t="s">
        <v>162</v>
      </c>
      <c r="H1348" s="55"/>
      <c r="I1348" s="42"/>
    </row>
    <row r="1349" spans="1:9" ht="15" customHeight="1" thickBot="1" x14ac:dyDescent="0.35">
      <c r="A1349" s="669"/>
      <c r="B1349" s="667"/>
      <c r="C1349" s="305">
        <f>SUM(C1341:C1348)</f>
        <v>874.2</v>
      </c>
      <c r="D1349" s="305">
        <f t="shared" ref="D1349:E1349" si="327">SUM(D1341:D1348)</f>
        <v>918.2</v>
      </c>
      <c r="E1349" s="305">
        <f t="shared" si="327"/>
        <v>963.7</v>
      </c>
      <c r="F1349" s="48"/>
      <c r="G1349" s="27" t="s">
        <v>166</v>
      </c>
      <c r="H1349" s="55"/>
      <c r="I1349" s="42"/>
    </row>
    <row r="1350" spans="1:9" ht="15" customHeight="1" thickBot="1" x14ac:dyDescent="0.35">
      <c r="A1350" s="668" t="s">
        <v>172</v>
      </c>
      <c r="B1350" s="665" t="s">
        <v>612</v>
      </c>
      <c r="C1350" s="304">
        <v>399</v>
      </c>
      <c r="D1350" s="304">
        <v>419</v>
      </c>
      <c r="E1350" s="304">
        <v>440</v>
      </c>
      <c r="F1350" s="49"/>
      <c r="G1350" s="100" t="s">
        <v>161</v>
      </c>
      <c r="H1350" s="54">
        <v>248209780</v>
      </c>
      <c r="I1350" s="42" t="s">
        <v>611</v>
      </c>
    </row>
    <row r="1351" spans="1:9" ht="15" thickBot="1" x14ac:dyDescent="0.35">
      <c r="A1351" s="668"/>
      <c r="B1351" s="666"/>
      <c r="C1351" s="304">
        <v>559.1</v>
      </c>
      <c r="D1351" s="304">
        <v>587</v>
      </c>
      <c r="E1351" s="304">
        <v>616.4</v>
      </c>
      <c r="F1351" s="49"/>
      <c r="G1351" s="100" t="s">
        <v>165</v>
      </c>
      <c r="H1351" s="54"/>
      <c r="I1351" s="42"/>
    </row>
    <row r="1352" spans="1:9" ht="15" thickBot="1" x14ac:dyDescent="0.35">
      <c r="A1352" s="668"/>
      <c r="B1352" s="666"/>
      <c r="C1352" s="304"/>
      <c r="D1352" s="304"/>
      <c r="E1352" s="304"/>
      <c r="F1352" s="49"/>
      <c r="G1352" s="100" t="s">
        <v>569</v>
      </c>
      <c r="H1352" s="54"/>
      <c r="I1352" s="42"/>
    </row>
    <row r="1353" spans="1:9" ht="15" thickBot="1" x14ac:dyDescent="0.35">
      <c r="A1353" s="668"/>
      <c r="B1353" s="666"/>
      <c r="C1353" s="304">
        <v>72</v>
      </c>
      <c r="D1353" s="304">
        <v>75.599999999999994</v>
      </c>
      <c r="E1353" s="304">
        <v>79</v>
      </c>
      <c r="F1353" s="49"/>
      <c r="G1353" s="101" t="s">
        <v>436</v>
      </c>
      <c r="H1353" s="54"/>
      <c r="I1353" s="42"/>
    </row>
    <row r="1354" spans="1:9" ht="15" thickBot="1" x14ac:dyDescent="0.35">
      <c r="A1354" s="668"/>
      <c r="B1354" s="666"/>
      <c r="C1354" s="304"/>
      <c r="D1354" s="304"/>
      <c r="E1354" s="304"/>
      <c r="F1354" s="49"/>
      <c r="G1354" s="100" t="s">
        <v>568</v>
      </c>
      <c r="H1354" s="55"/>
      <c r="I1354" s="42"/>
    </row>
    <row r="1355" spans="1:9" ht="15" thickBot="1" x14ac:dyDescent="0.35">
      <c r="A1355" s="668"/>
      <c r="B1355" s="666"/>
      <c r="C1355" s="304"/>
      <c r="D1355" s="304"/>
      <c r="E1355" s="304"/>
      <c r="F1355" s="49"/>
      <c r="G1355" s="100" t="s">
        <v>163</v>
      </c>
      <c r="H1355" s="55"/>
      <c r="I1355" s="42"/>
    </row>
    <row r="1356" spans="1:9" ht="15" thickBot="1" x14ac:dyDescent="0.35">
      <c r="A1356" s="668"/>
      <c r="B1356" s="666"/>
      <c r="C1356" s="304"/>
      <c r="D1356" s="304"/>
      <c r="E1356" s="304"/>
      <c r="F1356" s="49"/>
      <c r="G1356" s="100" t="s">
        <v>164</v>
      </c>
      <c r="H1356" s="55"/>
      <c r="I1356" s="42"/>
    </row>
    <row r="1357" spans="1:9" ht="15" thickBot="1" x14ac:dyDescent="0.35">
      <c r="A1357" s="668"/>
      <c r="B1357" s="666"/>
      <c r="C1357" s="304"/>
      <c r="D1357" s="304"/>
      <c r="E1357" s="304"/>
      <c r="F1357" s="49"/>
      <c r="G1357" s="102" t="s">
        <v>162</v>
      </c>
      <c r="H1357" s="55"/>
      <c r="I1357" s="42"/>
    </row>
    <row r="1358" spans="1:9" ht="15" customHeight="1" thickBot="1" x14ac:dyDescent="0.35">
      <c r="A1358" s="669"/>
      <c r="B1358" s="667"/>
      <c r="C1358" s="305">
        <f>SUM(C1350:C1357)</f>
        <v>1030.0999999999999</v>
      </c>
      <c r="D1358" s="305">
        <f t="shared" ref="D1358:E1358" si="328">SUM(D1350:D1357)</f>
        <v>1081.5999999999999</v>
      </c>
      <c r="E1358" s="305">
        <f t="shared" si="328"/>
        <v>1135.4000000000001</v>
      </c>
      <c r="F1358" s="48"/>
      <c r="G1358" s="27" t="s">
        <v>166</v>
      </c>
      <c r="H1358" s="55"/>
      <c r="I1358" s="42"/>
    </row>
    <row r="1359" spans="1:9" ht="15" customHeight="1" thickBot="1" x14ac:dyDescent="0.35">
      <c r="A1359" s="668" t="s">
        <v>173</v>
      </c>
      <c r="B1359" s="665" t="s">
        <v>614</v>
      </c>
      <c r="C1359" s="304">
        <v>227.9</v>
      </c>
      <c r="D1359" s="304">
        <v>239.3</v>
      </c>
      <c r="E1359" s="304">
        <v>251</v>
      </c>
      <c r="F1359" s="49"/>
      <c r="G1359" s="100" t="s">
        <v>161</v>
      </c>
      <c r="H1359" s="54">
        <v>304377560</v>
      </c>
      <c r="I1359" s="42" t="s">
        <v>611</v>
      </c>
    </row>
    <row r="1360" spans="1:9" ht="15" thickBot="1" x14ac:dyDescent="0.35">
      <c r="A1360" s="668"/>
      <c r="B1360" s="666"/>
      <c r="C1360" s="304"/>
      <c r="D1360" s="304"/>
      <c r="E1360" s="304"/>
      <c r="F1360" s="49"/>
      <c r="G1360" s="100" t="s">
        <v>165</v>
      </c>
      <c r="H1360" s="54"/>
      <c r="I1360" s="42"/>
    </row>
    <row r="1361" spans="1:9" ht="15" thickBot="1" x14ac:dyDescent="0.35">
      <c r="A1361" s="668"/>
      <c r="B1361" s="666"/>
      <c r="C1361" s="304"/>
      <c r="D1361" s="304"/>
      <c r="E1361" s="304"/>
      <c r="F1361" s="49"/>
      <c r="G1361" s="100" t="s">
        <v>569</v>
      </c>
      <c r="H1361" s="54"/>
      <c r="I1361" s="42"/>
    </row>
    <row r="1362" spans="1:9" ht="15" thickBot="1" x14ac:dyDescent="0.35">
      <c r="A1362" s="668"/>
      <c r="B1362" s="666"/>
      <c r="C1362" s="304"/>
      <c r="D1362" s="304"/>
      <c r="E1362" s="304"/>
      <c r="F1362" s="49"/>
      <c r="G1362" s="101" t="s">
        <v>436</v>
      </c>
      <c r="H1362" s="54"/>
      <c r="I1362" s="42"/>
    </row>
    <row r="1363" spans="1:9" ht="15" thickBot="1" x14ac:dyDescent="0.35">
      <c r="A1363" s="668"/>
      <c r="B1363" s="666"/>
      <c r="C1363" s="304"/>
      <c r="D1363" s="304"/>
      <c r="E1363" s="304"/>
      <c r="F1363" s="49"/>
      <c r="G1363" s="100" t="s">
        <v>568</v>
      </c>
      <c r="H1363" s="55"/>
      <c r="I1363" s="42"/>
    </row>
    <row r="1364" spans="1:9" ht="15" thickBot="1" x14ac:dyDescent="0.35">
      <c r="A1364" s="668"/>
      <c r="B1364" s="666"/>
      <c r="C1364" s="304"/>
      <c r="D1364" s="304"/>
      <c r="E1364" s="304"/>
      <c r="F1364" s="49"/>
      <c r="G1364" s="100" t="s">
        <v>163</v>
      </c>
      <c r="H1364" s="55"/>
      <c r="I1364" s="42"/>
    </row>
    <row r="1365" spans="1:9" ht="15" thickBot="1" x14ac:dyDescent="0.35">
      <c r="A1365" s="668"/>
      <c r="B1365" s="666"/>
      <c r="C1365" s="304"/>
      <c r="D1365" s="304"/>
      <c r="E1365" s="304"/>
      <c r="F1365" s="49"/>
      <c r="G1365" s="100" t="s">
        <v>164</v>
      </c>
      <c r="H1365" s="55"/>
      <c r="I1365" s="42"/>
    </row>
    <row r="1366" spans="1:9" ht="15" thickBot="1" x14ac:dyDescent="0.35">
      <c r="A1366" s="668"/>
      <c r="B1366" s="666"/>
      <c r="C1366" s="304"/>
      <c r="D1366" s="304"/>
      <c r="E1366" s="304"/>
      <c r="F1366" s="49"/>
      <c r="G1366" s="102" t="s">
        <v>162</v>
      </c>
      <c r="H1366" s="55"/>
      <c r="I1366" s="42"/>
    </row>
    <row r="1367" spans="1:9" ht="15" customHeight="1" thickBot="1" x14ac:dyDescent="0.35">
      <c r="A1367" s="669"/>
      <c r="B1367" s="667"/>
      <c r="C1367" s="305">
        <f>SUM(C1359:C1366)</f>
        <v>227.9</v>
      </c>
      <c r="D1367" s="305">
        <f t="shared" ref="D1367:E1367" si="329">SUM(D1359:D1366)</f>
        <v>239.3</v>
      </c>
      <c r="E1367" s="305">
        <f t="shared" si="329"/>
        <v>251</v>
      </c>
      <c r="F1367" s="48"/>
      <c r="G1367" s="27" t="s">
        <v>166</v>
      </c>
      <c r="H1367" s="55"/>
      <c r="I1367" s="42"/>
    </row>
    <row r="1368" spans="1:9" ht="15" customHeight="1" thickBot="1" x14ac:dyDescent="0.35">
      <c r="A1368" s="668" t="s">
        <v>175</v>
      </c>
      <c r="B1368" s="665" t="s">
        <v>613</v>
      </c>
      <c r="C1368" s="304">
        <v>3139.3</v>
      </c>
      <c r="D1368" s="304">
        <v>3296.3</v>
      </c>
      <c r="E1368" s="304">
        <v>3461</v>
      </c>
      <c r="F1368" s="49"/>
      <c r="G1368" s="100" t="s">
        <v>161</v>
      </c>
      <c r="H1368" s="54">
        <v>300601541</v>
      </c>
      <c r="I1368" s="42" t="s">
        <v>611</v>
      </c>
    </row>
    <row r="1369" spans="1:9" ht="15" thickBot="1" x14ac:dyDescent="0.35">
      <c r="A1369" s="668"/>
      <c r="B1369" s="666"/>
      <c r="C1369" s="304">
        <v>1122</v>
      </c>
      <c r="D1369" s="304">
        <v>1178.0999999999999</v>
      </c>
      <c r="E1369" s="304">
        <v>1237</v>
      </c>
      <c r="F1369" s="49"/>
      <c r="G1369" s="100" t="s">
        <v>165</v>
      </c>
      <c r="H1369" s="54"/>
      <c r="I1369" s="42"/>
    </row>
    <row r="1370" spans="1:9" ht="15" thickBot="1" x14ac:dyDescent="0.35">
      <c r="A1370" s="668"/>
      <c r="B1370" s="666"/>
      <c r="C1370" s="304"/>
      <c r="D1370" s="304"/>
      <c r="E1370" s="304"/>
      <c r="F1370" s="49"/>
      <c r="G1370" s="100" t="s">
        <v>569</v>
      </c>
      <c r="H1370" s="54"/>
      <c r="I1370" s="42"/>
    </row>
    <row r="1371" spans="1:9" ht="15" thickBot="1" x14ac:dyDescent="0.35">
      <c r="A1371" s="668"/>
      <c r="B1371" s="666"/>
      <c r="C1371" s="304">
        <v>149</v>
      </c>
      <c r="D1371" s="304">
        <v>156</v>
      </c>
      <c r="E1371" s="304">
        <v>164</v>
      </c>
      <c r="F1371" s="49"/>
      <c r="G1371" s="101" t="s">
        <v>436</v>
      </c>
      <c r="H1371" s="54"/>
      <c r="I1371" s="42"/>
    </row>
    <row r="1372" spans="1:9" ht="15" thickBot="1" x14ac:dyDescent="0.35">
      <c r="A1372" s="668"/>
      <c r="B1372" s="666"/>
      <c r="C1372" s="304"/>
      <c r="D1372" s="304"/>
      <c r="E1372" s="304"/>
      <c r="F1372" s="49"/>
      <c r="G1372" s="100" t="s">
        <v>568</v>
      </c>
      <c r="H1372" s="55"/>
      <c r="I1372" s="42"/>
    </row>
    <row r="1373" spans="1:9" ht="15" thickBot="1" x14ac:dyDescent="0.35">
      <c r="A1373" s="668"/>
      <c r="B1373" s="666"/>
      <c r="C1373" s="304"/>
      <c r="D1373" s="304"/>
      <c r="E1373" s="304"/>
      <c r="F1373" s="49"/>
      <c r="G1373" s="100" t="s">
        <v>163</v>
      </c>
      <c r="H1373" s="55"/>
      <c r="I1373" s="42"/>
    </row>
    <row r="1374" spans="1:9" ht="15" thickBot="1" x14ac:dyDescent="0.35">
      <c r="A1374" s="668"/>
      <c r="B1374" s="666"/>
      <c r="C1374" s="304"/>
      <c r="D1374" s="304"/>
      <c r="E1374" s="304"/>
      <c r="F1374" s="49"/>
      <c r="G1374" s="100" t="s">
        <v>164</v>
      </c>
      <c r="H1374" s="55"/>
      <c r="I1374" s="42"/>
    </row>
    <row r="1375" spans="1:9" ht="15" thickBot="1" x14ac:dyDescent="0.35">
      <c r="A1375" s="668"/>
      <c r="B1375" s="666"/>
      <c r="C1375" s="304"/>
      <c r="D1375" s="304"/>
      <c r="E1375" s="304"/>
      <c r="F1375" s="49"/>
      <c r="G1375" s="102" t="s">
        <v>162</v>
      </c>
      <c r="H1375" s="55"/>
      <c r="I1375" s="42"/>
    </row>
    <row r="1376" spans="1:9" ht="15" customHeight="1" thickBot="1" x14ac:dyDescent="0.35">
      <c r="A1376" s="669"/>
      <c r="B1376" s="667"/>
      <c r="C1376" s="305">
        <f>SUM(C1368:C1375)</f>
        <v>4410.3</v>
      </c>
      <c r="D1376" s="305">
        <f t="shared" ref="D1376:E1376" si="330">SUM(D1368:D1375)</f>
        <v>4630.3999999999996</v>
      </c>
      <c r="E1376" s="305">
        <f t="shared" si="330"/>
        <v>4862</v>
      </c>
      <c r="F1376" s="48"/>
      <c r="G1376" s="27" t="s">
        <v>166</v>
      </c>
      <c r="H1376" s="55"/>
      <c r="I1376" s="42"/>
    </row>
    <row r="1377" spans="1:9" ht="15" customHeight="1" thickBot="1" x14ac:dyDescent="0.35">
      <c r="A1377" s="668" t="s">
        <v>177</v>
      </c>
      <c r="B1377" s="665" t="s">
        <v>615</v>
      </c>
      <c r="C1377" s="304">
        <v>1338.8</v>
      </c>
      <c r="D1377" s="304">
        <v>1405.7</v>
      </c>
      <c r="E1377" s="304">
        <v>1476</v>
      </c>
      <c r="F1377" s="49"/>
      <c r="G1377" s="100" t="s">
        <v>161</v>
      </c>
      <c r="H1377" s="54">
        <v>288724610</v>
      </c>
      <c r="I1377" s="42" t="s">
        <v>611</v>
      </c>
    </row>
    <row r="1378" spans="1:9" ht="15" thickBot="1" x14ac:dyDescent="0.35">
      <c r="A1378" s="668"/>
      <c r="B1378" s="666"/>
      <c r="C1378" s="304"/>
      <c r="D1378" s="304"/>
      <c r="E1378" s="304"/>
      <c r="F1378" s="49"/>
      <c r="G1378" s="100" t="s">
        <v>165</v>
      </c>
      <c r="H1378" s="54"/>
      <c r="I1378" s="42"/>
    </row>
    <row r="1379" spans="1:9" ht="15" thickBot="1" x14ac:dyDescent="0.35">
      <c r="A1379" s="668"/>
      <c r="B1379" s="666"/>
      <c r="C1379" s="304"/>
      <c r="D1379" s="304"/>
      <c r="E1379" s="304"/>
      <c r="F1379" s="49"/>
      <c r="G1379" s="100" t="s">
        <v>569</v>
      </c>
      <c r="H1379" s="54"/>
      <c r="I1379" s="42"/>
    </row>
    <row r="1380" spans="1:9" ht="15" thickBot="1" x14ac:dyDescent="0.35">
      <c r="A1380" s="668"/>
      <c r="B1380" s="666"/>
      <c r="C1380" s="304"/>
      <c r="D1380" s="304"/>
      <c r="E1380" s="304"/>
      <c r="F1380" s="49"/>
      <c r="G1380" s="101" t="s">
        <v>436</v>
      </c>
      <c r="H1380" s="54"/>
      <c r="I1380" s="42"/>
    </row>
    <row r="1381" spans="1:9" ht="15" thickBot="1" x14ac:dyDescent="0.35">
      <c r="A1381" s="668"/>
      <c r="B1381" s="666"/>
      <c r="C1381" s="304"/>
      <c r="D1381" s="304"/>
      <c r="E1381" s="304"/>
      <c r="F1381" s="49"/>
      <c r="G1381" s="100" t="s">
        <v>568</v>
      </c>
      <c r="H1381" s="55"/>
      <c r="I1381" s="42"/>
    </row>
    <row r="1382" spans="1:9" ht="15" thickBot="1" x14ac:dyDescent="0.35">
      <c r="A1382" s="668"/>
      <c r="B1382" s="666"/>
      <c r="C1382" s="304"/>
      <c r="D1382" s="304"/>
      <c r="E1382" s="304"/>
      <c r="F1382" s="49"/>
      <c r="G1382" s="100" t="s">
        <v>163</v>
      </c>
      <c r="H1382" s="55"/>
      <c r="I1382" s="42"/>
    </row>
    <row r="1383" spans="1:9" ht="15" thickBot="1" x14ac:dyDescent="0.35">
      <c r="A1383" s="668"/>
      <c r="B1383" s="666"/>
      <c r="C1383" s="304"/>
      <c r="D1383" s="304"/>
      <c r="E1383" s="304"/>
      <c r="F1383" s="49"/>
      <c r="G1383" s="100" t="s">
        <v>164</v>
      </c>
      <c r="H1383" s="55"/>
      <c r="I1383" s="42"/>
    </row>
    <row r="1384" spans="1:9" ht="15" thickBot="1" x14ac:dyDescent="0.35">
      <c r="A1384" s="668"/>
      <c r="B1384" s="666"/>
      <c r="C1384" s="304"/>
      <c r="D1384" s="304"/>
      <c r="E1384" s="304"/>
      <c r="F1384" s="49"/>
      <c r="G1384" s="102" t="s">
        <v>162</v>
      </c>
      <c r="H1384" s="55"/>
      <c r="I1384" s="42"/>
    </row>
    <row r="1385" spans="1:9" ht="15" customHeight="1" thickBot="1" x14ac:dyDescent="0.35">
      <c r="A1385" s="669"/>
      <c r="B1385" s="667"/>
      <c r="C1385" s="305">
        <f>SUM(C1377:C1384)</f>
        <v>1338.8</v>
      </c>
      <c r="D1385" s="305">
        <f t="shared" ref="D1385:E1385" si="331">SUM(D1377:D1384)</f>
        <v>1405.7</v>
      </c>
      <c r="E1385" s="305">
        <f t="shared" si="331"/>
        <v>1476</v>
      </c>
      <c r="F1385" s="48"/>
      <c r="G1385" s="27" t="s">
        <v>166</v>
      </c>
      <c r="H1385" s="55"/>
      <c r="I1385" s="42"/>
    </row>
    <row r="1386" spans="1:9" ht="15" customHeight="1" thickBot="1" x14ac:dyDescent="0.35">
      <c r="A1386" s="668" t="s">
        <v>466</v>
      </c>
      <c r="B1386" s="665" t="s">
        <v>616</v>
      </c>
      <c r="C1386" s="304"/>
      <c r="D1386" s="304"/>
      <c r="E1386" s="304"/>
      <c r="F1386" s="49"/>
      <c r="G1386" s="100" t="s">
        <v>161</v>
      </c>
      <c r="H1386" s="54">
        <v>288724610</v>
      </c>
      <c r="I1386" s="42" t="s">
        <v>611</v>
      </c>
    </row>
    <row r="1387" spans="1:9" ht="15" thickBot="1" x14ac:dyDescent="0.35">
      <c r="A1387" s="668"/>
      <c r="B1387" s="666"/>
      <c r="C1387" s="304"/>
      <c r="D1387" s="304"/>
      <c r="E1387" s="304"/>
      <c r="F1387" s="49"/>
      <c r="G1387" s="100" t="s">
        <v>165</v>
      </c>
      <c r="H1387" s="54"/>
      <c r="I1387" s="42"/>
    </row>
    <row r="1388" spans="1:9" ht="15" thickBot="1" x14ac:dyDescent="0.35">
      <c r="A1388" s="668"/>
      <c r="B1388" s="666"/>
      <c r="C1388" s="304"/>
      <c r="D1388" s="304"/>
      <c r="E1388" s="304"/>
      <c r="F1388" s="49"/>
      <c r="G1388" s="100" t="s">
        <v>569</v>
      </c>
      <c r="H1388" s="54"/>
      <c r="I1388" s="42"/>
    </row>
    <row r="1389" spans="1:9" ht="15" thickBot="1" x14ac:dyDescent="0.35">
      <c r="A1389" s="668"/>
      <c r="B1389" s="666"/>
      <c r="C1389" s="304"/>
      <c r="D1389" s="304"/>
      <c r="E1389" s="304"/>
      <c r="F1389" s="49"/>
      <c r="G1389" s="101" t="s">
        <v>436</v>
      </c>
      <c r="H1389" s="54"/>
      <c r="I1389" s="42"/>
    </row>
    <row r="1390" spans="1:9" ht="15" thickBot="1" x14ac:dyDescent="0.35">
      <c r="A1390" s="668"/>
      <c r="B1390" s="666"/>
      <c r="C1390" s="304"/>
      <c r="D1390" s="304"/>
      <c r="E1390" s="304"/>
      <c r="F1390" s="49"/>
      <c r="G1390" s="100" t="s">
        <v>568</v>
      </c>
      <c r="H1390" s="55"/>
      <c r="I1390" s="42"/>
    </row>
    <row r="1391" spans="1:9" ht="15" thickBot="1" x14ac:dyDescent="0.35">
      <c r="A1391" s="668"/>
      <c r="B1391" s="666"/>
      <c r="C1391" s="304"/>
      <c r="D1391" s="304"/>
      <c r="E1391" s="304"/>
      <c r="F1391" s="49"/>
      <c r="G1391" s="100" t="s">
        <v>163</v>
      </c>
      <c r="H1391" s="55"/>
      <c r="I1391" s="42"/>
    </row>
    <row r="1392" spans="1:9" ht="15" thickBot="1" x14ac:dyDescent="0.35">
      <c r="A1392" s="668"/>
      <c r="B1392" s="666"/>
      <c r="C1392" s="304"/>
      <c r="D1392" s="304"/>
      <c r="E1392" s="304"/>
      <c r="F1392" s="49"/>
      <c r="G1392" s="100" t="s">
        <v>164</v>
      </c>
      <c r="H1392" s="55"/>
      <c r="I1392" s="42"/>
    </row>
    <row r="1393" spans="1:9" ht="15" thickBot="1" x14ac:dyDescent="0.35">
      <c r="A1393" s="668"/>
      <c r="B1393" s="666"/>
      <c r="C1393" s="304"/>
      <c r="D1393" s="304"/>
      <c r="E1393" s="304"/>
      <c r="F1393" s="49"/>
      <c r="G1393" s="102" t="s">
        <v>162</v>
      </c>
      <c r="H1393" s="55"/>
      <c r="I1393" s="42"/>
    </row>
    <row r="1394" spans="1:9" ht="15" customHeight="1" thickBot="1" x14ac:dyDescent="0.35">
      <c r="A1394" s="669"/>
      <c r="B1394" s="667"/>
      <c r="C1394" s="305">
        <f>SUM(C1386:C1393)</f>
        <v>0</v>
      </c>
      <c r="D1394" s="305">
        <f t="shared" ref="D1394:E1394" si="332">SUM(D1386:D1393)</f>
        <v>0</v>
      </c>
      <c r="E1394" s="305">
        <f t="shared" si="332"/>
        <v>0</v>
      </c>
      <c r="F1394" s="48"/>
      <c r="G1394" s="27" t="s">
        <v>166</v>
      </c>
      <c r="H1394" s="55"/>
      <c r="I1394" s="42"/>
    </row>
    <row r="1395" spans="1:9" ht="15" customHeight="1" thickBot="1" x14ac:dyDescent="0.35">
      <c r="A1395" s="668" t="s">
        <v>524</v>
      </c>
      <c r="B1395" s="665" t="s">
        <v>617</v>
      </c>
      <c r="C1395" s="304">
        <v>235</v>
      </c>
      <c r="D1395" s="304">
        <v>246.8</v>
      </c>
      <c r="E1395" s="304">
        <v>259.10000000000002</v>
      </c>
      <c r="F1395" s="49"/>
      <c r="G1395" s="100" t="s">
        <v>161</v>
      </c>
      <c r="H1395" s="54">
        <v>288724610</v>
      </c>
      <c r="I1395" s="42" t="s">
        <v>618</v>
      </c>
    </row>
    <row r="1396" spans="1:9" ht="15" thickBot="1" x14ac:dyDescent="0.35">
      <c r="A1396" s="668"/>
      <c r="B1396" s="666"/>
      <c r="C1396" s="304"/>
      <c r="D1396" s="304"/>
      <c r="E1396" s="304"/>
      <c r="F1396" s="49"/>
      <c r="G1396" s="100" t="s">
        <v>165</v>
      </c>
      <c r="H1396" s="54"/>
      <c r="I1396" s="42"/>
    </row>
    <row r="1397" spans="1:9" ht="15" thickBot="1" x14ac:dyDescent="0.35">
      <c r="A1397" s="668"/>
      <c r="B1397" s="666"/>
      <c r="C1397" s="304"/>
      <c r="D1397" s="304"/>
      <c r="E1397" s="304"/>
      <c r="F1397" s="49"/>
      <c r="G1397" s="100" t="s">
        <v>569</v>
      </c>
      <c r="H1397" s="54"/>
      <c r="I1397" s="42"/>
    </row>
    <row r="1398" spans="1:9" ht="15" thickBot="1" x14ac:dyDescent="0.35">
      <c r="A1398" s="668"/>
      <c r="B1398" s="666"/>
      <c r="C1398" s="304"/>
      <c r="D1398" s="304"/>
      <c r="E1398" s="304"/>
      <c r="F1398" s="49"/>
      <c r="G1398" s="101" t="s">
        <v>436</v>
      </c>
      <c r="H1398" s="54"/>
      <c r="I1398" s="42"/>
    </row>
    <row r="1399" spans="1:9" ht="15" thickBot="1" x14ac:dyDescent="0.35">
      <c r="A1399" s="668"/>
      <c r="B1399" s="666"/>
      <c r="C1399" s="304"/>
      <c r="D1399" s="304"/>
      <c r="E1399" s="304"/>
      <c r="F1399" s="49"/>
      <c r="G1399" s="100" t="s">
        <v>568</v>
      </c>
      <c r="H1399" s="55"/>
      <c r="I1399" s="42"/>
    </row>
    <row r="1400" spans="1:9" ht="15" thickBot="1" x14ac:dyDescent="0.35">
      <c r="A1400" s="668"/>
      <c r="B1400" s="666"/>
      <c r="C1400" s="304"/>
      <c r="D1400" s="304"/>
      <c r="E1400" s="304"/>
      <c r="F1400" s="49"/>
      <c r="G1400" s="100" t="s">
        <v>163</v>
      </c>
      <c r="H1400" s="55"/>
      <c r="I1400" s="42"/>
    </row>
    <row r="1401" spans="1:9" ht="15" thickBot="1" x14ac:dyDescent="0.35">
      <c r="A1401" s="668"/>
      <c r="B1401" s="666"/>
      <c r="C1401" s="304"/>
      <c r="D1401" s="304"/>
      <c r="E1401" s="304"/>
      <c r="F1401" s="49"/>
      <c r="G1401" s="100" t="s">
        <v>164</v>
      </c>
      <c r="H1401" s="55"/>
      <c r="I1401" s="42"/>
    </row>
    <row r="1402" spans="1:9" ht="15" thickBot="1" x14ac:dyDescent="0.35">
      <c r="A1402" s="668"/>
      <c r="B1402" s="666"/>
      <c r="C1402" s="304"/>
      <c r="D1402" s="304"/>
      <c r="E1402" s="304"/>
      <c r="F1402" s="49"/>
      <c r="G1402" s="102" t="s">
        <v>162</v>
      </c>
      <c r="H1402" s="55"/>
      <c r="I1402" s="42"/>
    </row>
    <row r="1403" spans="1:9" ht="15" customHeight="1" thickBot="1" x14ac:dyDescent="0.35">
      <c r="A1403" s="669"/>
      <c r="B1403" s="667"/>
      <c r="C1403" s="305">
        <f>SUM(C1395:C1402)</f>
        <v>235</v>
      </c>
      <c r="D1403" s="305">
        <f t="shared" ref="D1403:E1403" si="333">SUM(D1395:D1402)</f>
        <v>246.8</v>
      </c>
      <c r="E1403" s="305">
        <f t="shared" si="333"/>
        <v>259.10000000000002</v>
      </c>
      <c r="F1403" s="48"/>
      <c r="G1403" s="27" t="s">
        <v>166</v>
      </c>
      <c r="H1403" s="55"/>
      <c r="I1403" s="42"/>
    </row>
    <row r="1404" spans="1:9" ht="15" customHeight="1" thickBot="1" x14ac:dyDescent="0.35">
      <c r="A1404" s="668" t="s">
        <v>607</v>
      </c>
      <c r="B1404" s="665" t="s">
        <v>265</v>
      </c>
      <c r="C1404" s="304">
        <v>1611.2</v>
      </c>
      <c r="D1404" s="304">
        <v>1691.8</v>
      </c>
      <c r="E1404" s="304">
        <v>1776.3</v>
      </c>
      <c r="F1404" s="49"/>
      <c r="G1404" s="100" t="s">
        <v>161</v>
      </c>
      <c r="H1404" s="54">
        <v>288724610</v>
      </c>
      <c r="I1404" s="42" t="s">
        <v>609</v>
      </c>
    </row>
    <row r="1405" spans="1:9" ht="15" thickBot="1" x14ac:dyDescent="0.35">
      <c r="A1405" s="668"/>
      <c r="B1405" s="666"/>
      <c r="C1405" s="304">
        <v>3002.9</v>
      </c>
      <c r="D1405" s="304">
        <v>3153</v>
      </c>
      <c r="E1405" s="304">
        <v>3310</v>
      </c>
      <c r="F1405" s="49"/>
      <c r="G1405" s="100" t="s">
        <v>165</v>
      </c>
      <c r="H1405" s="54"/>
      <c r="I1405" s="42"/>
    </row>
    <row r="1406" spans="1:9" ht="15" thickBot="1" x14ac:dyDescent="0.35">
      <c r="A1406" s="668"/>
      <c r="B1406" s="666"/>
      <c r="C1406" s="304"/>
      <c r="D1406" s="304"/>
      <c r="E1406" s="304"/>
      <c r="F1406" s="49"/>
      <c r="G1406" s="100" t="s">
        <v>569</v>
      </c>
      <c r="H1406" s="54"/>
      <c r="I1406" s="42"/>
    </row>
    <row r="1407" spans="1:9" ht="15" thickBot="1" x14ac:dyDescent="0.35">
      <c r="A1407" s="668"/>
      <c r="B1407" s="666"/>
      <c r="C1407" s="304"/>
      <c r="D1407" s="304"/>
      <c r="E1407" s="304"/>
      <c r="F1407" s="49"/>
      <c r="G1407" s="101" t="s">
        <v>436</v>
      </c>
      <c r="H1407" s="54"/>
      <c r="I1407" s="42"/>
    </row>
    <row r="1408" spans="1:9" ht="15" thickBot="1" x14ac:dyDescent="0.35">
      <c r="A1408" s="668"/>
      <c r="B1408" s="666"/>
      <c r="C1408" s="304"/>
      <c r="D1408" s="304"/>
      <c r="E1408" s="304"/>
      <c r="F1408" s="49"/>
      <c r="G1408" s="100" t="s">
        <v>568</v>
      </c>
      <c r="H1408" s="55"/>
      <c r="I1408" s="42"/>
    </row>
    <row r="1409" spans="1:9" ht="15" thickBot="1" x14ac:dyDescent="0.35">
      <c r="A1409" s="668"/>
      <c r="B1409" s="666"/>
      <c r="C1409" s="304"/>
      <c r="D1409" s="304"/>
      <c r="E1409" s="304"/>
      <c r="F1409" s="49"/>
      <c r="G1409" s="100" t="s">
        <v>163</v>
      </c>
      <c r="H1409" s="55"/>
      <c r="I1409" s="42"/>
    </row>
    <row r="1410" spans="1:9" ht="15" thickBot="1" x14ac:dyDescent="0.35">
      <c r="A1410" s="668"/>
      <c r="B1410" s="666"/>
      <c r="C1410" s="304"/>
      <c r="D1410" s="304"/>
      <c r="E1410" s="304"/>
      <c r="F1410" s="49"/>
      <c r="G1410" s="100" t="s">
        <v>164</v>
      </c>
      <c r="H1410" s="55"/>
      <c r="I1410" s="42"/>
    </row>
    <row r="1411" spans="1:9" ht="15" thickBot="1" x14ac:dyDescent="0.35">
      <c r="A1411" s="668"/>
      <c r="B1411" s="666"/>
      <c r="C1411" s="304"/>
      <c r="D1411" s="304"/>
      <c r="E1411" s="304"/>
      <c r="F1411" s="49"/>
      <c r="G1411" s="102" t="s">
        <v>162</v>
      </c>
      <c r="H1411" s="55"/>
      <c r="I1411" s="42"/>
    </row>
    <row r="1412" spans="1:9" ht="15" thickBot="1" x14ac:dyDescent="0.35">
      <c r="A1412" s="669"/>
      <c r="B1412" s="667"/>
      <c r="C1412" s="305">
        <f>SUM(C1404:C1411)</f>
        <v>4614.1000000000004</v>
      </c>
      <c r="D1412" s="305">
        <f t="shared" ref="D1412:E1412" si="334">SUM(D1404:D1411)</f>
        <v>4844.8</v>
      </c>
      <c r="E1412" s="305">
        <f t="shared" si="334"/>
        <v>5086.3</v>
      </c>
      <c r="F1412" s="48"/>
      <c r="G1412" s="27" t="s">
        <v>166</v>
      </c>
      <c r="H1412" s="55"/>
      <c r="I1412" s="42"/>
    </row>
    <row r="1413" spans="1:9" ht="15" thickBot="1" x14ac:dyDescent="0.35">
      <c r="A1413" s="44"/>
      <c r="B1413" s="50" t="s">
        <v>235</v>
      </c>
      <c r="C1413" s="345"/>
      <c r="D1413" s="345"/>
      <c r="E1413" s="345"/>
      <c r="F1413" s="18"/>
      <c r="G1413" s="27"/>
      <c r="H1413" s="54"/>
      <c r="I1413" s="54"/>
    </row>
    <row r="1414" spans="1:9" ht="27" thickBot="1" x14ac:dyDescent="0.35">
      <c r="A1414" s="58" t="s">
        <v>158</v>
      </c>
      <c r="B1414" s="59" t="s">
        <v>606</v>
      </c>
      <c r="C1414" s="416"/>
      <c r="D1414" s="416"/>
      <c r="E1414" s="416"/>
      <c r="F1414" s="61" t="s">
        <v>257</v>
      </c>
      <c r="G1414" s="59"/>
      <c r="H1414" s="60"/>
      <c r="I1414" s="60"/>
    </row>
    <row r="1415" spans="1:9" ht="28.5" customHeight="1" thickBot="1" x14ac:dyDescent="0.35">
      <c r="A1415" s="62" t="s">
        <v>180</v>
      </c>
      <c r="B1415" s="63" t="s">
        <v>269</v>
      </c>
      <c r="C1415" s="417"/>
      <c r="D1415" s="417"/>
      <c r="E1415" s="417"/>
      <c r="F1415" s="65" t="s">
        <v>268</v>
      </c>
      <c r="G1415" s="63"/>
      <c r="H1415" s="64"/>
      <c r="I1415" s="64"/>
    </row>
    <row r="1416" spans="1:9" ht="15" customHeight="1" thickBot="1" x14ac:dyDescent="0.35">
      <c r="A1416" s="668" t="s">
        <v>183</v>
      </c>
      <c r="B1416" s="665" t="s">
        <v>619</v>
      </c>
      <c r="C1416" s="304">
        <v>300</v>
      </c>
      <c r="D1416" s="304">
        <v>315</v>
      </c>
      <c r="E1416" s="304">
        <v>330</v>
      </c>
      <c r="F1416" s="49"/>
      <c r="G1416" s="100" t="s">
        <v>161</v>
      </c>
      <c r="H1416" s="54">
        <v>288724610</v>
      </c>
      <c r="I1416" s="42" t="s">
        <v>609</v>
      </c>
    </row>
    <row r="1417" spans="1:9" ht="15" thickBot="1" x14ac:dyDescent="0.35">
      <c r="A1417" s="668"/>
      <c r="B1417" s="666"/>
      <c r="C1417" s="304">
        <v>195.3</v>
      </c>
      <c r="D1417" s="304">
        <v>205</v>
      </c>
      <c r="E1417" s="304">
        <v>215</v>
      </c>
      <c r="F1417" s="49"/>
      <c r="G1417" s="100" t="s">
        <v>165</v>
      </c>
      <c r="H1417" s="54"/>
      <c r="I1417" s="42"/>
    </row>
    <row r="1418" spans="1:9" ht="15" thickBot="1" x14ac:dyDescent="0.35">
      <c r="A1418" s="668"/>
      <c r="B1418" s="666"/>
      <c r="C1418" s="304"/>
      <c r="D1418" s="304"/>
      <c r="E1418" s="304"/>
      <c r="F1418" s="49"/>
      <c r="G1418" s="100" t="s">
        <v>569</v>
      </c>
      <c r="H1418" s="54"/>
      <c r="I1418" s="42"/>
    </row>
    <row r="1419" spans="1:9" ht="15" thickBot="1" x14ac:dyDescent="0.35">
      <c r="A1419" s="668"/>
      <c r="B1419" s="666"/>
      <c r="C1419" s="304"/>
      <c r="D1419" s="304"/>
      <c r="E1419" s="304"/>
      <c r="F1419" s="49"/>
      <c r="G1419" s="101" t="s">
        <v>436</v>
      </c>
      <c r="H1419" s="54"/>
      <c r="I1419" s="42"/>
    </row>
    <row r="1420" spans="1:9" ht="15" thickBot="1" x14ac:dyDescent="0.35">
      <c r="A1420" s="668"/>
      <c r="B1420" s="666"/>
      <c r="C1420" s="304"/>
      <c r="D1420" s="304"/>
      <c r="E1420" s="304"/>
      <c r="F1420" s="49"/>
      <c r="G1420" s="100" t="s">
        <v>568</v>
      </c>
      <c r="H1420" s="55"/>
      <c r="I1420" s="42"/>
    </row>
    <row r="1421" spans="1:9" ht="15" thickBot="1" x14ac:dyDescent="0.35">
      <c r="A1421" s="668"/>
      <c r="B1421" s="666"/>
      <c r="C1421" s="304"/>
      <c r="D1421" s="304"/>
      <c r="E1421" s="304"/>
      <c r="F1421" s="49"/>
      <c r="G1421" s="100" t="s">
        <v>163</v>
      </c>
      <c r="H1421" s="55"/>
      <c r="I1421" s="42"/>
    </row>
    <row r="1422" spans="1:9" ht="15" thickBot="1" x14ac:dyDescent="0.35">
      <c r="A1422" s="668"/>
      <c r="B1422" s="666"/>
      <c r="C1422" s="304"/>
      <c r="D1422" s="304"/>
      <c r="E1422" s="304"/>
      <c r="F1422" s="49"/>
      <c r="G1422" s="100" t="s">
        <v>164</v>
      </c>
      <c r="H1422" s="55"/>
      <c r="I1422" s="42"/>
    </row>
    <row r="1423" spans="1:9" ht="15" thickBot="1" x14ac:dyDescent="0.35">
      <c r="A1423" s="668"/>
      <c r="B1423" s="666"/>
      <c r="C1423" s="304"/>
      <c r="D1423" s="304"/>
      <c r="E1423" s="304"/>
      <c r="F1423" s="49"/>
      <c r="G1423" s="102" t="s">
        <v>162</v>
      </c>
      <c r="H1423" s="55"/>
      <c r="I1423" s="42"/>
    </row>
    <row r="1424" spans="1:9" ht="15" thickBot="1" x14ac:dyDescent="0.35">
      <c r="A1424" s="669"/>
      <c r="B1424" s="667"/>
      <c r="C1424" s="305">
        <f>SUM(C1416:C1423)</f>
        <v>495.3</v>
      </c>
      <c r="D1424" s="305">
        <f t="shared" ref="D1424:E1424" si="335">SUM(D1416:D1423)</f>
        <v>520</v>
      </c>
      <c r="E1424" s="305">
        <f t="shared" si="335"/>
        <v>545</v>
      </c>
      <c r="F1424" s="48"/>
      <c r="G1424" s="27" t="s">
        <v>166</v>
      </c>
      <c r="H1424" s="55"/>
      <c r="I1424" s="42"/>
    </row>
    <row r="1425" spans="1:9" ht="15" thickBot="1" x14ac:dyDescent="0.35">
      <c r="A1425" s="44"/>
      <c r="B1425" s="50" t="s">
        <v>253</v>
      </c>
      <c r="C1425" s="345"/>
      <c r="D1425" s="345"/>
      <c r="E1425" s="345"/>
      <c r="F1425" s="18"/>
      <c r="G1425" s="27"/>
      <c r="H1425" s="54"/>
      <c r="I1425" s="54"/>
    </row>
    <row r="1426" spans="1:9" ht="15" thickBot="1" x14ac:dyDescent="0.35">
      <c r="A1426" s="66"/>
      <c r="B1426" s="67" t="s">
        <v>214</v>
      </c>
      <c r="C1426" s="309"/>
      <c r="D1426" s="309"/>
      <c r="E1426" s="309"/>
      <c r="F1426" s="68"/>
      <c r="G1426" s="67"/>
      <c r="H1426" s="69"/>
      <c r="I1426" s="70"/>
    </row>
    <row r="1427" spans="1:9" ht="15" thickBot="1" x14ac:dyDescent="0.35">
      <c r="A1427" s="71"/>
      <c r="B1427" s="72" t="s">
        <v>621</v>
      </c>
      <c r="C1427" s="306">
        <f>C1331+C1340+C1349+C1358+C1367+C1376+C1385+C1394+C1403+C1412+C1424</f>
        <v>50938.700000000004</v>
      </c>
      <c r="D1427" s="306">
        <f t="shared" ref="D1427:E1427" si="336">D1331+D1340+D1349+D1358+D1367+D1376+D1385+D1394+D1403+D1412+D1424</f>
        <v>53485.9</v>
      </c>
      <c r="E1427" s="306">
        <f t="shared" si="336"/>
        <v>56156.9</v>
      </c>
      <c r="F1427" s="73"/>
      <c r="G1427" s="74"/>
      <c r="H1427" s="75"/>
      <c r="I1427" s="76"/>
    </row>
    <row r="1431" spans="1:9" ht="15" thickBot="1" x14ac:dyDescent="0.35">
      <c r="A1431" s="670" t="s">
        <v>634</v>
      </c>
      <c r="B1431" s="671"/>
      <c r="C1431" s="671"/>
      <c r="D1431" s="671"/>
      <c r="E1431" s="671"/>
      <c r="F1431" s="671"/>
      <c r="G1431" s="671"/>
      <c r="H1431" s="671"/>
      <c r="I1431" s="671"/>
    </row>
    <row r="1432" spans="1:9" ht="46.2" thickBot="1" x14ac:dyDescent="0.35">
      <c r="A1432" s="80" t="s">
        <v>17</v>
      </c>
      <c r="B1432" s="81" t="s">
        <v>360</v>
      </c>
      <c r="C1432" s="81" t="s">
        <v>152</v>
      </c>
      <c r="D1432" s="81" t="s">
        <v>153</v>
      </c>
      <c r="E1432" s="81" t="s">
        <v>154</v>
      </c>
      <c r="F1432" s="81" t="s">
        <v>18</v>
      </c>
      <c r="G1432" s="81" t="s">
        <v>160</v>
      </c>
      <c r="H1432" s="81" t="s">
        <v>155</v>
      </c>
      <c r="I1432" s="81" t="s">
        <v>178</v>
      </c>
    </row>
    <row r="1433" spans="1:9" ht="15" thickBot="1" x14ac:dyDescent="0.35">
      <c r="A1433" s="82">
        <v>1</v>
      </c>
      <c r="B1433" s="83">
        <v>2</v>
      </c>
      <c r="C1433" s="83">
        <v>3</v>
      </c>
      <c r="D1433" s="83">
        <v>4</v>
      </c>
      <c r="E1433" s="83">
        <v>5</v>
      </c>
      <c r="F1433" s="83">
        <v>6</v>
      </c>
      <c r="G1433" s="83">
        <v>7</v>
      </c>
      <c r="H1433" s="83">
        <v>8</v>
      </c>
      <c r="I1433" s="83">
        <v>9</v>
      </c>
    </row>
    <row r="1434" spans="1:9" ht="53.4" thickBot="1" x14ac:dyDescent="0.35">
      <c r="A1434" s="58" t="s">
        <v>158</v>
      </c>
      <c r="B1434" s="59" t="s">
        <v>636</v>
      </c>
      <c r="C1434" s="60"/>
      <c r="D1434" s="60"/>
      <c r="E1434" s="60"/>
      <c r="F1434" s="61" t="s">
        <v>643</v>
      </c>
      <c r="G1434" s="59"/>
      <c r="H1434" s="60"/>
      <c r="I1434" s="60"/>
    </row>
    <row r="1435" spans="1:9" ht="27" thickBot="1" x14ac:dyDescent="0.35">
      <c r="A1435" s="62" t="s">
        <v>157</v>
      </c>
      <c r="B1435" s="63" t="s">
        <v>637</v>
      </c>
      <c r="C1435" s="64"/>
      <c r="D1435" s="64"/>
      <c r="E1435" s="64"/>
      <c r="F1435" s="65" t="s">
        <v>238</v>
      </c>
      <c r="G1435" s="63"/>
      <c r="H1435" s="64"/>
      <c r="I1435" s="64"/>
    </row>
    <row r="1436" spans="1:9" ht="15" thickBot="1" x14ac:dyDescent="0.35">
      <c r="A1436" s="668" t="s">
        <v>228</v>
      </c>
      <c r="B1436" s="665" t="s">
        <v>638</v>
      </c>
      <c r="C1436" s="304">
        <v>27</v>
      </c>
      <c r="D1436" s="304">
        <v>28</v>
      </c>
      <c r="E1436" s="304">
        <v>30</v>
      </c>
      <c r="F1436" s="49" t="s">
        <v>645</v>
      </c>
      <c r="G1436" s="47" t="s">
        <v>161</v>
      </c>
      <c r="H1436" s="54">
        <v>301738112</v>
      </c>
      <c r="I1436" s="42" t="s">
        <v>611</v>
      </c>
    </row>
    <row r="1437" spans="1:9" ht="15" thickBot="1" x14ac:dyDescent="0.35">
      <c r="A1437" s="668"/>
      <c r="B1437" s="666"/>
      <c r="C1437" s="304"/>
      <c r="D1437" s="304"/>
      <c r="E1437" s="304"/>
      <c r="F1437" s="49" t="s">
        <v>646</v>
      </c>
      <c r="G1437" s="47" t="s">
        <v>635</v>
      </c>
      <c r="H1437" s="54"/>
      <c r="I1437" s="42"/>
    </row>
    <row r="1438" spans="1:9" ht="15" thickBot="1" x14ac:dyDescent="0.35">
      <c r="A1438" s="668"/>
      <c r="B1438" s="666"/>
      <c r="C1438" s="304">
        <v>3</v>
      </c>
      <c r="D1438" s="304">
        <v>3.1</v>
      </c>
      <c r="E1438" s="304">
        <v>3.3</v>
      </c>
      <c r="F1438" s="49" t="s">
        <v>647</v>
      </c>
      <c r="G1438" s="47" t="s">
        <v>436</v>
      </c>
      <c r="H1438" s="54"/>
      <c r="I1438" s="42"/>
    </row>
    <row r="1439" spans="1:9" ht="15" thickBot="1" x14ac:dyDescent="0.35">
      <c r="A1439" s="668"/>
      <c r="B1439" s="666"/>
      <c r="C1439" s="304"/>
      <c r="D1439" s="304"/>
      <c r="E1439" s="304"/>
      <c r="F1439" s="49"/>
      <c r="G1439" s="47" t="s">
        <v>163</v>
      </c>
      <c r="H1439" s="54"/>
      <c r="I1439" s="42"/>
    </row>
    <row r="1440" spans="1:9" ht="15" thickBot="1" x14ac:dyDescent="0.35">
      <c r="A1440" s="668"/>
      <c r="B1440" s="666"/>
      <c r="C1440" s="304"/>
      <c r="D1440" s="304"/>
      <c r="E1440" s="304"/>
      <c r="F1440" s="49"/>
      <c r="G1440" s="47" t="s">
        <v>162</v>
      </c>
      <c r="H1440" s="54"/>
      <c r="I1440" s="42"/>
    </row>
    <row r="1441" spans="1:9" ht="15" thickBot="1" x14ac:dyDescent="0.35">
      <c r="A1441" s="668"/>
      <c r="B1441" s="666"/>
      <c r="C1441" s="304">
        <v>1041</v>
      </c>
      <c r="D1441" s="304">
        <v>1093</v>
      </c>
      <c r="E1441" s="304">
        <v>1148</v>
      </c>
      <c r="F1441" s="49"/>
      <c r="G1441" s="47" t="s">
        <v>165</v>
      </c>
      <c r="H1441" s="54"/>
      <c r="I1441" s="42"/>
    </row>
    <row r="1442" spans="1:9" ht="15" thickBot="1" x14ac:dyDescent="0.35">
      <c r="A1442" s="668"/>
      <c r="B1442" s="666"/>
      <c r="C1442" s="304"/>
      <c r="D1442" s="304"/>
      <c r="E1442" s="304"/>
      <c r="F1442" s="49"/>
      <c r="G1442" s="47" t="s">
        <v>385</v>
      </c>
      <c r="H1442" s="54"/>
      <c r="I1442" s="42"/>
    </row>
    <row r="1443" spans="1:9" ht="15" thickBot="1" x14ac:dyDescent="0.35">
      <c r="A1443" s="668"/>
      <c r="B1443" s="666"/>
      <c r="C1443" s="304"/>
      <c r="D1443" s="304"/>
      <c r="E1443" s="304"/>
      <c r="F1443" s="49"/>
      <c r="G1443" s="47" t="s">
        <v>164</v>
      </c>
      <c r="H1443" s="55"/>
      <c r="I1443" s="42"/>
    </row>
    <row r="1444" spans="1:9" ht="15" thickBot="1" x14ac:dyDescent="0.35">
      <c r="A1444" s="669"/>
      <c r="B1444" s="667"/>
      <c r="C1444" s="305">
        <f>SUM(C1436:C1443)</f>
        <v>1071</v>
      </c>
      <c r="D1444" s="305">
        <f t="shared" ref="D1444:E1444" si="337">SUM(D1436:D1443)</f>
        <v>1124.0999999999999</v>
      </c>
      <c r="E1444" s="305">
        <f t="shared" si="337"/>
        <v>1181.3</v>
      </c>
      <c r="F1444" s="48"/>
      <c r="G1444" s="27" t="s">
        <v>166</v>
      </c>
      <c r="H1444" s="55"/>
      <c r="I1444" s="42"/>
    </row>
    <row r="1445" spans="1:9" ht="15" thickBot="1" x14ac:dyDescent="0.35">
      <c r="A1445" s="668" t="s">
        <v>168</v>
      </c>
      <c r="B1445" s="665" t="s">
        <v>639</v>
      </c>
      <c r="C1445" s="47"/>
      <c r="D1445" s="47"/>
      <c r="E1445" s="47"/>
      <c r="F1445" s="49"/>
      <c r="G1445" s="47" t="s">
        <v>161</v>
      </c>
      <c r="H1445" s="54">
        <v>301738112</v>
      </c>
      <c r="I1445" s="42" t="s">
        <v>611</v>
      </c>
    </row>
    <row r="1446" spans="1:9" ht="15" thickBot="1" x14ac:dyDescent="0.35">
      <c r="A1446" s="668"/>
      <c r="B1446" s="666"/>
      <c r="C1446" s="304">
        <v>63</v>
      </c>
      <c r="D1446" s="304">
        <v>66</v>
      </c>
      <c r="E1446" s="304">
        <v>69</v>
      </c>
      <c r="F1446" s="49"/>
      <c r="G1446" s="47" t="s">
        <v>635</v>
      </c>
      <c r="H1446" s="54"/>
      <c r="I1446" s="42"/>
    </row>
    <row r="1447" spans="1:9" ht="15" thickBot="1" x14ac:dyDescent="0.35">
      <c r="A1447" s="668"/>
      <c r="B1447" s="666"/>
      <c r="C1447" s="304"/>
      <c r="D1447" s="304"/>
      <c r="E1447" s="304"/>
      <c r="F1447" s="49"/>
      <c r="G1447" s="47" t="s">
        <v>436</v>
      </c>
      <c r="H1447" s="54"/>
      <c r="I1447" s="42"/>
    </row>
    <row r="1448" spans="1:9" ht="15" thickBot="1" x14ac:dyDescent="0.35">
      <c r="A1448" s="668"/>
      <c r="B1448" s="666"/>
      <c r="C1448" s="304"/>
      <c r="D1448" s="304"/>
      <c r="E1448" s="304"/>
      <c r="F1448" s="49"/>
      <c r="G1448" s="47" t="s">
        <v>163</v>
      </c>
      <c r="H1448" s="54"/>
      <c r="I1448" s="42"/>
    </row>
    <row r="1449" spans="1:9" ht="15" thickBot="1" x14ac:dyDescent="0.35">
      <c r="A1449" s="668"/>
      <c r="B1449" s="666"/>
      <c r="C1449" s="304"/>
      <c r="D1449" s="304"/>
      <c r="E1449" s="304"/>
      <c r="F1449" s="49"/>
      <c r="G1449" s="47" t="s">
        <v>162</v>
      </c>
      <c r="H1449" s="54"/>
      <c r="I1449" s="42"/>
    </row>
    <row r="1450" spans="1:9" ht="15" thickBot="1" x14ac:dyDescent="0.35">
      <c r="A1450" s="668"/>
      <c r="B1450" s="666"/>
      <c r="C1450" s="304"/>
      <c r="D1450" s="304"/>
      <c r="E1450" s="304"/>
      <c r="F1450" s="49"/>
      <c r="G1450" s="47" t="s">
        <v>165</v>
      </c>
      <c r="H1450" s="54"/>
      <c r="I1450" s="42"/>
    </row>
    <row r="1451" spans="1:9" ht="15" thickBot="1" x14ac:dyDescent="0.35">
      <c r="A1451" s="668"/>
      <c r="B1451" s="666"/>
      <c r="C1451" s="304"/>
      <c r="D1451" s="304"/>
      <c r="E1451" s="304"/>
      <c r="F1451" s="49"/>
      <c r="G1451" s="47" t="s">
        <v>385</v>
      </c>
      <c r="H1451" s="54"/>
      <c r="I1451" s="42"/>
    </row>
    <row r="1452" spans="1:9" ht="15" thickBot="1" x14ac:dyDescent="0.35">
      <c r="A1452" s="668"/>
      <c r="B1452" s="666"/>
      <c r="C1452" s="304"/>
      <c r="D1452" s="304"/>
      <c r="E1452" s="304"/>
      <c r="F1452" s="49"/>
      <c r="G1452" s="47" t="s">
        <v>164</v>
      </c>
      <c r="H1452" s="55"/>
      <c r="I1452" s="42"/>
    </row>
    <row r="1453" spans="1:9" ht="15" thickBot="1" x14ac:dyDescent="0.35">
      <c r="A1453" s="669"/>
      <c r="B1453" s="667"/>
      <c r="C1453" s="305">
        <f>SUM(C1445:C1452)</f>
        <v>63</v>
      </c>
      <c r="D1453" s="305">
        <f t="shared" ref="D1453" si="338">SUM(D1445:D1452)</f>
        <v>66</v>
      </c>
      <c r="E1453" s="305">
        <f t="shared" ref="E1453" si="339">SUM(E1445:E1452)</f>
        <v>69</v>
      </c>
      <c r="F1453" s="48"/>
      <c r="G1453" s="27" t="s">
        <v>166</v>
      </c>
      <c r="H1453" s="55"/>
      <c r="I1453" s="42"/>
    </row>
    <row r="1454" spans="1:9" ht="15" thickBot="1" x14ac:dyDescent="0.35">
      <c r="A1454" s="668" t="s">
        <v>170</v>
      </c>
      <c r="B1454" s="665" t="s">
        <v>640</v>
      </c>
      <c r="C1454" s="47"/>
      <c r="D1454" s="47"/>
      <c r="E1454" s="47"/>
      <c r="F1454" s="49"/>
      <c r="G1454" s="47" t="s">
        <v>161</v>
      </c>
      <c r="H1454" s="54">
        <v>288724610</v>
      </c>
      <c r="I1454" s="42" t="s">
        <v>611</v>
      </c>
    </row>
    <row r="1455" spans="1:9" ht="15" thickBot="1" x14ac:dyDescent="0.35">
      <c r="A1455" s="668"/>
      <c r="B1455" s="666"/>
      <c r="C1455" s="47"/>
      <c r="D1455" s="47"/>
      <c r="E1455" s="47"/>
      <c r="F1455" s="49"/>
      <c r="G1455" s="47" t="s">
        <v>635</v>
      </c>
      <c r="H1455" s="54"/>
      <c r="I1455" s="42"/>
    </row>
    <row r="1456" spans="1:9" ht="15" thickBot="1" x14ac:dyDescent="0.35">
      <c r="A1456" s="668"/>
      <c r="B1456" s="666"/>
      <c r="C1456" s="47"/>
      <c r="D1456" s="47"/>
      <c r="E1456" s="47"/>
      <c r="F1456" s="49"/>
      <c r="G1456" s="47" t="s">
        <v>436</v>
      </c>
      <c r="H1456" s="54"/>
      <c r="I1456" s="42"/>
    </row>
    <row r="1457" spans="1:12" ht="15" thickBot="1" x14ac:dyDescent="0.35">
      <c r="A1457" s="668"/>
      <c r="B1457" s="666"/>
      <c r="C1457" s="47"/>
      <c r="D1457" s="47"/>
      <c r="E1457" s="47"/>
      <c r="F1457" s="49"/>
      <c r="G1457" s="47" t="s">
        <v>163</v>
      </c>
      <c r="H1457" s="54"/>
      <c r="I1457" s="42"/>
    </row>
    <row r="1458" spans="1:12" ht="15" thickBot="1" x14ac:dyDescent="0.35">
      <c r="A1458" s="668"/>
      <c r="B1458" s="666"/>
      <c r="C1458" s="47"/>
      <c r="D1458" s="47"/>
      <c r="E1458" s="47"/>
      <c r="F1458" s="49"/>
      <c r="G1458" s="47" t="s">
        <v>162</v>
      </c>
      <c r="H1458" s="54"/>
      <c r="I1458" s="42"/>
    </row>
    <row r="1459" spans="1:12" ht="15" thickBot="1" x14ac:dyDescent="0.35">
      <c r="A1459" s="668"/>
      <c r="B1459" s="666"/>
      <c r="C1459" s="47">
        <v>7.4</v>
      </c>
      <c r="D1459" s="47">
        <v>8.1</v>
      </c>
      <c r="E1459" s="47">
        <v>8.5</v>
      </c>
      <c r="F1459" s="49"/>
      <c r="G1459" s="47" t="s">
        <v>165</v>
      </c>
      <c r="H1459" s="54"/>
      <c r="I1459" s="42"/>
    </row>
    <row r="1460" spans="1:12" ht="15" thickBot="1" x14ac:dyDescent="0.35">
      <c r="A1460" s="668"/>
      <c r="B1460" s="666"/>
      <c r="C1460" s="47"/>
      <c r="D1460" s="47"/>
      <c r="E1460" s="47"/>
      <c r="F1460" s="49"/>
      <c r="G1460" s="47" t="s">
        <v>385</v>
      </c>
      <c r="H1460" s="54"/>
      <c r="I1460" s="42"/>
    </row>
    <row r="1461" spans="1:12" ht="15" thickBot="1" x14ac:dyDescent="0.35">
      <c r="A1461" s="668"/>
      <c r="B1461" s="666"/>
      <c r="C1461" s="47"/>
      <c r="D1461" s="47"/>
      <c r="E1461" s="47"/>
      <c r="F1461" s="49"/>
      <c r="G1461" s="47" t="s">
        <v>164</v>
      </c>
      <c r="H1461" s="55"/>
      <c r="I1461" s="42"/>
    </row>
    <row r="1462" spans="1:12" ht="15" thickBot="1" x14ac:dyDescent="0.35">
      <c r="A1462" s="669"/>
      <c r="B1462" s="667"/>
      <c r="C1462" s="27">
        <f>SUM(C1454:C1461)</f>
        <v>7.4</v>
      </c>
      <c r="D1462" s="27">
        <f t="shared" ref="D1462" si="340">SUM(D1454:D1461)</f>
        <v>8.1</v>
      </c>
      <c r="E1462" s="27">
        <f t="shared" ref="E1462" si="341">SUM(E1454:E1461)</f>
        <v>8.5</v>
      </c>
      <c r="F1462" s="48"/>
      <c r="G1462" s="27" t="s">
        <v>166</v>
      </c>
      <c r="H1462" s="55"/>
      <c r="I1462" s="42"/>
    </row>
    <row r="1463" spans="1:12" ht="15" thickBot="1" x14ac:dyDescent="0.35">
      <c r="A1463" s="668" t="s">
        <v>172</v>
      </c>
      <c r="B1463" s="665" t="s">
        <v>641</v>
      </c>
      <c r="C1463" s="47"/>
      <c r="D1463" s="47"/>
      <c r="E1463" s="47"/>
      <c r="F1463" s="49" t="s">
        <v>644</v>
      </c>
      <c r="G1463" s="47" t="s">
        <v>161</v>
      </c>
      <c r="H1463" s="54">
        <v>288724610</v>
      </c>
      <c r="I1463" s="42" t="s">
        <v>611</v>
      </c>
      <c r="J1463" s="482">
        <f>C1436+C1445+C1454+C1463</f>
        <v>27</v>
      </c>
      <c r="K1463" s="482">
        <f t="shared" ref="K1463:L1470" si="342">D1436+D1445+D1454+D1463</f>
        <v>28</v>
      </c>
      <c r="L1463" s="482">
        <f t="shared" si="342"/>
        <v>30</v>
      </c>
    </row>
    <row r="1464" spans="1:12" ht="15" thickBot="1" x14ac:dyDescent="0.35">
      <c r="A1464" s="668"/>
      <c r="B1464" s="666"/>
      <c r="C1464" s="47"/>
      <c r="D1464" s="47"/>
      <c r="E1464" s="47"/>
      <c r="F1464" s="49"/>
      <c r="G1464" s="47" t="s">
        <v>635</v>
      </c>
      <c r="H1464" s="54"/>
      <c r="I1464" s="42"/>
      <c r="J1464" s="482">
        <f t="shared" ref="J1464:J1470" si="343">C1437+C1446+C1455+C1464</f>
        <v>63</v>
      </c>
      <c r="K1464" s="482">
        <f t="shared" si="342"/>
        <v>66</v>
      </c>
      <c r="L1464" s="482">
        <f t="shared" si="342"/>
        <v>69</v>
      </c>
    </row>
    <row r="1465" spans="1:12" ht="15" thickBot="1" x14ac:dyDescent="0.35">
      <c r="A1465" s="668"/>
      <c r="B1465" s="666"/>
      <c r="C1465" s="47"/>
      <c r="D1465" s="47"/>
      <c r="E1465" s="47"/>
      <c r="F1465" s="49"/>
      <c r="G1465" s="47" t="s">
        <v>436</v>
      </c>
      <c r="H1465" s="54"/>
      <c r="I1465" s="42"/>
      <c r="J1465" s="482">
        <f t="shared" si="343"/>
        <v>3</v>
      </c>
      <c r="K1465" s="482">
        <f t="shared" si="342"/>
        <v>3.1</v>
      </c>
      <c r="L1465" s="482">
        <f t="shared" si="342"/>
        <v>3.3</v>
      </c>
    </row>
    <row r="1466" spans="1:12" ht="15" thickBot="1" x14ac:dyDescent="0.35">
      <c r="A1466" s="668"/>
      <c r="B1466" s="666"/>
      <c r="C1466" s="47"/>
      <c r="D1466" s="47"/>
      <c r="E1466" s="47"/>
      <c r="F1466" s="49"/>
      <c r="G1466" s="47" t="s">
        <v>163</v>
      </c>
      <c r="H1466" s="54"/>
      <c r="I1466" s="42"/>
      <c r="J1466" s="482">
        <f t="shared" si="343"/>
        <v>0</v>
      </c>
      <c r="K1466" s="482">
        <f t="shared" si="342"/>
        <v>0</v>
      </c>
      <c r="L1466" s="482">
        <f t="shared" si="342"/>
        <v>0</v>
      </c>
    </row>
    <row r="1467" spans="1:12" ht="15" thickBot="1" x14ac:dyDescent="0.35">
      <c r="A1467" s="668"/>
      <c r="B1467" s="666"/>
      <c r="C1467" s="47"/>
      <c r="D1467" s="47"/>
      <c r="E1467" s="47"/>
      <c r="F1467" s="49"/>
      <c r="G1467" s="47" t="s">
        <v>162</v>
      </c>
      <c r="H1467" s="54"/>
      <c r="I1467" s="42"/>
      <c r="J1467" s="482">
        <f t="shared" si="343"/>
        <v>0</v>
      </c>
      <c r="K1467" s="482">
        <f t="shared" si="342"/>
        <v>0</v>
      </c>
      <c r="L1467" s="482">
        <f t="shared" si="342"/>
        <v>0</v>
      </c>
    </row>
    <row r="1468" spans="1:12" ht="15" thickBot="1" x14ac:dyDescent="0.35">
      <c r="A1468" s="668"/>
      <c r="B1468" s="666"/>
      <c r="C1468" s="47"/>
      <c r="D1468" s="47"/>
      <c r="E1468" s="47"/>
      <c r="F1468" s="49"/>
      <c r="G1468" s="47" t="s">
        <v>165</v>
      </c>
      <c r="H1468" s="54"/>
      <c r="I1468" s="42"/>
      <c r="J1468" s="482">
        <f t="shared" si="343"/>
        <v>1048.4000000000001</v>
      </c>
      <c r="K1468" s="482">
        <f t="shared" si="342"/>
        <v>1101.0999999999999</v>
      </c>
      <c r="L1468" s="482">
        <f t="shared" si="342"/>
        <v>1156.5</v>
      </c>
    </row>
    <row r="1469" spans="1:12" ht="15" thickBot="1" x14ac:dyDescent="0.35">
      <c r="A1469" s="668"/>
      <c r="B1469" s="666"/>
      <c r="C1469" s="47"/>
      <c r="D1469" s="47"/>
      <c r="E1469" s="47"/>
      <c r="F1469" s="49"/>
      <c r="G1469" s="47" t="s">
        <v>385</v>
      </c>
      <c r="H1469" s="54"/>
      <c r="I1469" s="42"/>
      <c r="J1469" s="482">
        <f t="shared" si="343"/>
        <v>0</v>
      </c>
      <c r="K1469" s="482">
        <f t="shared" si="342"/>
        <v>0</v>
      </c>
      <c r="L1469" s="482">
        <f t="shared" si="342"/>
        <v>0</v>
      </c>
    </row>
    <row r="1470" spans="1:12" ht="15" thickBot="1" x14ac:dyDescent="0.35">
      <c r="A1470" s="668"/>
      <c r="B1470" s="666"/>
      <c r="C1470" s="47"/>
      <c r="D1470" s="47"/>
      <c r="E1470" s="47"/>
      <c r="F1470" s="49"/>
      <c r="G1470" s="47" t="s">
        <v>164</v>
      </c>
      <c r="H1470" s="55"/>
      <c r="I1470" s="42"/>
      <c r="J1470" s="482">
        <f t="shared" si="343"/>
        <v>0</v>
      </c>
      <c r="K1470" s="482">
        <f t="shared" si="342"/>
        <v>0</v>
      </c>
      <c r="L1470" s="482">
        <f t="shared" si="342"/>
        <v>0</v>
      </c>
    </row>
    <row r="1471" spans="1:12" ht="15" thickBot="1" x14ac:dyDescent="0.35">
      <c r="A1471" s="669"/>
      <c r="B1471" s="667"/>
      <c r="C1471" s="27">
        <f>SUM(C1463:C1470)</f>
        <v>0</v>
      </c>
      <c r="D1471" s="27">
        <f t="shared" ref="D1471" si="344">SUM(D1463:D1470)</f>
        <v>0</v>
      </c>
      <c r="E1471" s="27">
        <f t="shared" ref="E1471" si="345">SUM(E1463:E1470)</f>
        <v>0</v>
      </c>
      <c r="F1471" s="48"/>
      <c r="G1471" s="27" t="s">
        <v>166</v>
      </c>
      <c r="H1471" s="55"/>
      <c r="I1471" s="42"/>
      <c r="J1471" s="537">
        <f>SUM(J1463:J1470)</f>
        <v>1141.4000000000001</v>
      </c>
      <c r="K1471" s="537">
        <f t="shared" ref="K1471:L1471" si="346">SUM(K1463:K1470)</f>
        <v>1198.1999999999998</v>
      </c>
      <c r="L1471" s="537">
        <f t="shared" si="346"/>
        <v>1258.8</v>
      </c>
    </row>
    <row r="1472" spans="1:12" ht="15" thickBot="1" x14ac:dyDescent="0.35">
      <c r="A1472" s="44"/>
      <c r="B1472" s="50" t="s">
        <v>235</v>
      </c>
      <c r="C1472" s="18"/>
      <c r="D1472" s="18"/>
      <c r="E1472" s="18"/>
      <c r="F1472" s="18"/>
      <c r="G1472" s="27"/>
      <c r="H1472" s="54"/>
      <c r="I1472" s="54"/>
    </row>
    <row r="1473" spans="1:9" ht="15" thickBot="1" x14ac:dyDescent="0.35">
      <c r="A1473" s="66"/>
      <c r="B1473" s="67" t="s">
        <v>214</v>
      </c>
      <c r="C1473" s="84"/>
      <c r="D1473" s="84"/>
      <c r="E1473" s="84"/>
      <c r="F1473" s="68"/>
      <c r="G1473" s="67"/>
      <c r="H1473" s="69"/>
      <c r="I1473" s="70"/>
    </row>
    <row r="1474" spans="1:9" ht="15" thickBot="1" x14ac:dyDescent="0.35">
      <c r="A1474" s="71"/>
      <c r="B1474" s="72" t="s">
        <v>642</v>
      </c>
      <c r="C1474" s="306">
        <f>C1444+C1453+C1462+C1471</f>
        <v>1141.4000000000001</v>
      </c>
      <c r="D1474" s="306">
        <f t="shared" ref="D1474:E1474" si="347">D1444+D1453+D1462+D1471</f>
        <v>1198.1999999999998</v>
      </c>
      <c r="E1474" s="306">
        <f t="shared" si="347"/>
        <v>1258.8</v>
      </c>
      <c r="F1474" s="306"/>
      <c r="G1474" s="74"/>
      <c r="H1474" s="75"/>
      <c r="I1474" s="76"/>
    </row>
  </sheetData>
  <mergeCells count="460">
    <mergeCell ref="A1416:A1424"/>
    <mergeCell ref="B1416:B1424"/>
    <mergeCell ref="A1094:A1099"/>
    <mergeCell ref="B1094:B1099"/>
    <mergeCell ref="A1100:A1105"/>
    <mergeCell ref="B1100:B1105"/>
    <mergeCell ref="A1108:A1113"/>
    <mergeCell ref="B1108:B1113"/>
    <mergeCell ref="A1114:A1119"/>
    <mergeCell ref="B1114:B1119"/>
    <mergeCell ref="A1120:A1125"/>
    <mergeCell ref="B1120:B1125"/>
    <mergeCell ref="A1368:A1376"/>
    <mergeCell ref="B1368:B1376"/>
    <mergeCell ref="A1377:A1385"/>
    <mergeCell ref="B1377:B1385"/>
    <mergeCell ref="A1386:A1394"/>
    <mergeCell ref="B1386:B1394"/>
    <mergeCell ref="A1395:A1403"/>
    <mergeCell ref="B1395:B1403"/>
    <mergeCell ref="A1404:A1412"/>
    <mergeCell ref="B1404:B1412"/>
    <mergeCell ref="A1322:A1331"/>
    <mergeCell ref="B1322:B1331"/>
    <mergeCell ref="A1463:A1471"/>
    <mergeCell ref="B1463:B1471"/>
    <mergeCell ref="A1431:I1431"/>
    <mergeCell ref="A1436:A1444"/>
    <mergeCell ref="B1436:B1444"/>
    <mergeCell ref="A1445:A1453"/>
    <mergeCell ref="B1445:B1453"/>
    <mergeCell ref="A1454:A1462"/>
    <mergeCell ref="B1454:B1462"/>
    <mergeCell ref="A1332:A1340"/>
    <mergeCell ref="B1332:B1340"/>
    <mergeCell ref="A1341:A1349"/>
    <mergeCell ref="B1341:B1349"/>
    <mergeCell ref="A1350:A1358"/>
    <mergeCell ref="B1350:B1358"/>
    <mergeCell ref="A1359:A1367"/>
    <mergeCell ref="B1359:B1367"/>
    <mergeCell ref="A1286:A1291"/>
    <mergeCell ref="B1286:B1291"/>
    <mergeCell ref="A1292:A1297"/>
    <mergeCell ref="B1292:B1297"/>
    <mergeCell ref="A1298:A1303"/>
    <mergeCell ref="B1298:B1303"/>
    <mergeCell ref="A1306:A1311"/>
    <mergeCell ref="B1306:B1311"/>
    <mergeCell ref="A1317:I1317"/>
    <mergeCell ref="A1246:A1254"/>
    <mergeCell ref="B1246:B1254"/>
    <mergeCell ref="A1261:I1261"/>
    <mergeCell ref="A1266:A1271"/>
    <mergeCell ref="B1266:B1271"/>
    <mergeCell ref="A1272:A1277"/>
    <mergeCell ref="B1272:B1277"/>
    <mergeCell ref="A1278:A1283"/>
    <mergeCell ref="B1278:B1283"/>
    <mergeCell ref="A1205:A1213"/>
    <mergeCell ref="B1205:B1213"/>
    <mergeCell ref="A1214:A1222"/>
    <mergeCell ref="B1214:B1222"/>
    <mergeCell ref="A1225:A1233"/>
    <mergeCell ref="B1225:B1233"/>
    <mergeCell ref="A1237:A1245"/>
    <mergeCell ref="B1237:B1245"/>
    <mergeCell ref="A1131:I1131"/>
    <mergeCell ref="A1136:A1158"/>
    <mergeCell ref="B1136:B1158"/>
    <mergeCell ref="A1159:A1167"/>
    <mergeCell ref="B1159:B1167"/>
    <mergeCell ref="A1168:A1184"/>
    <mergeCell ref="B1168:B1184"/>
    <mergeCell ref="A1185:A1193"/>
    <mergeCell ref="B1185:B1193"/>
    <mergeCell ref="H1136:H1158"/>
    <mergeCell ref="H1168:H1184"/>
    <mergeCell ref="H1194:H1202"/>
    <mergeCell ref="A1194:A1202"/>
    <mergeCell ref="B1194:B1202"/>
    <mergeCell ref="B1007:B1012"/>
    <mergeCell ref="A1013:A1018"/>
    <mergeCell ref="B1013:B1018"/>
    <mergeCell ref="A1019:A1024"/>
    <mergeCell ref="B1019:B1024"/>
    <mergeCell ref="A966:I966"/>
    <mergeCell ref="A971:A976"/>
    <mergeCell ref="B971:B976"/>
    <mergeCell ref="A977:A982"/>
    <mergeCell ref="B977:B982"/>
    <mergeCell ref="A983:A988"/>
    <mergeCell ref="B983:B988"/>
    <mergeCell ref="A989:A994"/>
    <mergeCell ref="B989:B994"/>
    <mergeCell ref="A995:A1000"/>
    <mergeCell ref="B995:B1000"/>
    <mergeCell ref="A1001:A1006"/>
    <mergeCell ref="B1001:B1006"/>
    <mergeCell ref="A1007:A1012"/>
    <mergeCell ref="A756:A758"/>
    <mergeCell ref="B756:B758"/>
    <mergeCell ref="A759:A761"/>
    <mergeCell ref="B759:B761"/>
    <mergeCell ref="A764:A766"/>
    <mergeCell ref="B764:B766"/>
    <mergeCell ref="A799:A804"/>
    <mergeCell ref="B799:B804"/>
    <mergeCell ref="A794:I794"/>
    <mergeCell ref="A777:A779"/>
    <mergeCell ref="B777:B779"/>
    <mergeCell ref="A780:A782"/>
    <mergeCell ref="B780:B782"/>
    <mergeCell ref="A783:A785"/>
    <mergeCell ref="B783:B785"/>
    <mergeCell ref="A786:A788"/>
    <mergeCell ref="B786:B788"/>
    <mergeCell ref="A730:A733"/>
    <mergeCell ref="B730:B733"/>
    <mergeCell ref="A744:A746"/>
    <mergeCell ref="B744:B746"/>
    <mergeCell ref="A747:A749"/>
    <mergeCell ref="B747:B749"/>
    <mergeCell ref="A753:A755"/>
    <mergeCell ref="B753:B755"/>
    <mergeCell ref="A715:A717"/>
    <mergeCell ref="B715:B717"/>
    <mergeCell ref="A718:A720"/>
    <mergeCell ref="B718:B720"/>
    <mergeCell ref="A721:A723"/>
    <mergeCell ref="B721:B723"/>
    <mergeCell ref="A724:A726"/>
    <mergeCell ref="B724:B726"/>
    <mergeCell ref="A727:A729"/>
    <mergeCell ref="B727:B729"/>
    <mergeCell ref="A712:A714"/>
    <mergeCell ref="B712:B714"/>
    <mergeCell ref="A692:A694"/>
    <mergeCell ref="B692:B694"/>
    <mergeCell ref="A695:A697"/>
    <mergeCell ref="B695:B697"/>
    <mergeCell ref="A698:A700"/>
    <mergeCell ref="B698:B700"/>
    <mergeCell ref="A703:A705"/>
    <mergeCell ref="B703:B705"/>
    <mergeCell ref="A706:A708"/>
    <mergeCell ref="B706:B708"/>
    <mergeCell ref="A709:A711"/>
    <mergeCell ref="B709:B711"/>
    <mergeCell ref="A674:A676"/>
    <mergeCell ref="B674:B676"/>
    <mergeCell ref="A679:A681"/>
    <mergeCell ref="B679:B681"/>
    <mergeCell ref="A644:A646"/>
    <mergeCell ref="B644:B646"/>
    <mergeCell ref="A649:A651"/>
    <mergeCell ref="B649:B651"/>
    <mergeCell ref="A652:A654"/>
    <mergeCell ref="B652:B654"/>
    <mergeCell ref="A655:A657"/>
    <mergeCell ref="B655:B657"/>
    <mergeCell ref="A658:A660"/>
    <mergeCell ref="B658:B660"/>
    <mergeCell ref="A635:A637"/>
    <mergeCell ref="B635:B637"/>
    <mergeCell ref="A641:A643"/>
    <mergeCell ref="B641:B643"/>
    <mergeCell ref="A663:A665"/>
    <mergeCell ref="B663:B665"/>
    <mergeCell ref="A666:A668"/>
    <mergeCell ref="B666:B668"/>
    <mergeCell ref="A671:A673"/>
    <mergeCell ref="B671:B673"/>
    <mergeCell ref="A550:A552"/>
    <mergeCell ref="B550:B552"/>
    <mergeCell ref="A556:A558"/>
    <mergeCell ref="B556:B558"/>
    <mergeCell ref="A610:A614"/>
    <mergeCell ref="B610:B614"/>
    <mergeCell ref="A625:A627"/>
    <mergeCell ref="B625:B627"/>
    <mergeCell ref="A630:A632"/>
    <mergeCell ref="B630:B632"/>
    <mergeCell ref="A574:A575"/>
    <mergeCell ref="B574:B575"/>
    <mergeCell ref="A576:A577"/>
    <mergeCell ref="B576:B577"/>
    <mergeCell ref="A588:A592"/>
    <mergeCell ref="B588:B592"/>
    <mergeCell ref="A593:A597"/>
    <mergeCell ref="B593:B597"/>
    <mergeCell ref="A598:A602"/>
    <mergeCell ref="B598:B602"/>
    <mergeCell ref="B544:B546"/>
    <mergeCell ref="A173:A178"/>
    <mergeCell ref="A297:A302"/>
    <mergeCell ref="B297:B302"/>
    <mergeCell ref="B128:B133"/>
    <mergeCell ref="A128:A133"/>
    <mergeCell ref="A179:A184"/>
    <mergeCell ref="B179:B184"/>
    <mergeCell ref="B173:B178"/>
    <mergeCell ref="A134:A139"/>
    <mergeCell ref="B167:B172"/>
    <mergeCell ref="A332:A337"/>
    <mergeCell ref="B332:B337"/>
    <mergeCell ref="A214:A219"/>
    <mergeCell ref="B214:B219"/>
    <mergeCell ref="A220:A225"/>
    <mergeCell ref="B220:B225"/>
    <mergeCell ref="A226:A231"/>
    <mergeCell ref="B226:B231"/>
    <mergeCell ref="A232:A237"/>
    <mergeCell ref="B232:B237"/>
    <mergeCell ref="A238:A243"/>
    <mergeCell ref="B238:B243"/>
    <mergeCell ref="B55:B56"/>
    <mergeCell ref="A101:A106"/>
    <mergeCell ref="B101:B106"/>
    <mergeCell ref="A110:A115"/>
    <mergeCell ref="B110:B115"/>
    <mergeCell ref="A185:A190"/>
    <mergeCell ref="A161:A166"/>
    <mergeCell ref="B161:B166"/>
    <mergeCell ref="A167:A172"/>
    <mergeCell ref="A77:A82"/>
    <mergeCell ref="A83:A88"/>
    <mergeCell ref="B83:B88"/>
    <mergeCell ref="A89:A94"/>
    <mergeCell ref="B89:B94"/>
    <mergeCell ref="A116:A121"/>
    <mergeCell ref="B116:B121"/>
    <mergeCell ref="A122:A127"/>
    <mergeCell ref="B122:B127"/>
    <mergeCell ref="A152:A157"/>
    <mergeCell ref="B152:B157"/>
    <mergeCell ref="A95:A100"/>
    <mergeCell ref="B95:B100"/>
    <mergeCell ref="B185:B190"/>
    <mergeCell ref="A37:A38"/>
    <mergeCell ref="B37:B38"/>
    <mergeCell ref="A39:A40"/>
    <mergeCell ref="B41:B42"/>
    <mergeCell ref="A41:A42"/>
    <mergeCell ref="A43:A44"/>
    <mergeCell ref="B43:B44"/>
    <mergeCell ref="B39:B40"/>
    <mergeCell ref="B77:B82"/>
    <mergeCell ref="A71:A76"/>
    <mergeCell ref="B71:B76"/>
    <mergeCell ref="B45:B46"/>
    <mergeCell ref="A45:A46"/>
    <mergeCell ref="A49:A50"/>
    <mergeCell ref="B49:B50"/>
    <mergeCell ref="A47:A48"/>
    <mergeCell ref="B47:B48"/>
    <mergeCell ref="A57:A58"/>
    <mergeCell ref="B57:B58"/>
    <mergeCell ref="A51:A52"/>
    <mergeCell ref="B51:B52"/>
    <mergeCell ref="B53:B54"/>
    <mergeCell ref="A53:A54"/>
    <mergeCell ref="A55:A56"/>
    <mergeCell ref="B8:B13"/>
    <mergeCell ref="A8:A13"/>
    <mergeCell ref="A14:A17"/>
    <mergeCell ref="B14:B17"/>
    <mergeCell ref="A18:A19"/>
    <mergeCell ref="B18:B19"/>
    <mergeCell ref="B20:B21"/>
    <mergeCell ref="A20:A21"/>
    <mergeCell ref="A22:A23"/>
    <mergeCell ref="B22:B23"/>
    <mergeCell ref="B24:B26"/>
    <mergeCell ref="A24:A26"/>
    <mergeCell ref="A29:A30"/>
    <mergeCell ref="B29:B30"/>
    <mergeCell ref="A31:A32"/>
    <mergeCell ref="B31:B32"/>
    <mergeCell ref="A33:A34"/>
    <mergeCell ref="B33:B34"/>
    <mergeCell ref="A35:A36"/>
    <mergeCell ref="B35:B36"/>
    <mergeCell ref="A244:A249"/>
    <mergeCell ref="B244:B249"/>
    <mergeCell ref="A250:A255"/>
    <mergeCell ref="B250:B255"/>
    <mergeCell ref="A289:A294"/>
    <mergeCell ref="B289:B294"/>
    <mergeCell ref="A317:A322"/>
    <mergeCell ref="B317:B322"/>
    <mergeCell ref="A326:A331"/>
    <mergeCell ref="B326:B331"/>
    <mergeCell ref="A303:A308"/>
    <mergeCell ref="B303:B308"/>
    <mergeCell ref="B271:B276"/>
    <mergeCell ref="A396:A401"/>
    <mergeCell ref="B396:B401"/>
    <mergeCell ref="A405:A410"/>
    <mergeCell ref="B405:B410"/>
    <mergeCell ref="A378:A383"/>
    <mergeCell ref="A384:A389"/>
    <mergeCell ref="B384:B389"/>
    <mergeCell ref="B378:B383"/>
    <mergeCell ref="A390:A395"/>
    <mergeCell ref="B390:B395"/>
    <mergeCell ref="A360:A365"/>
    <mergeCell ref="B360:B365"/>
    <mergeCell ref="A513:A518"/>
    <mergeCell ref="B513:B518"/>
    <mergeCell ref="A522:A527"/>
    <mergeCell ref="B522:B527"/>
    <mergeCell ref="A528:A533"/>
    <mergeCell ref="B528:B533"/>
    <mergeCell ref="A432:A437"/>
    <mergeCell ref="B432:B437"/>
    <mergeCell ref="A483:A488"/>
    <mergeCell ref="B483:B488"/>
    <mergeCell ref="A444:A449"/>
    <mergeCell ref="B444:B449"/>
    <mergeCell ref="A450:A455"/>
    <mergeCell ref="B450:B455"/>
    <mergeCell ref="A456:A461"/>
    <mergeCell ref="B456:B461"/>
    <mergeCell ref="A462:A467"/>
    <mergeCell ref="B462:B467"/>
    <mergeCell ref="A468:A473"/>
    <mergeCell ref="B468:B473"/>
    <mergeCell ref="A474:A479"/>
    <mergeCell ref="B474:B479"/>
    <mergeCell ref="B438:B443"/>
    <mergeCell ref="A807:A812"/>
    <mergeCell ref="B807:B812"/>
    <mergeCell ref="A813:A818"/>
    <mergeCell ref="B813:B818"/>
    <mergeCell ref="A821:A826"/>
    <mergeCell ref="B821:B826"/>
    <mergeCell ref="A829:A834"/>
    <mergeCell ref="B829:B834"/>
    <mergeCell ref="A559:A561"/>
    <mergeCell ref="B559:B561"/>
    <mergeCell ref="A562:A564"/>
    <mergeCell ref="B562:B564"/>
    <mergeCell ref="A547:A549"/>
    <mergeCell ref="B547:B549"/>
    <mergeCell ref="A605:A609"/>
    <mergeCell ref="B605:B609"/>
    <mergeCell ref="A565:A567"/>
    <mergeCell ref="B565:B567"/>
    <mergeCell ref="A570:A571"/>
    <mergeCell ref="B570:B571"/>
    <mergeCell ref="A572:A573"/>
    <mergeCell ref="B572:B573"/>
    <mergeCell ref="A544:A546"/>
    <mergeCell ref="A837:A842"/>
    <mergeCell ref="B837:B842"/>
    <mergeCell ref="A899:A904"/>
    <mergeCell ref="B899:B904"/>
    <mergeCell ref="A905:A910"/>
    <mergeCell ref="A843:A848"/>
    <mergeCell ref="B843:B848"/>
    <mergeCell ref="A852:A857"/>
    <mergeCell ref="B852:B857"/>
    <mergeCell ref="A858:A863"/>
    <mergeCell ref="B858:B863"/>
    <mergeCell ref="A864:A869"/>
    <mergeCell ref="B864:B869"/>
    <mergeCell ref="A870:A875"/>
    <mergeCell ref="B870:B875"/>
    <mergeCell ref="B905:B910"/>
    <mergeCell ref="A1071:A1076"/>
    <mergeCell ref="B1071:B1076"/>
    <mergeCell ref="A1082:I1082"/>
    <mergeCell ref="A1087:A1093"/>
    <mergeCell ref="B1087:B1093"/>
    <mergeCell ref="A1027:A1032"/>
    <mergeCell ref="B1027:B1032"/>
    <mergeCell ref="A1033:A1038"/>
    <mergeCell ref="B1033:B1038"/>
    <mergeCell ref="A1039:A1044"/>
    <mergeCell ref="B1039:B1044"/>
    <mergeCell ref="A1045:A1050"/>
    <mergeCell ref="B1045:B1050"/>
    <mergeCell ref="A1051:A1056"/>
    <mergeCell ref="B1051:B1056"/>
    <mergeCell ref="A1059:A1064"/>
    <mergeCell ref="B1059:B1064"/>
    <mergeCell ref="A1065:A1070"/>
    <mergeCell ref="B1065:B1070"/>
    <mergeCell ref="H1087:H1093"/>
    <mergeCell ref="A911:A916"/>
    <mergeCell ref="B911:B916"/>
    <mergeCell ref="A878:A883"/>
    <mergeCell ref="B878:B883"/>
    <mergeCell ref="A884:A889"/>
    <mergeCell ref="B884:B889"/>
    <mergeCell ref="A890:A895"/>
    <mergeCell ref="B890:B895"/>
    <mergeCell ref="A937:A942"/>
    <mergeCell ref="B937:B942"/>
    <mergeCell ref="A943:A948"/>
    <mergeCell ref="B943:B948"/>
    <mergeCell ref="A949:A954"/>
    <mergeCell ref="B949:B954"/>
    <mergeCell ref="A955:A960"/>
    <mergeCell ref="B955:B960"/>
    <mergeCell ref="A917:A922"/>
    <mergeCell ref="B917:B922"/>
    <mergeCell ref="A923:A928"/>
    <mergeCell ref="B923:B928"/>
    <mergeCell ref="A929:A934"/>
    <mergeCell ref="B929:B934"/>
    <mergeCell ref="A193:A198"/>
    <mergeCell ref="B193:B198"/>
    <mergeCell ref="A199:A204"/>
    <mergeCell ref="B199:B204"/>
    <mergeCell ref="A489:A494"/>
    <mergeCell ref="B489:B494"/>
    <mergeCell ref="B134:B139"/>
    <mergeCell ref="A146:A151"/>
    <mergeCell ref="B146:B151"/>
    <mergeCell ref="A140:A145"/>
    <mergeCell ref="B140:B145"/>
    <mergeCell ref="A208:A213"/>
    <mergeCell ref="B208:B213"/>
    <mergeCell ref="A262:A267"/>
    <mergeCell ref="B262:B267"/>
    <mergeCell ref="A411:A416"/>
    <mergeCell ref="B411:B416"/>
    <mergeCell ref="A417:A422"/>
    <mergeCell ref="B417:B422"/>
    <mergeCell ref="A423:A428"/>
    <mergeCell ref="B423:B428"/>
    <mergeCell ref="A354:A359"/>
    <mergeCell ref="B354:B359"/>
    <mergeCell ref="A438:A443"/>
    <mergeCell ref="A1:I1"/>
    <mergeCell ref="A495:A500"/>
    <mergeCell ref="B495:B500"/>
    <mergeCell ref="A501:A506"/>
    <mergeCell ref="B501:B506"/>
    <mergeCell ref="A507:A512"/>
    <mergeCell ref="B507:B512"/>
    <mergeCell ref="A256:A261"/>
    <mergeCell ref="B256:B261"/>
    <mergeCell ref="A277:A282"/>
    <mergeCell ref="B277:B282"/>
    <mergeCell ref="A283:A288"/>
    <mergeCell ref="B283:B288"/>
    <mergeCell ref="A366:A371"/>
    <mergeCell ref="B366:B371"/>
    <mergeCell ref="A372:A377"/>
    <mergeCell ref="B372:B377"/>
    <mergeCell ref="A340:A345"/>
    <mergeCell ref="B340:B345"/>
    <mergeCell ref="A346:A351"/>
    <mergeCell ref="B346:B351"/>
    <mergeCell ref="A311:A316"/>
    <mergeCell ref="B311:B316"/>
    <mergeCell ref="A271:A276"/>
  </mergeCells>
  <phoneticPr fontId="31" type="noConversion"/>
  <pageMargins left="0.70866141732283472" right="0.70866141732283472" top="0.74803149606299213" bottom="0.74803149606299213" header="0.31496062992125984" footer="0.31496062992125984"/>
  <pageSetup paperSize="9" scale="7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34"/>
  <sheetViews>
    <sheetView topLeftCell="A21" workbookViewId="0">
      <selection activeCell="F725" sqref="F725"/>
    </sheetView>
  </sheetViews>
  <sheetFormatPr defaultRowHeight="14.4" x14ac:dyDescent="0.3"/>
  <cols>
    <col min="1" max="1" width="11.33203125" customWidth="1"/>
    <col min="2" max="2" width="45.5546875" customWidth="1"/>
    <col min="3" max="3" width="12.33203125" customWidth="1"/>
    <col min="5" max="6" width="9.88671875" customWidth="1"/>
    <col min="7" max="7" width="13.109375" customWidth="1"/>
  </cols>
  <sheetData>
    <row r="1" spans="1:9" ht="28.2" customHeight="1" x14ac:dyDescent="0.3">
      <c r="A1" s="575" t="s">
        <v>1540</v>
      </c>
      <c r="B1" s="575"/>
      <c r="C1" s="575"/>
      <c r="D1" s="575"/>
      <c r="E1" s="575"/>
      <c r="F1" s="575"/>
      <c r="G1" s="575"/>
    </row>
    <row r="2" spans="1:9" ht="16.2" thickBot="1" x14ac:dyDescent="0.35">
      <c r="A2" s="575" t="s">
        <v>1541</v>
      </c>
      <c r="B2" s="575"/>
      <c r="C2" s="575"/>
      <c r="D2" s="575"/>
      <c r="E2" s="575"/>
      <c r="F2" s="575"/>
      <c r="G2" s="575"/>
      <c r="H2" s="575"/>
      <c r="I2" s="575"/>
    </row>
    <row r="3" spans="1:9" ht="31.8" thickBot="1" x14ac:dyDescent="0.35">
      <c r="A3" s="698" t="s">
        <v>19</v>
      </c>
      <c r="B3" s="19" t="s">
        <v>20</v>
      </c>
      <c r="C3" s="230" t="s">
        <v>653</v>
      </c>
      <c r="D3" s="700" t="s">
        <v>21</v>
      </c>
      <c r="E3" s="701"/>
      <c r="F3" s="702"/>
      <c r="G3" s="698" t="s">
        <v>22</v>
      </c>
    </row>
    <row r="4" spans="1:9" ht="31.95" customHeight="1" thickBot="1" x14ac:dyDescent="0.35">
      <c r="A4" s="699"/>
      <c r="B4" s="20"/>
      <c r="C4" s="20"/>
      <c r="D4" s="21" t="s">
        <v>43</v>
      </c>
      <c r="E4" s="21" t="s">
        <v>44</v>
      </c>
      <c r="F4" s="21" t="s">
        <v>90</v>
      </c>
      <c r="G4" s="699"/>
    </row>
    <row r="5" spans="1:9" ht="16.2" thickBot="1" x14ac:dyDescent="0.35">
      <c r="A5" s="22">
        <v>1</v>
      </c>
      <c r="B5" s="23">
        <v>2</v>
      </c>
      <c r="C5" s="23">
        <v>3</v>
      </c>
      <c r="D5" s="23">
        <v>4</v>
      </c>
      <c r="E5" s="23">
        <v>5</v>
      </c>
      <c r="F5" s="23">
        <v>6</v>
      </c>
      <c r="G5" s="24">
        <v>7</v>
      </c>
    </row>
    <row r="6" spans="1:9" ht="16.2" thickBot="1" x14ac:dyDescent="0.35">
      <c r="A6" s="695" t="s">
        <v>843</v>
      </c>
      <c r="B6" s="696"/>
      <c r="C6" s="696"/>
      <c r="D6" s="696"/>
      <c r="E6" s="696"/>
      <c r="F6" s="696"/>
      <c r="G6" s="697"/>
    </row>
    <row r="7" spans="1:9" ht="31.8" thickBot="1" x14ac:dyDescent="0.35">
      <c r="A7" s="25"/>
      <c r="B7" s="235" t="s">
        <v>938</v>
      </c>
      <c r="C7" s="232"/>
      <c r="D7" s="232"/>
      <c r="E7" s="232"/>
      <c r="F7" s="232"/>
      <c r="G7" s="231" t="s">
        <v>437</v>
      </c>
    </row>
    <row r="8" spans="1:9" ht="47.4" thickBot="1" x14ac:dyDescent="0.35">
      <c r="A8" s="25" t="s">
        <v>807</v>
      </c>
      <c r="B8" s="357" t="s">
        <v>111</v>
      </c>
      <c r="C8" s="131" t="s">
        <v>650</v>
      </c>
      <c r="D8" s="358">
        <v>83</v>
      </c>
      <c r="E8" s="358">
        <v>86</v>
      </c>
      <c r="F8" s="358">
        <v>88</v>
      </c>
      <c r="G8" s="231"/>
    </row>
    <row r="9" spans="1:9" ht="31.8" thickBot="1" x14ac:dyDescent="0.35">
      <c r="A9" s="25" t="s">
        <v>807</v>
      </c>
      <c r="B9" s="357" t="s">
        <v>112</v>
      </c>
      <c r="C9" s="131" t="s">
        <v>650</v>
      </c>
      <c r="D9" s="358">
        <v>60</v>
      </c>
      <c r="E9" s="358">
        <v>63</v>
      </c>
      <c r="F9" s="358">
        <v>66</v>
      </c>
      <c r="G9" s="231"/>
    </row>
    <row r="10" spans="1:9" ht="39" customHeight="1" thickBot="1" x14ac:dyDescent="0.35">
      <c r="A10" s="25"/>
      <c r="B10" s="361" t="s">
        <v>931</v>
      </c>
      <c r="C10" s="233"/>
      <c r="D10" s="233"/>
      <c r="E10" s="233"/>
      <c r="F10" s="233"/>
      <c r="G10" s="231"/>
    </row>
    <row r="11" spans="1:9" ht="19.2" customHeight="1" thickBot="1" x14ac:dyDescent="0.35">
      <c r="A11" s="25" t="s">
        <v>229</v>
      </c>
      <c r="B11" s="359" t="s">
        <v>932</v>
      </c>
      <c r="C11" s="233" t="s">
        <v>649</v>
      </c>
      <c r="D11" s="233">
        <v>134</v>
      </c>
      <c r="E11" s="233">
        <v>94</v>
      </c>
      <c r="F11" s="233">
        <v>95</v>
      </c>
      <c r="G11" s="231"/>
    </row>
    <row r="12" spans="1:9" ht="25.95" customHeight="1" thickBot="1" x14ac:dyDescent="0.35">
      <c r="A12" s="25" t="s">
        <v>229</v>
      </c>
      <c r="B12" s="359" t="s">
        <v>933</v>
      </c>
      <c r="C12" s="233" t="s">
        <v>649</v>
      </c>
      <c r="D12" s="233" t="s">
        <v>1639</v>
      </c>
      <c r="E12" s="233"/>
      <c r="F12" s="233"/>
      <c r="G12" s="231"/>
    </row>
    <row r="13" spans="1:9" ht="29.4" customHeight="1" thickBot="1" x14ac:dyDescent="0.35">
      <c r="A13" s="25" t="s">
        <v>229</v>
      </c>
      <c r="B13" s="360" t="s">
        <v>934</v>
      </c>
      <c r="C13" s="233" t="s">
        <v>649</v>
      </c>
      <c r="D13" s="233">
        <v>136</v>
      </c>
      <c r="E13" s="233">
        <v>180</v>
      </c>
      <c r="F13" s="233">
        <v>183</v>
      </c>
      <c r="G13" s="231"/>
    </row>
    <row r="14" spans="1:9" ht="20.399999999999999" customHeight="1" thickBot="1" x14ac:dyDescent="0.35">
      <c r="A14" s="25" t="s">
        <v>229</v>
      </c>
      <c r="B14" s="359" t="s">
        <v>933</v>
      </c>
      <c r="C14" s="233" t="s">
        <v>649</v>
      </c>
      <c r="D14" s="233" t="s">
        <v>1640</v>
      </c>
      <c r="E14" s="233"/>
      <c r="F14" s="233"/>
      <c r="G14" s="231"/>
    </row>
    <row r="15" spans="1:9" ht="30" customHeight="1" thickBot="1" x14ac:dyDescent="0.35">
      <c r="A15" s="25" t="s">
        <v>229</v>
      </c>
      <c r="B15" s="360" t="s">
        <v>937</v>
      </c>
      <c r="C15" s="233" t="s">
        <v>649</v>
      </c>
      <c r="D15" s="233">
        <v>162</v>
      </c>
      <c r="E15" s="233">
        <v>173</v>
      </c>
      <c r="F15" s="233">
        <v>183</v>
      </c>
      <c r="G15" s="231"/>
    </row>
    <row r="16" spans="1:9" ht="31.8" thickBot="1" x14ac:dyDescent="0.35">
      <c r="A16" s="25" t="s">
        <v>229</v>
      </c>
      <c r="B16" s="360" t="s">
        <v>935</v>
      </c>
      <c r="C16" s="233" t="s">
        <v>657</v>
      </c>
      <c r="D16" s="233">
        <v>71</v>
      </c>
      <c r="E16" s="233">
        <v>71</v>
      </c>
      <c r="F16" s="233">
        <v>71</v>
      </c>
      <c r="G16" s="231"/>
    </row>
    <row r="17" spans="1:7" ht="51.6" customHeight="1" thickBot="1" x14ac:dyDescent="0.35">
      <c r="A17" s="25" t="s">
        <v>229</v>
      </c>
      <c r="B17" s="239" t="s">
        <v>1469</v>
      </c>
      <c r="C17" s="233" t="s">
        <v>657</v>
      </c>
      <c r="D17" s="233">
        <v>1</v>
      </c>
      <c r="E17" s="233">
        <v>1</v>
      </c>
      <c r="F17" s="233">
        <v>1</v>
      </c>
      <c r="G17" s="231"/>
    </row>
    <row r="18" spans="1:7" ht="49.95" customHeight="1" thickBot="1" x14ac:dyDescent="0.35">
      <c r="A18" s="25"/>
      <c r="B18" s="361" t="s">
        <v>1597</v>
      </c>
      <c r="C18" s="233"/>
      <c r="D18" s="233"/>
      <c r="E18" s="233"/>
      <c r="F18" s="233"/>
      <c r="G18" s="231"/>
    </row>
    <row r="19" spans="1:7" ht="16.2" thickBot="1" x14ac:dyDescent="0.35">
      <c r="A19" s="25" t="s">
        <v>229</v>
      </c>
      <c r="B19" s="359" t="s">
        <v>1598</v>
      </c>
      <c r="C19" s="233" t="s">
        <v>649</v>
      </c>
      <c r="D19" s="233">
        <v>27</v>
      </c>
      <c r="E19" s="233">
        <v>27</v>
      </c>
      <c r="F19" s="233">
        <v>27</v>
      </c>
      <c r="G19" s="231"/>
    </row>
    <row r="20" spans="1:7" ht="16.2" thickBot="1" x14ac:dyDescent="0.35">
      <c r="A20" s="25" t="s">
        <v>229</v>
      </c>
      <c r="B20" s="362" t="s">
        <v>933</v>
      </c>
      <c r="C20" s="233" t="s">
        <v>649</v>
      </c>
      <c r="D20" s="364" t="s">
        <v>942</v>
      </c>
      <c r="E20" s="233"/>
      <c r="F20" s="233"/>
      <c r="G20" s="231"/>
    </row>
    <row r="21" spans="1:7" ht="34.950000000000003" customHeight="1" thickBot="1" x14ac:dyDescent="0.35">
      <c r="A21" s="25" t="s">
        <v>229</v>
      </c>
      <c r="B21" s="238" t="s">
        <v>939</v>
      </c>
      <c r="C21" s="233" t="s">
        <v>649</v>
      </c>
      <c r="D21" s="365">
        <v>6</v>
      </c>
      <c r="E21" s="233"/>
      <c r="F21" s="233"/>
      <c r="G21" s="231"/>
    </row>
    <row r="22" spans="1:7" ht="16.2" thickBot="1" x14ac:dyDescent="0.35">
      <c r="A22" s="25" t="s">
        <v>229</v>
      </c>
      <c r="B22" s="359" t="s">
        <v>933</v>
      </c>
      <c r="C22" s="233" t="s">
        <v>649</v>
      </c>
      <c r="D22" s="364" t="s">
        <v>943</v>
      </c>
      <c r="E22" s="233"/>
      <c r="F22" s="233"/>
      <c r="G22" s="231"/>
    </row>
    <row r="23" spans="1:7" ht="16.2" thickBot="1" x14ac:dyDescent="0.35">
      <c r="A23" s="25" t="s">
        <v>229</v>
      </c>
      <c r="B23" s="359" t="s">
        <v>940</v>
      </c>
      <c r="C23" s="227" t="s">
        <v>936</v>
      </c>
      <c r="D23" s="504">
        <v>20</v>
      </c>
      <c r="E23" s="233"/>
      <c r="F23" s="233"/>
      <c r="G23" s="231"/>
    </row>
    <row r="24" spans="1:7" ht="16.2" thickBot="1" x14ac:dyDescent="0.35">
      <c r="A24" s="25" t="s">
        <v>229</v>
      </c>
      <c r="B24" s="363" t="s">
        <v>941</v>
      </c>
      <c r="C24" s="227" t="s">
        <v>936</v>
      </c>
      <c r="D24" s="504">
        <v>234</v>
      </c>
      <c r="E24" s="233"/>
      <c r="F24" s="233"/>
      <c r="G24" s="231"/>
    </row>
    <row r="25" spans="1:7" ht="31.8" thickBot="1" x14ac:dyDescent="0.35">
      <c r="A25" s="25"/>
      <c r="B25" s="367" t="s">
        <v>944</v>
      </c>
      <c r="C25" s="233"/>
      <c r="D25" s="233"/>
      <c r="E25" s="233"/>
      <c r="F25" s="233"/>
      <c r="G25" s="231"/>
    </row>
    <row r="26" spans="1:7" ht="18" customHeight="1" thickBot="1" x14ac:dyDescent="0.35">
      <c r="A26" s="25" t="s">
        <v>229</v>
      </c>
      <c r="B26" s="238" t="s">
        <v>945</v>
      </c>
      <c r="C26" s="233" t="s">
        <v>649</v>
      </c>
      <c r="D26" s="365">
        <v>8</v>
      </c>
      <c r="E26" s="233">
        <v>8</v>
      </c>
      <c r="F26" s="233">
        <v>8</v>
      </c>
      <c r="G26" s="231"/>
    </row>
    <row r="27" spans="1:7" ht="16.2" thickBot="1" x14ac:dyDescent="0.35">
      <c r="A27" s="25" t="s">
        <v>229</v>
      </c>
      <c r="B27" s="359" t="s">
        <v>933</v>
      </c>
      <c r="C27" s="233" t="s">
        <v>649</v>
      </c>
      <c r="D27" s="368" t="s">
        <v>946</v>
      </c>
      <c r="E27" s="131"/>
      <c r="F27" s="233"/>
      <c r="G27" s="231"/>
    </row>
    <row r="28" spans="1:7" ht="40.200000000000003" customHeight="1" thickBot="1" x14ac:dyDescent="0.35">
      <c r="A28" s="25"/>
      <c r="B28" s="367" t="s">
        <v>947</v>
      </c>
      <c r="C28" s="233"/>
      <c r="D28" s="233"/>
      <c r="E28" s="233"/>
      <c r="F28" s="233"/>
      <c r="G28" s="231"/>
    </row>
    <row r="29" spans="1:7" ht="31.8" thickBot="1" x14ac:dyDescent="0.35">
      <c r="A29" s="25" t="s">
        <v>229</v>
      </c>
      <c r="B29" s="366" t="s">
        <v>1599</v>
      </c>
      <c r="C29" s="233" t="s">
        <v>650</v>
      </c>
      <c r="D29" s="233">
        <v>100</v>
      </c>
      <c r="E29" s="233">
        <v>100</v>
      </c>
      <c r="F29" s="233">
        <v>100</v>
      </c>
      <c r="G29" s="231"/>
    </row>
    <row r="30" spans="1:7" ht="62.25" customHeight="1" thickBot="1" x14ac:dyDescent="0.35">
      <c r="A30" s="25"/>
      <c r="B30" s="367" t="s">
        <v>948</v>
      </c>
      <c r="C30" s="233"/>
      <c r="D30" s="233"/>
      <c r="E30" s="233"/>
      <c r="F30" s="233"/>
      <c r="G30" s="231"/>
    </row>
    <row r="31" spans="1:7" ht="51.6" customHeight="1" thickBot="1" x14ac:dyDescent="0.35">
      <c r="A31" s="25" t="s">
        <v>229</v>
      </c>
      <c r="B31" s="366" t="s">
        <v>949</v>
      </c>
      <c r="C31" s="233" t="s">
        <v>650</v>
      </c>
      <c r="D31" s="233">
        <v>100</v>
      </c>
      <c r="E31" s="233">
        <v>100</v>
      </c>
      <c r="F31" s="233">
        <v>100</v>
      </c>
      <c r="G31" s="231"/>
    </row>
    <row r="32" spans="1:7" ht="31.8" thickBot="1" x14ac:dyDescent="0.35">
      <c r="A32" s="25"/>
      <c r="B32" s="367" t="s">
        <v>950</v>
      </c>
      <c r="C32" s="233"/>
      <c r="D32" s="233"/>
      <c r="E32" s="233"/>
      <c r="F32" s="233"/>
      <c r="G32" s="231"/>
    </row>
    <row r="33" spans="1:9" ht="40.200000000000003" customHeight="1" thickBot="1" x14ac:dyDescent="0.35">
      <c r="A33" s="369" t="s">
        <v>229</v>
      </c>
      <c r="B33" s="359" t="s">
        <v>951</v>
      </c>
      <c r="C33" s="122" t="s">
        <v>657</v>
      </c>
      <c r="D33" s="122">
        <v>50</v>
      </c>
      <c r="E33" s="122">
        <v>50</v>
      </c>
      <c r="F33" s="122">
        <v>50</v>
      </c>
      <c r="G33" s="538"/>
      <c r="H33" s="487"/>
      <c r="I33" s="487"/>
    </row>
    <row r="34" spans="1:9" ht="35.4" customHeight="1" thickBot="1" x14ac:dyDescent="0.35">
      <c r="A34" s="25"/>
      <c r="B34" s="370" t="s">
        <v>1384</v>
      </c>
      <c r="C34" s="232"/>
      <c r="D34" s="232"/>
      <c r="E34" s="232"/>
      <c r="F34" s="232"/>
      <c r="G34" s="231"/>
    </row>
    <row r="35" spans="1:9" ht="31.8" thickBot="1" x14ac:dyDescent="0.35">
      <c r="A35" s="25"/>
      <c r="B35" s="478" t="s">
        <v>1385</v>
      </c>
      <c r="C35" s="131"/>
      <c r="D35" s="358"/>
      <c r="E35" s="358"/>
      <c r="F35" s="358"/>
      <c r="G35" s="231"/>
    </row>
    <row r="36" spans="1:9" ht="47.4" thickBot="1" x14ac:dyDescent="0.35">
      <c r="A36" s="25" t="s">
        <v>229</v>
      </c>
      <c r="B36" s="237" t="s">
        <v>1386</v>
      </c>
      <c r="C36" s="233" t="s">
        <v>655</v>
      </c>
      <c r="D36" s="233">
        <v>2118</v>
      </c>
      <c r="E36" s="233">
        <v>2353</v>
      </c>
      <c r="F36" s="233">
        <v>2580</v>
      </c>
      <c r="G36" s="231"/>
    </row>
    <row r="37" spans="1:9" ht="21" customHeight="1" thickBot="1" x14ac:dyDescent="0.35">
      <c r="A37" s="25"/>
      <c r="B37" s="361" t="s">
        <v>1387</v>
      </c>
      <c r="C37" s="233"/>
      <c r="D37" s="233"/>
      <c r="E37" s="233"/>
      <c r="F37" s="233"/>
      <c r="G37" s="231"/>
    </row>
    <row r="38" spans="1:9" ht="66.75" customHeight="1" thickBot="1" x14ac:dyDescent="0.35">
      <c r="A38" s="25" t="s">
        <v>229</v>
      </c>
      <c r="B38" s="237" t="s">
        <v>1388</v>
      </c>
      <c r="C38" s="233" t="s">
        <v>650</v>
      </c>
      <c r="D38" s="233">
        <v>66</v>
      </c>
      <c r="E38" s="233">
        <v>68</v>
      </c>
      <c r="F38" s="233">
        <v>70</v>
      </c>
      <c r="G38" s="231"/>
    </row>
    <row r="39" spans="1:9" ht="31.8" thickBot="1" x14ac:dyDescent="0.35">
      <c r="A39" s="25"/>
      <c r="B39" s="361" t="s">
        <v>1389</v>
      </c>
      <c r="C39" s="233"/>
      <c r="D39" s="233"/>
      <c r="E39" s="233"/>
      <c r="F39" s="233"/>
      <c r="G39" s="231"/>
    </row>
    <row r="40" spans="1:9" ht="35.4" customHeight="1" thickBot="1" x14ac:dyDescent="0.35">
      <c r="A40" s="25" t="s">
        <v>229</v>
      </c>
      <c r="B40" s="480" t="s">
        <v>1600</v>
      </c>
      <c r="C40" s="233" t="s">
        <v>650</v>
      </c>
      <c r="D40" s="233">
        <v>86</v>
      </c>
      <c r="E40" s="233">
        <v>88</v>
      </c>
      <c r="F40" s="233">
        <v>90</v>
      </c>
      <c r="G40" s="231"/>
    </row>
    <row r="41" spans="1:9" ht="117.6" customHeight="1" thickBot="1" x14ac:dyDescent="0.35">
      <c r="A41" s="25" t="s">
        <v>229</v>
      </c>
      <c r="B41" s="479" t="s">
        <v>1601</v>
      </c>
      <c r="C41" s="233" t="s">
        <v>650</v>
      </c>
      <c r="D41" s="233">
        <v>100</v>
      </c>
      <c r="E41" s="233">
        <v>100</v>
      </c>
      <c r="F41" s="233">
        <v>100</v>
      </c>
      <c r="G41" s="231"/>
    </row>
    <row r="42" spans="1:9" ht="31.8" thickBot="1" x14ac:dyDescent="0.35">
      <c r="A42" s="25"/>
      <c r="B42" s="361" t="s">
        <v>1390</v>
      </c>
      <c r="C42" s="233"/>
      <c r="D42" s="233"/>
      <c r="E42" s="233"/>
      <c r="F42" s="233"/>
      <c r="G42" s="231"/>
    </row>
    <row r="43" spans="1:9" ht="47.4" thickBot="1" x14ac:dyDescent="0.35">
      <c r="A43" s="25" t="s">
        <v>229</v>
      </c>
      <c r="B43" s="480" t="s">
        <v>1391</v>
      </c>
      <c r="C43" s="233" t="s">
        <v>655</v>
      </c>
      <c r="D43" s="233">
        <v>31</v>
      </c>
      <c r="E43" s="233">
        <v>32</v>
      </c>
      <c r="F43" s="233">
        <v>33</v>
      </c>
      <c r="G43" s="231"/>
    </row>
    <row r="44" spans="1:9" ht="38.4" customHeight="1" thickBot="1" x14ac:dyDescent="0.35">
      <c r="A44" s="25" t="s">
        <v>229</v>
      </c>
      <c r="B44" s="480" t="s">
        <v>1392</v>
      </c>
      <c r="C44" s="233" t="s">
        <v>655</v>
      </c>
      <c r="D44" s="233">
        <v>6</v>
      </c>
      <c r="E44" s="233">
        <v>6</v>
      </c>
      <c r="F44" s="233">
        <v>6</v>
      </c>
      <c r="G44" s="231"/>
    </row>
    <row r="45" spans="1:9" ht="18" customHeight="1" thickBot="1" x14ac:dyDescent="0.35">
      <c r="A45" s="25"/>
      <c r="B45" s="361" t="s">
        <v>1393</v>
      </c>
      <c r="C45" s="233"/>
      <c r="D45" s="233"/>
      <c r="E45" s="233"/>
      <c r="F45" s="233"/>
      <c r="G45" s="231"/>
    </row>
    <row r="46" spans="1:9" ht="31.8" thickBot="1" x14ac:dyDescent="0.35">
      <c r="A46" s="25" t="s">
        <v>229</v>
      </c>
      <c r="B46" s="237" t="s">
        <v>1394</v>
      </c>
      <c r="C46" s="233" t="s">
        <v>650</v>
      </c>
      <c r="D46" s="233">
        <v>100</v>
      </c>
      <c r="E46" s="233">
        <v>100</v>
      </c>
      <c r="F46" s="233">
        <v>100</v>
      </c>
      <c r="G46" s="231"/>
    </row>
    <row r="47" spans="1:9" ht="16.2" thickBot="1" x14ac:dyDescent="0.35">
      <c r="A47" s="25"/>
      <c r="B47" s="361" t="s">
        <v>1395</v>
      </c>
      <c r="C47" s="233"/>
      <c r="D47" s="233"/>
      <c r="E47" s="233"/>
      <c r="F47" s="233"/>
      <c r="G47" s="231"/>
    </row>
    <row r="48" spans="1:9" ht="50.4" customHeight="1" thickBot="1" x14ac:dyDescent="0.35">
      <c r="A48" s="25" t="s">
        <v>229</v>
      </c>
      <c r="B48" s="237" t="s">
        <v>1396</v>
      </c>
      <c r="C48" s="233" t="s">
        <v>650</v>
      </c>
      <c r="D48" s="233">
        <v>99.5</v>
      </c>
      <c r="E48" s="233">
        <v>99.5</v>
      </c>
      <c r="F48" s="233">
        <v>99.5</v>
      </c>
      <c r="G48" s="231"/>
    </row>
    <row r="49" spans="1:7" ht="16.2" thickBot="1" x14ac:dyDescent="0.35">
      <c r="A49" s="25"/>
      <c r="B49" s="361" t="s">
        <v>1398</v>
      </c>
      <c r="C49" s="233"/>
      <c r="D49" s="233"/>
      <c r="E49" s="233"/>
      <c r="F49" s="233"/>
      <c r="G49" s="231"/>
    </row>
    <row r="50" spans="1:7" ht="21.6" customHeight="1" thickBot="1" x14ac:dyDescent="0.35">
      <c r="A50" s="25"/>
      <c r="B50" s="361" t="s">
        <v>1397</v>
      </c>
      <c r="C50" s="233"/>
      <c r="D50" s="233"/>
      <c r="E50" s="233"/>
      <c r="F50" s="233"/>
      <c r="G50" s="231"/>
    </row>
    <row r="51" spans="1:7" ht="55.95" customHeight="1" thickBot="1" x14ac:dyDescent="0.35">
      <c r="A51" s="25" t="s">
        <v>229</v>
      </c>
      <c r="B51" s="237" t="s">
        <v>1399</v>
      </c>
      <c r="C51" s="233" t="s">
        <v>650</v>
      </c>
      <c r="D51" s="233">
        <v>80</v>
      </c>
      <c r="E51" s="233">
        <v>80</v>
      </c>
      <c r="F51" s="233">
        <v>80</v>
      </c>
      <c r="G51" s="231"/>
    </row>
    <row r="52" spans="1:7" ht="21" customHeight="1" thickBot="1" x14ac:dyDescent="0.35">
      <c r="A52" s="25"/>
      <c r="B52" s="361" t="s">
        <v>1400</v>
      </c>
      <c r="C52" s="233"/>
      <c r="D52" s="233"/>
      <c r="E52" s="233"/>
      <c r="F52" s="233"/>
      <c r="G52" s="231"/>
    </row>
    <row r="53" spans="1:7" ht="100.95" customHeight="1" thickBot="1" x14ac:dyDescent="0.35">
      <c r="A53" s="25" t="s">
        <v>229</v>
      </c>
      <c r="B53" s="237" t="s">
        <v>1401</v>
      </c>
      <c r="C53" s="233" t="s">
        <v>650</v>
      </c>
      <c r="D53" s="233">
        <v>4.7</v>
      </c>
      <c r="E53" s="233">
        <v>4.5999999999999996</v>
      </c>
      <c r="F53" s="233">
        <v>4.5</v>
      </c>
      <c r="G53" s="231"/>
    </row>
    <row r="54" spans="1:7" ht="31.8" thickBot="1" x14ac:dyDescent="0.35">
      <c r="A54" s="25"/>
      <c r="B54" s="361" t="s">
        <v>1402</v>
      </c>
      <c r="C54" s="233"/>
      <c r="D54" s="233"/>
      <c r="E54" s="233"/>
      <c r="F54" s="233"/>
      <c r="G54" s="231"/>
    </row>
    <row r="55" spans="1:7" ht="54" customHeight="1" thickBot="1" x14ac:dyDescent="0.35">
      <c r="A55" s="25" t="s">
        <v>229</v>
      </c>
      <c r="B55" s="237" t="s">
        <v>1403</v>
      </c>
      <c r="C55" s="233" t="s">
        <v>650</v>
      </c>
      <c r="D55" s="233">
        <v>63.8</v>
      </c>
      <c r="E55" s="233">
        <v>64.8</v>
      </c>
      <c r="F55" s="233">
        <v>65.8</v>
      </c>
      <c r="G55" s="231"/>
    </row>
    <row r="56" spans="1:7" ht="31.8" thickBot="1" x14ac:dyDescent="0.35">
      <c r="A56" s="25"/>
      <c r="B56" s="361" t="s">
        <v>1404</v>
      </c>
      <c r="C56" s="233"/>
      <c r="D56" s="233"/>
      <c r="E56" s="233"/>
      <c r="F56" s="233"/>
      <c r="G56" s="231"/>
    </row>
    <row r="57" spans="1:7" ht="67.95" customHeight="1" thickBot="1" x14ac:dyDescent="0.35">
      <c r="A57" s="25" t="s">
        <v>229</v>
      </c>
      <c r="B57" s="237" t="s">
        <v>1405</v>
      </c>
      <c r="C57" s="233" t="s">
        <v>650</v>
      </c>
      <c r="D57" s="233">
        <v>100</v>
      </c>
      <c r="E57" s="233">
        <v>100</v>
      </c>
      <c r="F57" s="233">
        <v>100</v>
      </c>
      <c r="G57" s="231"/>
    </row>
    <row r="58" spans="1:7" ht="31.8" thickBot="1" x14ac:dyDescent="0.35">
      <c r="A58" s="25"/>
      <c r="B58" s="361" t="s">
        <v>1406</v>
      </c>
      <c r="C58" s="233"/>
      <c r="D58" s="233"/>
      <c r="E58" s="233"/>
      <c r="F58" s="233"/>
      <c r="G58" s="231"/>
    </row>
    <row r="59" spans="1:7" ht="65.25" customHeight="1" thickBot="1" x14ac:dyDescent="0.35">
      <c r="A59" s="25"/>
      <c r="B59" s="361" t="s">
        <v>1407</v>
      </c>
      <c r="C59" s="233"/>
      <c r="D59" s="233"/>
      <c r="E59" s="233"/>
      <c r="F59" s="233"/>
      <c r="G59" s="231"/>
    </row>
    <row r="60" spans="1:7" ht="37.200000000000003" customHeight="1" thickBot="1" x14ac:dyDescent="0.35">
      <c r="A60" s="25" t="s">
        <v>229</v>
      </c>
      <c r="B60" s="237" t="s">
        <v>1408</v>
      </c>
      <c r="C60" s="233" t="s">
        <v>657</v>
      </c>
      <c r="D60" s="233">
        <v>6</v>
      </c>
      <c r="E60" s="233">
        <v>6</v>
      </c>
      <c r="F60" s="233">
        <v>6</v>
      </c>
      <c r="G60" s="231"/>
    </row>
    <row r="61" spans="1:7" ht="33" customHeight="1" thickBot="1" x14ac:dyDescent="0.35">
      <c r="A61" s="25"/>
      <c r="B61" s="361" t="s">
        <v>1409</v>
      </c>
      <c r="C61" s="233"/>
      <c r="D61" s="233"/>
      <c r="E61" s="233"/>
      <c r="F61" s="233"/>
      <c r="G61" s="231"/>
    </row>
    <row r="62" spans="1:7" ht="39.6" customHeight="1" thickBot="1" x14ac:dyDescent="0.35">
      <c r="A62" s="25" t="s">
        <v>229</v>
      </c>
      <c r="B62" s="237" t="s">
        <v>1410</v>
      </c>
      <c r="C62" s="233" t="s">
        <v>657</v>
      </c>
      <c r="D62" s="233">
        <v>1300</v>
      </c>
      <c r="E62" s="233">
        <v>1300</v>
      </c>
      <c r="F62" s="233">
        <v>1300</v>
      </c>
      <c r="G62" s="231"/>
    </row>
    <row r="63" spans="1:7" ht="33.75" customHeight="1" thickBot="1" x14ac:dyDescent="0.35">
      <c r="A63" s="25"/>
      <c r="B63" s="361" t="s">
        <v>1411</v>
      </c>
      <c r="C63" s="233"/>
      <c r="D63" s="233"/>
      <c r="E63" s="233"/>
      <c r="F63" s="233"/>
      <c r="G63" s="231"/>
    </row>
    <row r="64" spans="1:7" ht="16.2" thickBot="1" x14ac:dyDescent="0.35">
      <c r="A64" s="695" t="s">
        <v>844</v>
      </c>
      <c r="B64" s="696"/>
      <c r="C64" s="696"/>
      <c r="D64" s="696"/>
      <c r="E64" s="696"/>
      <c r="F64" s="696"/>
      <c r="G64" s="697"/>
    </row>
    <row r="65" spans="1:7" ht="47.4" thickBot="1" x14ac:dyDescent="0.35">
      <c r="A65" s="25"/>
      <c r="B65" s="505" t="s">
        <v>1470</v>
      </c>
      <c r="C65" s="232"/>
      <c r="D65" s="232"/>
      <c r="E65" s="232"/>
      <c r="F65" s="232"/>
      <c r="G65" s="231" t="s">
        <v>453</v>
      </c>
    </row>
    <row r="66" spans="1:7" ht="78.599999999999994" thickBot="1" x14ac:dyDescent="0.35">
      <c r="A66" s="25"/>
      <c r="B66" s="361" t="s">
        <v>958</v>
      </c>
      <c r="C66" s="233" t="s">
        <v>657</v>
      </c>
      <c r="D66" s="233"/>
      <c r="E66" s="233"/>
      <c r="F66" s="233"/>
      <c r="G66" s="231" t="s">
        <v>553</v>
      </c>
    </row>
    <row r="67" spans="1:7" ht="16.2" thickBot="1" x14ac:dyDescent="0.35">
      <c r="A67" s="462" t="s">
        <v>229</v>
      </c>
      <c r="B67" s="474" t="s">
        <v>1471</v>
      </c>
      <c r="C67" s="473" t="s">
        <v>657</v>
      </c>
      <c r="D67" s="473">
        <v>2</v>
      </c>
      <c r="E67" s="473"/>
      <c r="F67" s="473"/>
      <c r="G67" s="474"/>
    </row>
    <row r="68" spans="1:7" ht="47.4" thickBot="1" x14ac:dyDescent="0.35">
      <c r="A68" s="462" t="s">
        <v>229</v>
      </c>
      <c r="B68" s="474" t="s">
        <v>1472</v>
      </c>
      <c r="C68" s="473" t="s">
        <v>657</v>
      </c>
      <c r="D68" s="473">
        <v>2</v>
      </c>
      <c r="E68" s="473"/>
      <c r="F68" s="473"/>
      <c r="G68" s="474"/>
    </row>
    <row r="69" spans="1:7" ht="47.4" thickBot="1" x14ac:dyDescent="0.35">
      <c r="A69" s="462"/>
      <c r="B69" s="475" t="s">
        <v>959</v>
      </c>
      <c r="C69" s="232"/>
      <c r="D69" s="232"/>
      <c r="E69" s="232"/>
      <c r="F69" s="232"/>
      <c r="G69" s="231" t="s">
        <v>553</v>
      </c>
    </row>
    <row r="70" spans="1:7" ht="16.2" thickBot="1" x14ac:dyDescent="0.35">
      <c r="A70" s="462" t="s">
        <v>229</v>
      </c>
      <c r="B70" s="474" t="s">
        <v>1471</v>
      </c>
      <c r="C70" s="506" t="s">
        <v>657</v>
      </c>
      <c r="D70" s="506"/>
      <c r="E70" s="506">
        <v>1</v>
      </c>
      <c r="F70" s="506"/>
      <c r="G70" s="474"/>
    </row>
    <row r="71" spans="1:7" ht="63" thickBot="1" x14ac:dyDescent="0.35">
      <c r="A71" s="462"/>
      <c r="B71" s="361" t="s">
        <v>1602</v>
      </c>
      <c r="C71" s="232"/>
      <c r="D71" s="232"/>
      <c r="E71" s="232"/>
      <c r="F71" s="232"/>
      <c r="G71" s="231" t="s">
        <v>238</v>
      </c>
    </row>
    <row r="72" spans="1:7" ht="16.2" thickBot="1" x14ac:dyDescent="0.35">
      <c r="A72" s="462" t="s">
        <v>229</v>
      </c>
      <c r="B72" s="474" t="s">
        <v>1471</v>
      </c>
      <c r="C72" s="506" t="s">
        <v>657</v>
      </c>
      <c r="D72" s="506"/>
      <c r="E72" s="506">
        <v>1</v>
      </c>
      <c r="F72" s="506"/>
      <c r="G72" s="474"/>
    </row>
    <row r="73" spans="1:7" ht="16.2" thickBot="1" x14ac:dyDescent="0.35">
      <c r="A73" s="462" t="s">
        <v>229</v>
      </c>
      <c r="B73" s="474" t="s">
        <v>1473</v>
      </c>
      <c r="C73" s="506" t="s">
        <v>1474</v>
      </c>
      <c r="D73" s="506"/>
      <c r="E73" s="506">
        <v>1</v>
      </c>
      <c r="F73" s="506"/>
      <c r="G73" s="474"/>
    </row>
    <row r="74" spans="1:7" ht="63" thickBot="1" x14ac:dyDescent="0.35">
      <c r="A74" s="462"/>
      <c r="B74" s="361" t="s">
        <v>960</v>
      </c>
      <c r="C74" s="232"/>
      <c r="D74" s="232"/>
      <c r="E74" s="232"/>
      <c r="F74" s="232"/>
      <c r="G74" s="231" t="s">
        <v>238</v>
      </c>
    </row>
    <row r="75" spans="1:7" ht="16.2" thickBot="1" x14ac:dyDescent="0.35">
      <c r="A75" s="462" t="s">
        <v>229</v>
      </c>
      <c r="B75" s="474" t="s">
        <v>1475</v>
      </c>
      <c r="C75" s="506" t="s">
        <v>657</v>
      </c>
      <c r="D75" s="506"/>
      <c r="E75" s="506">
        <v>2</v>
      </c>
      <c r="F75" s="506">
        <v>2</v>
      </c>
      <c r="G75" s="474"/>
    </row>
    <row r="76" spans="1:7" ht="16.2" thickBot="1" x14ac:dyDescent="0.35">
      <c r="A76" s="462" t="s">
        <v>229</v>
      </c>
      <c r="B76" s="474" t="s">
        <v>1603</v>
      </c>
      <c r="C76" s="506" t="s">
        <v>657</v>
      </c>
      <c r="D76" s="506"/>
      <c r="E76" s="506">
        <v>2</v>
      </c>
      <c r="F76" s="506">
        <v>2</v>
      </c>
      <c r="G76" s="474"/>
    </row>
    <row r="77" spans="1:7" ht="31.8" thickBot="1" x14ac:dyDescent="0.35">
      <c r="A77" s="462"/>
      <c r="B77" s="475" t="s">
        <v>961</v>
      </c>
      <c r="C77" s="506"/>
      <c r="D77" s="506"/>
      <c r="E77" s="506"/>
      <c r="F77" s="506"/>
      <c r="G77" s="474" t="s">
        <v>259</v>
      </c>
    </row>
    <row r="78" spans="1:7" ht="16.2" thickBot="1" x14ac:dyDescent="0.35">
      <c r="A78" s="462" t="s">
        <v>229</v>
      </c>
      <c r="B78" s="474" t="s">
        <v>1471</v>
      </c>
      <c r="C78" s="506" t="s">
        <v>657</v>
      </c>
      <c r="D78" s="506">
        <v>1</v>
      </c>
      <c r="E78" s="506"/>
      <c r="F78" s="506"/>
      <c r="G78" s="474"/>
    </row>
    <row r="79" spans="1:7" ht="31.8" thickBot="1" x14ac:dyDescent="0.35">
      <c r="A79" s="462" t="s">
        <v>229</v>
      </c>
      <c r="B79" s="474" t="s">
        <v>1604</v>
      </c>
      <c r="C79" s="506" t="s">
        <v>657</v>
      </c>
      <c r="D79" s="506">
        <v>1</v>
      </c>
      <c r="E79" s="506"/>
      <c r="F79" s="506"/>
      <c r="G79" s="474"/>
    </row>
    <row r="80" spans="1:7" ht="31.8" thickBot="1" x14ac:dyDescent="0.35">
      <c r="A80" s="462"/>
      <c r="B80" s="475" t="s">
        <v>962</v>
      </c>
      <c r="C80" s="506"/>
      <c r="D80" s="506"/>
      <c r="E80" s="506"/>
      <c r="F80" s="506"/>
      <c r="G80" s="474" t="s">
        <v>259</v>
      </c>
    </row>
    <row r="81" spans="1:7" ht="16.2" thickBot="1" x14ac:dyDescent="0.35">
      <c r="A81" s="462" t="s">
        <v>229</v>
      </c>
      <c r="B81" s="474" t="s">
        <v>1471</v>
      </c>
      <c r="C81" s="506" t="s">
        <v>657</v>
      </c>
      <c r="D81" s="506">
        <v>1</v>
      </c>
      <c r="E81" s="506"/>
      <c r="F81" s="506"/>
      <c r="G81" s="474"/>
    </row>
    <row r="82" spans="1:7" ht="16.2" thickBot="1" x14ac:dyDescent="0.35">
      <c r="A82" s="462"/>
      <c r="B82" s="475" t="s">
        <v>963</v>
      </c>
      <c r="C82" s="506"/>
      <c r="D82" s="506"/>
      <c r="E82" s="506"/>
      <c r="F82" s="506"/>
      <c r="G82" s="474" t="s">
        <v>259</v>
      </c>
    </row>
    <row r="83" spans="1:7" ht="16.2" thickBot="1" x14ac:dyDescent="0.35">
      <c r="A83" s="462" t="s">
        <v>229</v>
      </c>
      <c r="B83" s="474" t="s">
        <v>1471</v>
      </c>
      <c r="C83" s="506" t="s">
        <v>657</v>
      </c>
      <c r="D83" s="506"/>
      <c r="E83" s="506"/>
      <c r="F83" s="506">
        <v>1</v>
      </c>
      <c r="G83" s="474"/>
    </row>
    <row r="84" spans="1:7" ht="16.2" thickBot="1" x14ac:dyDescent="0.35">
      <c r="A84" s="462" t="s">
        <v>229</v>
      </c>
      <c r="B84" s="474" t="s">
        <v>1476</v>
      </c>
      <c r="C84" s="506" t="s">
        <v>1474</v>
      </c>
      <c r="D84" s="506"/>
      <c r="E84" s="506"/>
      <c r="F84" s="506">
        <v>12</v>
      </c>
      <c r="G84" s="474"/>
    </row>
    <row r="85" spans="1:7" ht="31.8" thickBot="1" x14ac:dyDescent="0.35">
      <c r="A85" s="462"/>
      <c r="B85" s="475" t="s">
        <v>964</v>
      </c>
      <c r="C85" s="506"/>
      <c r="D85" s="506"/>
      <c r="E85" s="506"/>
      <c r="F85" s="506"/>
      <c r="G85" s="474" t="s">
        <v>278</v>
      </c>
    </row>
    <row r="86" spans="1:7" ht="16.2" thickBot="1" x14ac:dyDescent="0.35">
      <c r="A86" s="462" t="s">
        <v>229</v>
      </c>
      <c r="B86" s="474" t="s">
        <v>1471</v>
      </c>
      <c r="C86" s="506" t="s">
        <v>894</v>
      </c>
      <c r="D86" s="506">
        <v>5</v>
      </c>
      <c r="E86" s="506">
        <v>1</v>
      </c>
      <c r="F86" s="506">
        <v>2</v>
      </c>
      <c r="G86" s="474"/>
    </row>
    <row r="87" spans="1:7" ht="31.8" thickBot="1" x14ac:dyDescent="0.35">
      <c r="A87" s="462" t="s">
        <v>229</v>
      </c>
      <c r="B87" s="474" t="s">
        <v>1606</v>
      </c>
      <c r="C87" s="506" t="s">
        <v>1474</v>
      </c>
      <c r="D87" s="506">
        <v>2</v>
      </c>
      <c r="E87" s="506"/>
      <c r="F87" s="506">
        <v>1</v>
      </c>
      <c r="G87" s="474"/>
    </row>
    <row r="88" spans="1:7" ht="47.4" thickBot="1" x14ac:dyDescent="0.35">
      <c r="A88" s="462"/>
      <c r="B88" s="361" t="s">
        <v>965</v>
      </c>
      <c r="C88" s="232"/>
      <c r="D88" s="232"/>
      <c r="E88" s="232"/>
      <c r="F88" s="232"/>
      <c r="G88" s="231" t="s">
        <v>289</v>
      </c>
    </row>
    <row r="89" spans="1:7" ht="16.2" thickBot="1" x14ac:dyDescent="0.35">
      <c r="A89" s="462" t="s">
        <v>229</v>
      </c>
      <c r="B89" s="474" t="s">
        <v>1471</v>
      </c>
      <c r="C89" s="506" t="s">
        <v>657</v>
      </c>
      <c r="D89" s="506"/>
      <c r="E89" s="506"/>
      <c r="F89" s="506">
        <v>1</v>
      </c>
      <c r="G89" s="474"/>
    </row>
    <row r="90" spans="1:7" ht="31.8" thickBot="1" x14ac:dyDescent="0.35">
      <c r="A90" s="462" t="s">
        <v>229</v>
      </c>
      <c r="B90" s="474" t="s">
        <v>1477</v>
      </c>
      <c r="C90" s="506" t="s">
        <v>1474</v>
      </c>
      <c r="D90" s="506"/>
      <c r="E90" s="506">
        <v>10</v>
      </c>
      <c r="F90" s="506"/>
      <c r="G90" s="474"/>
    </row>
    <row r="91" spans="1:7" ht="31.8" thickBot="1" x14ac:dyDescent="0.35">
      <c r="A91" s="462"/>
      <c r="B91" s="361" t="s">
        <v>1478</v>
      </c>
      <c r="C91" s="232"/>
      <c r="D91" s="232"/>
      <c r="E91" s="232"/>
      <c r="F91" s="232"/>
      <c r="G91" s="231" t="s">
        <v>292</v>
      </c>
    </row>
    <row r="92" spans="1:7" ht="31.8" thickBot="1" x14ac:dyDescent="0.35">
      <c r="A92" s="462"/>
      <c r="B92" s="361" t="s">
        <v>966</v>
      </c>
      <c r="C92" s="232"/>
      <c r="D92" s="232"/>
      <c r="E92" s="232"/>
      <c r="F92" s="232"/>
      <c r="G92" s="231" t="s">
        <v>298</v>
      </c>
    </row>
    <row r="93" spans="1:7" ht="31.8" thickBot="1" x14ac:dyDescent="0.35">
      <c r="A93" s="462"/>
      <c r="B93" s="361" t="s">
        <v>967</v>
      </c>
      <c r="C93" s="232"/>
      <c r="D93" s="232"/>
      <c r="E93" s="232"/>
      <c r="F93" s="232"/>
      <c r="G93" s="231" t="s">
        <v>307</v>
      </c>
    </row>
    <row r="94" spans="1:7" ht="16.2" thickBot="1" x14ac:dyDescent="0.35">
      <c r="A94" s="462" t="s">
        <v>229</v>
      </c>
      <c r="B94" s="474" t="s">
        <v>1471</v>
      </c>
      <c r="C94" s="506" t="s">
        <v>657</v>
      </c>
      <c r="D94" s="506">
        <v>1</v>
      </c>
      <c r="E94" s="506"/>
      <c r="F94" s="506"/>
      <c r="G94" s="474"/>
    </row>
    <row r="95" spans="1:7" ht="16.2" thickBot="1" x14ac:dyDescent="0.35">
      <c r="A95" s="462" t="s">
        <v>229</v>
      </c>
      <c r="B95" s="474" t="s">
        <v>1479</v>
      </c>
      <c r="C95" s="506" t="s">
        <v>650</v>
      </c>
      <c r="D95" s="506">
        <v>100</v>
      </c>
      <c r="E95" s="506"/>
      <c r="F95" s="506"/>
      <c r="G95" s="474"/>
    </row>
    <row r="96" spans="1:7" ht="31.8" thickBot="1" x14ac:dyDescent="0.35">
      <c r="A96" s="462"/>
      <c r="B96" s="361" t="s">
        <v>968</v>
      </c>
      <c r="C96" s="232"/>
      <c r="D96" s="232"/>
      <c r="E96" s="232"/>
      <c r="F96" s="232"/>
      <c r="G96" s="231" t="s">
        <v>312</v>
      </c>
    </row>
    <row r="97" spans="1:7" ht="16.2" thickBot="1" x14ac:dyDescent="0.35">
      <c r="A97" s="462" t="s">
        <v>229</v>
      </c>
      <c r="B97" s="474" t="s">
        <v>1471</v>
      </c>
      <c r="C97" s="506" t="s">
        <v>657</v>
      </c>
      <c r="D97" s="506">
        <v>1</v>
      </c>
      <c r="E97" s="506"/>
      <c r="F97" s="506"/>
      <c r="G97" s="474"/>
    </row>
    <row r="98" spans="1:7" ht="16.2" thickBot="1" x14ac:dyDescent="0.35">
      <c r="A98" s="462" t="s">
        <v>229</v>
      </c>
      <c r="B98" s="474" t="s">
        <v>1480</v>
      </c>
      <c r="C98" s="506" t="s">
        <v>1474</v>
      </c>
      <c r="D98" s="506">
        <v>15</v>
      </c>
      <c r="E98" s="506"/>
      <c r="F98" s="506"/>
      <c r="G98" s="474"/>
    </row>
    <row r="99" spans="1:7" ht="63" thickBot="1" x14ac:dyDescent="0.35">
      <c r="A99" s="462"/>
      <c r="B99" s="361" t="s">
        <v>969</v>
      </c>
      <c r="C99" s="232"/>
      <c r="D99" s="232"/>
      <c r="E99" s="232"/>
      <c r="F99" s="232"/>
      <c r="G99" s="231" t="s">
        <v>316</v>
      </c>
    </row>
    <row r="100" spans="1:7" ht="16.2" thickBot="1" x14ac:dyDescent="0.35">
      <c r="A100" s="462" t="s">
        <v>229</v>
      </c>
      <c r="B100" s="474" t="s">
        <v>1471</v>
      </c>
      <c r="C100" s="506" t="s">
        <v>657</v>
      </c>
      <c r="D100" s="506">
        <v>6</v>
      </c>
      <c r="E100" s="506"/>
      <c r="F100" s="506"/>
      <c r="G100" s="474"/>
    </row>
    <row r="101" spans="1:7" ht="16.2" thickBot="1" x14ac:dyDescent="0.35">
      <c r="A101" s="462" t="s">
        <v>229</v>
      </c>
      <c r="B101" s="474" t="s">
        <v>1289</v>
      </c>
      <c r="C101" s="506" t="s">
        <v>1481</v>
      </c>
      <c r="D101" s="506">
        <v>637661</v>
      </c>
      <c r="E101" s="506"/>
      <c r="F101" s="506"/>
      <c r="G101" s="474"/>
    </row>
    <row r="102" spans="1:7" ht="47.4" thickBot="1" x14ac:dyDescent="0.35">
      <c r="A102" s="462"/>
      <c r="B102" s="361" t="s">
        <v>970</v>
      </c>
      <c r="C102" s="232"/>
      <c r="D102" s="232"/>
      <c r="E102" s="232"/>
      <c r="F102" s="232"/>
      <c r="G102" s="231" t="s">
        <v>324</v>
      </c>
    </row>
    <row r="103" spans="1:7" ht="31.8" thickBot="1" x14ac:dyDescent="0.35">
      <c r="A103" s="462"/>
      <c r="B103" s="361" t="s">
        <v>971</v>
      </c>
      <c r="C103" s="232"/>
      <c r="D103" s="232"/>
      <c r="E103" s="232"/>
      <c r="F103" s="232"/>
      <c r="G103" s="231" t="s">
        <v>324</v>
      </c>
    </row>
    <row r="104" spans="1:7" ht="31.8" thickBot="1" x14ac:dyDescent="0.35">
      <c r="A104" s="462"/>
      <c r="B104" s="361" t="s">
        <v>972</v>
      </c>
      <c r="C104" s="232"/>
      <c r="D104" s="232"/>
      <c r="E104" s="232"/>
      <c r="F104" s="232"/>
      <c r="G104" s="231" t="s">
        <v>337</v>
      </c>
    </row>
    <row r="105" spans="1:7" ht="16.2" thickBot="1" x14ac:dyDescent="0.35">
      <c r="A105" s="462" t="s">
        <v>229</v>
      </c>
      <c r="B105" s="474" t="s">
        <v>1471</v>
      </c>
      <c r="C105" s="506" t="s">
        <v>657</v>
      </c>
      <c r="D105" s="506">
        <v>2</v>
      </c>
      <c r="E105" s="506">
        <v>1</v>
      </c>
      <c r="F105" s="506">
        <v>2</v>
      </c>
      <c r="G105" s="474"/>
    </row>
    <row r="106" spans="1:7" ht="31.8" thickBot="1" x14ac:dyDescent="0.35">
      <c r="A106" s="462" t="s">
        <v>229</v>
      </c>
      <c r="B106" s="474" t="s">
        <v>1482</v>
      </c>
      <c r="C106" s="506" t="s">
        <v>1483</v>
      </c>
      <c r="D106" s="506">
        <v>1</v>
      </c>
      <c r="E106" s="506">
        <v>1</v>
      </c>
      <c r="F106" s="506">
        <v>2</v>
      </c>
      <c r="G106" s="474"/>
    </row>
    <row r="107" spans="1:7" ht="63" thickBot="1" x14ac:dyDescent="0.35">
      <c r="A107" s="462"/>
      <c r="B107" s="361" t="s">
        <v>973</v>
      </c>
      <c r="C107" s="232"/>
      <c r="D107" s="232"/>
      <c r="E107" s="232"/>
      <c r="F107" s="232"/>
      <c r="G107" s="231" t="s">
        <v>347</v>
      </c>
    </row>
    <row r="108" spans="1:7" ht="47.4" thickBot="1" x14ac:dyDescent="0.35">
      <c r="A108" s="462" t="s">
        <v>229</v>
      </c>
      <c r="B108" s="474" t="s">
        <v>1605</v>
      </c>
      <c r="C108" s="506" t="s">
        <v>657</v>
      </c>
      <c r="D108" s="506">
        <v>2</v>
      </c>
      <c r="E108" s="506"/>
      <c r="F108" s="506"/>
      <c r="G108" s="474"/>
    </row>
    <row r="109" spans="1:7" ht="31.8" thickBot="1" x14ac:dyDescent="0.35">
      <c r="A109" s="462"/>
      <c r="B109" s="361" t="s">
        <v>974</v>
      </c>
      <c r="C109" s="232"/>
      <c r="D109" s="232"/>
      <c r="E109" s="232"/>
      <c r="F109" s="232"/>
      <c r="G109" s="231" t="s">
        <v>356</v>
      </c>
    </row>
    <row r="110" spans="1:7" ht="16.2" thickBot="1" x14ac:dyDescent="0.35">
      <c r="A110" s="462" t="s">
        <v>229</v>
      </c>
      <c r="B110" s="474" t="s">
        <v>1471</v>
      </c>
      <c r="C110" s="506" t="s">
        <v>894</v>
      </c>
      <c r="D110" s="506"/>
      <c r="E110" s="506"/>
      <c r="F110" s="506">
        <v>1</v>
      </c>
      <c r="G110" s="474"/>
    </row>
    <row r="111" spans="1:7" ht="31.8" thickBot="1" x14ac:dyDescent="0.35">
      <c r="A111" s="462" t="s">
        <v>229</v>
      </c>
      <c r="B111" s="474" t="s">
        <v>1484</v>
      </c>
      <c r="C111" s="232" t="s">
        <v>1474</v>
      </c>
      <c r="D111" s="232"/>
      <c r="E111" s="232"/>
      <c r="F111" s="232">
        <v>1</v>
      </c>
      <c r="G111" s="231"/>
    </row>
    <row r="112" spans="1:7" ht="16.2" customHeight="1" thickBot="1" x14ac:dyDescent="0.35">
      <c r="A112" s="695" t="s">
        <v>845</v>
      </c>
      <c r="B112" s="696"/>
      <c r="C112" s="696"/>
      <c r="D112" s="696"/>
      <c r="E112" s="696"/>
      <c r="F112" s="696"/>
      <c r="G112" s="697"/>
    </row>
    <row r="113" spans="1:7" ht="31.8" thickBot="1" x14ac:dyDescent="0.35">
      <c r="A113" s="25"/>
      <c r="B113" s="370" t="s">
        <v>1286</v>
      </c>
      <c r="C113" s="232"/>
      <c r="D113" s="232"/>
      <c r="E113" s="232"/>
      <c r="F113" s="232"/>
      <c r="G113" s="231" t="s">
        <v>316</v>
      </c>
    </row>
    <row r="114" spans="1:7" ht="16.2" thickBot="1" x14ac:dyDescent="0.35">
      <c r="A114" s="25" t="s">
        <v>807</v>
      </c>
      <c r="B114" s="237" t="s">
        <v>693</v>
      </c>
      <c r="C114" s="232" t="s">
        <v>657</v>
      </c>
      <c r="D114" s="232">
        <v>1</v>
      </c>
      <c r="E114" s="232">
        <v>1</v>
      </c>
      <c r="F114" s="232"/>
      <c r="G114" s="231"/>
    </row>
    <row r="115" spans="1:7" ht="16.2" thickBot="1" x14ac:dyDescent="0.35">
      <c r="A115" s="25"/>
      <c r="B115" s="361" t="s">
        <v>1287</v>
      </c>
      <c r="C115" s="232"/>
      <c r="D115" s="232"/>
      <c r="E115" s="232"/>
      <c r="F115" s="232"/>
      <c r="G115" s="231"/>
    </row>
    <row r="116" spans="1:7" ht="16.2" thickBot="1" x14ac:dyDescent="0.35">
      <c r="A116" s="25" t="s">
        <v>229</v>
      </c>
      <c r="B116" s="239" t="s">
        <v>1288</v>
      </c>
      <c r="C116" s="232" t="s">
        <v>657</v>
      </c>
      <c r="D116" s="232"/>
      <c r="E116" s="232">
        <v>1</v>
      </c>
      <c r="F116" s="232"/>
      <c r="G116" s="231"/>
    </row>
    <row r="117" spans="1:7" ht="16.2" thickBot="1" x14ac:dyDescent="0.35">
      <c r="A117" s="25" t="s">
        <v>229</v>
      </c>
      <c r="B117" s="428" t="s">
        <v>1289</v>
      </c>
      <c r="C117" s="232" t="s">
        <v>695</v>
      </c>
      <c r="D117" s="232"/>
      <c r="E117" s="232"/>
      <c r="F117" s="232">
        <v>1.48</v>
      </c>
      <c r="G117" s="231"/>
    </row>
    <row r="118" spans="1:7" ht="31.8" thickBot="1" x14ac:dyDescent="0.35">
      <c r="A118" s="25"/>
      <c r="B118" s="361" t="s">
        <v>1290</v>
      </c>
      <c r="C118" s="232"/>
      <c r="D118" s="232"/>
      <c r="E118" s="232"/>
      <c r="F118" s="232"/>
      <c r="G118" s="231"/>
    </row>
    <row r="119" spans="1:7" ht="16.2" thickBot="1" x14ac:dyDescent="0.35">
      <c r="A119" s="25" t="s">
        <v>229</v>
      </c>
      <c r="B119" s="239" t="s">
        <v>1002</v>
      </c>
      <c r="C119" s="232" t="s">
        <v>655</v>
      </c>
      <c r="D119" s="232">
        <v>1</v>
      </c>
      <c r="E119" s="232">
        <v>1</v>
      </c>
      <c r="F119" s="232">
        <v>1</v>
      </c>
      <c r="G119" s="231"/>
    </row>
    <row r="120" spans="1:7" ht="16.2" thickBot="1" x14ac:dyDescent="0.35">
      <c r="A120" s="25" t="s">
        <v>229</v>
      </c>
      <c r="B120" s="198" t="s">
        <v>1291</v>
      </c>
      <c r="C120" s="232" t="s">
        <v>655</v>
      </c>
      <c r="D120" s="232"/>
      <c r="E120" s="232">
        <v>1</v>
      </c>
      <c r="F120" s="232">
        <v>1</v>
      </c>
      <c r="G120" s="231"/>
    </row>
    <row r="121" spans="1:7" ht="31.8" thickBot="1" x14ac:dyDescent="0.35">
      <c r="A121" s="25" t="s">
        <v>229</v>
      </c>
      <c r="B121" s="239" t="s">
        <v>1292</v>
      </c>
      <c r="C121" s="232" t="s">
        <v>655</v>
      </c>
      <c r="D121" s="232">
        <v>1</v>
      </c>
      <c r="E121" s="232">
        <v>1</v>
      </c>
      <c r="F121" s="232">
        <v>1</v>
      </c>
      <c r="G121" s="231"/>
    </row>
    <row r="122" spans="1:7" ht="53.4" customHeight="1" thickBot="1" x14ac:dyDescent="0.35">
      <c r="A122" s="25"/>
      <c r="B122" s="361" t="s">
        <v>1293</v>
      </c>
      <c r="C122" s="232"/>
      <c r="D122" s="232"/>
      <c r="E122" s="232"/>
      <c r="F122" s="232"/>
      <c r="G122" s="231"/>
    </row>
    <row r="123" spans="1:7" ht="34.200000000000003" customHeight="1" thickBot="1" x14ac:dyDescent="0.35">
      <c r="A123" s="25" t="s">
        <v>229</v>
      </c>
      <c r="B123" s="239" t="s">
        <v>1294</v>
      </c>
      <c r="C123" s="232" t="s">
        <v>657</v>
      </c>
      <c r="D123" s="232"/>
      <c r="E123" s="232">
        <v>1</v>
      </c>
      <c r="F123" s="232"/>
      <c r="G123" s="231"/>
    </row>
    <row r="124" spans="1:7" ht="31.8" thickBot="1" x14ac:dyDescent="0.35">
      <c r="A124" s="25" t="s">
        <v>229</v>
      </c>
      <c r="B124" s="428" t="s">
        <v>1295</v>
      </c>
      <c r="C124" s="232" t="s">
        <v>695</v>
      </c>
      <c r="D124" s="232">
        <v>80</v>
      </c>
      <c r="E124" s="232">
        <v>100</v>
      </c>
      <c r="F124" s="232">
        <v>1000</v>
      </c>
      <c r="G124" s="231"/>
    </row>
    <row r="125" spans="1:7" ht="16.2" thickBot="1" x14ac:dyDescent="0.35">
      <c r="A125" s="25" t="s">
        <v>229</v>
      </c>
      <c r="B125" s="239" t="s">
        <v>1296</v>
      </c>
      <c r="C125" s="483" t="s">
        <v>657</v>
      </c>
      <c r="D125" s="232">
        <v>1</v>
      </c>
      <c r="E125" s="232">
        <v>1</v>
      </c>
      <c r="F125" s="232">
        <v>1</v>
      </c>
      <c r="G125" s="231"/>
    </row>
    <row r="126" spans="1:7" ht="33" customHeight="1" thickBot="1" x14ac:dyDescent="0.35">
      <c r="A126" s="25"/>
      <c r="B126" s="370" t="s">
        <v>1297</v>
      </c>
      <c r="C126" s="232"/>
      <c r="D126" s="232"/>
      <c r="E126" s="232"/>
      <c r="F126" s="232"/>
      <c r="G126" s="231" t="s">
        <v>322</v>
      </c>
    </row>
    <row r="127" spans="1:7" ht="31.8" thickBot="1" x14ac:dyDescent="0.35">
      <c r="A127" s="25" t="s">
        <v>807</v>
      </c>
      <c r="B127" s="462" t="s">
        <v>1298</v>
      </c>
      <c r="C127" s="232" t="s">
        <v>655</v>
      </c>
      <c r="D127" s="232">
        <v>90</v>
      </c>
      <c r="E127" s="232">
        <v>100</v>
      </c>
      <c r="F127" s="232">
        <v>100</v>
      </c>
      <c r="G127" s="231"/>
    </row>
    <row r="128" spans="1:7" ht="47.4" thickBot="1" x14ac:dyDescent="0.35">
      <c r="A128" s="25"/>
      <c r="B128" s="427" t="s">
        <v>1299</v>
      </c>
      <c r="C128" s="232"/>
      <c r="D128" s="232"/>
      <c r="E128" s="232"/>
      <c r="F128" s="232"/>
      <c r="G128" s="231" t="s">
        <v>324</v>
      </c>
    </row>
    <row r="129" spans="1:7" ht="16.2" thickBot="1" x14ac:dyDescent="0.35">
      <c r="A129" s="25" t="s">
        <v>229</v>
      </c>
      <c r="B129" s="239" t="s">
        <v>1300</v>
      </c>
      <c r="C129" s="232" t="s">
        <v>655</v>
      </c>
      <c r="D129" s="232">
        <v>5</v>
      </c>
      <c r="E129" s="232">
        <v>10</v>
      </c>
      <c r="F129" s="232">
        <v>10</v>
      </c>
      <c r="G129" s="231"/>
    </row>
    <row r="130" spans="1:7" ht="31.8" thickBot="1" x14ac:dyDescent="0.35">
      <c r="A130" s="25" t="s">
        <v>229</v>
      </c>
      <c r="B130" s="428" t="s">
        <v>1301</v>
      </c>
      <c r="C130" s="232" t="s">
        <v>655</v>
      </c>
      <c r="D130" s="232">
        <v>1</v>
      </c>
      <c r="E130" s="232">
        <v>1</v>
      </c>
      <c r="F130" s="232">
        <v>1</v>
      </c>
      <c r="G130" s="231"/>
    </row>
    <row r="131" spans="1:7" ht="31.8" thickBot="1" x14ac:dyDescent="0.35">
      <c r="A131" s="25" t="s">
        <v>229</v>
      </c>
      <c r="B131" s="239" t="s">
        <v>1302</v>
      </c>
      <c r="C131" s="232" t="s">
        <v>655</v>
      </c>
      <c r="D131" s="232">
        <v>1</v>
      </c>
      <c r="E131" s="232">
        <v>2</v>
      </c>
      <c r="F131" s="232">
        <v>3</v>
      </c>
      <c r="G131" s="231"/>
    </row>
    <row r="132" spans="1:7" ht="16.2" thickBot="1" x14ac:dyDescent="0.35">
      <c r="A132" s="25" t="s">
        <v>229</v>
      </c>
      <c r="B132" s="239" t="s">
        <v>1303</v>
      </c>
      <c r="C132" s="232" t="s">
        <v>655</v>
      </c>
      <c r="D132" s="232">
        <v>2</v>
      </c>
      <c r="E132" s="232">
        <v>3</v>
      </c>
      <c r="F132" s="232">
        <v>3</v>
      </c>
      <c r="G132" s="231"/>
    </row>
    <row r="133" spans="1:7" ht="31.8" thickBot="1" x14ac:dyDescent="0.35">
      <c r="A133" s="25" t="s">
        <v>229</v>
      </c>
      <c r="B133" s="239" t="s">
        <v>1304</v>
      </c>
      <c r="C133" s="232" t="s">
        <v>655</v>
      </c>
      <c r="D133" s="232">
        <v>1</v>
      </c>
      <c r="E133" s="232">
        <v>1</v>
      </c>
      <c r="F133" s="232">
        <v>1</v>
      </c>
      <c r="G133" s="231"/>
    </row>
    <row r="134" spans="1:7" ht="31.8" thickBot="1" x14ac:dyDescent="0.35">
      <c r="A134" s="25" t="s">
        <v>229</v>
      </c>
      <c r="B134" s="427" t="s">
        <v>1305</v>
      </c>
      <c r="C134" s="232"/>
      <c r="D134" s="232"/>
      <c r="E134" s="232"/>
      <c r="F134" s="232"/>
      <c r="G134" s="231"/>
    </row>
    <row r="135" spans="1:7" ht="31.8" thickBot="1" x14ac:dyDescent="0.35">
      <c r="A135" s="25" t="s">
        <v>229</v>
      </c>
      <c r="B135" s="198" t="s">
        <v>1306</v>
      </c>
      <c r="C135" s="232" t="s">
        <v>657</v>
      </c>
      <c r="D135" s="232"/>
      <c r="E135" s="232"/>
      <c r="F135" s="232">
        <v>1</v>
      </c>
      <c r="G135" s="231"/>
    </row>
    <row r="136" spans="1:7" ht="31.8" thickBot="1" x14ac:dyDescent="0.35">
      <c r="A136" s="25" t="s">
        <v>229</v>
      </c>
      <c r="B136" s="427" t="s">
        <v>1307</v>
      </c>
      <c r="C136" s="232"/>
      <c r="D136" s="232"/>
      <c r="E136" s="232"/>
      <c r="F136" s="232"/>
      <c r="G136" s="231"/>
    </row>
    <row r="137" spans="1:7" ht="16.2" thickBot="1" x14ac:dyDescent="0.35">
      <c r="A137" s="25" t="s">
        <v>229</v>
      </c>
      <c r="B137" s="426" t="s">
        <v>1308</v>
      </c>
      <c r="C137" s="232" t="s">
        <v>657</v>
      </c>
      <c r="D137" s="232"/>
      <c r="E137" s="232">
        <v>1</v>
      </c>
      <c r="F137" s="232"/>
      <c r="G137" s="231"/>
    </row>
    <row r="138" spans="1:7" ht="31.8" thickBot="1" x14ac:dyDescent="0.35">
      <c r="A138" s="25"/>
      <c r="B138" s="427" t="s">
        <v>1309</v>
      </c>
      <c r="C138" s="232"/>
      <c r="D138" s="232"/>
      <c r="E138" s="232"/>
      <c r="F138" s="232"/>
      <c r="G138" s="231"/>
    </row>
    <row r="139" spans="1:7" ht="31.8" thickBot="1" x14ac:dyDescent="0.35">
      <c r="A139" s="25" t="s">
        <v>229</v>
      </c>
      <c r="B139" s="449" t="s">
        <v>1310</v>
      </c>
      <c r="C139" s="232" t="s">
        <v>655</v>
      </c>
      <c r="D139" s="232"/>
      <c r="E139" s="232"/>
      <c r="F139" s="232"/>
      <c r="G139" s="231"/>
    </row>
    <row r="140" spans="1:7" ht="31.8" thickBot="1" x14ac:dyDescent="0.35">
      <c r="A140" s="25" t="s">
        <v>229</v>
      </c>
      <c r="B140" s="449" t="s">
        <v>1311</v>
      </c>
      <c r="C140" s="232" t="s">
        <v>655</v>
      </c>
      <c r="D140" s="232">
        <v>3</v>
      </c>
      <c r="E140" s="232">
        <v>2</v>
      </c>
      <c r="F140" s="232">
        <v>2</v>
      </c>
      <c r="G140" s="231"/>
    </row>
    <row r="141" spans="1:7" ht="31.8" thickBot="1" x14ac:dyDescent="0.35">
      <c r="A141" s="25"/>
      <c r="B141" s="449" t="s">
        <v>1312</v>
      </c>
      <c r="C141" s="232" t="s">
        <v>655</v>
      </c>
      <c r="D141" s="232">
        <v>1</v>
      </c>
      <c r="E141" s="232">
        <v>1</v>
      </c>
      <c r="F141" s="232">
        <v>1</v>
      </c>
      <c r="G141" s="231"/>
    </row>
    <row r="142" spans="1:7" ht="31.8" thickBot="1" x14ac:dyDescent="0.35">
      <c r="A142" s="25"/>
      <c r="B142" s="449" t="s">
        <v>1313</v>
      </c>
      <c r="C142" s="232" t="s">
        <v>655</v>
      </c>
      <c r="D142" s="232">
        <v>50</v>
      </c>
      <c r="E142" s="232">
        <v>40</v>
      </c>
      <c r="F142" s="232">
        <v>40</v>
      </c>
      <c r="G142" s="231"/>
    </row>
    <row r="143" spans="1:7" ht="31.8" thickBot="1" x14ac:dyDescent="0.35">
      <c r="A143" s="25"/>
      <c r="B143" s="240" t="s">
        <v>1314</v>
      </c>
      <c r="C143" s="232" t="s">
        <v>1315</v>
      </c>
      <c r="D143" s="232">
        <v>1</v>
      </c>
      <c r="E143" s="232">
        <v>1</v>
      </c>
      <c r="F143" s="232">
        <v>1</v>
      </c>
      <c r="G143" s="231"/>
    </row>
    <row r="144" spans="1:7" ht="30.6" customHeight="1" thickBot="1" x14ac:dyDescent="0.35">
      <c r="A144" s="25"/>
      <c r="B144" s="370" t="s">
        <v>1317</v>
      </c>
      <c r="C144" s="232"/>
      <c r="D144" s="232"/>
      <c r="E144" s="232"/>
      <c r="F144" s="232"/>
      <c r="G144" s="231" t="s">
        <v>1316</v>
      </c>
    </row>
    <row r="145" spans="1:7" ht="68.400000000000006" customHeight="1" thickBot="1" x14ac:dyDescent="0.35">
      <c r="A145" s="25" t="s">
        <v>807</v>
      </c>
      <c r="B145" s="428" t="s">
        <v>700</v>
      </c>
      <c r="C145" s="232" t="s">
        <v>657</v>
      </c>
      <c r="D145" s="232"/>
      <c r="E145" s="232"/>
      <c r="F145" s="232">
        <v>1</v>
      </c>
      <c r="G145" s="231"/>
    </row>
    <row r="146" spans="1:7" ht="47.4" thickBot="1" x14ac:dyDescent="0.35">
      <c r="A146" s="25" t="s">
        <v>807</v>
      </c>
      <c r="B146" s="428" t="s">
        <v>1607</v>
      </c>
      <c r="C146" s="232" t="s">
        <v>657</v>
      </c>
      <c r="D146" s="232"/>
      <c r="E146" s="232"/>
      <c r="F146" s="232"/>
      <c r="G146" s="231"/>
    </row>
    <row r="147" spans="1:7" ht="40.200000000000003" customHeight="1" thickBot="1" x14ac:dyDescent="0.35">
      <c r="A147" s="25"/>
      <c r="B147" s="427" t="s">
        <v>1318</v>
      </c>
      <c r="C147" s="232"/>
      <c r="D147" s="232"/>
      <c r="E147" s="232"/>
      <c r="F147" s="232"/>
      <c r="G147" s="231"/>
    </row>
    <row r="148" spans="1:7" ht="31.8" thickBot="1" x14ac:dyDescent="0.35">
      <c r="A148" s="25" t="s">
        <v>229</v>
      </c>
      <c r="B148" s="425" t="s">
        <v>1319</v>
      </c>
      <c r="C148" s="232" t="s">
        <v>657</v>
      </c>
      <c r="D148" s="232"/>
      <c r="E148" s="232">
        <v>1</v>
      </c>
      <c r="F148" s="232"/>
      <c r="G148" s="231"/>
    </row>
    <row r="149" spans="1:7" ht="47.4" thickBot="1" x14ac:dyDescent="0.35">
      <c r="A149" s="25" t="s">
        <v>229</v>
      </c>
      <c r="B149" s="425" t="s">
        <v>1320</v>
      </c>
      <c r="C149" s="232" t="s">
        <v>657</v>
      </c>
      <c r="D149" s="232"/>
      <c r="E149" s="232">
        <v>1</v>
      </c>
      <c r="F149" s="232"/>
      <c r="G149" s="231"/>
    </row>
    <row r="150" spans="1:7" ht="16.2" thickBot="1" x14ac:dyDescent="0.35">
      <c r="A150" s="25"/>
      <c r="B150" s="427" t="s">
        <v>1321</v>
      </c>
      <c r="C150" s="232"/>
      <c r="D150" s="232"/>
      <c r="E150" s="232"/>
      <c r="F150" s="232"/>
      <c r="G150" s="231"/>
    </row>
    <row r="151" spans="1:7" ht="31.8" thickBot="1" x14ac:dyDescent="0.35">
      <c r="A151" s="25" t="s">
        <v>229</v>
      </c>
      <c r="B151" s="471" t="s">
        <v>1323</v>
      </c>
      <c r="C151" s="232" t="s">
        <v>657</v>
      </c>
      <c r="D151" s="232"/>
      <c r="E151" s="232">
        <v>1</v>
      </c>
      <c r="F151" s="232"/>
      <c r="G151" s="231"/>
    </row>
    <row r="152" spans="1:7" ht="47.4" thickBot="1" x14ac:dyDescent="0.35">
      <c r="A152" s="25" t="s">
        <v>229</v>
      </c>
      <c r="B152" s="470" t="s">
        <v>1322</v>
      </c>
      <c r="C152" s="232" t="s">
        <v>695</v>
      </c>
      <c r="D152" s="232"/>
      <c r="E152" s="232"/>
      <c r="F152" s="232"/>
      <c r="G152" s="231"/>
    </row>
    <row r="153" spans="1:7" ht="47.4" thickBot="1" x14ac:dyDescent="0.35">
      <c r="A153" s="25"/>
      <c r="B153" s="427" t="s">
        <v>1608</v>
      </c>
      <c r="C153" s="232"/>
      <c r="D153" s="232"/>
      <c r="E153" s="232"/>
      <c r="F153" s="232"/>
      <c r="G153" s="231"/>
    </row>
    <row r="154" spans="1:7" ht="16.2" thickBot="1" x14ac:dyDescent="0.35">
      <c r="A154" s="25" t="s">
        <v>229</v>
      </c>
      <c r="B154" s="507" t="s">
        <v>1327</v>
      </c>
      <c r="C154" s="232" t="s">
        <v>657</v>
      </c>
      <c r="D154" s="232"/>
      <c r="E154" s="232">
        <v>1</v>
      </c>
      <c r="F154" s="232"/>
      <c r="G154" s="231"/>
    </row>
    <row r="155" spans="1:7" ht="31.8" thickBot="1" x14ac:dyDescent="0.35">
      <c r="A155" s="25" t="s">
        <v>229</v>
      </c>
      <c r="B155" s="425" t="s">
        <v>1324</v>
      </c>
      <c r="C155" s="232" t="s">
        <v>695</v>
      </c>
      <c r="D155" s="232"/>
      <c r="E155" s="232"/>
      <c r="F155" s="232"/>
      <c r="G155" s="231"/>
    </row>
    <row r="156" spans="1:7" ht="31.8" thickBot="1" x14ac:dyDescent="0.35">
      <c r="A156" s="25" t="s">
        <v>229</v>
      </c>
      <c r="B156" s="425" t="s">
        <v>1325</v>
      </c>
      <c r="C156" s="232" t="s">
        <v>657</v>
      </c>
      <c r="D156" s="232"/>
      <c r="E156" s="232"/>
      <c r="F156" s="232"/>
      <c r="G156" s="231"/>
    </row>
    <row r="157" spans="1:7" ht="47.4" thickBot="1" x14ac:dyDescent="0.35">
      <c r="A157" s="25" t="s">
        <v>229</v>
      </c>
      <c r="B157" s="470" t="s">
        <v>1326</v>
      </c>
      <c r="C157" s="232" t="s">
        <v>695</v>
      </c>
      <c r="D157" s="232"/>
      <c r="E157" s="232"/>
      <c r="F157" s="232"/>
      <c r="G157" s="231"/>
    </row>
    <row r="158" spans="1:7" ht="47.4" thickBot="1" x14ac:dyDescent="0.35">
      <c r="A158" s="25"/>
      <c r="B158" s="427" t="s">
        <v>1609</v>
      </c>
      <c r="C158" s="232"/>
      <c r="D158" s="232"/>
      <c r="E158" s="232"/>
      <c r="F158" s="232"/>
      <c r="G158" s="231"/>
    </row>
    <row r="159" spans="1:7" ht="31.8" thickBot="1" x14ac:dyDescent="0.35">
      <c r="A159" s="25" t="s">
        <v>229</v>
      </c>
      <c r="B159" s="237" t="s">
        <v>1328</v>
      </c>
      <c r="C159" s="232" t="s">
        <v>657</v>
      </c>
      <c r="D159" s="232"/>
      <c r="E159" s="232"/>
      <c r="F159" s="232">
        <v>1</v>
      </c>
      <c r="G159" s="231"/>
    </row>
    <row r="160" spans="1:7" ht="16.2" customHeight="1" thickBot="1" x14ac:dyDescent="0.35">
      <c r="A160" s="695" t="s">
        <v>846</v>
      </c>
      <c r="B160" s="696"/>
      <c r="C160" s="696"/>
      <c r="D160" s="696"/>
      <c r="E160" s="696"/>
      <c r="F160" s="696"/>
      <c r="G160" s="697"/>
    </row>
    <row r="161" spans="1:7" ht="69" customHeight="1" thickBot="1" x14ac:dyDescent="0.35">
      <c r="A161" s="25"/>
      <c r="B161" s="370" t="s">
        <v>1329</v>
      </c>
      <c r="C161" s="232"/>
      <c r="D161" s="232"/>
      <c r="E161" s="232"/>
      <c r="F161" s="232"/>
      <c r="G161" s="231" t="s">
        <v>1330</v>
      </c>
    </row>
    <row r="162" spans="1:7" ht="18.600000000000001" customHeight="1" thickBot="1" x14ac:dyDescent="0.35">
      <c r="A162" s="25" t="s">
        <v>807</v>
      </c>
      <c r="B162" s="237" t="s">
        <v>692</v>
      </c>
      <c r="C162" s="232" t="s">
        <v>650</v>
      </c>
      <c r="D162" s="232">
        <v>16</v>
      </c>
      <c r="E162" s="232">
        <v>13</v>
      </c>
      <c r="F162" s="232">
        <v>11</v>
      </c>
      <c r="G162" s="231"/>
    </row>
    <row r="163" spans="1:7" ht="16.2" thickBot="1" x14ac:dyDescent="0.35">
      <c r="A163" s="25"/>
      <c r="B163" s="361" t="s">
        <v>1331</v>
      </c>
      <c r="C163" s="232"/>
      <c r="D163" s="232"/>
      <c r="E163" s="232"/>
      <c r="F163" s="232"/>
      <c r="G163" s="231"/>
    </row>
    <row r="164" spans="1:7" ht="16.2" thickBot="1" x14ac:dyDescent="0.35">
      <c r="A164" s="25" t="s">
        <v>229</v>
      </c>
      <c r="B164" s="457" t="s">
        <v>1332</v>
      </c>
      <c r="C164" s="348" t="s">
        <v>1337</v>
      </c>
      <c r="D164" s="232">
        <v>155</v>
      </c>
      <c r="E164" s="232">
        <v>155</v>
      </c>
      <c r="F164" s="232">
        <v>155</v>
      </c>
      <c r="G164" s="231"/>
    </row>
    <row r="165" spans="1:7" ht="16.2" thickBot="1" x14ac:dyDescent="0.35">
      <c r="A165" s="25" t="s">
        <v>229</v>
      </c>
      <c r="B165" s="198" t="s">
        <v>1333</v>
      </c>
      <c r="C165" s="348" t="s">
        <v>1337</v>
      </c>
      <c r="D165" s="190">
        <v>200</v>
      </c>
      <c r="E165" s="232">
        <v>190</v>
      </c>
      <c r="F165" s="232">
        <v>180</v>
      </c>
      <c r="G165" s="231"/>
    </row>
    <row r="166" spans="1:7" ht="37.950000000000003" customHeight="1" thickBot="1" x14ac:dyDescent="0.35">
      <c r="A166" s="25" t="s">
        <v>229</v>
      </c>
      <c r="B166" s="198" t="s">
        <v>1334</v>
      </c>
      <c r="C166" s="348" t="s">
        <v>1337</v>
      </c>
      <c r="D166" s="233">
        <v>50</v>
      </c>
      <c r="E166" s="233">
        <v>45</v>
      </c>
      <c r="F166" s="233">
        <v>40</v>
      </c>
      <c r="G166" s="231"/>
    </row>
    <row r="167" spans="1:7" ht="16.2" thickBot="1" x14ac:dyDescent="0.35">
      <c r="A167" s="25" t="s">
        <v>229</v>
      </c>
      <c r="B167" s="198" t="s">
        <v>1335</v>
      </c>
      <c r="C167" s="348" t="s">
        <v>655</v>
      </c>
      <c r="D167" s="233">
        <v>250</v>
      </c>
      <c r="E167" s="233">
        <v>250</v>
      </c>
      <c r="F167" s="233">
        <v>250</v>
      </c>
      <c r="G167" s="231"/>
    </row>
    <row r="168" spans="1:7" ht="16.2" thickBot="1" x14ac:dyDescent="0.35">
      <c r="A168" s="25" t="s">
        <v>229</v>
      </c>
      <c r="B168" s="445" t="s">
        <v>1336</v>
      </c>
      <c r="C168" s="348" t="s">
        <v>1337</v>
      </c>
      <c r="D168" s="233">
        <v>0</v>
      </c>
      <c r="E168" s="233">
        <v>0</v>
      </c>
      <c r="F168" s="233">
        <v>0</v>
      </c>
      <c r="G168" s="231"/>
    </row>
    <row r="169" spans="1:7" ht="31.8" thickBot="1" x14ac:dyDescent="0.35">
      <c r="A169" s="25"/>
      <c r="B169" s="361" t="s">
        <v>1338</v>
      </c>
      <c r="C169" s="232"/>
      <c r="D169" s="233"/>
      <c r="E169" s="233"/>
      <c r="F169" s="233"/>
      <c r="G169" s="231"/>
    </row>
    <row r="170" spans="1:7" ht="16.2" thickBot="1" x14ac:dyDescent="0.35">
      <c r="A170" s="25" t="s">
        <v>229</v>
      </c>
      <c r="B170" s="457" t="s">
        <v>1339</v>
      </c>
      <c r="C170" s="348" t="s">
        <v>655</v>
      </c>
      <c r="D170" s="233">
        <v>800</v>
      </c>
      <c r="E170" s="233">
        <v>100</v>
      </c>
      <c r="F170" s="233">
        <v>100</v>
      </c>
      <c r="G170" s="231"/>
    </row>
    <row r="171" spans="1:7" ht="16.2" thickBot="1" x14ac:dyDescent="0.35">
      <c r="A171" s="25" t="s">
        <v>229</v>
      </c>
      <c r="B171" s="457" t="s">
        <v>1340</v>
      </c>
      <c r="C171" s="348" t="s">
        <v>655</v>
      </c>
      <c r="D171" s="233"/>
      <c r="E171" s="233"/>
      <c r="F171" s="233"/>
      <c r="G171" s="231"/>
    </row>
    <row r="172" spans="1:7" ht="16.2" thickBot="1" x14ac:dyDescent="0.35">
      <c r="A172" s="25" t="s">
        <v>229</v>
      </c>
      <c r="B172" s="457" t="s">
        <v>1341</v>
      </c>
      <c r="C172" s="348" t="s">
        <v>655</v>
      </c>
      <c r="D172" s="233"/>
      <c r="E172" s="233"/>
      <c r="F172" s="233">
        <v>20</v>
      </c>
      <c r="G172" s="231"/>
    </row>
    <row r="173" spans="1:7" ht="63" thickBot="1" x14ac:dyDescent="0.35">
      <c r="A173" s="25"/>
      <c r="B173" s="475" t="s">
        <v>1342</v>
      </c>
      <c r="C173" s="473"/>
      <c r="D173" s="232"/>
      <c r="E173" s="232"/>
      <c r="F173" s="232"/>
      <c r="G173" s="231"/>
    </row>
    <row r="174" spans="1:7" ht="16.2" thickBot="1" x14ac:dyDescent="0.35">
      <c r="A174" s="25" t="s">
        <v>229</v>
      </c>
      <c r="B174" s="198" t="s">
        <v>1343</v>
      </c>
      <c r="C174" s="348" t="s">
        <v>655</v>
      </c>
      <c r="D174" s="232">
        <v>5</v>
      </c>
      <c r="E174" s="232">
        <v>5</v>
      </c>
      <c r="F174" s="232">
        <v>5</v>
      </c>
      <c r="G174" s="231"/>
    </row>
    <row r="175" spans="1:7" ht="16.2" thickBot="1" x14ac:dyDescent="0.35">
      <c r="A175" s="25" t="s">
        <v>229</v>
      </c>
      <c r="B175" s="474" t="s">
        <v>1344</v>
      </c>
      <c r="C175" s="348" t="s">
        <v>655</v>
      </c>
      <c r="D175" s="232">
        <v>3</v>
      </c>
      <c r="E175" s="232">
        <v>3</v>
      </c>
      <c r="F175" s="232">
        <v>3</v>
      </c>
      <c r="G175" s="231"/>
    </row>
    <row r="176" spans="1:7" ht="16.2" thickBot="1" x14ac:dyDescent="0.35">
      <c r="A176" s="25" t="s">
        <v>229</v>
      </c>
      <c r="B176" s="474" t="s">
        <v>1345</v>
      </c>
      <c r="C176" s="348" t="s">
        <v>655</v>
      </c>
      <c r="D176" s="232">
        <v>10</v>
      </c>
      <c r="E176" s="232">
        <v>10</v>
      </c>
      <c r="F176" s="232">
        <v>10</v>
      </c>
      <c r="G176" s="231"/>
    </row>
    <row r="177" spans="1:7" ht="31.8" thickBot="1" x14ac:dyDescent="0.35">
      <c r="A177" s="25"/>
      <c r="B177" s="370" t="s">
        <v>1346</v>
      </c>
      <c r="C177" s="232"/>
      <c r="D177" s="232"/>
      <c r="E177" s="232"/>
      <c r="F177" s="232"/>
      <c r="G177" s="231" t="s">
        <v>305</v>
      </c>
    </row>
    <row r="178" spans="1:7" ht="16.2" thickBot="1" x14ac:dyDescent="0.35">
      <c r="A178" s="25" t="s">
        <v>807</v>
      </c>
      <c r="B178" s="237" t="s">
        <v>693</v>
      </c>
      <c r="C178" s="232" t="s">
        <v>657</v>
      </c>
      <c r="D178" s="232"/>
      <c r="E178" s="232"/>
      <c r="F178" s="232">
        <v>2</v>
      </c>
      <c r="G178" s="231" t="s">
        <v>316</v>
      </c>
    </row>
    <row r="179" spans="1:7" ht="35.4" customHeight="1" thickBot="1" x14ac:dyDescent="0.35">
      <c r="A179" s="25"/>
      <c r="B179" s="475" t="s">
        <v>1347</v>
      </c>
      <c r="C179" s="473"/>
      <c r="D179" s="232"/>
      <c r="E179" s="232"/>
      <c r="F179" s="232"/>
      <c r="G179" s="231"/>
    </row>
    <row r="180" spans="1:7" ht="16.2" thickBot="1" x14ac:dyDescent="0.35">
      <c r="A180" s="25" t="s">
        <v>229</v>
      </c>
      <c r="B180" s="198" t="s">
        <v>1348</v>
      </c>
      <c r="C180" s="232" t="s">
        <v>657</v>
      </c>
      <c r="D180" s="232">
        <v>5</v>
      </c>
      <c r="E180" s="232">
        <v>5</v>
      </c>
      <c r="F180" s="232">
        <v>5</v>
      </c>
      <c r="G180" s="231"/>
    </row>
    <row r="181" spans="1:7" ht="16.2" thickBot="1" x14ac:dyDescent="0.35">
      <c r="A181" s="25" t="s">
        <v>229</v>
      </c>
      <c r="B181" s="472" t="s">
        <v>1349</v>
      </c>
      <c r="C181" s="232" t="s">
        <v>697</v>
      </c>
      <c r="D181" s="232">
        <v>6.5</v>
      </c>
      <c r="E181" s="232">
        <v>6.5</v>
      </c>
      <c r="F181" s="232">
        <v>17</v>
      </c>
      <c r="G181" s="231"/>
    </row>
    <row r="182" spans="1:7" ht="31.95" customHeight="1" thickBot="1" x14ac:dyDescent="0.35">
      <c r="A182" s="25" t="s">
        <v>229</v>
      </c>
      <c r="B182" s="198" t="s">
        <v>1350</v>
      </c>
      <c r="C182" s="232" t="s">
        <v>695</v>
      </c>
      <c r="D182" s="232">
        <v>62.3</v>
      </c>
      <c r="E182" s="232">
        <v>62.3</v>
      </c>
      <c r="F182" s="232">
        <v>62.3</v>
      </c>
      <c r="G182" s="231"/>
    </row>
    <row r="183" spans="1:7" ht="31.8" thickBot="1" x14ac:dyDescent="0.35">
      <c r="A183" s="25"/>
      <c r="B183" s="361" t="s">
        <v>1351</v>
      </c>
      <c r="C183" s="232"/>
      <c r="D183" s="232"/>
      <c r="E183" s="232"/>
      <c r="F183" s="232"/>
      <c r="G183" s="231"/>
    </row>
    <row r="184" spans="1:7" ht="16.2" thickBot="1" x14ac:dyDescent="0.35">
      <c r="A184" s="25"/>
      <c r="B184" s="237" t="s">
        <v>1352</v>
      </c>
      <c r="C184" s="232" t="s">
        <v>657</v>
      </c>
      <c r="D184" s="232">
        <v>0</v>
      </c>
      <c r="E184" s="232">
        <v>0</v>
      </c>
      <c r="F184" s="232">
        <v>1</v>
      </c>
      <c r="G184" s="231"/>
    </row>
    <row r="185" spans="1:7" ht="16.2" thickBot="1" x14ac:dyDescent="0.35">
      <c r="A185" s="25"/>
      <c r="B185" s="237" t="s">
        <v>1353</v>
      </c>
      <c r="C185" s="232" t="s">
        <v>655</v>
      </c>
      <c r="D185" s="232">
        <v>15</v>
      </c>
      <c r="E185" s="232">
        <v>120</v>
      </c>
      <c r="F185" s="232">
        <v>120</v>
      </c>
      <c r="G185" s="231"/>
    </row>
    <row r="186" spans="1:7" ht="16.2" thickBot="1" x14ac:dyDescent="0.35">
      <c r="A186" s="695" t="s">
        <v>847</v>
      </c>
      <c r="B186" s="696"/>
      <c r="C186" s="696"/>
      <c r="D186" s="696"/>
      <c r="E186" s="696"/>
      <c r="F186" s="696"/>
      <c r="G186" s="697"/>
    </row>
    <row r="187" spans="1:7" ht="83.25" customHeight="1" thickBot="1" x14ac:dyDescent="0.35">
      <c r="A187" s="25"/>
      <c r="B187" s="370" t="s">
        <v>976</v>
      </c>
      <c r="C187" s="232"/>
      <c r="D187" s="232"/>
      <c r="E187" s="232"/>
      <c r="F187" s="232"/>
      <c r="G187" s="231" t="s">
        <v>396</v>
      </c>
    </row>
    <row r="188" spans="1:7" ht="47.4" thickBot="1" x14ac:dyDescent="0.35">
      <c r="A188" s="420" t="s">
        <v>807</v>
      </c>
      <c r="B188" s="237" t="s">
        <v>977</v>
      </c>
      <c r="C188" s="232" t="s">
        <v>785</v>
      </c>
      <c r="D188" s="421">
        <v>72</v>
      </c>
      <c r="E188" s="421">
        <v>74</v>
      </c>
      <c r="F188" s="421">
        <v>76</v>
      </c>
      <c r="G188" s="231"/>
    </row>
    <row r="189" spans="1:7" ht="62.4" customHeight="1" thickBot="1" x14ac:dyDescent="0.35">
      <c r="A189" s="25"/>
      <c r="B189" s="361" t="s">
        <v>978</v>
      </c>
      <c r="C189" s="232"/>
      <c r="D189" s="232"/>
      <c r="E189" s="232"/>
      <c r="F189" s="232"/>
      <c r="G189" s="231"/>
    </row>
    <row r="190" spans="1:7" ht="52.95" customHeight="1" thickBot="1" x14ac:dyDescent="0.35">
      <c r="A190" s="25" t="s">
        <v>229</v>
      </c>
      <c r="B190" s="237" t="s">
        <v>979</v>
      </c>
      <c r="C190" s="232" t="s">
        <v>655</v>
      </c>
      <c r="D190" s="232">
        <v>1</v>
      </c>
      <c r="E190" s="232">
        <v>1</v>
      </c>
      <c r="F190" s="232">
        <v>1</v>
      </c>
      <c r="G190" s="231"/>
    </row>
    <row r="191" spans="1:7" ht="67.95" customHeight="1" thickBot="1" x14ac:dyDescent="0.35">
      <c r="A191" s="25"/>
      <c r="B191" s="370" t="s">
        <v>980</v>
      </c>
      <c r="C191" s="232"/>
      <c r="D191" s="232"/>
      <c r="E191" s="232"/>
      <c r="F191" s="232"/>
      <c r="G191" s="231" t="s">
        <v>398</v>
      </c>
    </row>
    <row r="192" spans="1:7" ht="53.4" customHeight="1" thickBot="1" x14ac:dyDescent="0.35">
      <c r="A192" s="25" t="s">
        <v>807</v>
      </c>
      <c r="B192" s="237" t="s">
        <v>711</v>
      </c>
      <c r="C192" s="232" t="s">
        <v>657</v>
      </c>
      <c r="D192" s="232">
        <v>13</v>
      </c>
      <c r="E192" s="232">
        <v>14</v>
      </c>
      <c r="F192" s="232">
        <v>15</v>
      </c>
      <c r="G192" s="231"/>
    </row>
    <row r="193" spans="1:7" ht="62.4" customHeight="1" thickBot="1" x14ac:dyDescent="0.35">
      <c r="A193" s="25"/>
      <c r="B193" s="361" t="s">
        <v>981</v>
      </c>
      <c r="C193" s="232"/>
      <c r="D193" s="232"/>
      <c r="E193" s="232"/>
      <c r="F193" s="232"/>
      <c r="G193" s="231"/>
    </row>
    <row r="194" spans="1:7" ht="63.6" customHeight="1" thickBot="1" x14ac:dyDescent="0.35">
      <c r="A194" s="25" t="s">
        <v>229</v>
      </c>
      <c r="B194" s="198" t="s">
        <v>1445</v>
      </c>
      <c r="C194" s="232" t="s">
        <v>656</v>
      </c>
      <c r="D194" s="232">
        <v>60</v>
      </c>
      <c r="E194" s="232">
        <v>80</v>
      </c>
      <c r="F194" s="232">
        <v>100</v>
      </c>
      <c r="G194" s="231"/>
    </row>
    <row r="195" spans="1:7" ht="31.8" thickBot="1" x14ac:dyDescent="0.35">
      <c r="A195" s="25" t="s">
        <v>229</v>
      </c>
      <c r="B195" s="239" t="s">
        <v>982</v>
      </c>
      <c r="C195" s="232" t="s">
        <v>655</v>
      </c>
      <c r="D195" s="232">
        <v>1</v>
      </c>
      <c r="E195" s="232">
        <v>2</v>
      </c>
      <c r="F195" s="232">
        <v>2</v>
      </c>
      <c r="G195" s="231"/>
    </row>
    <row r="196" spans="1:7" ht="31.8" thickBot="1" x14ac:dyDescent="0.35">
      <c r="A196" s="25" t="s">
        <v>229</v>
      </c>
      <c r="B196" s="239" t="s">
        <v>983</v>
      </c>
      <c r="C196" s="232" t="s">
        <v>657</v>
      </c>
      <c r="D196" s="232">
        <v>10</v>
      </c>
      <c r="E196" s="232">
        <v>0</v>
      </c>
      <c r="F196" s="232">
        <v>1</v>
      </c>
      <c r="G196" s="231"/>
    </row>
    <row r="197" spans="1:7" ht="31.8" thickBot="1" x14ac:dyDescent="0.35">
      <c r="A197" s="25"/>
      <c r="B197" s="370" t="s">
        <v>984</v>
      </c>
      <c r="C197" s="232"/>
      <c r="D197" s="232"/>
      <c r="E197" s="232"/>
      <c r="F197" s="232"/>
      <c r="G197" s="231" t="s">
        <v>403</v>
      </c>
    </row>
    <row r="198" spans="1:7" ht="31.8" thickBot="1" x14ac:dyDescent="0.35">
      <c r="A198" s="25" t="s">
        <v>807</v>
      </c>
      <c r="B198" s="237" t="s">
        <v>990</v>
      </c>
      <c r="C198" s="232" t="s">
        <v>650</v>
      </c>
      <c r="D198" s="232">
        <v>63.5</v>
      </c>
      <c r="E198" s="421">
        <v>64</v>
      </c>
      <c r="F198" s="232">
        <v>64.5</v>
      </c>
      <c r="G198" s="231"/>
    </row>
    <row r="199" spans="1:7" ht="47.4" thickBot="1" x14ac:dyDescent="0.35">
      <c r="A199" s="25"/>
      <c r="B199" s="361" t="s">
        <v>985</v>
      </c>
      <c r="C199" s="232"/>
      <c r="D199" s="232"/>
      <c r="E199" s="232"/>
      <c r="F199" s="232"/>
      <c r="G199" s="231"/>
    </row>
    <row r="200" spans="1:7" ht="16.2" thickBot="1" x14ac:dyDescent="0.35">
      <c r="A200" s="25" t="s">
        <v>229</v>
      </c>
      <c r="B200" s="239" t="s">
        <v>986</v>
      </c>
      <c r="C200" s="232" t="s">
        <v>655</v>
      </c>
      <c r="D200" s="232">
        <v>2</v>
      </c>
      <c r="E200" s="232">
        <v>2</v>
      </c>
      <c r="F200" s="232">
        <v>2</v>
      </c>
      <c r="G200" s="231"/>
    </row>
    <row r="201" spans="1:7" ht="16.2" thickBot="1" x14ac:dyDescent="0.35">
      <c r="A201" s="25" t="s">
        <v>229</v>
      </c>
      <c r="B201" s="239" t="s">
        <v>987</v>
      </c>
      <c r="C201" s="232" t="s">
        <v>655</v>
      </c>
      <c r="D201" s="232">
        <v>0</v>
      </c>
      <c r="E201" s="232">
        <v>1</v>
      </c>
      <c r="F201" s="232">
        <v>1</v>
      </c>
      <c r="G201" s="231"/>
    </row>
    <row r="202" spans="1:7" ht="39.6" customHeight="1" thickBot="1" x14ac:dyDescent="0.35">
      <c r="A202" s="25" t="s">
        <v>229</v>
      </c>
      <c r="B202" s="239" t="s">
        <v>988</v>
      </c>
      <c r="C202" s="232" t="s">
        <v>650</v>
      </c>
      <c r="D202" s="232">
        <v>24</v>
      </c>
      <c r="E202" s="232">
        <v>30</v>
      </c>
      <c r="F202" s="232">
        <v>36</v>
      </c>
      <c r="G202" s="231"/>
    </row>
    <row r="203" spans="1:7" ht="64.2" customHeight="1" thickBot="1" x14ac:dyDescent="0.35">
      <c r="A203" s="420" t="s">
        <v>229</v>
      </c>
      <c r="B203" s="239" t="s">
        <v>989</v>
      </c>
      <c r="C203" s="232" t="s">
        <v>656</v>
      </c>
      <c r="D203" s="232">
        <v>10</v>
      </c>
      <c r="E203" s="232">
        <v>15</v>
      </c>
      <c r="F203" s="232">
        <v>20</v>
      </c>
      <c r="G203" s="231"/>
    </row>
    <row r="204" spans="1:7" ht="31.8" thickBot="1" x14ac:dyDescent="0.35">
      <c r="A204" s="420"/>
      <c r="B204" s="370" t="s">
        <v>991</v>
      </c>
      <c r="C204" s="232"/>
      <c r="D204" s="232"/>
      <c r="E204" s="232"/>
      <c r="F204" s="232"/>
      <c r="G204" s="231" t="s">
        <v>407</v>
      </c>
    </row>
    <row r="205" spans="1:7" ht="16.2" thickBot="1" x14ac:dyDescent="0.35">
      <c r="A205" s="420" t="s">
        <v>807</v>
      </c>
      <c r="B205" s="422" t="s">
        <v>992</v>
      </c>
      <c r="C205" s="190" t="s">
        <v>655</v>
      </c>
      <c r="D205" s="232">
        <v>30</v>
      </c>
      <c r="E205" s="232">
        <v>30.5</v>
      </c>
      <c r="F205" s="232">
        <v>31</v>
      </c>
      <c r="G205" s="231"/>
    </row>
    <row r="206" spans="1:7" ht="16.2" thickBot="1" x14ac:dyDescent="0.35">
      <c r="A206" s="420" t="s">
        <v>807</v>
      </c>
      <c r="B206" s="423" t="s">
        <v>713</v>
      </c>
      <c r="C206" s="190" t="s">
        <v>655</v>
      </c>
      <c r="D206" s="232">
        <v>40</v>
      </c>
      <c r="E206" s="232">
        <v>38</v>
      </c>
      <c r="F206" s="232">
        <v>36</v>
      </c>
      <c r="G206" s="231"/>
    </row>
    <row r="207" spans="1:7" ht="47.4" thickBot="1" x14ac:dyDescent="0.35">
      <c r="A207" s="420"/>
      <c r="B207" s="424" t="s">
        <v>993</v>
      </c>
      <c r="C207" s="232"/>
      <c r="D207" s="232"/>
      <c r="E207" s="232"/>
      <c r="F207" s="232"/>
      <c r="G207" s="231"/>
    </row>
    <row r="208" spans="1:7" ht="16.2" thickBot="1" x14ac:dyDescent="0.35">
      <c r="A208" s="420" t="s">
        <v>229</v>
      </c>
      <c r="B208" s="425" t="s">
        <v>994</v>
      </c>
      <c r="C208" s="232" t="s">
        <v>996</v>
      </c>
      <c r="D208" s="232">
        <v>250</v>
      </c>
      <c r="E208" s="232">
        <v>250</v>
      </c>
      <c r="F208" s="232">
        <v>250</v>
      </c>
      <c r="G208" s="231"/>
    </row>
    <row r="209" spans="1:7" ht="16.2" thickBot="1" x14ac:dyDescent="0.35">
      <c r="A209" s="420" t="s">
        <v>229</v>
      </c>
      <c r="B209" s="239" t="s">
        <v>995</v>
      </c>
      <c r="C209" s="232" t="s">
        <v>656</v>
      </c>
      <c r="D209" s="232">
        <v>220</v>
      </c>
      <c r="E209" s="232">
        <v>230</v>
      </c>
      <c r="F209" s="232">
        <v>240</v>
      </c>
      <c r="G209" s="231"/>
    </row>
    <row r="210" spans="1:7" ht="31.8" thickBot="1" x14ac:dyDescent="0.35">
      <c r="A210" s="420"/>
      <c r="B210" s="424" t="s">
        <v>997</v>
      </c>
      <c r="C210" s="232"/>
      <c r="D210" s="232"/>
      <c r="E210" s="232"/>
      <c r="F210" s="232"/>
      <c r="G210" s="231"/>
    </row>
    <row r="211" spans="1:7" ht="31.8" thickBot="1" x14ac:dyDescent="0.35">
      <c r="A211" s="420" t="s">
        <v>229</v>
      </c>
      <c r="B211" s="242" t="s">
        <v>998</v>
      </c>
      <c r="C211" s="232" t="s">
        <v>655</v>
      </c>
      <c r="D211" s="232">
        <v>8</v>
      </c>
      <c r="E211" s="232">
        <v>10</v>
      </c>
      <c r="F211" s="232">
        <v>14</v>
      </c>
      <c r="G211" s="231"/>
    </row>
    <row r="212" spans="1:7" ht="31.8" thickBot="1" x14ac:dyDescent="0.35">
      <c r="A212" s="420"/>
      <c r="B212" s="370" t="s">
        <v>999</v>
      </c>
      <c r="C212" s="232"/>
      <c r="D212" s="232"/>
      <c r="E212" s="232"/>
      <c r="F212" s="232"/>
      <c r="G212" s="231" t="s">
        <v>347</v>
      </c>
    </row>
    <row r="213" spans="1:7" ht="31.8" thickBot="1" x14ac:dyDescent="0.35">
      <c r="A213" s="420" t="s">
        <v>807</v>
      </c>
      <c r="B213" s="425" t="s">
        <v>1000</v>
      </c>
      <c r="C213" s="232" t="s">
        <v>650</v>
      </c>
      <c r="D213" s="421">
        <v>62</v>
      </c>
      <c r="E213" s="421">
        <v>64</v>
      </c>
      <c r="F213" s="421">
        <v>66</v>
      </c>
      <c r="G213" s="231"/>
    </row>
    <row r="214" spans="1:7" ht="16.2" thickBot="1" x14ac:dyDescent="0.35">
      <c r="A214" s="420" t="s">
        <v>807</v>
      </c>
      <c r="B214" s="425" t="s">
        <v>715</v>
      </c>
      <c r="C214" s="232" t="s">
        <v>657</v>
      </c>
      <c r="D214" s="232">
        <v>12</v>
      </c>
      <c r="E214" s="232">
        <v>13</v>
      </c>
      <c r="F214" s="232">
        <v>14</v>
      </c>
      <c r="G214" s="231"/>
    </row>
    <row r="215" spans="1:7" ht="47.4" thickBot="1" x14ac:dyDescent="0.35">
      <c r="A215" s="420"/>
      <c r="B215" s="424" t="s">
        <v>1001</v>
      </c>
      <c r="C215" s="232"/>
      <c r="D215" s="232"/>
      <c r="E215" s="232"/>
      <c r="F215" s="232"/>
      <c r="G215" s="231"/>
    </row>
    <row r="216" spans="1:7" ht="16.2" thickBot="1" x14ac:dyDescent="0.35">
      <c r="A216" s="420" t="s">
        <v>229</v>
      </c>
      <c r="B216" s="241" t="s">
        <v>1002</v>
      </c>
      <c r="C216" s="232" t="s">
        <v>657</v>
      </c>
      <c r="D216" s="232">
        <v>2</v>
      </c>
      <c r="E216" s="232">
        <v>3</v>
      </c>
      <c r="F216" s="232">
        <v>4</v>
      </c>
      <c r="G216" s="231"/>
    </row>
    <row r="217" spans="1:7" ht="31.8" thickBot="1" x14ac:dyDescent="0.35">
      <c r="A217" s="420" t="s">
        <v>229</v>
      </c>
      <c r="B217" s="241" t="s">
        <v>1003</v>
      </c>
      <c r="C217" s="232" t="s">
        <v>655</v>
      </c>
      <c r="D217" s="232">
        <v>1</v>
      </c>
      <c r="E217" s="232">
        <v>1</v>
      </c>
      <c r="F217" s="232">
        <v>1</v>
      </c>
      <c r="G217" s="231"/>
    </row>
    <row r="218" spans="1:7" ht="63" thickBot="1" x14ac:dyDescent="0.35">
      <c r="A218" s="420"/>
      <c r="B218" s="424" t="s">
        <v>1004</v>
      </c>
      <c r="C218" s="232"/>
      <c r="D218" s="232"/>
      <c r="E218" s="232"/>
      <c r="F218" s="232"/>
      <c r="G218" s="231"/>
    </row>
    <row r="219" spans="1:7" ht="16.2" thickBot="1" x14ac:dyDescent="0.35">
      <c r="A219" s="420" t="s">
        <v>229</v>
      </c>
      <c r="B219" s="425" t="s">
        <v>1005</v>
      </c>
      <c r="C219" s="232" t="s">
        <v>657</v>
      </c>
      <c r="D219" s="232">
        <v>1</v>
      </c>
      <c r="E219" s="232">
        <v>1</v>
      </c>
      <c r="F219" s="232">
        <v>1</v>
      </c>
      <c r="G219" s="231"/>
    </row>
    <row r="220" spans="1:7" ht="16.2" thickBot="1" x14ac:dyDescent="0.35">
      <c r="A220" s="420" t="s">
        <v>229</v>
      </c>
      <c r="B220" s="425" t="s">
        <v>1006</v>
      </c>
      <c r="C220" s="232" t="s">
        <v>657</v>
      </c>
      <c r="D220" s="232">
        <v>1</v>
      </c>
      <c r="E220" s="232">
        <v>1</v>
      </c>
      <c r="F220" s="232">
        <v>1</v>
      </c>
      <c r="G220" s="231"/>
    </row>
    <row r="221" spans="1:7" ht="16.2" thickBot="1" x14ac:dyDescent="0.35">
      <c r="A221" s="420" t="s">
        <v>229</v>
      </c>
      <c r="B221" s="239" t="s">
        <v>1007</v>
      </c>
      <c r="C221" s="232" t="s">
        <v>650</v>
      </c>
      <c r="D221" s="232">
        <v>40</v>
      </c>
      <c r="E221" s="232">
        <v>45</v>
      </c>
      <c r="F221" s="232">
        <v>50</v>
      </c>
      <c r="G221" s="231"/>
    </row>
    <row r="222" spans="1:7" ht="47.4" thickBot="1" x14ac:dyDescent="0.35">
      <c r="A222" s="420"/>
      <c r="B222" s="424" t="s">
        <v>1008</v>
      </c>
      <c r="C222" s="232"/>
      <c r="D222" s="232"/>
      <c r="E222" s="232"/>
      <c r="F222" s="232"/>
      <c r="G222" s="231"/>
    </row>
    <row r="223" spans="1:7" ht="31.8" thickBot="1" x14ac:dyDescent="0.35">
      <c r="A223" s="420" t="s">
        <v>229</v>
      </c>
      <c r="B223" s="425" t="s">
        <v>1009</v>
      </c>
      <c r="C223" s="232" t="s">
        <v>655</v>
      </c>
      <c r="D223" s="232">
        <v>2</v>
      </c>
      <c r="E223" s="232">
        <v>3</v>
      </c>
      <c r="F223" s="232">
        <v>2</v>
      </c>
      <c r="G223" s="231"/>
    </row>
    <row r="224" spans="1:7" ht="31.8" thickBot="1" x14ac:dyDescent="0.35">
      <c r="A224" s="25"/>
      <c r="B224" s="424" t="s">
        <v>1010</v>
      </c>
      <c r="C224" s="232"/>
      <c r="D224" s="232"/>
      <c r="E224" s="232"/>
      <c r="F224" s="232"/>
      <c r="G224" s="231"/>
    </row>
    <row r="225" spans="1:7" ht="63" thickBot="1" x14ac:dyDescent="0.35">
      <c r="A225" s="25" t="s">
        <v>229</v>
      </c>
      <c r="B225" s="242" t="s">
        <v>1011</v>
      </c>
      <c r="C225" s="232" t="s">
        <v>1012</v>
      </c>
      <c r="D225" s="232">
        <v>2000</v>
      </c>
      <c r="E225" s="232">
        <v>2000</v>
      </c>
      <c r="F225" s="232">
        <v>2000</v>
      </c>
      <c r="G225" s="231"/>
    </row>
    <row r="226" spans="1:7" ht="47.4" thickBot="1" x14ac:dyDescent="0.35">
      <c r="A226" s="25"/>
      <c r="B226" s="370" t="s">
        <v>1013</v>
      </c>
      <c r="C226" s="232"/>
      <c r="D226" s="232"/>
      <c r="E226" s="232"/>
      <c r="F226" s="232"/>
      <c r="G226" s="231" t="s">
        <v>416</v>
      </c>
    </row>
    <row r="227" spans="1:7" ht="31.8" thickBot="1" x14ac:dyDescent="0.35">
      <c r="A227" s="25" t="s">
        <v>807</v>
      </c>
      <c r="B227" s="425" t="s">
        <v>1014</v>
      </c>
      <c r="C227" s="232" t="s">
        <v>650</v>
      </c>
      <c r="D227" s="421">
        <v>23</v>
      </c>
      <c r="E227" s="421">
        <v>28</v>
      </c>
      <c r="F227" s="421">
        <v>32</v>
      </c>
      <c r="G227" s="231"/>
    </row>
    <row r="228" spans="1:7" ht="47.4" thickBot="1" x14ac:dyDescent="0.35">
      <c r="A228" s="25"/>
      <c r="B228" s="424" t="s">
        <v>1015</v>
      </c>
      <c r="C228" s="232"/>
      <c r="D228" s="232"/>
      <c r="E228" s="232"/>
      <c r="F228" s="232"/>
      <c r="G228" s="231"/>
    </row>
    <row r="229" spans="1:7" ht="31.8" thickBot="1" x14ac:dyDescent="0.35">
      <c r="A229" s="25" t="s">
        <v>229</v>
      </c>
      <c r="B229" s="425" t="s">
        <v>1016</v>
      </c>
      <c r="C229" s="232" t="s">
        <v>655</v>
      </c>
      <c r="D229" s="232">
        <v>100</v>
      </c>
      <c r="E229" s="232">
        <v>100</v>
      </c>
      <c r="F229" s="232">
        <v>100</v>
      </c>
      <c r="G229" s="231"/>
    </row>
    <row r="230" spans="1:7" ht="63" thickBot="1" x14ac:dyDescent="0.35">
      <c r="A230" s="25" t="s">
        <v>229</v>
      </c>
      <c r="B230" s="425" t="s">
        <v>1017</v>
      </c>
      <c r="C230" s="232" t="s">
        <v>655</v>
      </c>
      <c r="D230" s="232">
        <v>1</v>
      </c>
      <c r="E230" s="232">
        <v>1</v>
      </c>
      <c r="F230" s="232">
        <v>1</v>
      </c>
      <c r="G230" s="231"/>
    </row>
    <row r="231" spans="1:7" ht="31.8" thickBot="1" x14ac:dyDescent="0.35">
      <c r="A231" s="25" t="s">
        <v>229</v>
      </c>
      <c r="B231" s="425" t="s">
        <v>1018</v>
      </c>
      <c r="C231" s="232" t="s">
        <v>655</v>
      </c>
      <c r="D231" s="232">
        <v>1</v>
      </c>
      <c r="E231" s="232">
        <v>1</v>
      </c>
      <c r="F231" s="232">
        <v>1</v>
      </c>
      <c r="G231" s="231"/>
    </row>
    <row r="232" spans="1:7" ht="47.4" thickBot="1" x14ac:dyDescent="0.35">
      <c r="A232" s="25" t="s">
        <v>229</v>
      </c>
      <c r="B232" s="239" t="s">
        <v>1019</v>
      </c>
      <c r="C232" s="232" t="s">
        <v>655</v>
      </c>
      <c r="D232" s="232">
        <v>5</v>
      </c>
      <c r="E232" s="232">
        <v>5</v>
      </c>
      <c r="F232" s="232">
        <v>5</v>
      </c>
      <c r="G232" s="231"/>
    </row>
    <row r="233" spans="1:7" ht="47.4" thickBot="1" x14ac:dyDescent="0.35">
      <c r="A233" s="25"/>
      <c r="B233" s="424" t="s">
        <v>1020</v>
      </c>
      <c r="C233" s="232"/>
      <c r="D233" s="232"/>
      <c r="E233" s="232"/>
      <c r="F233" s="232"/>
      <c r="G233" s="231"/>
    </row>
    <row r="234" spans="1:7" ht="16.2" thickBot="1" x14ac:dyDescent="0.35">
      <c r="A234" s="25" t="s">
        <v>229</v>
      </c>
      <c r="B234" s="425" t="s">
        <v>1021</v>
      </c>
      <c r="C234" s="232" t="s">
        <v>655</v>
      </c>
      <c r="D234" s="232">
        <v>1</v>
      </c>
      <c r="E234" s="232">
        <v>1</v>
      </c>
      <c r="F234" s="232">
        <v>1</v>
      </c>
      <c r="G234" s="231"/>
    </row>
    <row r="235" spans="1:7" ht="55.95" customHeight="1" thickBot="1" x14ac:dyDescent="0.35">
      <c r="A235" s="25" t="s">
        <v>229</v>
      </c>
      <c r="B235" s="425" t="s">
        <v>1022</v>
      </c>
      <c r="C235" s="232" t="s">
        <v>655</v>
      </c>
      <c r="D235" s="232">
        <v>3</v>
      </c>
      <c r="E235" s="232">
        <v>5</v>
      </c>
      <c r="F235" s="232">
        <v>7</v>
      </c>
      <c r="G235" s="231"/>
    </row>
    <row r="236" spans="1:7" ht="79.95" customHeight="1" thickBot="1" x14ac:dyDescent="0.35">
      <c r="A236" s="25"/>
      <c r="B236" s="370" t="s">
        <v>1023</v>
      </c>
      <c r="C236" s="232"/>
      <c r="D236" s="232"/>
      <c r="E236" s="232"/>
      <c r="F236" s="232"/>
      <c r="G236" s="231" t="s">
        <v>424</v>
      </c>
    </row>
    <row r="237" spans="1:7" ht="72" customHeight="1" thickBot="1" x14ac:dyDescent="0.35">
      <c r="A237" s="25"/>
      <c r="B237" s="427" t="s">
        <v>1024</v>
      </c>
      <c r="C237" s="232"/>
      <c r="D237" s="232"/>
      <c r="E237" s="232"/>
      <c r="F237" s="232"/>
      <c r="G237" s="231"/>
    </row>
    <row r="238" spans="1:7" ht="45" customHeight="1" thickBot="1" x14ac:dyDescent="0.35">
      <c r="A238" s="25" t="s">
        <v>229</v>
      </c>
      <c r="B238" s="425" t="s">
        <v>1025</v>
      </c>
      <c r="C238" s="232" t="s">
        <v>655</v>
      </c>
      <c r="D238" s="232">
        <v>2</v>
      </c>
      <c r="E238" s="232">
        <v>2</v>
      </c>
      <c r="F238" s="232">
        <v>2</v>
      </c>
      <c r="G238" s="231"/>
    </row>
    <row r="239" spans="1:7" ht="16.2" thickBot="1" x14ac:dyDescent="0.35">
      <c r="A239" s="25" t="s">
        <v>229</v>
      </c>
      <c r="B239" s="425" t="s">
        <v>1026</v>
      </c>
      <c r="C239" s="232" t="s">
        <v>655</v>
      </c>
      <c r="D239" s="232">
        <v>1</v>
      </c>
      <c r="E239" s="232">
        <v>1</v>
      </c>
      <c r="F239" s="232">
        <v>1</v>
      </c>
      <c r="G239" s="231"/>
    </row>
    <row r="240" spans="1:7" ht="16.2" thickBot="1" x14ac:dyDescent="0.35">
      <c r="A240" s="25" t="s">
        <v>229</v>
      </c>
      <c r="B240" s="425" t="s">
        <v>1027</v>
      </c>
      <c r="C240" s="232" t="s">
        <v>655</v>
      </c>
      <c r="D240" s="232">
        <v>20</v>
      </c>
      <c r="E240" s="232">
        <v>20</v>
      </c>
      <c r="F240" s="232">
        <v>20</v>
      </c>
      <c r="G240" s="231"/>
    </row>
    <row r="241" spans="1:7" ht="31.8" thickBot="1" x14ac:dyDescent="0.35">
      <c r="A241" s="25" t="s">
        <v>229</v>
      </c>
      <c r="B241" s="239" t="s">
        <v>1028</v>
      </c>
      <c r="C241" s="232" t="s">
        <v>655</v>
      </c>
      <c r="D241" s="232">
        <v>2</v>
      </c>
      <c r="E241" s="232">
        <v>3</v>
      </c>
      <c r="F241" s="232">
        <v>4</v>
      </c>
      <c r="G241" s="231"/>
    </row>
    <row r="242" spans="1:7" ht="31.8" thickBot="1" x14ac:dyDescent="0.35">
      <c r="A242" s="25" t="s">
        <v>229</v>
      </c>
      <c r="B242" s="425" t="s">
        <v>1029</v>
      </c>
      <c r="C242" s="232" t="s">
        <v>657</v>
      </c>
      <c r="D242" s="232">
        <v>0</v>
      </c>
      <c r="E242" s="232">
        <v>1</v>
      </c>
      <c r="F242" s="232">
        <v>1</v>
      </c>
      <c r="G242" s="231"/>
    </row>
    <row r="243" spans="1:7" ht="31.8" thickBot="1" x14ac:dyDescent="0.35">
      <c r="A243" s="25" t="s">
        <v>229</v>
      </c>
      <c r="B243" s="239" t="s">
        <v>1447</v>
      </c>
      <c r="C243" s="232" t="s">
        <v>657</v>
      </c>
      <c r="D243" s="232">
        <v>0</v>
      </c>
      <c r="E243" s="232">
        <v>3</v>
      </c>
      <c r="F243" s="232">
        <v>4</v>
      </c>
      <c r="G243" s="231"/>
    </row>
    <row r="244" spans="1:7" ht="31.8" thickBot="1" x14ac:dyDescent="0.35">
      <c r="A244" s="25"/>
      <c r="B244" s="427" t="s">
        <v>1446</v>
      </c>
      <c r="C244" s="232"/>
      <c r="D244" s="232"/>
      <c r="E244" s="232"/>
      <c r="F244" s="232"/>
      <c r="G244" s="231"/>
    </row>
    <row r="245" spans="1:7" ht="31.8" thickBot="1" x14ac:dyDescent="0.35">
      <c r="A245" s="25" t="s">
        <v>229</v>
      </c>
      <c r="B245" s="425" t="s">
        <v>1030</v>
      </c>
      <c r="C245" s="232" t="s">
        <v>655</v>
      </c>
      <c r="D245" s="232">
        <v>2</v>
      </c>
      <c r="E245" s="232">
        <v>2</v>
      </c>
      <c r="F245" s="232">
        <v>2</v>
      </c>
      <c r="G245" s="231"/>
    </row>
    <row r="246" spans="1:7" ht="47.4" thickBot="1" x14ac:dyDescent="0.35">
      <c r="A246" s="25"/>
      <c r="B246" s="370" t="s">
        <v>1032</v>
      </c>
      <c r="C246" s="232"/>
      <c r="D246" s="232"/>
      <c r="E246" s="232"/>
      <c r="F246" s="232"/>
      <c r="G246" s="231" t="s">
        <v>431</v>
      </c>
    </row>
    <row r="247" spans="1:7" ht="31.8" thickBot="1" x14ac:dyDescent="0.35">
      <c r="A247" s="25" t="s">
        <v>807</v>
      </c>
      <c r="B247" s="237" t="s">
        <v>719</v>
      </c>
      <c r="C247" s="232" t="s">
        <v>657</v>
      </c>
      <c r="D247" s="232">
        <v>2</v>
      </c>
      <c r="E247" s="232">
        <v>2</v>
      </c>
      <c r="F247" s="232">
        <v>2</v>
      </c>
      <c r="G247" s="231"/>
    </row>
    <row r="248" spans="1:7" ht="54" customHeight="1" thickBot="1" x14ac:dyDescent="0.35">
      <c r="A248" s="25"/>
      <c r="B248" s="427" t="s">
        <v>1031</v>
      </c>
      <c r="C248" s="232"/>
      <c r="D248" s="232"/>
      <c r="E248" s="232"/>
      <c r="F248" s="232"/>
      <c r="G248" s="231"/>
    </row>
    <row r="249" spans="1:7" ht="54" customHeight="1" thickBot="1" x14ac:dyDescent="0.35">
      <c r="A249" s="25" t="s">
        <v>229</v>
      </c>
      <c r="B249" s="425" t="s">
        <v>1033</v>
      </c>
      <c r="C249" s="232" t="s">
        <v>657</v>
      </c>
      <c r="D249" s="232">
        <v>1</v>
      </c>
      <c r="E249" s="232">
        <v>1</v>
      </c>
      <c r="F249" s="232">
        <v>1</v>
      </c>
      <c r="G249" s="231"/>
    </row>
    <row r="250" spans="1:7" ht="31.8" thickBot="1" x14ac:dyDescent="0.35">
      <c r="A250" s="25" t="s">
        <v>229</v>
      </c>
      <c r="B250" s="428" t="s">
        <v>1034</v>
      </c>
      <c r="C250" s="232" t="s">
        <v>657</v>
      </c>
      <c r="D250" s="232">
        <v>1</v>
      </c>
      <c r="E250" s="232">
        <v>1</v>
      </c>
      <c r="F250" s="232">
        <v>1</v>
      </c>
      <c r="G250" s="231"/>
    </row>
    <row r="251" spans="1:7" ht="16.2" thickBot="1" x14ac:dyDescent="0.35">
      <c r="A251" s="695" t="s">
        <v>848</v>
      </c>
      <c r="B251" s="696"/>
      <c r="C251" s="696"/>
      <c r="D251" s="696"/>
      <c r="E251" s="696"/>
      <c r="F251" s="696"/>
      <c r="G251" s="697"/>
    </row>
    <row r="252" spans="1:7" ht="31.8" thickBot="1" x14ac:dyDescent="0.35">
      <c r="A252" s="25"/>
      <c r="B252" s="370" t="s">
        <v>1354</v>
      </c>
      <c r="C252" s="232"/>
      <c r="D252" s="232"/>
      <c r="E252" s="232"/>
      <c r="F252" s="232"/>
      <c r="G252" s="231" t="s">
        <v>437</v>
      </c>
    </row>
    <row r="253" spans="1:7" ht="49.95" customHeight="1" thickBot="1" x14ac:dyDescent="0.35">
      <c r="A253" s="25"/>
      <c r="B253" s="361" t="s">
        <v>1355</v>
      </c>
      <c r="C253" s="232"/>
      <c r="D253" s="232"/>
      <c r="E253" s="232"/>
      <c r="F253" s="232"/>
      <c r="G253" s="231"/>
    </row>
    <row r="254" spans="1:7" ht="26.4" customHeight="1" thickBot="1" x14ac:dyDescent="0.35">
      <c r="A254" s="25" t="s">
        <v>229</v>
      </c>
      <c r="B254" s="359" t="s">
        <v>1356</v>
      </c>
      <c r="C254" s="232" t="s">
        <v>655</v>
      </c>
      <c r="D254" s="232">
        <v>5</v>
      </c>
      <c r="E254" s="232">
        <v>5</v>
      </c>
      <c r="F254" s="232">
        <v>5</v>
      </c>
      <c r="G254" s="231"/>
    </row>
    <row r="255" spans="1:7" ht="27" customHeight="1" thickBot="1" x14ac:dyDescent="0.35">
      <c r="A255" s="25" t="s">
        <v>229</v>
      </c>
      <c r="B255" s="359" t="s">
        <v>1357</v>
      </c>
      <c r="C255" s="232" t="s">
        <v>655</v>
      </c>
      <c r="D255" s="232">
        <v>10</v>
      </c>
      <c r="E255" s="232">
        <v>10</v>
      </c>
      <c r="F255" s="232">
        <v>10</v>
      </c>
      <c r="G255" s="231"/>
    </row>
    <row r="256" spans="1:7" ht="81.599999999999994" customHeight="1" thickBot="1" x14ac:dyDescent="0.35">
      <c r="A256" s="25"/>
      <c r="B256" s="476" t="s">
        <v>1358</v>
      </c>
      <c r="C256" s="232"/>
      <c r="D256" s="232"/>
      <c r="E256" s="232"/>
      <c r="F256" s="232"/>
      <c r="G256" s="231"/>
    </row>
    <row r="257" spans="1:8" ht="30.6" customHeight="1" thickBot="1" x14ac:dyDescent="0.35">
      <c r="A257" s="25" t="s">
        <v>229</v>
      </c>
      <c r="B257" s="359" t="s">
        <v>1356</v>
      </c>
      <c r="C257" s="232" t="s">
        <v>655</v>
      </c>
      <c r="D257" s="232">
        <v>10</v>
      </c>
      <c r="E257" s="232">
        <v>10</v>
      </c>
      <c r="F257" s="232">
        <v>10</v>
      </c>
      <c r="G257" s="231"/>
    </row>
    <row r="258" spans="1:8" ht="28.2" customHeight="1" thickBot="1" x14ac:dyDescent="0.35">
      <c r="A258" s="25" t="s">
        <v>229</v>
      </c>
      <c r="B258" s="359" t="s">
        <v>1357</v>
      </c>
      <c r="C258" s="232" t="s">
        <v>655</v>
      </c>
      <c r="D258" s="232">
        <v>3</v>
      </c>
      <c r="E258" s="232">
        <v>2</v>
      </c>
      <c r="F258" s="232">
        <v>2</v>
      </c>
      <c r="G258" s="231"/>
    </row>
    <row r="259" spans="1:8" ht="49.95" customHeight="1" thickBot="1" x14ac:dyDescent="0.35">
      <c r="A259" s="25"/>
      <c r="B259" s="361" t="s">
        <v>1359</v>
      </c>
      <c r="C259" s="232"/>
      <c r="D259" s="232"/>
      <c r="E259" s="232"/>
      <c r="F259" s="232"/>
      <c r="G259" s="231"/>
    </row>
    <row r="260" spans="1:8" ht="32.4" customHeight="1" thickBot="1" x14ac:dyDescent="0.35">
      <c r="A260" s="25" t="s">
        <v>229</v>
      </c>
      <c r="B260" s="237" t="s">
        <v>1360</v>
      </c>
      <c r="C260" s="232" t="s">
        <v>657</v>
      </c>
      <c r="D260" s="232">
        <v>1</v>
      </c>
      <c r="E260" s="232"/>
      <c r="F260" s="232"/>
      <c r="G260" s="231"/>
    </row>
    <row r="261" spans="1:8" ht="33.6" customHeight="1" thickBot="1" x14ac:dyDescent="0.35">
      <c r="A261" s="25" t="s">
        <v>229</v>
      </c>
      <c r="B261" s="237" t="s">
        <v>1361</v>
      </c>
      <c r="C261" s="232" t="s">
        <v>657</v>
      </c>
      <c r="D261" s="232"/>
      <c r="E261" s="232">
        <v>1</v>
      </c>
      <c r="F261" s="232">
        <v>1</v>
      </c>
      <c r="G261" s="231"/>
    </row>
    <row r="262" spans="1:8" ht="52.2" customHeight="1" thickBot="1" x14ac:dyDescent="0.35">
      <c r="A262" s="25"/>
      <c r="B262" s="370" t="s">
        <v>1362</v>
      </c>
      <c r="C262" s="232"/>
      <c r="D262" s="232"/>
      <c r="E262" s="232"/>
      <c r="F262" s="232"/>
      <c r="G262" s="231" t="s">
        <v>437</v>
      </c>
    </row>
    <row r="263" spans="1:8" ht="34.950000000000003" customHeight="1" thickBot="1" x14ac:dyDescent="0.35">
      <c r="A263" s="25" t="s">
        <v>807</v>
      </c>
      <c r="B263" s="237" t="s">
        <v>1363</v>
      </c>
      <c r="C263" s="486" t="s">
        <v>1055</v>
      </c>
      <c r="D263" s="486">
        <v>10</v>
      </c>
      <c r="E263" s="486">
        <v>10</v>
      </c>
      <c r="F263" s="486">
        <v>10</v>
      </c>
      <c r="G263" s="231"/>
    </row>
    <row r="264" spans="1:8" ht="52.95" customHeight="1" thickBot="1" x14ac:dyDescent="0.35">
      <c r="A264" s="25"/>
      <c r="B264" s="361" t="s">
        <v>1365</v>
      </c>
      <c r="C264" s="232"/>
      <c r="D264" s="232"/>
      <c r="E264" s="232"/>
      <c r="F264" s="232"/>
      <c r="G264" s="231"/>
    </row>
    <row r="265" spans="1:8" ht="28.95" customHeight="1" thickBot="1" x14ac:dyDescent="0.35">
      <c r="A265" s="25" t="s">
        <v>229</v>
      </c>
      <c r="B265" s="237" t="s">
        <v>1364</v>
      </c>
      <c r="C265" s="232" t="s">
        <v>655</v>
      </c>
      <c r="D265" s="232">
        <v>10</v>
      </c>
      <c r="E265" s="232">
        <v>10</v>
      </c>
      <c r="F265" s="232">
        <v>10</v>
      </c>
      <c r="G265" s="231"/>
    </row>
    <row r="266" spans="1:8" ht="47.4" customHeight="1" thickBot="1" x14ac:dyDescent="0.35">
      <c r="A266" s="25"/>
      <c r="B266" s="361" t="s">
        <v>1366</v>
      </c>
      <c r="C266" s="232"/>
      <c r="D266" s="232"/>
      <c r="E266" s="232"/>
      <c r="F266" s="232"/>
      <c r="G266" s="231"/>
    </row>
    <row r="267" spans="1:8" ht="51" customHeight="1" thickBot="1" x14ac:dyDescent="0.35">
      <c r="A267" s="25" t="s">
        <v>229</v>
      </c>
      <c r="B267" s="237" t="s">
        <v>1367</v>
      </c>
      <c r="C267" s="232" t="s">
        <v>1433</v>
      </c>
      <c r="D267" s="232">
        <v>3</v>
      </c>
      <c r="E267" s="232">
        <v>3</v>
      </c>
      <c r="F267" s="232">
        <v>3</v>
      </c>
      <c r="G267" s="231"/>
    </row>
    <row r="268" spans="1:8" ht="61.95" customHeight="1" thickBot="1" x14ac:dyDescent="0.35">
      <c r="A268" s="25"/>
      <c r="B268" s="361" t="s">
        <v>1368</v>
      </c>
      <c r="C268" s="232"/>
      <c r="D268" s="232"/>
      <c r="E268" s="232"/>
      <c r="F268" s="232"/>
      <c r="G268" s="231"/>
    </row>
    <row r="269" spans="1:8" ht="36" customHeight="1" thickBot="1" x14ac:dyDescent="0.35">
      <c r="A269" s="25" t="s">
        <v>229</v>
      </c>
      <c r="B269" s="237" t="s">
        <v>1369</v>
      </c>
      <c r="C269" s="232" t="s">
        <v>655</v>
      </c>
      <c r="D269" s="232">
        <v>3</v>
      </c>
      <c r="E269" s="232">
        <v>3</v>
      </c>
      <c r="F269" s="232">
        <v>3</v>
      </c>
      <c r="G269" s="231"/>
    </row>
    <row r="270" spans="1:8" ht="67.2" customHeight="1" thickBot="1" x14ac:dyDescent="0.35">
      <c r="A270" s="458"/>
      <c r="B270" s="475" t="s">
        <v>1547</v>
      </c>
      <c r="C270" s="483"/>
      <c r="D270" s="483"/>
      <c r="E270" s="483"/>
      <c r="F270" s="483"/>
      <c r="G270" s="341"/>
      <c r="H270" s="487"/>
    </row>
    <row r="271" spans="1:8" ht="33" customHeight="1" thickBot="1" x14ac:dyDescent="0.35">
      <c r="A271" s="458" t="s">
        <v>229</v>
      </c>
      <c r="B271" s="474" t="s">
        <v>1434</v>
      </c>
      <c r="C271" s="483" t="s">
        <v>655</v>
      </c>
      <c r="D271" s="483">
        <v>4</v>
      </c>
      <c r="E271" s="483">
        <v>5</v>
      </c>
      <c r="F271" s="483">
        <v>5</v>
      </c>
      <c r="G271" s="341"/>
      <c r="H271" s="487"/>
    </row>
    <row r="272" spans="1:8" ht="34.950000000000003" customHeight="1" thickBot="1" x14ac:dyDescent="0.35">
      <c r="A272" s="458" t="s">
        <v>229</v>
      </c>
      <c r="B272" s="474" t="s">
        <v>1610</v>
      </c>
      <c r="C272" s="483" t="s">
        <v>655</v>
      </c>
      <c r="D272" s="483">
        <v>1</v>
      </c>
      <c r="E272" s="483"/>
      <c r="F272" s="483"/>
      <c r="G272" s="341"/>
      <c r="H272" s="487"/>
    </row>
    <row r="273" spans="1:7" ht="53.4" customHeight="1" thickBot="1" x14ac:dyDescent="0.35">
      <c r="A273" s="25"/>
      <c r="B273" s="361" t="s">
        <v>1370</v>
      </c>
      <c r="C273" s="232"/>
      <c r="D273" s="232"/>
      <c r="E273" s="232"/>
      <c r="F273" s="232"/>
      <c r="G273" s="231"/>
    </row>
    <row r="274" spans="1:7" ht="50.4" customHeight="1" thickBot="1" x14ac:dyDescent="0.35">
      <c r="A274" s="25" t="s">
        <v>229</v>
      </c>
      <c r="B274" s="237" t="s">
        <v>1371</v>
      </c>
      <c r="C274" s="232" t="s">
        <v>1055</v>
      </c>
      <c r="D274" s="232">
        <v>100</v>
      </c>
      <c r="E274" s="232">
        <v>100</v>
      </c>
      <c r="F274" s="232">
        <v>100</v>
      </c>
      <c r="G274" s="231"/>
    </row>
    <row r="275" spans="1:7" ht="78.599999999999994" customHeight="1" thickBot="1" x14ac:dyDescent="0.35">
      <c r="A275" s="25"/>
      <c r="B275" s="361" t="s">
        <v>1372</v>
      </c>
      <c r="C275" s="232"/>
      <c r="D275" s="232"/>
      <c r="E275" s="232"/>
      <c r="F275" s="232"/>
      <c r="G275" s="231"/>
    </row>
    <row r="276" spans="1:7" ht="51.6" customHeight="1" thickBot="1" x14ac:dyDescent="0.35">
      <c r="A276" s="25" t="s">
        <v>229</v>
      </c>
      <c r="B276" s="237" t="s">
        <v>447</v>
      </c>
      <c r="C276" s="232" t="s">
        <v>1055</v>
      </c>
      <c r="D276" s="232">
        <v>100</v>
      </c>
      <c r="E276" s="232">
        <v>100</v>
      </c>
      <c r="F276" s="232">
        <v>100</v>
      </c>
      <c r="G276" s="231"/>
    </row>
    <row r="277" spans="1:7" ht="16.2" customHeight="1" thickBot="1" x14ac:dyDescent="0.35">
      <c r="A277" s="25"/>
      <c r="B277" s="361" t="s">
        <v>1373</v>
      </c>
      <c r="C277" s="232"/>
      <c r="D277" s="232"/>
      <c r="E277" s="232"/>
      <c r="F277" s="232"/>
      <c r="G277" s="231"/>
    </row>
    <row r="278" spans="1:7" ht="52.2" customHeight="1" thickBot="1" x14ac:dyDescent="0.35">
      <c r="A278" s="25" t="s">
        <v>229</v>
      </c>
      <c r="B278" s="237" t="s">
        <v>1374</v>
      </c>
      <c r="C278" s="232" t="s">
        <v>1433</v>
      </c>
      <c r="D278" s="232"/>
      <c r="E278" s="232"/>
      <c r="F278" s="232"/>
      <c r="G278" s="231"/>
    </row>
    <row r="279" spans="1:7" ht="79.95" customHeight="1" thickBot="1" x14ac:dyDescent="0.35">
      <c r="A279" s="25"/>
      <c r="B279" s="361" t="s">
        <v>1375</v>
      </c>
      <c r="C279" s="232"/>
      <c r="D279" s="232"/>
      <c r="E279" s="232"/>
      <c r="F279" s="232"/>
      <c r="G279" s="231"/>
    </row>
    <row r="280" spans="1:7" ht="48.6" customHeight="1" thickBot="1" x14ac:dyDescent="0.35">
      <c r="A280" s="25" t="s">
        <v>229</v>
      </c>
      <c r="B280" s="237" t="s">
        <v>1376</v>
      </c>
      <c r="C280" s="483" t="s">
        <v>657</v>
      </c>
      <c r="D280" s="483">
        <v>0</v>
      </c>
      <c r="E280" s="483">
        <v>0</v>
      </c>
      <c r="F280" s="483">
        <v>0</v>
      </c>
      <c r="G280" s="231"/>
    </row>
    <row r="281" spans="1:7" ht="68.400000000000006" customHeight="1" thickBot="1" x14ac:dyDescent="0.35">
      <c r="A281" s="25"/>
      <c r="B281" s="361" t="s">
        <v>1377</v>
      </c>
      <c r="C281" s="232"/>
      <c r="D281" s="232"/>
      <c r="E281" s="232"/>
      <c r="F281" s="232"/>
      <c r="G281" s="231"/>
    </row>
    <row r="282" spans="1:7" ht="52.95" customHeight="1" thickBot="1" x14ac:dyDescent="0.35">
      <c r="A282" s="25" t="s">
        <v>229</v>
      </c>
      <c r="B282" s="477" t="s">
        <v>1378</v>
      </c>
      <c r="C282" s="190" t="s">
        <v>656</v>
      </c>
      <c r="D282" s="232">
        <v>10</v>
      </c>
      <c r="E282" s="232">
        <v>10</v>
      </c>
      <c r="F282" s="232">
        <v>10</v>
      </c>
      <c r="G282" s="231"/>
    </row>
    <row r="283" spans="1:7" ht="25.95" customHeight="1" thickBot="1" x14ac:dyDescent="0.35">
      <c r="A283" s="25" t="s">
        <v>229</v>
      </c>
      <c r="B283" s="239" t="s">
        <v>1379</v>
      </c>
      <c r="C283" s="232" t="s">
        <v>655</v>
      </c>
      <c r="D283" s="232"/>
      <c r="E283" s="232"/>
      <c r="F283" s="232"/>
      <c r="G283" s="231"/>
    </row>
    <row r="284" spans="1:7" ht="36" customHeight="1" thickBot="1" x14ac:dyDescent="0.35">
      <c r="A284" s="25"/>
      <c r="B284" s="361" t="s">
        <v>1380</v>
      </c>
      <c r="C284" s="232"/>
      <c r="D284" s="232"/>
      <c r="E284" s="232"/>
      <c r="F284" s="232"/>
      <c r="G284" s="231"/>
    </row>
    <row r="285" spans="1:7" ht="18.600000000000001" customHeight="1" thickBot="1" x14ac:dyDescent="0.35">
      <c r="A285" s="25"/>
      <c r="B285" s="474" t="s">
        <v>1544</v>
      </c>
      <c r="C285" s="348" t="s">
        <v>1543</v>
      </c>
      <c r="D285" s="473">
        <v>14</v>
      </c>
      <c r="E285" s="473">
        <v>14</v>
      </c>
      <c r="F285" s="233">
        <v>14</v>
      </c>
      <c r="G285" s="231"/>
    </row>
    <row r="286" spans="1:7" ht="16.2" thickBot="1" x14ac:dyDescent="0.35">
      <c r="A286" s="695" t="s">
        <v>811</v>
      </c>
      <c r="B286" s="696"/>
      <c r="C286" s="696"/>
      <c r="D286" s="696"/>
      <c r="E286" s="696"/>
      <c r="F286" s="696"/>
      <c r="G286" s="697"/>
    </row>
    <row r="287" spans="1:7" ht="31.8" thickBot="1" x14ac:dyDescent="0.35">
      <c r="A287" s="25"/>
      <c r="B287" s="235" t="s">
        <v>815</v>
      </c>
      <c r="C287" s="232"/>
      <c r="D287" s="232"/>
      <c r="E287" s="232"/>
      <c r="F287" s="232"/>
      <c r="G287" s="231" t="s">
        <v>455</v>
      </c>
    </row>
    <row r="288" spans="1:7" ht="21.6" customHeight="1" thickBot="1" x14ac:dyDescent="0.35">
      <c r="A288" s="25" t="s">
        <v>807</v>
      </c>
      <c r="B288" s="237" t="s">
        <v>666</v>
      </c>
      <c r="C288" s="232" t="s">
        <v>656</v>
      </c>
      <c r="D288" s="232">
        <v>8500</v>
      </c>
      <c r="E288" s="232">
        <v>8700</v>
      </c>
      <c r="F288" s="232">
        <v>8900</v>
      </c>
      <c r="G288" s="231"/>
    </row>
    <row r="289" spans="1:7" ht="36.6" customHeight="1" thickBot="1" x14ac:dyDescent="0.35">
      <c r="A289" s="25" t="s">
        <v>807</v>
      </c>
      <c r="B289" s="237" t="s">
        <v>770</v>
      </c>
      <c r="C289" s="232" t="s">
        <v>657</v>
      </c>
      <c r="D289" s="232">
        <v>479.58</v>
      </c>
      <c r="E289" s="421">
        <v>480</v>
      </c>
      <c r="F289" s="421">
        <v>481</v>
      </c>
      <c r="G289" s="231"/>
    </row>
    <row r="290" spans="1:7" ht="33.6" customHeight="1" thickBot="1" x14ac:dyDescent="0.35">
      <c r="A290" s="25" t="s">
        <v>807</v>
      </c>
      <c r="B290" s="237" t="s">
        <v>667</v>
      </c>
      <c r="C290" s="232" t="s">
        <v>656</v>
      </c>
      <c r="D290" s="232">
        <v>3120</v>
      </c>
      <c r="E290" s="232">
        <v>3180</v>
      </c>
      <c r="F290" s="232">
        <v>3240</v>
      </c>
      <c r="G290" s="231"/>
    </row>
    <row r="291" spans="1:7" ht="130.19999999999999" customHeight="1" thickBot="1" x14ac:dyDescent="0.35">
      <c r="A291" s="25"/>
      <c r="B291" s="361" t="s">
        <v>1453</v>
      </c>
      <c r="C291" s="232"/>
      <c r="D291" s="232"/>
      <c r="E291" s="232"/>
      <c r="F291" s="232"/>
      <c r="G291" s="231"/>
    </row>
    <row r="292" spans="1:7" ht="49.2" customHeight="1" thickBot="1" x14ac:dyDescent="0.35">
      <c r="A292" s="25" t="s">
        <v>229</v>
      </c>
      <c r="B292" s="237" t="s">
        <v>803</v>
      </c>
      <c r="C292" s="232" t="s">
        <v>655</v>
      </c>
      <c r="D292" s="232">
        <v>3</v>
      </c>
      <c r="E292" s="232">
        <v>3</v>
      </c>
      <c r="F292" s="232">
        <v>3</v>
      </c>
      <c r="G292" s="231"/>
    </row>
    <row r="293" spans="1:7" ht="31.95" customHeight="1" thickBot="1" x14ac:dyDescent="0.35">
      <c r="A293" s="25" t="s">
        <v>229</v>
      </c>
      <c r="B293" s="237" t="s">
        <v>812</v>
      </c>
      <c r="C293" s="232" t="s">
        <v>656</v>
      </c>
      <c r="D293" s="232">
        <v>4400</v>
      </c>
      <c r="E293" s="232">
        <v>4900</v>
      </c>
      <c r="F293" s="232">
        <v>5300</v>
      </c>
      <c r="G293" s="231"/>
    </row>
    <row r="294" spans="1:7" ht="34.200000000000003" customHeight="1" thickBot="1" x14ac:dyDescent="0.35">
      <c r="A294" s="25" t="s">
        <v>229</v>
      </c>
      <c r="B294" s="237" t="s">
        <v>813</v>
      </c>
      <c r="C294" s="232" t="s">
        <v>656</v>
      </c>
      <c r="D294" s="232">
        <v>110000</v>
      </c>
      <c r="E294" s="232">
        <v>120000</v>
      </c>
      <c r="F294" s="232">
        <v>130000</v>
      </c>
      <c r="G294" s="231"/>
    </row>
    <row r="295" spans="1:7" ht="147" customHeight="1" thickBot="1" x14ac:dyDescent="0.35">
      <c r="A295" s="25"/>
      <c r="B295" s="361" t="s">
        <v>1454</v>
      </c>
      <c r="C295" s="232"/>
      <c r="D295" s="232"/>
      <c r="E295" s="232"/>
      <c r="F295" s="232"/>
      <c r="G295" s="231"/>
    </row>
    <row r="296" spans="1:7" ht="33.6" customHeight="1" thickBot="1" x14ac:dyDescent="0.35">
      <c r="A296" s="25" t="s">
        <v>229</v>
      </c>
      <c r="B296" s="238" t="s">
        <v>801</v>
      </c>
      <c r="C296" s="232" t="s">
        <v>657</v>
      </c>
      <c r="D296" s="232">
        <v>2</v>
      </c>
      <c r="E296" s="232">
        <v>2</v>
      </c>
      <c r="F296" s="232">
        <v>3</v>
      </c>
      <c r="G296" s="231"/>
    </row>
    <row r="297" spans="1:7" ht="34.200000000000003" customHeight="1" thickBot="1" x14ac:dyDescent="0.35">
      <c r="A297" s="25" t="s">
        <v>229</v>
      </c>
      <c r="B297" s="238" t="s">
        <v>1611</v>
      </c>
      <c r="C297" s="232" t="s">
        <v>657</v>
      </c>
      <c r="D297" s="232">
        <v>2</v>
      </c>
      <c r="E297" s="232">
        <v>2</v>
      </c>
      <c r="F297" s="232">
        <v>3</v>
      </c>
      <c r="G297" s="231"/>
    </row>
    <row r="298" spans="1:7" ht="31.95" customHeight="1" thickBot="1" x14ac:dyDescent="0.35">
      <c r="A298" s="25" t="s">
        <v>229</v>
      </c>
      <c r="B298" s="238" t="s">
        <v>802</v>
      </c>
      <c r="C298" s="232" t="s">
        <v>655</v>
      </c>
      <c r="D298" s="232">
        <v>1</v>
      </c>
      <c r="E298" s="232">
        <v>1</v>
      </c>
      <c r="F298" s="232">
        <v>1</v>
      </c>
      <c r="G298" s="231"/>
    </row>
    <row r="299" spans="1:7" ht="48.6" customHeight="1" thickBot="1" x14ac:dyDescent="0.35">
      <c r="A299" s="25" t="s">
        <v>229</v>
      </c>
      <c r="B299" s="239" t="s">
        <v>804</v>
      </c>
      <c r="C299" s="232" t="s">
        <v>655</v>
      </c>
      <c r="D299" s="232">
        <v>0</v>
      </c>
      <c r="E299" s="232">
        <v>2</v>
      </c>
      <c r="F299" s="232">
        <v>1</v>
      </c>
      <c r="G299" s="231"/>
    </row>
    <row r="300" spans="1:7" ht="19.2" customHeight="1" thickBot="1" x14ac:dyDescent="0.35">
      <c r="A300" s="25" t="s">
        <v>229</v>
      </c>
      <c r="B300" s="239" t="s">
        <v>805</v>
      </c>
      <c r="C300" s="232" t="s">
        <v>655</v>
      </c>
      <c r="D300" s="232">
        <v>1</v>
      </c>
      <c r="E300" s="232">
        <v>1</v>
      </c>
      <c r="F300" s="232">
        <v>1</v>
      </c>
      <c r="G300" s="231"/>
    </row>
    <row r="301" spans="1:7" ht="84" customHeight="1" thickBot="1" x14ac:dyDescent="0.35">
      <c r="A301" s="25" t="s">
        <v>229</v>
      </c>
      <c r="B301" s="240" t="s">
        <v>814</v>
      </c>
      <c r="C301" s="232" t="s">
        <v>657</v>
      </c>
      <c r="D301" s="232">
        <v>1</v>
      </c>
      <c r="E301" s="232">
        <v>1</v>
      </c>
      <c r="F301" s="232">
        <v>1</v>
      </c>
      <c r="G301" s="231"/>
    </row>
    <row r="302" spans="1:7" ht="31.8" thickBot="1" x14ac:dyDescent="0.35">
      <c r="A302" s="25"/>
      <c r="B302" s="235" t="s">
        <v>820</v>
      </c>
      <c r="C302" s="232"/>
      <c r="D302" s="232"/>
      <c r="E302" s="232"/>
      <c r="F302" s="232"/>
      <c r="G302" s="231" t="s">
        <v>462</v>
      </c>
    </row>
    <row r="303" spans="1:7" ht="34.200000000000003" customHeight="1" thickBot="1" x14ac:dyDescent="0.35">
      <c r="A303" s="25" t="s">
        <v>807</v>
      </c>
      <c r="B303" s="237" t="s">
        <v>114</v>
      </c>
      <c r="C303" s="232" t="s">
        <v>657</v>
      </c>
      <c r="D303" s="232"/>
      <c r="E303" s="232">
        <v>1</v>
      </c>
      <c r="F303" s="232"/>
      <c r="G303" s="231"/>
    </row>
    <row r="304" spans="1:7" ht="49.2" customHeight="1" thickBot="1" x14ac:dyDescent="0.35">
      <c r="A304" s="25"/>
      <c r="B304" s="361" t="s">
        <v>1455</v>
      </c>
      <c r="C304" s="232"/>
      <c r="D304" s="232"/>
      <c r="E304" s="232"/>
      <c r="F304" s="232"/>
      <c r="G304" s="231"/>
    </row>
    <row r="305" spans="1:7" ht="33" customHeight="1" thickBot="1" x14ac:dyDescent="0.35">
      <c r="A305" s="25" t="s">
        <v>229</v>
      </c>
      <c r="B305" s="238" t="s">
        <v>816</v>
      </c>
      <c r="C305" s="232" t="s">
        <v>657</v>
      </c>
      <c r="D305" s="232">
        <v>8</v>
      </c>
      <c r="E305" s="232">
        <v>10</v>
      </c>
      <c r="F305" s="232">
        <v>12</v>
      </c>
      <c r="G305" s="231"/>
    </row>
    <row r="306" spans="1:7" ht="21" customHeight="1" thickBot="1" x14ac:dyDescent="0.35">
      <c r="A306" s="25" t="s">
        <v>229</v>
      </c>
      <c r="B306" s="238" t="s">
        <v>817</v>
      </c>
      <c r="C306" s="232" t="s">
        <v>657</v>
      </c>
      <c r="D306" s="232">
        <v>2</v>
      </c>
      <c r="E306" s="232">
        <v>3</v>
      </c>
      <c r="F306" s="232">
        <v>4</v>
      </c>
      <c r="G306" s="231"/>
    </row>
    <row r="307" spans="1:7" ht="64.95" customHeight="1" thickBot="1" x14ac:dyDescent="0.35">
      <c r="A307" s="25"/>
      <c r="B307" s="496" t="s">
        <v>1612</v>
      </c>
      <c r="C307" s="232"/>
      <c r="D307" s="232"/>
      <c r="E307" s="232"/>
      <c r="F307" s="232"/>
      <c r="G307" s="231"/>
    </row>
    <row r="308" spans="1:7" ht="36" customHeight="1" thickBot="1" x14ac:dyDescent="0.35">
      <c r="A308" s="25" t="s">
        <v>229</v>
      </c>
      <c r="B308" s="241" t="s">
        <v>1613</v>
      </c>
      <c r="C308" s="232" t="s">
        <v>657</v>
      </c>
      <c r="D308" s="232">
        <v>12000</v>
      </c>
      <c r="E308" s="232">
        <v>12100</v>
      </c>
      <c r="F308" s="232">
        <v>12200</v>
      </c>
      <c r="G308" s="231"/>
    </row>
    <row r="309" spans="1:7" ht="33.6" customHeight="1" thickBot="1" x14ac:dyDescent="0.35">
      <c r="A309" s="25" t="s">
        <v>229</v>
      </c>
      <c r="B309" s="241" t="s">
        <v>818</v>
      </c>
      <c r="C309" s="232" t="s">
        <v>1315</v>
      </c>
      <c r="D309" s="232">
        <v>10</v>
      </c>
      <c r="E309" s="232">
        <v>11</v>
      </c>
      <c r="F309" s="232">
        <v>12</v>
      </c>
      <c r="G309" s="231"/>
    </row>
    <row r="310" spans="1:7" ht="51" customHeight="1" thickBot="1" x14ac:dyDescent="0.35">
      <c r="A310" s="25"/>
      <c r="B310" s="498" t="s">
        <v>1614</v>
      </c>
      <c r="C310" s="232"/>
      <c r="D310" s="232"/>
      <c r="E310" s="232"/>
      <c r="F310" s="232"/>
      <c r="G310" s="231"/>
    </row>
    <row r="311" spans="1:7" ht="24" customHeight="1" thickBot="1" x14ac:dyDescent="0.35">
      <c r="A311" s="25" t="s">
        <v>229</v>
      </c>
      <c r="B311" s="241" t="s">
        <v>819</v>
      </c>
      <c r="C311" s="232" t="s">
        <v>655</v>
      </c>
      <c r="D311" s="232">
        <v>1</v>
      </c>
      <c r="E311" s="232">
        <v>1</v>
      </c>
      <c r="F311" s="232">
        <v>1</v>
      </c>
      <c r="G311" s="231"/>
    </row>
    <row r="312" spans="1:7" ht="21.6" customHeight="1" thickBot="1" x14ac:dyDescent="0.35">
      <c r="A312" s="25" t="s">
        <v>229</v>
      </c>
      <c r="B312" s="239" t="s">
        <v>1615</v>
      </c>
      <c r="C312" s="232" t="s">
        <v>655</v>
      </c>
      <c r="D312" s="232">
        <v>1</v>
      </c>
      <c r="E312" s="232">
        <v>1</v>
      </c>
      <c r="F312" s="232">
        <v>1</v>
      </c>
      <c r="G312" s="231"/>
    </row>
    <row r="313" spans="1:7" ht="37.200000000000003" customHeight="1" thickBot="1" x14ac:dyDescent="0.35">
      <c r="A313" s="25"/>
      <c r="B313" s="235" t="s">
        <v>821</v>
      </c>
      <c r="C313" s="232"/>
      <c r="D313" s="232"/>
      <c r="E313" s="232"/>
      <c r="F313" s="232"/>
      <c r="G313" s="231" t="s">
        <v>464</v>
      </c>
    </row>
    <row r="314" spans="1:7" ht="87" customHeight="1" thickBot="1" x14ac:dyDescent="0.35">
      <c r="A314" s="25"/>
      <c r="B314" s="361" t="s">
        <v>1456</v>
      </c>
      <c r="C314" s="232"/>
      <c r="D314" s="232"/>
      <c r="E314" s="232"/>
      <c r="F314" s="232"/>
      <c r="G314" s="231"/>
    </row>
    <row r="315" spans="1:7" ht="45.6" customHeight="1" thickBot="1" x14ac:dyDescent="0.35">
      <c r="A315" s="25" t="s">
        <v>229</v>
      </c>
      <c r="B315" s="241" t="s">
        <v>1616</v>
      </c>
      <c r="C315" s="232" t="s">
        <v>657</v>
      </c>
      <c r="D315" s="232">
        <v>4</v>
      </c>
      <c r="E315" s="232">
        <v>4</v>
      </c>
      <c r="F315" s="232">
        <v>4</v>
      </c>
      <c r="G315" s="231"/>
    </row>
    <row r="316" spans="1:7" ht="54" customHeight="1" thickBot="1" x14ac:dyDescent="0.35">
      <c r="A316" s="25" t="s">
        <v>229</v>
      </c>
      <c r="B316" s="198" t="s">
        <v>1617</v>
      </c>
      <c r="C316" s="232" t="s">
        <v>657</v>
      </c>
      <c r="D316" s="232">
        <v>3</v>
      </c>
      <c r="E316" s="232">
        <v>4</v>
      </c>
      <c r="F316" s="232">
        <v>4</v>
      </c>
      <c r="G316" s="231"/>
    </row>
    <row r="317" spans="1:7" ht="27.6" customHeight="1" thickBot="1" x14ac:dyDescent="0.35">
      <c r="A317" s="25" t="s">
        <v>229</v>
      </c>
      <c r="B317" s="241" t="s">
        <v>822</v>
      </c>
      <c r="C317" s="232" t="s">
        <v>657</v>
      </c>
      <c r="D317" s="232">
        <v>1050</v>
      </c>
      <c r="E317" s="232">
        <v>1075</v>
      </c>
      <c r="F317" s="232">
        <v>1100</v>
      </c>
      <c r="G317" s="231"/>
    </row>
    <row r="318" spans="1:7" ht="22.95" customHeight="1" thickBot="1" x14ac:dyDescent="0.35">
      <c r="A318" s="25" t="s">
        <v>229</v>
      </c>
      <c r="B318" s="241" t="s">
        <v>1618</v>
      </c>
      <c r="C318" s="232" t="s">
        <v>657</v>
      </c>
      <c r="D318" s="232">
        <v>60</v>
      </c>
      <c r="E318" s="232">
        <v>60</v>
      </c>
      <c r="F318" s="232">
        <v>60</v>
      </c>
      <c r="G318" s="231"/>
    </row>
    <row r="319" spans="1:7" ht="33.6" customHeight="1" thickBot="1" x14ac:dyDescent="0.35">
      <c r="A319" s="25" t="s">
        <v>229</v>
      </c>
      <c r="B319" s="240" t="s">
        <v>1619</v>
      </c>
      <c r="C319" s="232" t="s">
        <v>657</v>
      </c>
      <c r="D319" s="232">
        <v>2000</v>
      </c>
      <c r="E319" s="232">
        <v>2100</v>
      </c>
      <c r="F319" s="232">
        <v>2200</v>
      </c>
      <c r="G319" s="231"/>
    </row>
    <row r="320" spans="1:7" ht="16.2" customHeight="1" thickBot="1" x14ac:dyDescent="0.35">
      <c r="A320" s="695" t="s">
        <v>826</v>
      </c>
      <c r="B320" s="696"/>
      <c r="C320" s="696"/>
      <c r="D320" s="696"/>
      <c r="E320" s="696"/>
      <c r="F320" s="696"/>
      <c r="G320" s="697"/>
    </row>
    <row r="321" spans="1:7" ht="31.8" thickBot="1" x14ac:dyDescent="0.35">
      <c r="A321" s="25"/>
      <c r="B321" s="235" t="s">
        <v>1457</v>
      </c>
      <c r="C321" s="232"/>
      <c r="D321" s="232"/>
      <c r="E321" s="232"/>
      <c r="F321" s="232"/>
      <c r="G321" s="231"/>
    </row>
    <row r="322" spans="1:7" ht="31.8" thickBot="1" x14ac:dyDescent="0.35">
      <c r="A322" s="25" t="s">
        <v>807</v>
      </c>
      <c r="B322" s="237" t="s">
        <v>680</v>
      </c>
      <c r="C322" s="232" t="s">
        <v>650</v>
      </c>
      <c r="D322" s="232">
        <v>75</v>
      </c>
      <c r="E322" s="232">
        <v>85</v>
      </c>
      <c r="F322" s="232">
        <v>90</v>
      </c>
      <c r="G322" s="231"/>
    </row>
    <row r="323" spans="1:7" ht="31.8" thickBot="1" x14ac:dyDescent="0.35">
      <c r="A323" s="25" t="s">
        <v>807</v>
      </c>
      <c r="B323" s="237" t="s">
        <v>1458</v>
      </c>
      <c r="C323" s="232" t="s">
        <v>655</v>
      </c>
      <c r="D323" s="232">
        <v>2</v>
      </c>
      <c r="E323" s="232">
        <v>2</v>
      </c>
      <c r="F323" s="232">
        <v>2</v>
      </c>
      <c r="G323" s="231"/>
    </row>
    <row r="324" spans="1:7" ht="31.8" thickBot="1" x14ac:dyDescent="0.35">
      <c r="A324" s="25"/>
      <c r="B324" s="361" t="s">
        <v>1459</v>
      </c>
      <c r="C324" s="232"/>
      <c r="D324" s="232"/>
      <c r="E324" s="232"/>
      <c r="F324" s="232"/>
      <c r="G324" s="231"/>
    </row>
    <row r="325" spans="1:7" ht="47.4" thickBot="1" x14ac:dyDescent="0.35">
      <c r="A325" s="25" t="s">
        <v>229</v>
      </c>
      <c r="B325" s="239" t="s">
        <v>1460</v>
      </c>
      <c r="C325" s="232" t="s">
        <v>657</v>
      </c>
      <c r="D325" s="232">
        <v>0</v>
      </c>
      <c r="E325" s="232">
        <v>1</v>
      </c>
      <c r="F325" s="232">
        <v>1</v>
      </c>
      <c r="G325" s="231"/>
    </row>
    <row r="326" spans="1:7" ht="16.95" customHeight="1" thickBot="1" x14ac:dyDescent="0.35">
      <c r="A326" s="25" t="s">
        <v>229</v>
      </c>
      <c r="B326" s="239" t="s">
        <v>1461</v>
      </c>
      <c r="C326" s="232" t="s">
        <v>657</v>
      </c>
      <c r="D326" s="232">
        <v>1</v>
      </c>
      <c r="E326" s="232"/>
      <c r="F326" s="232"/>
      <c r="G326" s="231"/>
    </row>
    <row r="327" spans="1:7" ht="16.2" thickBot="1" x14ac:dyDescent="0.35">
      <c r="A327" s="25" t="s">
        <v>229</v>
      </c>
      <c r="B327" s="239" t="s">
        <v>1462</v>
      </c>
      <c r="C327" s="232" t="s">
        <v>655</v>
      </c>
      <c r="D327" s="232"/>
      <c r="E327" s="232"/>
      <c r="F327" s="232"/>
      <c r="G327" s="231"/>
    </row>
    <row r="328" spans="1:7" ht="46.95" customHeight="1" thickBot="1" x14ac:dyDescent="0.35">
      <c r="A328" s="25"/>
      <c r="B328" s="502" t="s">
        <v>1465</v>
      </c>
      <c r="C328" s="190"/>
      <c r="D328" s="232"/>
      <c r="E328" s="232"/>
      <c r="F328" s="232"/>
      <c r="G328" s="231"/>
    </row>
    <row r="329" spans="1:7" ht="16.2" thickBot="1" x14ac:dyDescent="0.35">
      <c r="A329" s="25" t="s">
        <v>229</v>
      </c>
      <c r="B329" s="239" t="s">
        <v>1463</v>
      </c>
      <c r="C329" s="499" t="s">
        <v>657</v>
      </c>
      <c r="D329" s="232">
        <v>2</v>
      </c>
      <c r="E329" s="232">
        <v>2</v>
      </c>
      <c r="F329" s="232">
        <v>2</v>
      </c>
      <c r="G329" s="231"/>
    </row>
    <row r="330" spans="1:7" ht="31.8" thickBot="1" x14ac:dyDescent="0.35">
      <c r="A330" s="25" t="s">
        <v>229</v>
      </c>
      <c r="B330" s="239" t="s">
        <v>1464</v>
      </c>
      <c r="C330" s="499" t="s">
        <v>655</v>
      </c>
      <c r="D330" s="232">
        <v>20</v>
      </c>
      <c r="E330" s="232">
        <v>20</v>
      </c>
      <c r="F330" s="232">
        <v>20</v>
      </c>
      <c r="G330" s="231"/>
    </row>
    <row r="331" spans="1:7" ht="31.8" thickBot="1" x14ac:dyDescent="0.35">
      <c r="A331" s="25" t="s">
        <v>229</v>
      </c>
      <c r="B331" s="240" t="s">
        <v>1620</v>
      </c>
      <c r="C331" s="499" t="s">
        <v>655</v>
      </c>
      <c r="D331" s="232">
        <v>2</v>
      </c>
      <c r="E331" s="232">
        <v>2</v>
      </c>
      <c r="F331" s="232">
        <v>2</v>
      </c>
      <c r="G331" s="231"/>
    </row>
    <row r="332" spans="1:7" ht="42" thickBot="1" x14ac:dyDescent="0.35">
      <c r="A332" s="25"/>
      <c r="B332" s="500" t="s">
        <v>1466</v>
      </c>
      <c r="C332" s="190"/>
      <c r="D332" s="232"/>
      <c r="E332" s="232"/>
      <c r="F332" s="232"/>
      <c r="G332" s="231"/>
    </row>
    <row r="333" spans="1:7" ht="21" customHeight="1" thickBot="1" x14ac:dyDescent="0.35">
      <c r="A333" s="25" t="s">
        <v>229</v>
      </c>
      <c r="B333" s="501" t="s">
        <v>1468</v>
      </c>
      <c r="C333" s="499" t="s">
        <v>655</v>
      </c>
      <c r="D333" s="232"/>
      <c r="E333" s="232"/>
      <c r="F333" s="232">
        <v>1</v>
      </c>
      <c r="G333" s="231"/>
    </row>
    <row r="334" spans="1:7" ht="31.8" thickBot="1" x14ac:dyDescent="0.35">
      <c r="A334" s="25"/>
      <c r="B334" s="502" t="s">
        <v>1467</v>
      </c>
      <c r="C334" s="499"/>
      <c r="D334" s="232"/>
      <c r="E334" s="232"/>
      <c r="F334" s="232"/>
      <c r="G334" s="231"/>
    </row>
    <row r="335" spans="1:7" ht="21.6" customHeight="1" thickBot="1" x14ac:dyDescent="0.35">
      <c r="A335" s="25" t="s">
        <v>229</v>
      </c>
      <c r="B335" s="501" t="s">
        <v>1468</v>
      </c>
      <c r="C335" s="499" t="s">
        <v>655</v>
      </c>
      <c r="D335" s="232"/>
      <c r="E335" s="232"/>
      <c r="F335" s="232">
        <v>1</v>
      </c>
      <c r="G335" s="231"/>
    </row>
    <row r="336" spans="1:7" ht="16.2" thickBot="1" x14ac:dyDescent="0.35">
      <c r="A336" s="695" t="s">
        <v>842</v>
      </c>
      <c r="B336" s="696"/>
      <c r="C336" s="696"/>
      <c r="D336" s="696"/>
      <c r="E336" s="696"/>
      <c r="F336" s="696"/>
      <c r="G336" s="697"/>
    </row>
    <row r="337" spans="1:7" ht="47.4" thickBot="1" x14ac:dyDescent="0.35">
      <c r="A337" s="25"/>
      <c r="B337" s="235" t="s">
        <v>1036</v>
      </c>
      <c r="C337" s="232"/>
      <c r="D337" s="232"/>
      <c r="E337" s="232"/>
      <c r="F337" s="232"/>
      <c r="G337" s="231" t="s">
        <v>289</v>
      </c>
    </row>
    <row r="338" spans="1:7" ht="31.8" thickBot="1" x14ac:dyDescent="0.35">
      <c r="A338" s="25" t="s">
        <v>807</v>
      </c>
      <c r="B338" s="237" t="s">
        <v>1621</v>
      </c>
      <c r="C338" s="232" t="s">
        <v>650</v>
      </c>
      <c r="D338" s="232">
        <v>4</v>
      </c>
      <c r="E338" s="232">
        <v>5</v>
      </c>
      <c r="F338" s="232">
        <v>6</v>
      </c>
      <c r="G338" s="231"/>
    </row>
    <row r="339" spans="1:7" ht="31.8" thickBot="1" x14ac:dyDescent="0.35">
      <c r="A339" s="25" t="s">
        <v>807</v>
      </c>
      <c r="B339" s="237" t="s">
        <v>1622</v>
      </c>
      <c r="C339" s="232" t="s">
        <v>1037</v>
      </c>
      <c r="D339" s="483">
        <v>1.03</v>
      </c>
      <c r="E339" s="483">
        <v>1.06</v>
      </c>
      <c r="F339" s="483">
        <v>1.08</v>
      </c>
      <c r="G339" s="231"/>
    </row>
    <row r="340" spans="1:7" ht="31.8" thickBot="1" x14ac:dyDescent="0.35">
      <c r="A340" s="25" t="s">
        <v>807</v>
      </c>
      <c r="B340" s="237" t="s">
        <v>1038</v>
      </c>
      <c r="C340" s="232" t="s">
        <v>657</v>
      </c>
      <c r="D340" s="483">
        <v>15</v>
      </c>
      <c r="E340" s="483">
        <v>20</v>
      </c>
      <c r="F340" s="483">
        <v>30</v>
      </c>
      <c r="G340" s="429"/>
    </row>
    <row r="341" spans="1:7" ht="47.4" thickBot="1" x14ac:dyDescent="0.35">
      <c r="A341" s="25"/>
      <c r="B341" s="424" t="s">
        <v>1035</v>
      </c>
      <c r="C341" s="232"/>
      <c r="D341" s="232"/>
      <c r="E341" s="232"/>
      <c r="F341" s="232"/>
      <c r="G341" s="231"/>
    </row>
    <row r="342" spans="1:7" ht="20.399999999999999" customHeight="1" thickBot="1" x14ac:dyDescent="0.35">
      <c r="A342" s="25" t="s">
        <v>229</v>
      </c>
      <c r="B342" s="242" t="s">
        <v>1039</v>
      </c>
      <c r="C342" s="232" t="s">
        <v>1037</v>
      </c>
      <c r="D342" s="483">
        <v>0</v>
      </c>
      <c r="E342" s="483">
        <v>1</v>
      </c>
      <c r="F342" s="483">
        <v>1</v>
      </c>
      <c r="G342" s="231"/>
    </row>
    <row r="343" spans="1:7" ht="21" customHeight="1" thickBot="1" x14ac:dyDescent="0.35">
      <c r="A343" s="25" t="s">
        <v>229</v>
      </c>
      <c r="B343" s="242" t="s">
        <v>1040</v>
      </c>
      <c r="C343" s="232" t="s">
        <v>1037</v>
      </c>
      <c r="D343" s="483">
        <v>1.5</v>
      </c>
      <c r="E343" s="483">
        <v>4.3</v>
      </c>
      <c r="F343" s="483">
        <v>4.4000000000000004</v>
      </c>
      <c r="G343" s="231"/>
    </row>
    <row r="344" spans="1:7" ht="18.75" customHeight="1" thickBot="1" x14ac:dyDescent="0.35">
      <c r="A344" s="25"/>
      <c r="B344" s="508" t="s">
        <v>1485</v>
      </c>
      <c r="C344" s="232"/>
      <c r="D344" s="232"/>
      <c r="E344" s="232"/>
      <c r="F344" s="232"/>
      <c r="G344" s="231" t="s">
        <v>292</v>
      </c>
    </row>
    <row r="345" spans="1:7" ht="28.95" customHeight="1" thickBot="1" x14ac:dyDescent="0.35">
      <c r="A345" s="25" t="s">
        <v>807</v>
      </c>
      <c r="B345" s="242" t="s">
        <v>924</v>
      </c>
      <c r="C345" s="232" t="s">
        <v>655</v>
      </c>
      <c r="D345" s="232">
        <v>140</v>
      </c>
      <c r="E345" s="232">
        <v>130</v>
      </c>
      <c r="F345" s="232">
        <v>110</v>
      </c>
      <c r="G345" s="231"/>
    </row>
    <row r="346" spans="1:7" ht="31.8" thickBot="1" x14ac:dyDescent="0.35">
      <c r="A346" s="25"/>
      <c r="B346" s="424" t="s">
        <v>1042</v>
      </c>
      <c r="C346" s="232"/>
      <c r="D346" s="232"/>
      <c r="E346" s="232"/>
      <c r="F346" s="232"/>
      <c r="G346" s="231"/>
    </row>
    <row r="347" spans="1:7" ht="22.95" customHeight="1" thickBot="1" x14ac:dyDescent="0.35">
      <c r="A347" s="25" t="s">
        <v>229</v>
      </c>
      <c r="B347" s="242" t="s">
        <v>1041</v>
      </c>
      <c r="C347" s="232" t="s">
        <v>655</v>
      </c>
      <c r="D347" s="483">
        <v>1</v>
      </c>
      <c r="E347" s="483">
        <v>1</v>
      </c>
      <c r="F347" s="483">
        <v>1</v>
      </c>
      <c r="G347" s="231"/>
    </row>
    <row r="348" spans="1:7" ht="24" customHeight="1" thickBot="1" x14ac:dyDescent="0.35">
      <c r="A348" s="25" t="s">
        <v>229</v>
      </c>
      <c r="B348" s="242" t="s">
        <v>1623</v>
      </c>
      <c r="C348" s="232" t="s">
        <v>655</v>
      </c>
      <c r="D348" s="483">
        <v>1</v>
      </c>
      <c r="E348" s="483">
        <v>1</v>
      </c>
      <c r="F348" s="483">
        <v>2</v>
      </c>
      <c r="G348" s="231"/>
    </row>
    <row r="349" spans="1:7" ht="34.200000000000003" customHeight="1" thickBot="1" x14ac:dyDescent="0.35">
      <c r="A349" s="25" t="s">
        <v>229</v>
      </c>
      <c r="B349" s="242" t="s">
        <v>1043</v>
      </c>
      <c r="C349" s="232" t="s">
        <v>655</v>
      </c>
      <c r="D349" s="483">
        <v>0</v>
      </c>
      <c r="E349" s="483">
        <v>1</v>
      </c>
      <c r="F349" s="483">
        <v>1</v>
      </c>
      <c r="G349" s="231"/>
    </row>
    <row r="350" spans="1:7" ht="47.4" thickBot="1" x14ac:dyDescent="0.35">
      <c r="A350" s="25" t="s">
        <v>229</v>
      </c>
      <c r="B350" s="242" t="s">
        <v>1044</v>
      </c>
      <c r="C350" s="232" t="s">
        <v>655</v>
      </c>
      <c r="D350" s="483">
        <v>20</v>
      </c>
      <c r="E350" s="483">
        <v>20</v>
      </c>
      <c r="F350" s="483">
        <v>20</v>
      </c>
      <c r="G350" s="231"/>
    </row>
    <row r="351" spans="1:7" ht="31.8" thickBot="1" x14ac:dyDescent="0.35">
      <c r="A351" s="25" t="s">
        <v>229</v>
      </c>
      <c r="B351" s="242" t="s">
        <v>1045</v>
      </c>
      <c r="C351" s="232" t="s">
        <v>894</v>
      </c>
      <c r="D351" s="483"/>
      <c r="E351" s="483"/>
      <c r="F351" s="483">
        <v>1</v>
      </c>
      <c r="G351" s="231"/>
    </row>
    <row r="352" spans="1:7" ht="25.2" customHeight="1" thickBot="1" x14ac:dyDescent="0.35">
      <c r="A352" s="25" t="s">
        <v>229</v>
      </c>
      <c r="B352" s="242" t="s">
        <v>1046</v>
      </c>
      <c r="C352" s="232" t="s">
        <v>655</v>
      </c>
      <c r="D352" s="483">
        <v>16</v>
      </c>
      <c r="E352" s="483">
        <v>15</v>
      </c>
      <c r="F352" s="483">
        <v>13</v>
      </c>
      <c r="G352" s="231"/>
    </row>
    <row r="353" spans="1:7" ht="49.5" customHeight="1" thickBot="1" x14ac:dyDescent="0.35">
      <c r="A353" s="25"/>
      <c r="B353" s="424" t="s">
        <v>1047</v>
      </c>
      <c r="C353" s="232"/>
      <c r="D353" s="232"/>
      <c r="E353" s="232"/>
      <c r="F353" s="232"/>
      <c r="G353" s="231"/>
    </row>
    <row r="354" spans="1:7" ht="37.950000000000003" customHeight="1" thickBot="1" x14ac:dyDescent="0.35">
      <c r="A354" s="25" t="s">
        <v>229</v>
      </c>
      <c r="B354" s="242" t="s">
        <v>1048</v>
      </c>
      <c r="C354" s="232" t="s">
        <v>1037</v>
      </c>
      <c r="D354" s="232">
        <v>0</v>
      </c>
      <c r="E354" s="232">
        <v>0</v>
      </c>
      <c r="F354" s="421">
        <v>0.8</v>
      </c>
      <c r="G354" s="231"/>
    </row>
    <row r="355" spans="1:7" ht="31.8" thickBot="1" x14ac:dyDescent="0.35">
      <c r="A355" s="25" t="s">
        <v>229</v>
      </c>
      <c r="B355" s="242" t="s">
        <v>1624</v>
      </c>
      <c r="C355" s="232" t="s">
        <v>1037</v>
      </c>
      <c r="D355" s="421">
        <v>2</v>
      </c>
      <c r="E355" s="421">
        <v>5</v>
      </c>
      <c r="F355" s="421">
        <v>1.5</v>
      </c>
      <c r="G355" s="430"/>
    </row>
    <row r="356" spans="1:7" ht="16.2" thickBot="1" x14ac:dyDescent="0.35">
      <c r="A356" s="25" t="s">
        <v>229</v>
      </c>
      <c r="B356" s="242" t="s">
        <v>1049</v>
      </c>
      <c r="C356" s="232" t="s">
        <v>657</v>
      </c>
      <c r="D356" s="232">
        <v>0</v>
      </c>
      <c r="E356" s="232">
        <v>0</v>
      </c>
      <c r="F356" s="232">
        <v>1</v>
      </c>
      <c r="G356" s="231"/>
    </row>
    <row r="357" spans="1:7" ht="16.2" thickBot="1" x14ac:dyDescent="0.35">
      <c r="A357" s="25" t="s">
        <v>229</v>
      </c>
      <c r="B357" s="242" t="s">
        <v>1050</v>
      </c>
      <c r="C357" s="232" t="s">
        <v>657</v>
      </c>
      <c r="D357" s="232"/>
      <c r="E357" s="232"/>
      <c r="F357" s="232">
        <v>1</v>
      </c>
      <c r="G357" s="231"/>
    </row>
    <row r="358" spans="1:7" ht="31.8" thickBot="1" x14ac:dyDescent="0.35">
      <c r="A358" s="25" t="s">
        <v>229</v>
      </c>
      <c r="B358" s="242" t="s">
        <v>1051</v>
      </c>
      <c r="C358" s="232" t="s">
        <v>657</v>
      </c>
      <c r="D358" s="232">
        <v>0</v>
      </c>
      <c r="E358" s="232">
        <v>0</v>
      </c>
      <c r="F358" s="232">
        <v>1</v>
      </c>
      <c r="G358" s="231"/>
    </row>
    <row r="359" spans="1:7" ht="31.8" thickBot="1" x14ac:dyDescent="0.35">
      <c r="A359" s="25"/>
      <c r="B359" s="508" t="s">
        <v>1486</v>
      </c>
      <c r="C359" s="232"/>
      <c r="D359" s="232"/>
      <c r="E359" s="232"/>
      <c r="F359" s="232"/>
      <c r="G359" s="231" t="s">
        <v>480</v>
      </c>
    </row>
    <row r="360" spans="1:7" ht="16.2" thickBot="1" x14ac:dyDescent="0.35">
      <c r="A360" s="25" t="s">
        <v>807</v>
      </c>
      <c r="B360" s="242" t="s">
        <v>1052</v>
      </c>
      <c r="C360" s="232" t="s">
        <v>657</v>
      </c>
      <c r="D360" s="232"/>
      <c r="E360" s="232"/>
      <c r="F360" s="232">
        <v>1</v>
      </c>
      <c r="G360" s="231"/>
    </row>
    <row r="361" spans="1:7" ht="31.8" thickBot="1" x14ac:dyDescent="0.35">
      <c r="A361" s="25"/>
      <c r="B361" s="424" t="s">
        <v>1053</v>
      </c>
      <c r="C361" s="232"/>
      <c r="D361" s="232"/>
      <c r="E361" s="232"/>
      <c r="F361" s="232"/>
      <c r="G361" s="231"/>
    </row>
    <row r="362" spans="1:7" ht="16.2" thickBot="1" x14ac:dyDescent="0.35">
      <c r="A362" s="25" t="s">
        <v>229</v>
      </c>
      <c r="B362" s="242" t="s">
        <v>1054</v>
      </c>
      <c r="C362" s="232" t="s">
        <v>657</v>
      </c>
      <c r="D362" s="232">
        <v>10</v>
      </c>
      <c r="E362" s="232">
        <v>20</v>
      </c>
      <c r="F362" s="232">
        <v>20</v>
      </c>
      <c r="G362" s="231"/>
    </row>
    <row r="363" spans="1:7" ht="31.8" thickBot="1" x14ac:dyDescent="0.35">
      <c r="A363" s="25"/>
      <c r="B363" s="508" t="s">
        <v>1487</v>
      </c>
      <c r="C363" s="232"/>
      <c r="D363" s="232"/>
      <c r="E363" s="232"/>
      <c r="F363" s="232"/>
      <c r="G363" s="231" t="s">
        <v>298</v>
      </c>
    </row>
    <row r="364" spans="1:7" ht="34.950000000000003" customHeight="1" thickBot="1" x14ac:dyDescent="0.35">
      <c r="A364" s="25" t="s">
        <v>807</v>
      </c>
      <c r="B364" s="242" t="s">
        <v>1057</v>
      </c>
      <c r="C364" s="232" t="s">
        <v>1055</v>
      </c>
      <c r="D364" s="232">
        <v>40</v>
      </c>
      <c r="E364" s="232">
        <v>45</v>
      </c>
      <c r="F364" s="232">
        <v>55</v>
      </c>
      <c r="G364" s="231"/>
    </row>
    <row r="365" spans="1:7" ht="31.8" thickBot="1" x14ac:dyDescent="0.35">
      <c r="A365" s="25" t="s">
        <v>807</v>
      </c>
      <c r="B365" s="242" t="s">
        <v>1056</v>
      </c>
      <c r="C365" s="232" t="s">
        <v>1055</v>
      </c>
      <c r="D365" s="232">
        <v>16</v>
      </c>
      <c r="E365" s="232">
        <v>20</v>
      </c>
      <c r="F365" s="232">
        <v>25</v>
      </c>
      <c r="G365" s="231"/>
    </row>
    <row r="366" spans="1:7" ht="31.8" thickBot="1" x14ac:dyDescent="0.35">
      <c r="A366" s="25" t="s">
        <v>807</v>
      </c>
      <c r="B366" s="242" t="s">
        <v>690</v>
      </c>
      <c r="C366" s="232" t="s">
        <v>657</v>
      </c>
      <c r="D366" s="232">
        <v>4</v>
      </c>
      <c r="E366" s="232">
        <v>5</v>
      </c>
      <c r="F366" s="232">
        <v>6</v>
      </c>
      <c r="G366" s="231"/>
    </row>
    <row r="367" spans="1:7" ht="31.8" thickBot="1" x14ac:dyDescent="0.35">
      <c r="A367" s="25"/>
      <c r="B367" s="424" t="s">
        <v>1126</v>
      </c>
      <c r="C367" s="232"/>
      <c r="D367" s="232"/>
      <c r="E367" s="232"/>
      <c r="F367" s="232"/>
      <c r="G367" s="231"/>
    </row>
    <row r="368" spans="1:7" ht="31.8" thickBot="1" x14ac:dyDescent="0.35">
      <c r="A368" s="25" t="s">
        <v>229</v>
      </c>
      <c r="B368" s="242" t="s">
        <v>1127</v>
      </c>
      <c r="C368" s="232" t="s">
        <v>657</v>
      </c>
      <c r="D368" s="232">
        <v>2</v>
      </c>
      <c r="E368" s="232">
        <v>2</v>
      </c>
      <c r="F368" s="232">
        <v>2</v>
      </c>
      <c r="G368" s="231"/>
    </row>
    <row r="369" spans="1:7" ht="54.6" customHeight="1" thickBot="1" x14ac:dyDescent="0.35">
      <c r="A369" s="25"/>
      <c r="B369" s="508" t="s">
        <v>1488</v>
      </c>
      <c r="C369" s="232"/>
      <c r="D369" s="232"/>
      <c r="E369" s="232"/>
      <c r="F369" s="232"/>
      <c r="G369" s="231" t="s">
        <v>486</v>
      </c>
    </row>
    <row r="370" spans="1:7" ht="47.4" thickBot="1" x14ac:dyDescent="0.35">
      <c r="A370" s="25" t="s">
        <v>807</v>
      </c>
      <c r="B370" s="242" t="s">
        <v>776</v>
      </c>
      <c r="C370" s="232" t="s">
        <v>650</v>
      </c>
      <c r="D370" s="421">
        <v>27</v>
      </c>
      <c r="E370" s="421">
        <v>29</v>
      </c>
      <c r="F370" s="421">
        <v>31</v>
      </c>
      <c r="G370" s="231"/>
    </row>
    <row r="371" spans="1:7" ht="47.4" thickBot="1" x14ac:dyDescent="0.35">
      <c r="A371" s="25" t="s">
        <v>807</v>
      </c>
      <c r="B371" s="242" t="s">
        <v>1058</v>
      </c>
      <c r="C371" s="232" t="s">
        <v>657</v>
      </c>
      <c r="D371" s="232">
        <v>1</v>
      </c>
      <c r="E371" s="232">
        <v>1</v>
      </c>
      <c r="F371" s="232">
        <v>1</v>
      </c>
      <c r="G371" s="231"/>
    </row>
    <row r="372" spans="1:7" ht="31.8" thickBot="1" x14ac:dyDescent="0.35">
      <c r="A372" s="25"/>
      <c r="B372" s="424" t="s">
        <v>1059</v>
      </c>
      <c r="C372" s="232"/>
      <c r="D372" s="232"/>
      <c r="E372" s="232"/>
      <c r="F372" s="232"/>
      <c r="G372" s="231"/>
    </row>
    <row r="373" spans="1:7" ht="31.8" thickBot="1" x14ac:dyDescent="0.35">
      <c r="A373" s="25" t="s">
        <v>229</v>
      </c>
      <c r="B373" s="242" t="s">
        <v>1060</v>
      </c>
      <c r="C373" s="232" t="s">
        <v>657</v>
      </c>
      <c r="D373" s="232">
        <v>0</v>
      </c>
      <c r="E373" s="232">
        <v>1</v>
      </c>
      <c r="F373" s="232">
        <v>1</v>
      </c>
      <c r="G373" s="231"/>
    </row>
    <row r="374" spans="1:7" ht="47.4" thickBot="1" x14ac:dyDescent="0.35">
      <c r="A374" s="25"/>
      <c r="B374" s="424" t="s">
        <v>1061</v>
      </c>
      <c r="C374" s="232"/>
      <c r="D374" s="232"/>
      <c r="E374" s="232"/>
      <c r="F374" s="232"/>
      <c r="G374" s="231"/>
    </row>
    <row r="375" spans="1:7" ht="16.2" thickBot="1" x14ac:dyDescent="0.35">
      <c r="A375" s="25" t="s">
        <v>229</v>
      </c>
      <c r="B375" s="242" t="s">
        <v>1062</v>
      </c>
      <c r="C375" s="232" t="s">
        <v>657</v>
      </c>
      <c r="D375" s="232"/>
      <c r="E375" s="232"/>
      <c r="F375" s="483">
        <v>1</v>
      </c>
      <c r="G375" s="231"/>
    </row>
    <row r="376" spans="1:7" ht="54.6" customHeight="1" thickBot="1" x14ac:dyDescent="0.35">
      <c r="A376" s="25"/>
      <c r="B376" s="508" t="s">
        <v>1063</v>
      </c>
      <c r="C376" s="232"/>
      <c r="D376" s="232"/>
      <c r="E376" s="232"/>
      <c r="F376" s="232"/>
      <c r="G376" s="231" t="s">
        <v>307</v>
      </c>
    </row>
    <row r="377" spans="1:7" ht="49.2" customHeight="1" thickBot="1" x14ac:dyDescent="0.35">
      <c r="A377" s="25" t="s">
        <v>807</v>
      </c>
      <c r="B377" s="242" t="s">
        <v>1064</v>
      </c>
      <c r="C377" s="232" t="s">
        <v>1065</v>
      </c>
      <c r="D377" s="232">
        <v>36</v>
      </c>
      <c r="E377" s="232">
        <v>30</v>
      </c>
      <c r="F377" s="232">
        <v>25</v>
      </c>
      <c r="G377" s="231"/>
    </row>
    <row r="378" spans="1:7" ht="16.2" thickBot="1" x14ac:dyDescent="0.35">
      <c r="A378" s="25" t="s">
        <v>807</v>
      </c>
      <c r="B378" s="242" t="s">
        <v>118</v>
      </c>
      <c r="C378" s="232" t="s">
        <v>688</v>
      </c>
      <c r="D378" s="232">
        <v>76.25</v>
      </c>
      <c r="E378" s="232">
        <v>76.25</v>
      </c>
      <c r="F378" s="232">
        <v>76.25</v>
      </c>
      <c r="G378" s="231"/>
    </row>
    <row r="379" spans="1:7" ht="47.4" thickBot="1" x14ac:dyDescent="0.35">
      <c r="A379" s="25"/>
      <c r="B379" s="424" t="s">
        <v>1067</v>
      </c>
      <c r="C379" s="232"/>
      <c r="D379" s="232"/>
      <c r="E379" s="232"/>
      <c r="F379" s="232"/>
      <c r="G379" s="231" t="s">
        <v>1075</v>
      </c>
    </row>
    <row r="380" spans="1:7" ht="16.2" thickBot="1" x14ac:dyDescent="0.35">
      <c r="A380" s="25" t="s">
        <v>229</v>
      </c>
      <c r="B380" s="242" t="s">
        <v>1068</v>
      </c>
      <c r="C380" s="232" t="s">
        <v>650</v>
      </c>
      <c r="D380" s="232">
        <v>19.7</v>
      </c>
      <c r="E380" s="232">
        <v>21</v>
      </c>
      <c r="F380" s="232">
        <v>23</v>
      </c>
      <c r="G380" s="231"/>
    </row>
    <row r="381" spans="1:7" ht="31.8" thickBot="1" x14ac:dyDescent="0.35">
      <c r="A381" s="25" t="s">
        <v>229</v>
      </c>
      <c r="B381" s="242" t="s">
        <v>1625</v>
      </c>
      <c r="C381" s="431" t="s">
        <v>1069</v>
      </c>
      <c r="D381" s="232">
        <v>31.7</v>
      </c>
      <c r="E381" s="232">
        <v>31.7</v>
      </c>
      <c r="F381" s="232">
        <v>31.7</v>
      </c>
      <c r="G381" s="231"/>
    </row>
    <row r="382" spans="1:7" ht="31.8" thickBot="1" x14ac:dyDescent="0.35">
      <c r="A382" s="25" t="s">
        <v>229</v>
      </c>
      <c r="B382" s="242" t="s">
        <v>1070</v>
      </c>
      <c r="C382" s="232" t="s">
        <v>657</v>
      </c>
      <c r="D382" s="232">
        <v>118</v>
      </c>
      <c r="E382" s="232">
        <v>126</v>
      </c>
      <c r="F382" s="232">
        <v>138</v>
      </c>
      <c r="G382" s="231"/>
    </row>
    <row r="383" spans="1:7" ht="31.8" thickBot="1" x14ac:dyDescent="0.35">
      <c r="A383" s="25" t="s">
        <v>229</v>
      </c>
      <c r="B383" s="242" t="s">
        <v>1071</v>
      </c>
      <c r="C383" s="232" t="s">
        <v>657</v>
      </c>
      <c r="D383" s="232"/>
      <c r="E383" s="232"/>
      <c r="F383" s="232">
        <v>1</v>
      </c>
      <c r="G383" s="231"/>
    </row>
    <row r="384" spans="1:7" ht="47.4" thickBot="1" x14ac:dyDescent="0.35">
      <c r="A384" s="25"/>
      <c r="B384" s="424" t="s">
        <v>1072</v>
      </c>
      <c r="C384" s="232"/>
      <c r="D384" s="232"/>
      <c r="E384" s="232"/>
      <c r="F384" s="232"/>
      <c r="G384" s="231" t="s">
        <v>307</v>
      </c>
    </row>
    <row r="385" spans="1:7" ht="31.8" thickBot="1" x14ac:dyDescent="0.35">
      <c r="A385" s="25" t="s">
        <v>229</v>
      </c>
      <c r="B385" s="242" t="s">
        <v>1073</v>
      </c>
      <c r="C385" s="232" t="s">
        <v>657</v>
      </c>
      <c r="D385" s="232"/>
      <c r="E385" s="232">
        <v>1</v>
      </c>
      <c r="F385" s="232"/>
      <c r="G385" s="231"/>
    </row>
    <row r="386" spans="1:7" ht="31.8" thickBot="1" x14ac:dyDescent="0.35">
      <c r="A386" s="25" t="s">
        <v>229</v>
      </c>
      <c r="B386" s="242" t="s">
        <v>1074</v>
      </c>
      <c r="C386" s="232"/>
      <c r="D386" s="232"/>
      <c r="E386" s="232"/>
      <c r="F386" s="232">
        <v>1</v>
      </c>
      <c r="G386" s="231"/>
    </row>
    <row r="387" spans="1:7" ht="64.95" customHeight="1" thickBot="1" x14ac:dyDescent="0.35">
      <c r="A387" s="25"/>
      <c r="B387" s="424" t="s">
        <v>1076</v>
      </c>
      <c r="C387" s="232"/>
      <c r="D387" s="232"/>
      <c r="E387" s="232"/>
      <c r="F387" s="232"/>
      <c r="G387" s="231"/>
    </row>
    <row r="388" spans="1:7" ht="16.2" thickBot="1" x14ac:dyDescent="0.35">
      <c r="A388" s="25" t="s">
        <v>229</v>
      </c>
      <c r="B388" s="242" t="s">
        <v>1077</v>
      </c>
      <c r="C388" s="232" t="s">
        <v>657</v>
      </c>
      <c r="D388" s="232">
        <v>0</v>
      </c>
      <c r="E388" s="232">
        <v>0</v>
      </c>
      <c r="F388" s="232">
        <v>1</v>
      </c>
      <c r="G388" s="231"/>
    </row>
    <row r="389" spans="1:7" ht="47.4" thickBot="1" x14ac:dyDescent="0.35">
      <c r="A389" s="25"/>
      <c r="B389" s="424" t="s">
        <v>1078</v>
      </c>
      <c r="C389" s="232"/>
      <c r="D389" s="232"/>
      <c r="E389" s="232"/>
      <c r="F389" s="232"/>
      <c r="G389" s="231"/>
    </row>
    <row r="390" spans="1:7" ht="31.8" thickBot="1" x14ac:dyDescent="0.35">
      <c r="A390" s="25" t="s">
        <v>229</v>
      </c>
      <c r="B390" s="242" t="s">
        <v>1079</v>
      </c>
      <c r="C390" s="232" t="s">
        <v>657</v>
      </c>
      <c r="D390" s="232">
        <v>1</v>
      </c>
      <c r="E390" s="232"/>
      <c r="F390" s="232"/>
      <c r="G390" s="231"/>
    </row>
    <row r="391" spans="1:7" ht="31.8" thickBot="1" x14ac:dyDescent="0.35">
      <c r="A391" s="25"/>
      <c r="B391" s="508" t="s">
        <v>1489</v>
      </c>
      <c r="C391" s="232"/>
      <c r="D391" s="232"/>
      <c r="E391" s="232"/>
      <c r="F391" s="232"/>
      <c r="G391" s="231" t="s">
        <v>316</v>
      </c>
    </row>
    <row r="392" spans="1:7" ht="16.2" thickBot="1" x14ac:dyDescent="0.35">
      <c r="A392" s="25" t="s">
        <v>807</v>
      </c>
      <c r="B392" s="242" t="s">
        <v>1080</v>
      </c>
      <c r="C392" s="232" t="s">
        <v>657</v>
      </c>
      <c r="D392" s="232">
        <v>0</v>
      </c>
      <c r="E392" s="232">
        <v>0</v>
      </c>
      <c r="F392" s="232">
        <v>1</v>
      </c>
      <c r="G392" s="231"/>
    </row>
    <row r="393" spans="1:7" ht="31.8" thickBot="1" x14ac:dyDescent="0.35">
      <c r="A393" s="25"/>
      <c r="B393" s="424" t="s">
        <v>1081</v>
      </c>
      <c r="C393" s="232"/>
      <c r="D393" s="232"/>
      <c r="E393" s="232"/>
      <c r="F393" s="232"/>
      <c r="G393" s="231"/>
    </row>
    <row r="394" spans="1:7" ht="31.8" thickBot="1" x14ac:dyDescent="0.35">
      <c r="A394" s="25" t="s">
        <v>229</v>
      </c>
      <c r="B394" s="242" t="s">
        <v>1096</v>
      </c>
      <c r="C394" s="232" t="s">
        <v>1055</v>
      </c>
      <c r="D394" s="232">
        <v>1.4999999999999999E-2</v>
      </c>
      <c r="E394" s="232">
        <v>1.7000000000000001E-2</v>
      </c>
      <c r="F394" s="232">
        <v>1.9E-2</v>
      </c>
      <c r="G394" s="231"/>
    </row>
    <row r="395" spans="1:7" ht="31.8" thickBot="1" x14ac:dyDescent="0.35">
      <c r="A395" s="25"/>
      <c r="B395" s="424" t="s">
        <v>1082</v>
      </c>
      <c r="C395" s="232"/>
      <c r="D395" s="232"/>
      <c r="E395" s="232"/>
      <c r="F395" s="232"/>
      <c r="G395" s="231"/>
    </row>
    <row r="396" spans="1:7" ht="16.2" thickBot="1" x14ac:dyDescent="0.35">
      <c r="A396" s="25" t="s">
        <v>229</v>
      </c>
      <c r="B396" s="242" t="s">
        <v>1083</v>
      </c>
      <c r="C396" s="433" t="s">
        <v>1037</v>
      </c>
      <c r="D396" s="232">
        <v>175</v>
      </c>
      <c r="E396" s="232">
        <v>180</v>
      </c>
      <c r="F396" s="232">
        <v>180</v>
      </c>
      <c r="G396" s="231"/>
    </row>
    <row r="397" spans="1:7" ht="19.2" thickBot="1" x14ac:dyDescent="0.35">
      <c r="A397" s="25" t="s">
        <v>229</v>
      </c>
      <c r="B397" s="242" t="s">
        <v>1084</v>
      </c>
      <c r="C397" s="433" t="s">
        <v>1088</v>
      </c>
      <c r="D397" s="232">
        <v>430</v>
      </c>
      <c r="E397" s="232">
        <v>440</v>
      </c>
      <c r="F397" s="232">
        <v>440</v>
      </c>
      <c r="G397" s="231"/>
    </row>
    <row r="398" spans="1:7" ht="19.2" thickBot="1" x14ac:dyDescent="0.35">
      <c r="A398" s="25" t="s">
        <v>229</v>
      </c>
      <c r="B398" s="432" t="s">
        <v>1085</v>
      </c>
      <c r="C398" s="433" t="s">
        <v>1086</v>
      </c>
      <c r="D398" s="232">
        <v>14000</v>
      </c>
      <c r="E398" s="232">
        <v>14000</v>
      </c>
      <c r="F398" s="232">
        <v>14000</v>
      </c>
      <c r="G398" s="231"/>
    </row>
    <row r="399" spans="1:7" ht="19.2" customHeight="1" thickBot="1" x14ac:dyDescent="0.35">
      <c r="A399" s="25" t="s">
        <v>229</v>
      </c>
      <c r="B399" s="434" t="s">
        <v>1087</v>
      </c>
      <c r="C399" s="435" t="s">
        <v>1086</v>
      </c>
      <c r="D399" s="232">
        <v>600</v>
      </c>
      <c r="E399" s="232">
        <v>600</v>
      </c>
      <c r="F399" s="232">
        <v>600</v>
      </c>
      <c r="G399" s="231"/>
    </row>
    <row r="400" spans="1:7" ht="63" thickBot="1" x14ac:dyDescent="0.35">
      <c r="A400" s="25"/>
      <c r="B400" s="424" t="s">
        <v>1089</v>
      </c>
      <c r="C400" s="232"/>
      <c r="D400" s="232"/>
      <c r="E400" s="232"/>
      <c r="F400" s="232"/>
      <c r="G400" s="231"/>
    </row>
    <row r="401" spans="1:7" ht="24" customHeight="1" thickBot="1" x14ac:dyDescent="0.35">
      <c r="A401" s="25" t="s">
        <v>229</v>
      </c>
      <c r="B401" s="242" t="s">
        <v>1090</v>
      </c>
      <c r="C401" s="232" t="s">
        <v>655</v>
      </c>
      <c r="D401" s="232">
        <v>4</v>
      </c>
      <c r="E401" s="232">
        <v>4</v>
      </c>
      <c r="F401" s="232">
        <v>4</v>
      </c>
      <c r="G401" s="231"/>
    </row>
    <row r="402" spans="1:7" ht="19.2" customHeight="1" thickBot="1" x14ac:dyDescent="0.35">
      <c r="A402" s="25" t="s">
        <v>229</v>
      </c>
      <c r="B402" s="242" t="s">
        <v>1091</v>
      </c>
      <c r="C402" s="232" t="s">
        <v>655</v>
      </c>
      <c r="D402" s="232">
        <v>2</v>
      </c>
      <c r="E402" s="232">
        <v>2</v>
      </c>
      <c r="F402" s="232">
        <v>2</v>
      </c>
      <c r="G402" s="231"/>
    </row>
    <row r="403" spans="1:7" ht="21" customHeight="1" thickBot="1" x14ac:dyDescent="0.35">
      <c r="A403" s="25" t="s">
        <v>229</v>
      </c>
      <c r="B403" s="436" t="s">
        <v>1092</v>
      </c>
      <c r="C403" s="232" t="s">
        <v>655</v>
      </c>
      <c r="D403" s="232">
        <v>3</v>
      </c>
      <c r="E403" s="232">
        <v>3</v>
      </c>
      <c r="F403" s="232">
        <v>3</v>
      </c>
      <c r="G403" s="231"/>
    </row>
    <row r="404" spans="1:7" ht="24" customHeight="1" thickBot="1" x14ac:dyDescent="0.35">
      <c r="A404" s="25" t="s">
        <v>229</v>
      </c>
      <c r="B404" s="436" t="s">
        <v>1626</v>
      </c>
      <c r="C404" s="232" t="s">
        <v>655</v>
      </c>
      <c r="D404" s="232">
        <v>48</v>
      </c>
      <c r="E404" s="232">
        <v>48</v>
      </c>
      <c r="F404" s="232">
        <v>48</v>
      </c>
      <c r="G404" s="231"/>
    </row>
    <row r="405" spans="1:7" ht="25.2" customHeight="1" thickBot="1" x14ac:dyDescent="0.35">
      <c r="A405" s="25" t="s">
        <v>229</v>
      </c>
      <c r="B405" s="437" t="s">
        <v>1093</v>
      </c>
      <c r="C405" s="232" t="s">
        <v>655</v>
      </c>
      <c r="D405" s="232">
        <v>88</v>
      </c>
      <c r="E405" s="232">
        <v>90</v>
      </c>
      <c r="F405" s="232">
        <v>93</v>
      </c>
      <c r="G405" s="231"/>
    </row>
    <row r="406" spans="1:7" ht="22.2" customHeight="1" thickBot="1" x14ac:dyDescent="0.35">
      <c r="A406" s="25" t="s">
        <v>229</v>
      </c>
      <c r="B406" s="438" t="s">
        <v>1094</v>
      </c>
      <c r="C406" s="232" t="s">
        <v>655</v>
      </c>
      <c r="D406" s="232">
        <v>92</v>
      </c>
      <c r="E406" s="232">
        <v>92</v>
      </c>
      <c r="F406" s="232">
        <v>92</v>
      </c>
      <c r="G406" s="231"/>
    </row>
    <row r="407" spans="1:7" ht="19.95" customHeight="1" thickBot="1" x14ac:dyDescent="0.35">
      <c r="A407" s="25" t="s">
        <v>229</v>
      </c>
      <c r="B407" s="438" t="s">
        <v>1095</v>
      </c>
      <c r="C407" s="232" t="s">
        <v>655</v>
      </c>
      <c r="D407" s="232">
        <v>47</v>
      </c>
      <c r="E407" s="232">
        <v>47</v>
      </c>
      <c r="F407" s="232">
        <v>47</v>
      </c>
      <c r="G407" s="231"/>
    </row>
    <row r="408" spans="1:7" ht="31.8" thickBot="1" x14ac:dyDescent="0.35">
      <c r="A408" s="25"/>
      <c r="B408" s="509" t="s">
        <v>1490</v>
      </c>
      <c r="C408" s="232"/>
      <c r="D408" s="232"/>
      <c r="E408" s="232"/>
      <c r="F408" s="232"/>
      <c r="G408" s="231" t="s">
        <v>324</v>
      </c>
    </row>
    <row r="409" spans="1:7" ht="27.6" customHeight="1" thickBot="1" x14ac:dyDescent="0.35">
      <c r="A409" s="25" t="s">
        <v>807</v>
      </c>
      <c r="B409" s="242" t="s">
        <v>696</v>
      </c>
      <c r="C409" s="232" t="s">
        <v>1037</v>
      </c>
      <c r="D409" s="232">
        <v>58.7</v>
      </c>
      <c r="E409" s="421">
        <v>60</v>
      </c>
      <c r="F409" s="421">
        <v>62</v>
      </c>
      <c r="G409" s="231"/>
    </row>
    <row r="410" spans="1:7" ht="19.2" thickBot="1" x14ac:dyDescent="0.35">
      <c r="A410" s="25" t="s">
        <v>807</v>
      </c>
      <c r="B410" s="242" t="s">
        <v>1627</v>
      </c>
      <c r="C410" s="433" t="s">
        <v>1086</v>
      </c>
      <c r="D410" s="232">
        <v>4.4000000000000004</v>
      </c>
      <c r="E410" s="232">
        <v>4.5999999999999996</v>
      </c>
      <c r="F410" s="232">
        <v>4.8</v>
      </c>
      <c r="G410" s="231"/>
    </row>
    <row r="411" spans="1:7" ht="31.8" thickBot="1" x14ac:dyDescent="0.35">
      <c r="A411" s="25"/>
      <c r="B411" s="424" t="s">
        <v>1097</v>
      </c>
      <c r="C411" s="232"/>
      <c r="D411" s="232"/>
      <c r="E411" s="232"/>
      <c r="F411" s="232"/>
      <c r="G411" s="231"/>
    </row>
    <row r="412" spans="1:7" ht="31.8" thickBot="1" x14ac:dyDescent="0.35">
      <c r="A412" s="25" t="s">
        <v>229</v>
      </c>
      <c r="B412" s="439" t="s">
        <v>1448</v>
      </c>
      <c r="C412" s="232" t="s">
        <v>1037</v>
      </c>
      <c r="D412" s="232">
        <v>1.18</v>
      </c>
      <c r="E412" s="232">
        <v>1.34</v>
      </c>
      <c r="F412" s="232">
        <v>1.5</v>
      </c>
      <c r="G412" s="231"/>
    </row>
    <row r="413" spans="1:7" ht="31.8" thickBot="1" x14ac:dyDescent="0.35">
      <c r="A413" s="25" t="s">
        <v>229</v>
      </c>
      <c r="B413" s="439" t="s">
        <v>1449</v>
      </c>
      <c r="C413" s="232" t="s">
        <v>1037</v>
      </c>
      <c r="D413" s="232">
        <v>0.5</v>
      </c>
      <c r="E413" s="232">
        <v>0.8</v>
      </c>
      <c r="F413" s="232">
        <v>1.4</v>
      </c>
      <c r="G413" s="231"/>
    </row>
    <row r="414" spans="1:7" ht="88.95" customHeight="1" thickBot="1" x14ac:dyDescent="0.35">
      <c r="A414" s="25"/>
      <c r="B414" s="440" t="s">
        <v>1098</v>
      </c>
      <c r="C414" s="232"/>
      <c r="D414" s="232"/>
      <c r="E414" s="232"/>
      <c r="F414" s="232"/>
      <c r="G414" s="231"/>
    </row>
    <row r="415" spans="1:7" ht="16.2" thickBot="1" x14ac:dyDescent="0.35">
      <c r="A415" s="25" t="s">
        <v>229</v>
      </c>
      <c r="B415" s="242" t="s">
        <v>1099</v>
      </c>
      <c r="C415" s="232" t="s">
        <v>657</v>
      </c>
      <c r="D415" s="232">
        <v>8500</v>
      </c>
      <c r="E415" s="232">
        <v>8700</v>
      </c>
      <c r="F415" s="232">
        <v>9000</v>
      </c>
      <c r="G415" s="231"/>
    </row>
    <row r="416" spans="1:7" ht="16.2" thickBot="1" x14ac:dyDescent="0.35">
      <c r="A416" s="25" t="s">
        <v>229</v>
      </c>
      <c r="B416" s="242" t="s">
        <v>1100</v>
      </c>
      <c r="C416" s="232" t="s">
        <v>1037</v>
      </c>
      <c r="D416" s="232">
        <v>1.6</v>
      </c>
      <c r="E416" s="421">
        <v>2</v>
      </c>
      <c r="F416" s="421">
        <v>2</v>
      </c>
      <c r="G416" s="231"/>
    </row>
    <row r="417" spans="1:7" ht="31.8" thickBot="1" x14ac:dyDescent="0.35">
      <c r="A417" s="25"/>
      <c r="B417" s="440" t="s">
        <v>1101</v>
      </c>
      <c r="C417" s="232"/>
      <c r="D417" s="232"/>
      <c r="E417" s="232"/>
      <c r="F417" s="232"/>
      <c r="G417" s="231"/>
    </row>
    <row r="418" spans="1:7" ht="31.8" thickBot="1" x14ac:dyDescent="0.35">
      <c r="A418" s="25" t="s">
        <v>229</v>
      </c>
      <c r="B418" s="242" t="s">
        <v>1102</v>
      </c>
      <c r="C418" s="232" t="s">
        <v>1037</v>
      </c>
      <c r="D418" s="232">
        <v>35</v>
      </c>
      <c r="E418" s="497">
        <v>33</v>
      </c>
      <c r="F418" s="497">
        <v>31</v>
      </c>
      <c r="G418" s="231"/>
    </row>
    <row r="419" spans="1:7" ht="39.6" customHeight="1" thickBot="1" x14ac:dyDescent="0.35">
      <c r="A419" s="25"/>
      <c r="B419" s="424" t="s">
        <v>1103</v>
      </c>
      <c r="C419" s="232"/>
      <c r="D419" s="232"/>
      <c r="E419" s="232"/>
      <c r="F419" s="232"/>
      <c r="G419" s="231"/>
    </row>
    <row r="420" spans="1:7" ht="31.8" thickBot="1" x14ac:dyDescent="0.35">
      <c r="A420" s="25" t="s">
        <v>229</v>
      </c>
      <c r="B420" s="242" t="s">
        <v>1104</v>
      </c>
      <c r="C420" s="483" t="s">
        <v>657</v>
      </c>
      <c r="D420" s="483">
        <v>0</v>
      </c>
      <c r="E420" s="483">
        <v>1</v>
      </c>
      <c r="F420" s="483">
        <v>1</v>
      </c>
      <c r="G420" s="341"/>
    </row>
    <row r="421" spans="1:7" ht="48.6" customHeight="1" thickBot="1" x14ac:dyDescent="0.35">
      <c r="A421" s="25"/>
      <c r="B421" s="424" t="s">
        <v>1105</v>
      </c>
      <c r="C421" s="232"/>
      <c r="D421" s="232"/>
      <c r="E421" s="232"/>
      <c r="F421" s="232"/>
      <c r="G421" s="231"/>
    </row>
    <row r="422" spans="1:7" ht="16.2" thickBot="1" x14ac:dyDescent="0.35">
      <c r="A422" s="25" t="s">
        <v>229</v>
      </c>
      <c r="B422" s="198" t="s">
        <v>1450</v>
      </c>
      <c r="C422" s="483" t="s">
        <v>1451</v>
      </c>
      <c r="D422" s="483">
        <v>2</v>
      </c>
      <c r="E422" s="483">
        <v>2</v>
      </c>
      <c r="F422" s="483">
        <v>2</v>
      </c>
      <c r="G422" s="231"/>
    </row>
    <row r="423" spans="1:7" ht="16.2" thickBot="1" x14ac:dyDescent="0.35">
      <c r="A423" s="25" t="s">
        <v>229</v>
      </c>
      <c r="B423" s="198" t="s">
        <v>1452</v>
      </c>
      <c r="C423" s="483" t="s">
        <v>655</v>
      </c>
      <c r="D423" s="483">
        <v>5</v>
      </c>
      <c r="E423" s="483">
        <v>5</v>
      </c>
      <c r="F423" s="483">
        <v>5</v>
      </c>
      <c r="G423" s="231"/>
    </row>
    <row r="424" spans="1:7" ht="16.2" thickBot="1" x14ac:dyDescent="0.35">
      <c r="A424" s="25" t="s">
        <v>229</v>
      </c>
      <c r="B424" s="198" t="s">
        <v>1106</v>
      </c>
      <c r="C424" s="483" t="s">
        <v>1451</v>
      </c>
      <c r="D424" s="483">
        <v>2</v>
      </c>
      <c r="E424" s="483">
        <v>2</v>
      </c>
      <c r="F424" s="483">
        <v>2</v>
      </c>
      <c r="G424" s="231"/>
    </row>
    <row r="425" spans="1:7" ht="30" customHeight="1" thickBot="1" x14ac:dyDescent="0.35">
      <c r="A425" s="25" t="s">
        <v>229</v>
      </c>
      <c r="B425" s="198" t="s">
        <v>1107</v>
      </c>
      <c r="C425" s="483" t="s">
        <v>655</v>
      </c>
      <c r="D425" s="483">
        <v>3</v>
      </c>
      <c r="E425" s="483">
        <v>3</v>
      </c>
      <c r="F425" s="483">
        <v>3</v>
      </c>
      <c r="G425" s="231"/>
    </row>
    <row r="426" spans="1:7" ht="31.8" thickBot="1" x14ac:dyDescent="0.35">
      <c r="A426" s="25"/>
      <c r="B426" s="424" t="s">
        <v>1108</v>
      </c>
      <c r="C426" s="232"/>
      <c r="D426" s="232"/>
      <c r="E426" s="232"/>
      <c r="F426" s="232"/>
      <c r="G426" s="231"/>
    </row>
    <row r="427" spans="1:7" ht="19.2" thickBot="1" x14ac:dyDescent="0.35">
      <c r="A427" s="25" t="s">
        <v>229</v>
      </c>
      <c r="B427" s="242" t="s">
        <v>1109</v>
      </c>
      <c r="C427" s="433" t="s">
        <v>1088</v>
      </c>
      <c r="D427" s="232">
        <v>468.5</v>
      </c>
      <c r="E427" s="232">
        <v>468.5</v>
      </c>
      <c r="F427" s="232">
        <v>468.5</v>
      </c>
      <c r="G427" s="231"/>
    </row>
    <row r="428" spans="1:7" ht="47.4" thickBot="1" x14ac:dyDescent="0.35">
      <c r="A428" s="25" t="s">
        <v>229</v>
      </c>
      <c r="B428" s="242" t="s">
        <v>1110</v>
      </c>
      <c r="C428" s="232" t="s">
        <v>656</v>
      </c>
      <c r="D428" s="232">
        <v>110</v>
      </c>
      <c r="E428" s="232">
        <v>110</v>
      </c>
      <c r="F428" s="232">
        <v>110</v>
      </c>
      <c r="G428" s="231"/>
    </row>
    <row r="429" spans="1:7" ht="16.2" thickBot="1" x14ac:dyDescent="0.35">
      <c r="A429" s="25" t="s">
        <v>229</v>
      </c>
      <c r="B429" s="242" t="s">
        <v>1111</v>
      </c>
      <c r="C429" s="232" t="s">
        <v>656</v>
      </c>
      <c r="D429" s="232">
        <v>10</v>
      </c>
      <c r="E429" s="232">
        <v>10</v>
      </c>
      <c r="F429" s="232">
        <v>10</v>
      </c>
      <c r="G429" s="231"/>
    </row>
    <row r="430" spans="1:7" ht="47.4" thickBot="1" x14ac:dyDescent="0.35">
      <c r="A430" s="25"/>
      <c r="B430" s="508" t="s">
        <v>1112</v>
      </c>
      <c r="C430" s="232"/>
      <c r="D430" s="232"/>
      <c r="E430" s="232"/>
      <c r="F430" s="232"/>
      <c r="G430" s="231"/>
    </row>
    <row r="431" spans="1:7" ht="47.4" thickBot="1" x14ac:dyDescent="0.35">
      <c r="A431" s="25" t="s">
        <v>807</v>
      </c>
      <c r="B431" s="242" t="s">
        <v>1114</v>
      </c>
      <c r="C431" s="232" t="s">
        <v>650</v>
      </c>
      <c r="D431" s="421">
        <v>3</v>
      </c>
      <c r="E431" s="421">
        <v>3</v>
      </c>
      <c r="F431" s="421">
        <v>3</v>
      </c>
      <c r="G431" s="231"/>
    </row>
    <row r="432" spans="1:7" ht="52.2" customHeight="1" thickBot="1" x14ac:dyDescent="0.35">
      <c r="A432" s="25"/>
      <c r="B432" s="424" t="s">
        <v>1113</v>
      </c>
      <c r="C432" s="232"/>
      <c r="D432" s="232"/>
      <c r="E432" s="232"/>
      <c r="F432" s="232"/>
      <c r="G432" s="231"/>
    </row>
    <row r="433" spans="1:7" ht="16.2" thickBot="1" x14ac:dyDescent="0.35">
      <c r="A433" s="25" t="s">
        <v>229</v>
      </c>
      <c r="B433" s="242" t="s">
        <v>1115</v>
      </c>
      <c r="C433" s="232" t="s">
        <v>657</v>
      </c>
      <c r="D433" s="232">
        <v>48</v>
      </c>
      <c r="E433" s="232">
        <v>48</v>
      </c>
      <c r="F433" s="232">
        <v>48</v>
      </c>
      <c r="G433" s="231"/>
    </row>
    <row r="434" spans="1:7" ht="19.2" customHeight="1" thickBot="1" x14ac:dyDescent="0.35">
      <c r="A434" s="25"/>
      <c r="B434" s="424" t="s">
        <v>1116</v>
      </c>
      <c r="C434" s="232"/>
      <c r="D434" s="232"/>
      <c r="E434" s="232"/>
      <c r="F434" s="232"/>
      <c r="G434" s="231"/>
    </row>
    <row r="435" spans="1:7" ht="25.2" customHeight="1" thickBot="1" x14ac:dyDescent="0.35">
      <c r="A435" s="25" t="s">
        <v>229</v>
      </c>
      <c r="B435" s="198" t="s">
        <v>1117</v>
      </c>
      <c r="C435" s="232" t="s">
        <v>656</v>
      </c>
      <c r="D435" s="232">
        <v>5</v>
      </c>
      <c r="E435" s="232">
        <v>5</v>
      </c>
      <c r="F435" s="232">
        <v>5</v>
      </c>
      <c r="G435" s="231"/>
    </row>
    <row r="436" spans="1:7" ht="22.2" customHeight="1" thickBot="1" x14ac:dyDescent="0.35">
      <c r="A436" s="25" t="s">
        <v>229</v>
      </c>
      <c r="B436" s="198" t="s">
        <v>1118</v>
      </c>
      <c r="C436" s="232" t="s">
        <v>655</v>
      </c>
      <c r="D436" s="232">
        <v>3</v>
      </c>
      <c r="E436" s="232">
        <v>3</v>
      </c>
      <c r="F436" s="232">
        <v>3</v>
      </c>
      <c r="G436" s="231"/>
    </row>
    <row r="437" spans="1:7" ht="31.8" thickBot="1" x14ac:dyDescent="0.35">
      <c r="A437" s="25"/>
      <c r="B437" s="424" t="s">
        <v>1119</v>
      </c>
      <c r="C437" s="232"/>
      <c r="D437" s="232"/>
      <c r="E437" s="232"/>
      <c r="F437" s="232"/>
      <c r="G437" s="231"/>
    </row>
    <row r="438" spans="1:7" ht="24.6" customHeight="1" thickBot="1" x14ac:dyDescent="0.35">
      <c r="A438" s="25" t="s">
        <v>229</v>
      </c>
      <c r="B438" s="242" t="s">
        <v>1120</v>
      </c>
      <c r="C438" s="232" t="s">
        <v>655</v>
      </c>
      <c r="D438" s="232">
        <v>7</v>
      </c>
      <c r="E438" s="232">
        <v>7</v>
      </c>
      <c r="F438" s="232">
        <v>7</v>
      </c>
      <c r="G438" s="231"/>
    </row>
    <row r="439" spans="1:7" ht="47.4" thickBot="1" x14ac:dyDescent="0.35">
      <c r="A439" s="25"/>
      <c r="B439" s="424" t="s">
        <v>1121</v>
      </c>
      <c r="C439" s="232"/>
      <c r="D439" s="232"/>
      <c r="E439" s="232"/>
      <c r="F439" s="232"/>
      <c r="G439" s="231"/>
    </row>
    <row r="440" spans="1:7" ht="31.8" thickBot="1" x14ac:dyDescent="0.35">
      <c r="A440" s="25" t="s">
        <v>229</v>
      </c>
      <c r="B440" s="242" t="s">
        <v>1122</v>
      </c>
      <c r="C440" s="232" t="s">
        <v>655</v>
      </c>
      <c r="D440" s="232">
        <v>4</v>
      </c>
      <c r="E440" s="232">
        <v>4</v>
      </c>
      <c r="F440" s="232">
        <v>4</v>
      </c>
      <c r="G440" s="231"/>
    </row>
    <row r="441" spans="1:7" ht="16.2" thickBot="1" x14ac:dyDescent="0.35">
      <c r="A441" s="695" t="s">
        <v>808</v>
      </c>
      <c r="B441" s="696"/>
      <c r="C441" s="696"/>
      <c r="D441" s="696"/>
      <c r="E441" s="696"/>
      <c r="F441" s="696"/>
      <c r="G441" s="697"/>
    </row>
    <row r="442" spans="1:7" ht="66.75" customHeight="1" thickBot="1" x14ac:dyDescent="0.35">
      <c r="A442" s="25"/>
      <c r="B442" s="235" t="s">
        <v>823</v>
      </c>
      <c r="C442" s="15"/>
      <c r="D442" s="15"/>
      <c r="E442" s="15"/>
      <c r="F442" s="15"/>
      <c r="G442" s="231" t="s">
        <v>546</v>
      </c>
    </row>
    <row r="443" spans="1:7" ht="40.200000000000003" customHeight="1" thickBot="1" x14ac:dyDescent="0.35">
      <c r="A443" s="25" t="s">
        <v>807</v>
      </c>
      <c r="B443" s="237" t="s">
        <v>809</v>
      </c>
      <c r="C443" s="441" t="s">
        <v>1435</v>
      </c>
      <c r="D443" s="232" t="s">
        <v>663</v>
      </c>
      <c r="E443" s="232" t="s">
        <v>663</v>
      </c>
      <c r="F443" s="232" t="s">
        <v>663</v>
      </c>
      <c r="G443" s="233"/>
    </row>
    <row r="444" spans="1:7" ht="34.200000000000003" customHeight="1" thickBot="1" x14ac:dyDescent="0.35">
      <c r="A444" s="25"/>
      <c r="B444" s="361" t="s">
        <v>1130</v>
      </c>
      <c r="C444" s="233"/>
      <c r="D444" s="232"/>
      <c r="E444" s="232"/>
      <c r="F444" s="232"/>
      <c r="G444" s="233"/>
    </row>
    <row r="445" spans="1:7" ht="34.200000000000003" customHeight="1" thickBot="1" x14ac:dyDescent="0.35">
      <c r="A445" s="25" t="s">
        <v>229</v>
      </c>
      <c r="B445" s="237" t="s">
        <v>788</v>
      </c>
      <c r="C445" s="233" t="s">
        <v>655</v>
      </c>
      <c r="D445" s="232">
        <v>3</v>
      </c>
      <c r="E445" s="232">
        <v>3</v>
      </c>
      <c r="F445" s="232">
        <v>3</v>
      </c>
      <c r="G445" s="26"/>
    </row>
    <row r="446" spans="1:7" ht="64.2" customHeight="1" thickBot="1" x14ac:dyDescent="0.35">
      <c r="A446" s="25"/>
      <c r="B446" s="361" t="s">
        <v>1131</v>
      </c>
      <c r="C446" s="233"/>
      <c r="D446" s="232"/>
      <c r="E446" s="232"/>
      <c r="F446" s="232"/>
      <c r="G446" s="26"/>
    </row>
    <row r="447" spans="1:7" ht="34.200000000000003" customHeight="1" thickBot="1" x14ac:dyDescent="0.35">
      <c r="A447" s="25" t="s">
        <v>229</v>
      </c>
      <c r="B447" s="237" t="s">
        <v>791</v>
      </c>
      <c r="C447" s="233" t="s">
        <v>655</v>
      </c>
      <c r="D447" s="232">
        <v>20</v>
      </c>
      <c r="E447" s="232">
        <v>12</v>
      </c>
      <c r="F447" s="232">
        <v>13</v>
      </c>
      <c r="G447" s="26"/>
    </row>
    <row r="448" spans="1:7" ht="34.200000000000003" customHeight="1" thickBot="1" x14ac:dyDescent="0.35">
      <c r="A448" s="25"/>
      <c r="B448" s="361" t="s">
        <v>1132</v>
      </c>
      <c r="C448" s="233"/>
      <c r="D448" s="232"/>
      <c r="E448" s="232"/>
      <c r="F448" s="232"/>
      <c r="G448" s="26"/>
    </row>
    <row r="449" spans="1:7" ht="34.200000000000003" customHeight="1" thickBot="1" x14ac:dyDescent="0.35">
      <c r="A449" s="25" t="s">
        <v>229</v>
      </c>
      <c r="B449" s="373" t="s">
        <v>1133</v>
      </c>
      <c r="C449" s="233" t="s">
        <v>655</v>
      </c>
      <c r="D449" s="232">
        <v>24</v>
      </c>
      <c r="E449" s="232">
        <v>24</v>
      </c>
      <c r="F449" s="232">
        <v>30</v>
      </c>
      <c r="G449" s="26"/>
    </row>
    <row r="450" spans="1:7" ht="34.200000000000003" customHeight="1" thickBot="1" x14ac:dyDescent="0.35">
      <c r="A450" s="25" t="s">
        <v>229</v>
      </c>
      <c r="B450" s="373" t="s">
        <v>1134</v>
      </c>
      <c r="C450" s="233" t="s">
        <v>655</v>
      </c>
      <c r="D450" s="232">
        <v>20</v>
      </c>
      <c r="E450" s="232">
        <v>20</v>
      </c>
      <c r="F450" s="232">
        <v>20</v>
      </c>
      <c r="G450" s="26"/>
    </row>
    <row r="451" spans="1:7" ht="32.4" customHeight="1" thickBot="1" x14ac:dyDescent="0.35">
      <c r="A451" s="25" t="s">
        <v>229</v>
      </c>
      <c r="B451" s="373" t="s">
        <v>1135</v>
      </c>
      <c r="C451" s="233" t="s">
        <v>655</v>
      </c>
      <c r="D451" s="232">
        <v>3</v>
      </c>
      <c r="E451" s="232">
        <v>3</v>
      </c>
      <c r="F451" s="232">
        <v>3</v>
      </c>
      <c r="G451" s="26"/>
    </row>
    <row r="452" spans="1:7" ht="33.6" customHeight="1" thickBot="1" x14ac:dyDescent="0.35">
      <c r="A452" s="25"/>
      <c r="B452" s="361" t="s">
        <v>1136</v>
      </c>
      <c r="C452" s="233"/>
      <c r="D452" s="232"/>
      <c r="E452" s="232"/>
      <c r="F452" s="232"/>
      <c r="G452" s="26"/>
    </row>
    <row r="453" spans="1:7" ht="41.4" customHeight="1" thickBot="1" x14ac:dyDescent="0.35">
      <c r="A453" s="25" t="s">
        <v>229</v>
      </c>
      <c r="B453" s="425" t="s">
        <v>1138</v>
      </c>
      <c r="C453" s="233" t="s">
        <v>1140</v>
      </c>
      <c r="D453" s="232">
        <v>140500</v>
      </c>
      <c r="E453" s="232">
        <v>141000</v>
      </c>
      <c r="F453" s="232">
        <v>141500</v>
      </c>
      <c r="G453" s="26"/>
    </row>
    <row r="454" spans="1:7" ht="31.2" customHeight="1" thickBot="1" x14ac:dyDescent="0.35">
      <c r="A454" s="25" t="s">
        <v>229</v>
      </c>
      <c r="B454" s="425" t="s">
        <v>1137</v>
      </c>
      <c r="C454" s="233" t="s">
        <v>655</v>
      </c>
      <c r="D454" s="232">
        <v>218000</v>
      </c>
      <c r="E454" s="232">
        <v>218500</v>
      </c>
      <c r="F454" s="232">
        <v>219000</v>
      </c>
      <c r="G454" s="26"/>
    </row>
    <row r="455" spans="1:7" ht="37.200000000000003" customHeight="1" thickBot="1" x14ac:dyDescent="0.35">
      <c r="A455" s="25" t="s">
        <v>229</v>
      </c>
      <c r="B455" s="442" t="s">
        <v>1139</v>
      </c>
      <c r="C455" s="233" t="s">
        <v>655</v>
      </c>
      <c r="D455" s="232">
        <v>730</v>
      </c>
      <c r="E455" s="232">
        <v>740</v>
      </c>
      <c r="F455" s="232">
        <v>750</v>
      </c>
      <c r="G455" s="26"/>
    </row>
    <row r="456" spans="1:7" ht="31.2" customHeight="1" thickBot="1" x14ac:dyDescent="0.35">
      <c r="A456" s="25" t="s">
        <v>229</v>
      </c>
      <c r="B456" s="442" t="s">
        <v>1141</v>
      </c>
      <c r="C456" s="233" t="s">
        <v>1140</v>
      </c>
      <c r="D456" s="232">
        <v>14200</v>
      </c>
      <c r="E456" s="232">
        <v>14400</v>
      </c>
      <c r="F456" s="232">
        <v>14600</v>
      </c>
      <c r="G456" s="26"/>
    </row>
    <row r="457" spans="1:7" ht="41.4" customHeight="1" thickBot="1" x14ac:dyDescent="0.35">
      <c r="A457" s="25" t="s">
        <v>229</v>
      </c>
      <c r="B457" s="442" t="s">
        <v>1142</v>
      </c>
      <c r="C457" s="233" t="s">
        <v>655</v>
      </c>
      <c r="D457" s="232">
        <v>420</v>
      </c>
      <c r="E457" s="232">
        <v>430</v>
      </c>
      <c r="F457" s="232">
        <v>440</v>
      </c>
      <c r="G457" s="26"/>
    </row>
    <row r="458" spans="1:7" ht="35.4" customHeight="1" thickBot="1" x14ac:dyDescent="0.35">
      <c r="A458" s="25" t="s">
        <v>229</v>
      </c>
      <c r="B458" s="442" t="s">
        <v>1143</v>
      </c>
      <c r="C458" s="233" t="s">
        <v>1140</v>
      </c>
      <c r="D458" s="232">
        <v>7000</v>
      </c>
      <c r="E458" s="232">
        <v>7500</v>
      </c>
      <c r="F458" s="232">
        <v>8000</v>
      </c>
      <c r="G458" s="26"/>
    </row>
    <row r="459" spans="1:7" ht="33" customHeight="1" thickBot="1" x14ac:dyDescent="0.35">
      <c r="A459" s="25"/>
      <c r="B459" s="361" t="s">
        <v>1144</v>
      </c>
      <c r="C459" s="233"/>
      <c r="D459" s="232"/>
      <c r="E459" s="232"/>
      <c r="F459" s="232"/>
      <c r="G459" s="26"/>
    </row>
    <row r="460" spans="1:7" ht="28.95" customHeight="1" thickBot="1" x14ac:dyDescent="0.35">
      <c r="A460" s="25" t="s">
        <v>229</v>
      </c>
      <c r="B460" s="198" t="s">
        <v>1145</v>
      </c>
      <c r="C460" s="233" t="s">
        <v>1140</v>
      </c>
      <c r="D460" s="232">
        <v>25000</v>
      </c>
      <c r="E460" s="232">
        <v>26000</v>
      </c>
      <c r="F460" s="232">
        <v>27000</v>
      </c>
      <c r="G460" s="26"/>
    </row>
    <row r="461" spans="1:7" ht="32.4" customHeight="1" thickBot="1" x14ac:dyDescent="0.35">
      <c r="A461" s="25" t="s">
        <v>229</v>
      </c>
      <c r="B461" s="198" t="s">
        <v>1142</v>
      </c>
      <c r="C461" s="233" t="s">
        <v>655</v>
      </c>
      <c r="D461" s="232">
        <v>400</v>
      </c>
      <c r="E461" s="232">
        <v>420</v>
      </c>
      <c r="F461" s="232">
        <v>440</v>
      </c>
      <c r="G461" s="26"/>
    </row>
    <row r="462" spans="1:7" ht="31.8" thickBot="1" x14ac:dyDescent="0.35">
      <c r="A462" s="25" t="s">
        <v>229</v>
      </c>
      <c r="B462" s="444" t="s">
        <v>1146</v>
      </c>
      <c r="C462" s="233" t="s">
        <v>1140</v>
      </c>
      <c r="D462" s="232">
        <v>7500</v>
      </c>
      <c r="E462" s="232">
        <v>8000</v>
      </c>
      <c r="F462" s="232">
        <v>8500</v>
      </c>
      <c r="G462" s="26"/>
    </row>
    <row r="463" spans="1:7" ht="16.2" thickBot="1" x14ac:dyDescent="0.35">
      <c r="A463" s="25" t="s">
        <v>229</v>
      </c>
      <c r="B463" s="444" t="s">
        <v>1139</v>
      </c>
      <c r="C463" s="233" t="s">
        <v>655</v>
      </c>
      <c r="D463" s="232">
        <v>150</v>
      </c>
      <c r="E463" s="232">
        <v>150</v>
      </c>
      <c r="F463" s="232">
        <v>150</v>
      </c>
      <c r="G463" s="26"/>
    </row>
    <row r="464" spans="1:7" ht="31.2" customHeight="1" thickBot="1" x14ac:dyDescent="0.35">
      <c r="A464" s="25" t="s">
        <v>229</v>
      </c>
      <c r="B464" s="444" t="s">
        <v>1141</v>
      </c>
      <c r="C464" s="233" t="s">
        <v>1140</v>
      </c>
      <c r="D464" s="232">
        <v>4800</v>
      </c>
      <c r="E464" s="232">
        <v>5500</v>
      </c>
      <c r="F464" s="232">
        <v>6300</v>
      </c>
      <c r="G464" s="26"/>
    </row>
    <row r="465" spans="1:7" ht="32.4" customHeight="1" thickBot="1" x14ac:dyDescent="0.35">
      <c r="A465" s="25" t="s">
        <v>229</v>
      </c>
      <c r="B465" s="198" t="s">
        <v>1147</v>
      </c>
      <c r="C465" s="233" t="s">
        <v>655</v>
      </c>
      <c r="D465" s="232">
        <v>15</v>
      </c>
      <c r="E465" s="232">
        <v>15</v>
      </c>
      <c r="F465" s="232">
        <v>15</v>
      </c>
      <c r="G465" s="26"/>
    </row>
    <row r="466" spans="1:7" ht="33.6" customHeight="1" thickBot="1" x14ac:dyDescent="0.35">
      <c r="A466" s="25"/>
      <c r="B466" s="361" t="s">
        <v>1148</v>
      </c>
      <c r="C466" s="233"/>
      <c r="D466" s="232"/>
      <c r="E466" s="232"/>
      <c r="F466" s="232"/>
      <c r="G466" s="26"/>
    </row>
    <row r="467" spans="1:7" ht="31.95" customHeight="1" thickBot="1" x14ac:dyDescent="0.35">
      <c r="A467" s="25" t="s">
        <v>229</v>
      </c>
      <c r="B467" s="443" t="s">
        <v>1151</v>
      </c>
      <c r="C467" s="233" t="s">
        <v>655</v>
      </c>
      <c r="D467" s="232">
        <v>32</v>
      </c>
      <c r="E467" s="232">
        <v>34</v>
      </c>
      <c r="F467" s="232">
        <v>36</v>
      </c>
      <c r="G467" s="26"/>
    </row>
    <row r="468" spans="1:7" ht="36" customHeight="1" thickBot="1" x14ac:dyDescent="0.35">
      <c r="A468" s="25" t="s">
        <v>229</v>
      </c>
      <c r="B468" s="443" t="s">
        <v>1149</v>
      </c>
      <c r="C468" s="233" t="s">
        <v>1140</v>
      </c>
      <c r="D468" s="232">
        <v>7900</v>
      </c>
      <c r="E468" s="232">
        <v>8000</v>
      </c>
      <c r="F468" s="232">
        <v>8100</v>
      </c>
      <c r="G468" s="26"/>
    </row>
    <row r="469" spans="1:7" ht="30.6" customHeight="1" thickBot="1" x14ac:dyDescent="0.35">
      <c r="A469" s="25" t="s">
        <v>229</v>
      </c>
      <c r="B469" s="443" t="s">
        <v>1152</v>
      </c>
      <c r="C469" s="233" t="s">
        <v>655</v>
      </c>
      <c r="D469" s="232">
        <v>5</v>
      </c>
      <c r="E469" s="232">
        <v>6</v>
      </c>
      <c r="F469" s="232">
        <v>7</v>
      </c>
      <c r="G469" s="26"/>
    </row>
    <row r="470" spans="1:7" ht="32.4" customHeight="1" thickBot="1" x14ac:dyDescent="0.35">
      <c r="A470" s="25" t="s">
        <v>229</v>
      </c>
      <c r="B470" s="443" t="s">
        <v>1143</v>
      </c>
      <c r="C470" s="233" t="s">
        <v>1140</v>
      </c>
      <c r="D470" s="232">
        <v>1800</v>
      </c>
      <c r="E470" s="232">
        <v>1850</v>
      </c>
      <c r="F470" s="232">
        <v>1900</v>
      </c>
      <c r="G470" s="26"/>
    </row>
    <row r="471" spans="1:7" ht="33.6" customHeight="1" thickBot="1" x14ac:dyDescent="0.35">
      <c r="A471" s="25" t="s">
        <v>229</v>
      </c>
      <c r="B471" s="239" t="s">
        <v>1147</v>
      </c>
      <c r="C471" s="233" t="s">
        <v>655</v>
      </c>
      <c r="D471" s="232">
        <v>17</v>
      </c>
      <c r="E471" s="232">
        <v>17</v>
      </c>
      <c r="F471" s="232">
        <v>17</v>
      </c>
      <c r="G471" s="26"/>
    </row>
    <row r="472" spans="1:7" ht="33.6" customHeight="1" thickBot="1" x14ac:dyDescent="0.35">
      <c r="A472" s="25" t="s">
        <v>229</v>
      </c>
      <c r="B472" s="239" t="s">
        <v>798</v>
      </c>
      <c r="C472" s="233" t="s">
        <v>655</v>
      </c>
      <c r="D472" s="232">
        <v>2</v>
      </c>
      <c r="E472" s="232">
        <v>2</v>
      </c>
      <c r="F472" s="232">
        <v>2</v>
      </c>
      <c r="G472" s="26"/>
    </row>
    <row r="473" spans="1:7" ht="33" customHeight="1" thickBot="1" x14ac:dyDescent="0.35">
      <c r="A473" s="25"/>
      <c r="B473" s="361" t="s">
        <v>1153</v>
      </c>
      <c r="C473" s="233"/>
      <c r="D473" s="232"/>
      <c r="E473" s="232"/>
      <c r="F473" s="232"/>
      <c r="G473" s="26"/>
    </row>
    <row r="474" spans="1:7" ht="37.950000000000003" customHeight="1" thickBot="1" x14ac:dyDescent="0.35">
      <c r="A474" s="25" t="s">
        <v>229</v>
      </c>
      <c r="B474" s="446" t="s">
        <v>1154</v>
      </c>
      <c r="C474" s="233" t="s">
        <v>655</v>
      </c>
      <c r="D474" s="232">
        <v>3</v>
      </c>
      <c r="E474" s="232">
        <v>3</v>
      </c>
      <c r="F474" s="232">
        <v>3</v>
      </c>
      <c r="G474" s="26"/>
    </row>
    <row r="475" spans="1:7" ht="27.6" customHeight="1" thickBot="1" x14ac:dyDescent="0.35">
      <c r="A475" s="25" t="s">
        <v>229</v>
      </c>
      <c r="B475" s="447" t="s">
        <v>1142</v>
      </c>
      <c r="C475" s="233" t="s">
        <v>655</v>
      </c>
      <c r="D475" s="232">
        <v>50</v>
      </c>
      <c r="E475" s="232">
        <v>50</v>
      </c>
      <c r="F475" s="232">
        <v>50</v>
      </c>
      <c r="G475" s="26"/>
    </row>
    <row r="476" spans="1:7" ht="39.6" customHeight="1" thickBot="1" x14ac:dyDescent="0.35">
      <c r="A476" s="25" t="s">
        <v>229</v>
      </c>
      <c r="B476" s="448" t="s">
        <v>1155</v>
      </c>
      <c r="C476" s="233" t="s">
        <v>655</v>
      </c>
      <c r="D476" s="232">
        <v>400</v>
      </c>
      <c r="E476" s="232">
        <v>400</v>
      </c>
      <c r="F476" s="232">
        <v>400</v>
      </c>
      <c r="G476" s="26"/>
    </row>
    <row r="477" spans="1:7" ht="35.4" customHeight="1" thickBot="1" x14ac:dyDescent="0.35">
      <c r="A477" s="25" t="s">
        <v>229</v>
      </c>
      <c r="B477" s="425" t="s">
        <v>1156</v>
      </c>
      <c r="C477" s="233" t="s">
        <v>655</v>
      </c>
      <c r="D477" s="232">
        <v>5</v>
      </c>
      <c r="E477" s="232">
        <v>7</v>
      </c>
      <c r="F477" s="232">
        <v>9</v>
      </c>
      <c r="G477" s="26"/>
    </row>
    <row r="478" spans="1:7" ht="35.4" customHeight="1" thickBot="1" x14ac:dyDescent="0.35">
      <c r="A478" s="25" t="s">
        <v>229</v>
      </c>
      <c r="B478" s="239" t="s">
        <v>1150</v>
      </c>
      <c r="C478" s="233" t="s">
        <v>655</v>
      </c>
      <c r="D478" s="232">
        <v>2</v>
      </c>
      <c r="E478" s="232">
        <v>3</v>
      </c>
      <c r="F478" s="232">
        <v>3</v>
      </c>
      <c r="G478" s="26"/>
    </row>
    <row r="479" spans="1:7" ht="34.200000000000003" customHeight="1" thickBot="1" x14ac:dyDescent="0.35">
      <c r="A479" s="25" t="s">
        <v>229</v>
      </c>
      <c r="B479" s="239" t="s">
        <v>799</v>
      </c>
      <c r="C479" s="233" t="s">
        <v>655</v>
      </c>
      <c r="D479" s="232">
        <v>3</v>
      </c>
      <c r="E479" s="232">
        <v>3</v>
      </c>
      <c r="F479" s="232">
        <v>3</v>
      </c>
      <c r="G479" s="26"/>
    </row>
    <row r="480" spans="1:7" ht="33.6" customHeight="1" thickBot="1" x14ac:dyDescent="0.35">
      <c r="A480" s="25"/>
      <c r="B480" s="361" t="s">
        <v>1628</v>
      </c>
      <c r="C480" s="233"/>
      <c r="D480" s="232"/>
      <c r="E480" s="232"/>
      <c r="F480" s="232"/>
      <c r="G480" s="26"/>
    </row>
    <row r="481" spans="1:7" ht="31.95" customHeight="1" thickBot="1" x14ac:dyDescent="0.35">
      <c r="A481" s="25" t="s">
        <v>229</v>
      </c>
      <c r="B481" s="443" t="s">
        <v>1139</v>
      </c>
      <c r="C481" s="233" t="s">
        <v>655</v>
      </c>
      <c r="D481" s="232">
        <v>255</v>
      </c>
      <c r="E481" s="232">
        <v>260</v>
      </c>
      <c r="F481" s="232">
        <v>265</v>
      </c>
      <c r="G481" s="26"/>
    </row>
    <row r="482" spans="1:7" ht="31.95" customHeight="1" thickBot="1" x14ac:dyDescent="0.35">
      <c r="A482" s="25" t="s">
        <v>229</v>
      </c>
      <c r="B482" s="449" t="s">
        <v>789</v>
      </c>
      <c r="C482" s="233" t="s">
        <v>655</v>
      </c>
      <c r="D482" s="232">
        <v>210</v>
      </c>
      <c r="E482" s="232">
        <v>215</v>
      </c>
      <c r="F482" s="232">
        <v>220</v>
      </c>
      <c r="G482" s="26"/>
    </row>
    <row r="483" spans="1:7" ht="30.6" customHeight="1" thickBot="1" x14ac:dyDescent="0.35">
      <c r="A483" s="25" t="s">
        <v>229</v>
      </c>
      <c r="B483" s="449" t="s">
        <v>790</v>
      </c>
      <c r="C483" s="233" t="s">
        <v>655</v>
      </c>
      <c r="D483" s="232">
        <v>9</v>
      </c>
      <c r="E483" s="232">
        <v>9</v>
      </c>
      <c r="F483" s="232">
        <v>9</v>
      </c>
      <c r="G483" s="26"/>
    </row>
    <row r="484" spans="1:7" ht="37.200000000000003" customHeight="1" thickBot="1" x14ac:dyDescent="0.35">
      <c r="A484" s="25" t="s">
        <v>229</v>
      </c>
      <c r="B484" s="449" t="s">
        <v>1157</v>
      </c>
      <c r="C484" s="233" t="s">
        <v>655</v>
      </c>
      <c r="D484" s="232">
        <v>19000</v>
      </c>
      <c r="E484" s="232">
        <v>20000</v>
      </c>
      <c r="F484" s="232">
        <v>21000</v>
      </c>
      <c r="G484" s="26"/>
    </row>
    <row r="485" spans="1:7" ht="28.2" customHeight="1" thickBot="1" x14ac:dyDescent="0.35">
      <c r="A485" s="25" t="s">
        <v>229</v>
      </c>
      <c r="B485" s="439" t="s">
        <v>1158</v>
      </c>
      <c r="C485" s="233" t="s">
        <v>655</v>
      </c>
      <c r="D485" s="232">
        <v>19</v>
      </c>
      <c r="E485" s="232">
        <v>19</v>
      </c>
      <c r="F485" s="232">
        <v>20</v>
      </c>
      <c r="G485" s="26"/>
    </row>
    <row r="486" spans="1:7" ht="34.950000000000003" customHeight="1" thickBot="1" x14ac:dyDescent="0.35">
      <c r="A486" s="25" t="s">
        <v>229</v>
      </c>
      <c r="B486" s="450" t="s">
        <v>792</v>
      </c>
      <c r="C486" s="131" t="s">
        <v>655</v>
      </c>
      <c r="D486" s="232">
        <v>330</v>
      </c>
      <c r="E486" s="232">
        <v>340</v>
      </c>
      <c r="F486" s="232">
        <v>450</v>
      </c>
      <c r="G486" s="26"/>
    </row>
    <row r="487" spans="1:7" ht="30" customHeight="1" thickBot="1" x14ac:dyDescent="0.35">
      <c r="A487" s="25" t="s">
        <v>229</v>
      </c>
      <c r="B487" s="439" t="s">
        <v>1159</v>
      </c>
      <c r="C487" s="233" t="s">
        <v>655</v>
      </c>
      <c r="D487" s="232">
        <v>70</v>
      </c>
      <c r="E487" s="232">
        <v>75</v>
      </c>
      <c r="F487" s="232">
        <v>80</v>
      </c>
      <c r="G487" s="26"/>
    </row>
    <row r="488" spans="1:7" ht="35.4" customHeight="1" thickBot="1" x14ac:dyDescent="0.35">
      <c r="A488" s="25" t="s">
        <v>229</v>
      </c>
      <c r="B488" s="439" t="s">
        <v>1160</v>
      </c>
      <c r="C488" s="233" t="s">
        <v>655</v>
      </c>
      <c r="D488" s="232">
        <v>1400</v>
      </c>
      <c r="E488" s="232">
        <v>1500</v>
      </c>
      <c r="F488" s="232">
        <v>1600</v>
      </c>
      <c r="G488" s="26"/>
    </row>
    <row r="489" spans="1:7" ht="31.2" customHeight="1" thickBot="1" x14ac:dyDescent="0.35">
      <c r="A489" s="25"/>
      <c r="B489" s="361" t="s">
        <v>1162</v>
      </c>
      <c r="C489" s="233"/>
      <c r="D489" s="232"/>
      <c r="E489" s="232"/>
      <c r="F489" s="232"/>
      <c r="G489" s="26"/>
    </row>
    <row r="490" spans="1:7" ht="19.2" customHeight="1" thickBot="1" x14ac:dyDescent="0.35">
      <c r="A490" s="25" t="s">
        <v>229</v>
      </c>
      <c r="B490" s="451" t="s">
        <v>1164</v>
      </c>
      <c r="C490" s="233" t="s">
        <v>650</v>
      </c>
      <c r="D490" s="232">
        <v>74</v>
      </c>
      <c r="E490" s="232">
        <v>75</v>
      </c>
      <c r="F490" s="232">
        <v>76</v>
      </c>
      <c r="G490" s="26"/>
    </row>
    <row r="491" spans="1:7" ht="28.95" customHeight="1" thickBot="1" x14ac:dyDescent="0.35">
      <c r="A491" s="25" t="s">
        <v>229</v>
      </c>
      <c r="B491" s="451" t="s">
        <v>1161</v>
      </c>
      <c r="C491" s="233" t="s">
        <v>655</v>
      </c>
      <c r="D491" s="232">
        <v>29</v>
      </c>
      <c r="E491" s="232">
        <v>30</v>
      </c>
      <c r="F491" s="232">
        <v>31</v>
      </c>
      <c r="G491" s="26"/>
    </row>
    <row r="492" spans="1:7" ht="29.4" customHeight="1" thickBot="1" x14ac:dyDescent="0.35">
      <c r="A492" s="25" t="s">
        <v>229</v>
      </c>
      <c r="B492" s="451" t="s">
        <v>1163</v>
      </c>
      <c r="C492" s="233" t="s">
        <v>655</v>
      </c>
      <c r="D492" s="232">
        <v>105</v>
      </c>
      <c r="E492" s="232">
        <v>107</v>
      </c>
      <c r="F492" s="232">
        <v>108</v>
      </c>
      <c r="G492" s="26"/>
    </row>
    <row r="493" spans="1:7" ht="31.2" customHeight="1" thickBot="1" x14ac:dyDescent="0.35">
      <c r="A493" s="25" t="s">
        <v>229</v>
      </c>
      <c r="B493" s="451" t="s">
        <v>1165</v>
      </c>
      <c r="C493" s="233" t="s">
        <v>1140</v>
      </c>
      <c r="D493" s="232">
        <v>22000</v>
      </c>
      <c r="E493" s="232">
        <v>22500</v>
      </c>
      <c r="F493" s="232">
        <v>23000</v>
      </c>
      <c r="G493" s="26"/>
    </row>
    <row r="494" spans="1:7" ht="16.2" thickBot="1" x14ac:dyDescent="0.35">
      <c r="A494" s="25" t="s">
        <v>229</v>
      </c>
      <c r="B494" s="436" t="s">
        <v>1166</v>
      </c>
      <c r="C494" s="233" t="s">
        <v>655</v>
      </c>
      <c r="D494" s="232">
        <v>24</v>
      </c>
      <c r="E494" s="232">
        <v>25</v>
      </c>
      <c r="F494" s="232">
        <v>26</v>
      </c>
      <c r="G494" s="26"/>
    </row>
    <row r="495" spans="1:7" ht="36" customHeight="1" thickBot="1" x14ac:dyDescent="0.35">
      <c r="A495" s="25" t="s">
        <v>229</v>
      </c>
      <c r="B495" s="436" t="s">
        <v>1167</v>
      </c>
      <c r="C495" s="233" t="s">
        <v>655</v>
      </c>
      <c r="D495" s="232">
        <v>2</v>
      </c>
      <c r="E495" s="232">
        <v>3</v>
      </c>
      <c r="F495" s="232">
        <v>3</v>
      </c>
      <c r="G495" s="26"/>
    </row>
    <row r="496" spans="1:7" ht="33.6" customHeight="1" thickBot="1" x14ac:dyDescent="0.35">
      <c r="A496" s="25" t="s">
        <v>229</v>
      </c>
      <c r="B496" s="436" t="s">
        <v>1168</v>
      </c>
      <c r="C496" s="233" t="s">
        <v>1140</v>
      </c>
      <c r="D496" s="232">
        <v>5</v>
      </c>
      <c r="E496" s="232">
        <v>5</v>
      </c>
      <c r="F496" s="232">
        <v>5</v>
      </c>
      <c r="G496" s="26"/>
    </row>
    <row r="497" spans="1:7" ht="34.950000000000003" customHeight="1" thickBot="1" x14ac:dyDescent="0.35">
      <c r="A497" s="25" t="s">
        <v>229</v>
      </c>
      <c r="B497" s="238" t="s">
        <v>798</v>
      </c>
      <c r="C497" s="233" t="s">
        <v>655</v>
      </c>
      <c r="D497" s="232">
        <v>1</v>
      </c>
      <c r="E497" s="232">
        <v>1</v>
      </c>
      <c r="F497" s="232">
        <v>2</v>
      </c>
      <c r="G497" s="26"/>
    </row>
    <row r="498" spans="1:7" ht="48" customHeight="1" thickBot="1" x14ac:dyDescent="0.35">
      <c r="A498" s="25"/>
      <c r="B498" s="234" t="s">
        <v>824</v>
      </c>
      <c r="C498" s="233"/>
      <c r="D498" s="232"/>
      <c r="E498" s="232"/>
      <c r="F498" s="232"/>
      <c r="G498" s="15" t="s">
        <v>550</v>
      </c>
    </row>
    <row r="499" spans="1:7" ht="32.4" customHeight="1" thickBot="1" x14ac:dyDescent="0.35">
      <c r="A499" s="25" t="s">
        <v>807</v>
      </c>
      <c r="B499" s="236" t="s">
        <v>886</v>
      </c>
      <c r="C499" s="233" t="s">
        <v>1055</v>
      </c>
      <c r="D499" s="232">
        <v>14</v>
      </c>
      <c r="E499" s="232">
        <v>19</v>
      </c>
      <c r="F499" s="232">
        <v>19</v>
      </c>
      <c r="G499" s="15"/>
    </row>
    <row r="500" spans="1:7" ht="34.200000000000003" customHeight="1" thickBot="1" x14ac:dyDescent="0.35">
      <c r="A500" s="25"/>
      <c r="B500" s="361" t="s">
        <v>1169</v>
      </c>
      <c r="C500" s="233"/>
      <c r="D500" s="232"/>
      <c r="E500" s="232"/>
      <c r="F500" s="232"/>
      <c r="G500" s="26"/>
    </row>
    <row r="501" spans="1:7" ht="46.95" customHeight="1" thickBot="1" x14ac:dyDescent="0.35">
      <c r="A501" s="25" t="s">
        <v>229</v>
      </c>
      <c r="B501" s="238" t="s">
        <v>793</v>
      </c>
      <c r="C501" s="233" t="s">
        <v>655</v>
      </c>
      <c r="D501" s="232">
        <v>49</v>
      </c>
      <c r="E501" s="232">
        <v>50</v>
      </c>
      <c r="F501" s="232">
        <v>60</v>
      </c>
      <c r="G501" s="26"/>
    </row>
    <row r="502" spans="1:7" ht="32.4" customHeight="1" thickBot="1" x14ac:dyDescent="0.35">
      <c r="A502" s="25" t="s">
        <v>229</v>
      </c>
      <c r="B502" s="238" t="s">
        <v>794</v>
      </c>
      <c r="C502" s="233" t="s">
        <v>655</v>
      </c>
      <c r="D502" s="232">
        <v>3</v>
      </c>
      <c r="E502" s="232">
        <v>3</v>
      </c>
      <c r="F502" s="232">
        <v>3</v>
      </c>
      <c r="G502" s="26"/>
    </row>
    <row r="503" spans="1:7" ht="32.4" customHeight="1" thickBot="1" x14ac:dyDescent="0.35">
      <c r="A503" s="25" t="s">
        <v>229</v>
      </c>
      <c r="B503" s="238" t="s">
        <v>795</v>
      </c>
      <c r="C503" s="233" t="s">
        <v>1140</v>
      </c>
      <c r="D503" s="232">
        <v>10</v>
      </c>
      <c r="E503" s="232">
        <v>15</v>
      </c>
      <c r="F503" s="232">
        <v>15</v>
      </c>
      <c r="G503" s="26"/>
    </row>
    <row r="504" spans="1:7" ht="17.399999999999999" customHeight="1" thickBot="1" x14ac:dyDescent="0.35">
      <c r="A504" s="25"/>
      <c r="B504" s="361" t="s">
        <v>1170</v>
      </c>
      <c r="C504" s="233"/>
      <c r="D504" s="232"/>
      <c r="E504" s="232"/>
      <c r="F504" s="232"/>
      <c r="G504" s="26"/>
    </row>
    <row r="505" spans="1:7" ht="33" customHeight="1" thickBot="1" x14ac:dyDescent="0.35">
      <c r="A505" s="25" t="s">
        <v>229</v>
      </c>
      <c r="B505" s="237" t="s">
        <v>796</v>
      </c>
      <c r="C505" s="233" t="s">
        <v>1140</v>
      </c>
      <c r="D505" s="232">
        <v>6</v>
      </c>
      <c r="E505" s="232">
        <v>6</v>
      </c>
      <c r="F505" s="232">
        <v>7</v>
      </c>
      <c r="G505" s="26"/>
    </row>
    <row r="506" spans="1:7" ht="17.399999999999999" customHeight="1" thickBot="1" x14ac:dyDescent="0.35">
      <c r="A506" s="25"/>
      <c r="B506" s="361" t="s">
        <v>1171</v>
      </c>
      <c r="C506" s="233"/>
      <c r="D506" s="232"/>
      <c r="E506" s="232"/>
      <c r="F506" s="232"/>
      <c r="G506" s="26"/>
    </row>
    <row r="507" spans="1:7" ht="16.2" thickBot="1" x14ac:dyDescent="0.35">
      <c r="A507" s="25" t="s">
        <v>229</v>
      </c>
      <c r="B507" s="452" t="s">
        <v>1172</v>
      </c>
      <c r="C507" s="233" t="s">
        <v>655</v>
      </c>
      <c r="D507" s="232">
        <v>149</v>
      </c>
      <c r="E507" s="232">
        <v>151</v>
      </c>
      <c r="F507" s="232">
        <v>153</v>
      </c>
      <c r="G507" s="26"/>
    </row>
    <row r="508" spans="1:7" ht="16.2" thickBot="1" x14ac:dyDescent="0.35">
      <c r="A508" s="25" t="s">
        <v>229</v>
      </c>
      <c r="B508" s="453" t="s">
        <v>1173</v>
      </c>
      <c r="C508" s="233" t="s">
        <v>655</v>
      </c>
      <c r="D508" s="232">
        <v>2</v>
      </c>
      <c r="E508" s="232">
        <v>2</v>
      </c>
      <c r="F508" s="232">
        <v>2</v>
      </c>
      <c r="G508" s="26"/>
    </row>
    <row r="509" spans="1:7" ht="16.2" thickBot="1" x14ac:dyDescent="0.35">
      <c r="A509" s="25" t="s">
        <v>229</v>
      </c>
      <c r="B509" s="443" t="s">
        <v>1142</v>
      </c>
      <c r="C509" s="233" t="s">
        <v>655</v>
      </c>
      <c r="D509" s="232">
        <v>15</v>
      </c>
      <c r="E509" s="232">
        <v>18</v>
      </c>
      <c r="F509" s="232">
        <v>21</v>
      </c>
      <c r="G509" s="26"/>
    </row>
    <row r="510" spans="1:7" ht="31.8" thickBot="1" x14ac:dyDescent="0.35">
      <c r="A510" s="25" t="s">
        <v>229</v>
      </c>
      <c r="B510" s="443" t="s">
        <v>1174</v>
      </c>
      <c r="C510" s="233" t="s">
        <v>1140</v>
      </c>
      <c r="D510" s="232">
        <v>11500</v>
      </c>
      <c r="E510" s="232">
        <v>12000</v>
      </c>
      <c r="F510" s="232">
        <v>12500</v>
      </c>
      <c r="G510" s="26"/>
    </row>
    <row r="511" spans="1:7" ht="16.2" thickBot="1" x14ac:dyDescent="0.35">
      <c r="A511" s="25" t="s">
        <v>229</v>
      </c>
      <c r="B511" s="239" t="s">
        <v>798</v>
      </c>
      <c r="C511" s="233" t="s">
        <v>655</v>
      </c>
      <c r="D511" s="232">
        <v>1</v>
      </c>
      <c r="E511" s="232">
        <v>1</v>
      </c>
      <c r="F511" s="232">
        <v>1</v>
      </c>
      <c r="G511" s="26"/>
    </row>
    <row r="512" spans="1:7" ht="31.8" thickBot="1" x14ac:dyDescent="0.35">
      <c r="A512" s="25" t="s">
        <v>229</v>
      </c>
      <c r="B512" s="239" t="s">
        <v>799</v>
      </c>
      <c r="C512" s="233" t="s">
        <v>655</v>
      </c>
      <c r="D512" s="232">
        <v>2</v>
      </c>
      <c r="E512" s="232">
        <v>2</v>
      </c>
      <c r="F512" s="232">
        <v>2</v>
      </c>
      <c r="G512" s="26"/>
    </row>
    <row r="513" spans="1:7" ht="16.2" thickBot="1" x14ac:dyDescent="0.35">
      <c r="A513" s="25"/>
      <c r="B513" s="454" t="s">
        <v>1175</v>
      </c>
      <c r="C513" s="233"/>
      <c r="D513" s="232"/>
      <c r="E513" s="232"/>
      <c r="F513" s="232"/>
      <c r="G513" s="26"/>
    </row>
    <row r="514" spans="1:7" ht="16.2" thickBot="1" x14ac:dyDescent="0.35">
      <c r="A514" s="25" t="s">
        <v>229</v>
      </c>
      <c r="B514" s="452" t="s">
        <v>1172</v>
      </c>
      <c r="C514" s="233" t="s">
        <v>655</v>
      </c>
      <c r="D514" s="232">
        <v>240</v>
      </c>
      <c r="E514" s="232">
        <v>250</v>
      </c>
      <c r="F514" s="232">
        <v>260</v>
      </c>
      <c r="G514" s="26"/>
    </row>
    <row r="515" spans="1:7" ht="16.2" thickBot="1" x14ac:dyDescent="0.35">
      <c r="A515" s="25" t="s">
        <v>229</v>
      </c>
      <c r="B515" s="503" t="s">
        <v>1173</v>
      </c>
      <c r="C515" s="233" t="s">
        <v>655</v>
      </c>
      <c r="D515" s="232">
        <v>3</v>
      </c>
      <c r="E515" s="232">
        <v>3</v>
      </c>
      <c r="F515" s="232">
        <v>3</v>
      </c>
      <c r="G515" s="26"/>
    </row>
    <row r="516" spans="1:7" ht="16.2" thickBot="1" x14ac:dyDescent="0.35">
      <c r="A516" s="25" t="s">
        <v>229</v>
      </c>
      <c r="B516" s="443" t="s">
        <v>1142</v>
      </c>
      <c r="C516" s="233" t="s">
        <v>655</v>
      </c>
      <c r="D516" s="232">
        <v>45</v>
      </c>
      <c r="E516" s="232">
        <v>48</v>
      </c>
      <c r="F516" s="232">
        <v>51</v>
      </c>
      <c r="G516" s="26"/>
    </row>
    <row r="517" spans="1:7" ht="31.8" thickBot="1" x14ac:dyDescent="0.35">
      <c r="A517" s="25" t="s">
        <v>229</v>
      </c>
      <c r="B517" s="443" t="s">
        <v>1174</v>
      </c>
      <c r="C517" s="233" t="s">
        <v>1140</v>
      </c>
      <c r="D517" s="232">
        <v>14200</v>
      </c>
      <c r="E517" s="232">
        <v>14400</v>
      </c>
      <c r="F517" s="232">
        <v>14600</v>
      </c>
      <c r="G517" s="26"/>
    </row>
    <row r="518" spans="1:7" ht="16.2" thickBot="1" x14ac:dyDescent="0.35">
      <c r="A518" s="25" t="s">
        <v>229</v>
      </c>
      <c r="B518" s="239" t="s">
        <v>1176</v>
      </c>
      <c r="C518" s="233" t="s">
        <v>655</v>
      </c>
      <c r="D518" s="232">
        <v>1</v>
      </c>
      <c r="E518" s="232">
        <v>1</v>
      </c>
      <c r="F518" s="232">
        <v>1</v>
      </c>
      <c r="G518" s="26"/>
    </row>
    <row r="519" spans="1:7" ht="31.8" thickBot="1" x14ac:dyDescent="0.35">
      <c r="A519" s="25" t="s">
        <v>229</v>
      </c>
      <c r="B519" s="239" t="s">
        <v>799</v>
      </c>
      <c r="C519" s="233" t="s">
        <v>655</v>
      </c>
      <c r="D519" s="232">
        <v>2</v>
      </c>
      <c r="E519" s="232">
        <v>2</v>
      </c>
      <c r="F519" s="232">
        <v>2</v>
      </c>
      <c r="G519" s="26"/>
    </row>
    <row r="520" spans="1:7" ht="16.2" thickBot="1" x14ac:dyDescent="0.35">
      <c r="A520" s="25"/>
      <c r="B520" s="454" t="s">
        <v>1177</v>
      </c>
      <c r="C520" s="233"/>
      <c r="D520" s="232"/>
      <c r="E520" s="232"/>
      <c r="F520" s="232"/>
      <c r="G520" s="26"/>
    </row>
    <row r="521" spans="1:7" ht="16.2" thickBot="1" x14ac:dyDescent="0.35">
      <c r="A521" s="25" t="s">
        <v>229</v>
      </c>
      <c r="B521" s="455" t="s">
        <v>1178</v>
      </c>
      <c r="C521" s="233" t="s">
        <v>655</v>
      </c>
      <c r="D521" s="232">
        <v>22</v>
      </c>
      <c r="E521" s="232">
        <v>22</v>
      </c>
      <c r="F521" s="232">
        <v>22</v>
      </c>
      <c r="G521" s="26"/>
    </row>
    <row r="522" spans="1:7" ht="16.2" thickBot="1" x14ac:dyDescent="0.35">
      <c r="A522" s="25" t="s">
        <v>229</v>
      </c>
      <c r="B522" s="457" t="s">
        <v>1173</v>
      </c>
      <c r="C522" s="233" t="s">
        <v>655</v>
      </c>
      <c r="D522" s="232">
        <v>3</v>
      </c>
      <c r="E522" s="232">
        <v>3</v>
      </c>
      <c r="F522" s="232">
        <v>3</v>
      </c>
      <c r="G522" s="26"/>
    </row>
    <row r="523" spans="1:7" ht="16.2" thickBot="1" x14ac:dyDescent="0.35">
      <c r="A523" s="25" t="s">
        <v>229</v>
      </c>
      <c r="B523" s="455" t="s">
        <v>1179</v>
      </c>
      <c r="C523" s="233" t="s">
        <v>655</v>
      </c>
      <c r="D523" s="232">
        <v>65</v>
      </c>
      <c r="E523" s="232">
        <v>65</v>
      </c>
      <c r="F523" s="232">
        <v>65</v>
      </c>
      <c r="G523" s="26"/>
    </row>
    <row r="524" spans="1:7" ht="16.2" thickBot="1" x14ac:dyDescent="0.35">
      <c r="A524" s="25" t="s">
        <v>229</v>
      </c>
      <c r="B524" s="495" t="s">
        <v>1180</v>
      </c>
      <c r="C524" s="131" t="s">
        <v>655</v>
      </c>
      <c r="D524" s="232">
        <v>10</v>
      </c>
      <c r="E524" s="232">
        <v>11</v>
      </c>
      <c r="F524" s="232">
        <v>11</v>
      </c>
      <c r="G524" s="26"/>
    </row>
    <row r="525" spans="1:7" ht="31.8" thickBot="1" x14ac:dyDescent="0.35">
      <c r="A525" s="25" t="s">
        <v>229</v>
      </c>
      <c r="B525" s="456" t="s">
        <v>1174</v>
      </c>
      <c r="C525" s="233" t="s">
        <v>1140</v>
      </c>
      <c r="D525" s="232">
        <v>28000</v>
      </c>
      <c r="E525" s="232">
        <v>30000</v>
      </c>
      <c r="F525" s="232">
        <v>32000</v>
      </c>
      <c r="G525" s="26"/>
    </row>
    <row r="526" spans="1:7" ht="16.2" thickBot="1" x14ac:dyDescent="0.35">
      <c r="A526" s="25" t="s">
        <v>229</v>
      </c>
      <c r="B526" s="456" t="s">
        <v>1163</v>
      </c>
      <c r="C526" s="233" t="s">
        <v>655</v>
      </c>
      <c r="D526" s="232">
        <v>20</v>
      </c>
      <c r="E526" s="232">
        <v>30</v>
      </c>
      <c r="F526" s="232">
        <v>35</v>
      </c>
      <c r="G526" s="26"/>
    </row>
    <row r="527" spans="1:7" ht="31.8" thickBot="1" x14ac:dyDescent="0.35">
      <c r="A527" s="25" t="s">
        <v>229</v>
      </c>
      <c r="B527" s="198" t="s">
        <v>799</v>
      </c>
      <c r="C527" s="233" t="s">
        <v>655</v>
      </c>
      <c r="D527" s="232">
        <v>1</v>
      </c>
      <c r="E527" s="232">
        <v>1</v>
      </c>
      <c r="F527" s="232">
        <v>1</v>
      </c>
      <c r="G527" s="26"/>
    </row>
    <row r="528" spans="1:7" ht="16.2" thickBot="1" x14ac:dyDescent="0.35">
      <c r="A528" s="25" t="s">
        <v>229</v>
      </c>
      <c r="B528" s="198" t="s">
        <v>798</v>
      </c>
      <c r="C528" s="233" t="s">
        <v>655</v>
      </c>
      <c r="D528" s="232">
        <v>3</v>
      </c>
      <c r="E528" s="232">
        <v>3</v>
      </c>
      <c r="F528" s="232">
        <v>3</v>
      </c>
      <c r="G528" s="26"/>
    </row>
    <row r="529" spans="1:7" ht="47.4" thickBot="1" x14ac:dyDescent="0.35">
      <c r="A529" s="25"/>
      <c r="B529" s="234" t="s">
        <v>825</v>
      </c>
      <c r="C529" s="233"/>
      <c r="D529" s="232"/>
      <c r="E529" s="232"/>
      <c r="F529" s="232"/>
      <c r="G529" s="15" t="s">
        <v>553</v>
      </c>
    </row>
    <row r="530" spans="1:7" ht="40.200000000000003" thickBot="1" x14ac:dyDescent="0.35">
      <c r="A530" s="25" t="s">
        <v>807</v>
      </c>
      <c r="B530" s="236" t="s">
        <v>810</v>
      </c>
      <c r="C530" s="441" t="s">
        <v>1435</v>
      </c>
      <c r="D530" s="232" t="s">
        <v>663</v>
      </c>
      <c r="E530" s="232" t="s">
        <v>663</v>
      </c>
      <c r="F530" s="232" t="s">
        <v>663</v>
      </c>
      <c r="G530" s="15"/>
    </row>
    <row r="531" spans="1:7" ht="78.599999999999994" thickBot="1" x14ac:dyDescent="0.35">
      <c r="A531" s="25"/>
      <c r="B531" s="454" t="s">
        <v>1181</v>
      </c>
      <c r="C531" s="233"/>
      <c r="D531" s="232"/>
      <c r="E531" s="232"/>
      <c r="F531" s="232"/>
      <c r="G531" s="26"/>
    </row>
    <row r="532" spans="1:7" ht="47.4" thickBot="1" x14ac:dyDescent="0.35">
      <c r="A532" s="25" t="s">
        <v>229</v>
      </c>
      <c r="B532" s="428" t="s">
        <v>797</v>
      </c>
      <c r="C532" s="233" t="s">
        <v>657</v>
      </c>
      <c r="D532" s="233">
        <v>2</v>
      </c>
      <c r="E532" s="233">
        <v>0</v>
      </c>
      <c r="F532" s="233">
        <v>1</v>
      </c>
      <c r="G532" s="26"/>
    </row>
    <row r="533" spans="1:7" ht="31.8" thickBot="1" x14ac:dyDescent="0.35">
      <c r="A533" s="25"/>
      <c r="B533" s="454" t="s">
        <v>1182</v>
      </c>
      <c r="C533" s="233"/>
      <c r="D533" s="233"/>
      <c r="E533" s="233"/>
      <c r="F533" s="233"/>
      <c r="G533" s="26"/>
    </row>
    <row r="534" spans="1:7" ht="47.4" thickBot="1" x14ac:dyDescent="0.35">
      <c r="A534" s="25" t="s">
        <v>229</v>
      </c>
      <c r="B534" s="236" t="s">
        <v>1183</v>
      </c>
      <c r="C534" s="233" t="s">
        <v>655</v>
      </c>
      <c r="D534" s="233">
        <v>3</v>
      </c>
      <c r="E534" s="233">
        <v>3</v>
      </c>
      <c r="F534" s="233">
        <v>3</v>
      </c>
      <c r="G534" s="26"/>
    </row>
    <row r="535" spans="1:7" ht="31.8" thickBot="1" x14ac:dyDescent="0.35">
      <c r="A535" s="25"/>
      <c r="B535" s="454" t="s">
        <v>1184</v>
      </c>
      <c r="C535" s="233"/>
      <c r="D535" s="232"/>
      <c r="E535" s="232"/>
      <c r="F535" s="232"/>
      <c r="G535" s="26"/>
    </row>
    <row r="536" spans="1:7" ht="42.6" customHeight="1" thickBot="1" x14ac:dyDescent="0.35">
      <c r="A536" s="25" t="s">
        <v>229</v>
      </c>
      <c r="B536" s="236" t="s">
        <v>800</v>
      </c>
      <c r="C536" s="441" t="s">
        <v>1435</v>
      </c>
      <c r="D536" s="232" t="s">
        <v>663</v>
      </c>
      <c r="E536" s="232" t="s">
        <v>663</v>
      </c>
      <c r="F536" s="232" t="s">
        <v>663</v>
      </c>
      <c r="G536" s="26"/>
    </row>
    <row r="537" spans="1:7" ht="32.4" customHeight="1" thickBot="1" x14ac:dyDescent="0.35">
      <c r="A537" s="25" t="s">
        <v>229</v>
      </c>
      <c r="B537" s="236" t="s">
        <v>1443</v>
      </c>
      <c r="C537" s="233" t="s">
        <v>657</v>
      </c>
      <c r="D537" s="233">
        <v>1</v>
      </c>
      <c r="E537" s="233"/>
      <c r="F537" s="233"/>
      <c r="G537" s="26"/>
    </row>
    <row r="538" spans="1:7" ht="70.2" customHeight="1" thickBot="1" x14ac:dyDescent="0.35">
      <c r="A538" s="25" t="s">
        <v>229</v>
      </c>
      <c r="B538" s="236" t="s">
        <v>1444</v>
      </c>
      <c r="C538" s="233" t="s">
        <v>657</v>
      </c>
      <c r="D538" s="233"/>
      <c r="E538" s="233">
        <v>1</v>
      </c>
      <c r="F538" s="233"/>
      <c r="G538" s="26"/>
    </row>
    <row r="539" spans="1:7" ht="16.2" thickBot="1" x14ac:dyDescent="0.35">
      <c r="A539" s="695" t="s">
        <v>827</v>
      </c>
      <c r="B539" s="696"/>
      <c r="C539" s="696"/>
      <c r="D539" s="696"/>
      <c r="E539" s="696"/>
      <c r="F539" s="696"/>
      <c r="G539" s="697"/>
    </row>
    <row r="540" spans="1:7" ht="31.8" thickBot="1" x14ac:dyDescent="0.35">
      <c r="A540" s="25"/>
      <c r="B540" s="235" t="s">
        <v>828</v>
      </c>
      <c r="C540" s="15"/>
      <c r="D540" s="15"/>
      <c r="E540" s="15"/>
      <c r="F540" s="15"/>
      <c r="G540" s="231" t="s">
        <v>238</v>
      </c>
    </row>
    <row r="541" spans="1:7" ht="16.2" thickBot="1" x14ac:dyDescent="0.35">
      <c r="A541" s="25" t="s">
        <v>807</v>
      </c>
      <c r="B541" s="237" t="s">
        <v>669</v>
      </c>
      <c r="C541" s="233" t="s">
        <v>655</v>
      </c>
      <c r="D541" s="233">
        <v>600</v>
      </c>
      <c r="E541" s="233">
        <v>600</v>
      </c>
      <c r="F541" s="233">
        <v>600</v>
      </c>
      <c r="G541" s="233"/>
    </row>
    <row r="542" spans="1:7" ht="31.8" thickBot="1" x14ac:dyDescent="0.35">
      <c r="A542" s="25" t="s">
        <v>807</v>
      </c>
      <c r="B542" s="237" t="s">
        <v>1436</v>
      </c>
      <c r="C542" s="233" t="s">
        <v>649</v>
      </c>
      <c r="D542" s="494">
        <v>475.13</v>
      </c>
      <c r="E542" s="494">
        <v>480</v>
      </c>
      <c r="F542" s="494">
        <v>490</v>
      </c>
      <c r="G542" s="233"/>
    </row>
    <row r="543" spans="1:7" ht="31.8" thickBot="1" x14ac:dyDescent="0.35">
      <c r="A543" s="25"/>
      <c r="B543" s="361" t="s">
        <v>1437</v>
      </c>
      <c r="C543" s="233"/>
      <c r="D543" s="494"/>
      <c r="E543" s="494"/>
      <c r="F543" s="494"/>
      <c r="G543" s="233"/>
    </row>
    <row r="544" spans="1:7" ht="31.8" thickBot="1" x14ac:dyDescent="0.35">
      <c r="A544" s="25" t="s">
        <v>229</v>
      </c>
      <c r="B544" s="238" t="s">
        <v>829</v>
      </c>
      <c r="C544" s="233" t="s">
        <v>655</v>
      </c>
      <c r="D544" s="233">
        <v>1</v>
      </c>
      <c r="E544" s="233">
        <v>1</v>
      </c>
      <c r="F544" s="233">
        <v>1</v>
      </c>
      <c r="G544" s="26"/>
    </row>
    <row r="545" spans="1:7" ht="16.2" thickBot="1" x14ac:dyDescent="0.35">
      <c r="A545" s="25" t="s">
        <v>229</v>
      </c>
      <c r="B545" s="238" t="s">
        <v>830</v>
      </c>
      <c r="C545" s="233" t="s">
        <v>656</v>
      </c>
      <c r="D545" s="233">
        <v>1230</v>
      </c>
      <c r="E545" s="233">
        <v>1250</v>
      </c>
      <c r="F545" s="233">
        <v>1270</v>
      </c>
      <c r="G545" s="26"/>
    </row>
    <row r="546" spans="1:7" ht="31.8" thickBot="1" x14ac:dyDescent="0.35">
      <c r="A546" s="25" t="s">
        <v>229</v>
      </c>
      <c r="B546" s="238" t="s">
        <v>831</v>
      </c>
      <c r="C546" s="233" t="s">
        <v>656</v>
      </c>
      <c r="D546" s="233">
        <v>450</v>
      </c>
      <c r="E546" s="233">
        <v>470</v>
      </c>
      <c r="F546" s="233">
        <v>490</v>
      </c>
      <c r="G546" s="26"/>
    </row>
    <row r="547" spans="1:7" ht="66.599999999999994" customHeight="1" thickBot="1" x14ac:dyDescent="0.35">
      <c r="A547" s="25"/>
      <c r="B547" s="496" t="s">
        <v>1438</v>
      </c>
      <c r="C547" s="233"/>
      <c r="D547" s="233"/>
      <c r="E547" s="233"/>
      <c r="F547" s="233"/>
      <c r="G547" s="26"/>
    </row>
    <row r="548" spans="1:7" ht="109.8" thickBot="1" x14ac:dyDescent="0.35">
      <c r="A548" s="25" t="s">
        <v>229</v>
      </c>
      <c r="B548" s="238" t="s">
        <v>832</v>
      </c>
      <c r="C548" s="233" t="s">
        <v>655</v>
      </c>
      <c r="D548" s="233">
        <v>2</v>
      </c>
      <c r="E548" s="233">
        <v>2</v>
      </c>
      <c r="F548" s="233">
        <v>2</v>
      </c>
      <c r="G548" s="26"/>
    </row>
    <row r="549" spans="1:7" ht="47.4" thickBot="1" x14ac:dyDescent="0.35">
      <c r="A549" s="25" t="s">
        <v>229</v>
      </c>
      <c r="B549" s="238" t="s">
        <v>833</v>
      </c>
      <c r="C549" s="233" t="s">
        <v>655</v>
      </c>
      <c r="D549" s="233">
        <v>1</v>
      </c>
      <c r="E549" s="233">
        <v>1</v>
      </c>
      <c r="F549" s="233">
        <v>1</v>
      </c>
      <c r="G549" s="26"/>
    </row>
    <row r="550" spans="1:7" ht="47.4" thickBot="1" x14ac:dyDescent="0.35">
      <c r="A550" s="25"/>
      <c r="B550" s="374" t="s">
        <v>1439</v>
      </c>
      <c r="C550" s="233"/>
      <c r="D550" s="233"/>
      <c r="E550" s="233"/>
      <c r="F550" s="233"/>
      <c r="G550" s="26"/>
    </row>
    <row r="551" spans="1:7" ht="31.8" thickBot="1" x14ac:dyDescent="0.35">
      <c r="A551" s="25" t="s">
        <v>229</v>
      </c>
      <c r="B551" s="236" t="s">
        <v>806</v>
      </c>
      <c r="C551" s="233" t="s">
        <v>655</v>
      </c>
      <c r="D551" s="232">
        <v>25</v>
      </c>
      <c r="E551" s="232">
        <v>27</v>
      </c>
      <c r="F551" s="232">
        <v>30</v>
      </c>
      <c r="G551" s="26"/>
    </row>
    <row r="552" spans="1:7" ht="37.200000000000003" customHeight="1" thickBot="1" x14ac:dyDescent="0.35">
      <c r="A552" s="25"/>
      <c r="B552" s="235" t="s">
        <v>834</v>
      </c>
      <c r="C552" s="15"/>
      <c r="D552" s="15"/>
      <c r="E552" s="15"/>
      <c r="F552" s="15"/>
      <c r="G552" s="231" t="s">
        <v>561</v>
      </c>
    </row>
    <row r="553" spans="1:7" ht="16.2" thickBot="1" x14ac:dyDescent="0.35">
      <c r="A553" s="25" t="s">
        <v>807</v>
      </c>
      <c r="B553" s="237" t="s">
        <v>835</v>
      </c>
      <c r="C553" s="233" t="s">
        <v>656</v>
      </c>
      <c r="D553" s="233">
        <v>282</v>
      </c>
      <c r="E553" s="233">
        <v>285</v>
      </c>
      <c r="F553" s="233">
        <v>288</v>
      </c>
      <c r="G553" s="233"/>
    </row>
    <row r="554" spans="1:7" ht="68.400000000000006" customHeight="1" thickBot="1" x14ac:dyDescent="0.35">
      <c r="A554" s="25"/>
      <c r="B554" s="361" t="s">
        <v>1440</v>
      </c>
      <c r="C554" s="233"/>
      <c r="D554" s="232"/>
      <c r="E554" s="232"/>
      <c r="F554" s="232"/>
      <c r="G554" s="233"/>
    </row>
    <row r="555" spans="1:7" ht="47.4" thickBot="1" x14ac:dyDescent="0.35">
      <c r="A555" s="25" t="s">
        <v>229</v>
      </c>
      <c r="B555" s="238" t="s">
        <v>836</v>
      </c>
      <c r="C555" s="233" t="s">
        <v>655</v>
      </c>
      <c r="D555" s="233">
        <v>40</v>
      </c>
      <c r="E555" s="233">
        <v>45</v>
      </c>
      <c r="F555" s="233">
        <v>50</v>
      </c>
      <c r="G555" s="26"/>
    </row>
    <row r="556" spans="1:7" ht="52.5" customHeight="1" thickBot="1" x14ac:dyDescent="0.35">
      <c r="A556" s="25"/>
      <c r="B556" s="374" t="s">
        <v>1441</v>
      </c>
      <c r="C556" s="233"/>
      <c r="D556" s="233"/>
      <c r="E556" s="233"/>
      <c r="F556" s="233"/>
      <c r="G556" s="26"/>
    </row>
    <row r="557" spans="1:7" ht="31.8" thickBot="1" x14ac:dyDescent="0.35">
      <c r="A557" s="25" t="s">
        <v>229</v>
      </c>
      <c r="B557" s="236" t="s">
        <v>837</v>
      </c>
      <c r="C557" s="233" t="s">
        <v>655</v>
      </c>
      <c r="D557" s="233">
        <v>12</v>
      </c>
      <c r="E557" s="233">
        <v>12</v>
      </c>
      <c r="F557" s="233">
        <v>12</v>
      </c>
      <c r="G557" s="26"/>
    </row>
    <row r="558" spans="1:7" ht="71.400000000000006" customHeight="1" thickBot="1" x14ac:dyDescent="0.35">
      <c r="A558" s="25"/>
      <c r="B558" s="454" t="s">
        <v>1442</v>
      </c>
      <c r="C558" s="233"/>
      <c r="D558" s="233"/>
      <c r="E558" s="233"/>
      <c r="F558" s="233"/>
      <c r="G558" s="26"/>
    </row>
    <row r="559" spans="1:7" ht="49.2" customHeight="1" thickBot="1" x14ac:dyDescent="0.35">
      <c r="A559" s="25" t="s">
        <v>229</v>
      </c>
      <c r="B559" s="237" t="s">
        <v>838</v>
      </c>
      <c r="C559" s="233" t="s">
        <v>655</v>
      </c>
      <c r="D559" s="233">
        <v>28</v>
      </c>
      <c r="E559" s="233">
        <v>29</v>
      </c>
      <c r="F559" s="233">
        <v>30</v>
      </c>
      <c r="G559" s="26"/>
    </row>
    <row r="560" spans="1:7" ht="16.2" customHeight="1" thickBot="1" x14ac:dyDescent="0.35">
      <c r="A560" s="695" t="s">
        <v>839</v>
      </c>
      <c r="B560" s="696"/>
      <c r="C560" s="696"/>
      <c r="D560" s="696"/>
      <c r="E560" s="696"/>
      <c r="F560" s="696"/>
      <c r="G560" s="697"/>
    </row>
    <row r="561" spans="1:7" ht="31.8" thickBot="1" x14ac:dyDescent="0.35">
      <c r="A561" s="25"/>
      <c r="B561" s="235" t="s">
        <v>1185</v>
      </c>
      <c r="C561" s="15"/>
      <c r="D561" s="15"/>
      <c r="E561" s="15"/>
      <c r="F561" s="15"/>
      <c r="G561" s="231" t="s">
        <v>571</v>
      </c>
    </row>
    <row r="562" spans="1:7" ht="47.4" thickBot="1" x14ac:dyDescent="0.35">
      <c r="A562" s="25" t="s">
        <v>807</v>
      </c>
      <c r="B562" s="237" t="s">
        <v>1629</v>
      </c>
      <c r="C562" s="233" t="s">
        <v>1188</v>
      </c>
      <c r="D562" s="227">
        <v>0.11</v>
      </c>
      <c r="E562" s="227">
        <v>0.12</v>
      </c>
      <c r="F562" s="227">
        <v>0.13</v>
      </c>
      <c r="G562" s="231"/>
    </row>
    <row r="563" spans="1:7" ht="47.4" thickBot="1" x14ac:dyDescent="0.35">
      <c r="A563" s="25" t="s">
        <v>807</v>
      </c>
      <c r="B563" s="237" t="s">
        <v>1630</v>
      </c>
      <c r="C563" s="233" t="s">
        <v>1188</v>
      </c>
      <c r="D563" s="227">
        <v>0.09</v>
      </c>
      <c r="E563" s="227">
        <v>9.5000000000000001E-2</v>
      </c>
      <c r="F563" s="227">
        <v>0.1</v>
      </c>
      <c r="G563" s="231"/>
    </row>
    <row r="564" spans="1:7" ht="16.2" thickBot="1" x14ac:dyDescent="0.35">
      <c r="A564" s="25" t="s">
        <v>807</v>
      </c>
      <c r="B564" s="237" t="s">
        <v>1186</v>
      </c>
      <c r="C564" s="233" t="s">
        <v>1188</v>
      </c>
      <c r="D564" s="227">
        <v>0.62</v>
      </c>
      <c r="E564" s="227">
        <v>0.63</v>
      </c>
      <c r="F564" s="227">
        <v>0.64</v>
      </c>
      <c r="G564" s="231"/>
    </row>
    <row r="565" spans="1:7" ht="31.8" thickBot="1" x14ac:dyDescent="0.35">
      <c r="A565" s="25" t="s">
        <v>807</v>
      </c>
      <c r="B565" s="237" t="s">
        <v>1631</v>
      </c>
      <c r="C565" s="233" t="s">
        <v>1188</v>
      </c>
      <c r="D565" s="227">
        <v>0.87</v>
      </c>
      <c r="E565" s="227">
        <v>0.88</v>
      </c>
      <c r="F565" s="227">
        <v>0.89</v>
      </c>
      <c r="G565" s="233"/>
    </row>
    <row r="566" spans="1:7" ht="71.400000000000006" customHeight="1" thickBot="1" x14ac:dyDescent="0.35">
      <c r="A566" s="25" t="s">
        <v>807</v>
      </c>
      <c r="B566" s="237" t="s">
        <v>1187</v>
      </c>
      <c r="C566" s="233" t="s">
        <v>656</v>
      </c>
      <c r="D566" s="227">
        <v>0.1</v>
      </c>
      <c r="E566" s="227">
        <v>9.5000000000000001E-2</v>
      </c>
      <c r="F566" s="227">
        <v>0.09</v>
      </c>
      <c r="G566" s="233"/>
    </row>
    <row r="567" spans="1:7" ht="31.8" thickBot="1" x14ac:dyDescent="0.35">
      <c r="A567" s="25"/>
      <c r="B567" s="361" t="s">
        <v>1189</v>
      </c>
      <c r="C567" s="233"/>
      <c r="D567" s="232"/>
      <c r="E567" s="232"/>
      <c r="F567" s="232"/>
      <c r="G567" s="233"/>
    </row>
    <row r="568" spans="1:7" ht="16.2" thickBot="1" x14ac:dyDescent="0.35">
      <c r="A568" s="25" t="s">
        <v>229</v>
      </c>
      <c r="B568" s="373" t="s">
        <v>1190</v>
      </c>
      <c r="C568" s="233" t="s">
        <v>657</v>
      </c>
      <c r="D568" s="232">
        <v>29</v>
      </c>
      <c r="E568" s="232">
        <v>29</v>
      </c>
      <c r="F568" s="232">
        <v>29</v>
      </c>
      <c r="G568" s="26"/>
    </row>
    <row r="569" spans="1:7" ht="31.8" thickBot="1" x14ac:dyDescent="0.35">
      <c r="A569" s="25" t="s">
        <v>229</v>
      </c>
      <c r="B569" s="373" t="s">
        <v>1191</v>
      </c>
      <c r="C569" s="233" t="s">
        <v>656</v>
      </c>
      <c r="D569" s="232">
        <v>3150</v>
      </c>
      <c r="E569" s="232">
        <v>3050</v>
      </c>
      <c r="F569" s="232">
        <v>3000</v>
      </c>
      <c r="G569" s="26"/>
    </row>
    <row r="570" spans="1:7" ht="31.8" thickBot="1" x14ac:dyDescent="0.35">
      <c r="A570" s="25" t="s">
        <v>229</v>
      </c>
      <c r="B570" s="373" t="s">
        <v>1192</v>
      </c>
      <c r="C570" s="233" t="s">
        <v>656</v>
      </c>
      <c r="D570" s="232">
        <v>900</v>
      </c>
      <c r="E570" s="232">
        <v>850</v>
      </c>
      <c r="F570" s="232">
        <v>800</v>
      </c>
      <c r="G570" s="26"/>
    </row>
    <row r="571" spans="1:7" ht="16.2" thickBot="1" x14ac:dyDescent="0.35">
      <c r="A571" s="25" t="s">
        <v>229</v>
      </c>
      <c r="B571" s="238" t="s">
        <v>1193</v>
      </c>
      <c r="C571" s="233" t="s">
        <v>656</v>
      </c>
      <c r="D571" s="232">
        <v>650</v>
      </c>
      <c r="E571" s="232">
        <v>640</v>
      </c>
      <c r="F571" s="232">
        <v>630</v>
      </c>
      <c r="G571" s="26"/>
    </row>
    <row r="572" spans="1:7" ht="31.8" thickBot="1" x14ac:dyDescent="0.35">
      <c r="A572" s="25"/>
      <c r="B572" s="374" t="s">
        <v>1194</v>
      </c>
      <c r="C572" s="233"/>
      <c r="D572" s="232"/>
      <c r="E572" s="232"/>
      <c r="F572" s="232"/>
      <c r="G572" s="26"/>
    </row>
    <row r="573" spans="1:7" ht="16.2" thickBot="1" x14ac:dyDescent="0.35">
      <c r="A573" s="25" t="s">
        <v>229</v>
      </c>
      <c r="B573" s="243" t="s">
        <v>1195</v>
      </c>
      <c r="C573" s="233" t="s">
        <v>657</v>
      </c>
      <c r="D573" s="232">
        <v>2</v>
      </c>
      <c r="E573" s="232">
        <v>2</v>
      </c>
      <c r="F573" s="232">
        <v>2</v>
      </c>
      <c r="G573" s="26"/>
    </row>
    <row r="574" spans="1:7" ht="31.8" thickBot="1" x14ac:dyDescent="0.35">
      <c r="A574" s="25"/>
      <c r="B574" s="374" t="s">
        <v>1196</v>
      </c>
      <c r="C574" s="233"/>
      <c r="D574" s="232"/>
      <c r="E574" s="232"/>
      <c r="F574" s="232"/>
      <c r="G574" s="26"/>
    </row>
    <row r="575" spans="1:7" ht="16.2" thickBot="1" x14ac:dyDescent="0.35">
      <c r="A575" s="25"/>
      <c r="B575" s="373" t="s">
        <v>1197</v>
      </c>
      <c r="C575" s="233" t="s">
        <v>657</v>
      </c>
      <c r="D575" s="232">
        <v>20</v>
      </c>
      <c r="E575" s="232">
        <v>20</v>
      </c>
      <c r="F575" s="232">
        <v>20</v>
      </c>
      <c r="G575" s="26"/>
    </row>
    <row r="576" spans="1:7" ht="31.8" thickBot="1" x14ac:dyDescent="0.35">
      <c r="A576" s="25" t="s">
        <v>229</v>
      </c>
      <c r="B576" s="373" t="s">
        <v>1198</v>
      </c>
      <c r="C576" s="233" t="s">
        <v>656</v>
      </c>
      <c r="D576" s="232">
        <v>9840</v>
      </c>
      <c r="E576" s="232">
        <v>9800</v>
      </c>
      <c r="F576" s="232">
        <v>9760</v>
      </c>
      <c r="G576" s="26"/>
    </row>
    <row r="577" spans="1:7" ht="31.8" thickBot="1" x14ac:dyDescent="0.35">
      <c r="A577" s="25" t="s">
        <v>229</v>
      </c>
      <c r="B577" s="238" t="s">
        <v>1199</v>
      </c>
      <c r="C577" s="233" t="s">
        <v>656</v>
      </c>
      <c r="D577" s="232">
        <v>820</v>
      </c>
      <c r="E577" s="232">
        <v>810</v>
      </c>
      <c r="F577" s="232">
        <v>800</v>
      </c>
      <c r="G577" s="26"/>
    </row>
    <row r="578" spans="1:7" ht="16.2" thickBot="1" x14ac:dyDescent="0.35">
      <c r="A578" s="25" t="s">
        <v>229</v>
      </c>
      <c r="B578" s="241" t="s">
        <v>1200</v>
      </c>
      <c r="C578" s="233" t="s">
        <v>650</v>
      </c>
      <c r="D578" s="232">
        <v>48</v>
      </c>
      <c r="E578" s="232">
        <v>49</v>
      </c>
      <c r="F578" s="232">
        <v>50</v>
      </c>
      <c r="G578" s="26"/>
    </row>
    <row r="579" spans="1:7" ht="31.8" thickBot="1" x14ac:dyDescent="0.35">
      <c r="A579" s="25" t="s">
        <v>229</v>
      </c>
      <c r="B579" s="241" t="s">
        <v>1201</v>
      </c>
      <c r="C579" s="233" t="s">
        <v>657</v>
      </c>
      <c r="D579" s="233">
        <v>1</v>
      </c>
      <c r="E579" s="233"/>
      <c r="F579" s="233"/>
      <c r="G579" s="26"/>
    </row>
    <row r="580" spans="1:7" ht="54" customHeight="1" thickBot="1" x14ac:dyDescent="0.35">
      <c r="A580" s="25" t="s">
        <v>229</v>
      </c>
      <c r="B580" s="241" t="s">
        <v>1202</v>
      </c>
      <c r="C580" s="233" t="s">
        <v>657</v>
      </c>
      <c r="D580" s="233">
        <v>1</v>
      </c>
      <c r="E580" s="232"/>
      <c r="F580" s="232"/>
      <c r="G580" s="26"/>
    </row>
    <row r="581" spans="1:7" ht="55.2" customHeight="1" thickBot="1" x14ac:dyDescent="0.35">
      <c r="A581" s="25" t="s">
        <v>229</v>
      </c>
      <c r="B581" s="241" t="s">
        <v>1203</v>
      </c>
      <c r="C581" s="233" t="s">
        <v>650</v>
      </c>
      <c r="D581" s="233">
        <v>80</v>
      </c>
      <c r="E581" s="233">
        <v>90</v>
      </c>
      <c r="F581" s="233">
        <v>100</v>
      </c>
      <c r="G581" s="26"/>
    </row>
    <row r="582" spans="1:7" ht="47.4" thickBot="1" x14ac:dyDescent="0.35">
      <c r="A582" s="25" t="s">
        <v>229</v>
      </c>
      <c r="B582" s="458" t="s">
        <v>1204</v>
      </c>
      <c r="C582" s="233" t="s">
        <v>650</v>
      </c>
      <c r="D582" s="233">
        <v>8</v>
      </c>
      <c r="E582" s="233">
        <v>10</v>
      </c>
      <c r="F582" s="233">
        <v>12</v>
      </c>
      <c r="G582" s="26"/>
    </row>
    <row r="583" spans="1:7" ht="31.8" thickBot="1" x14ac:dyDescent="0.35">
      <c r="A583" s="25"/>
      <c r="B583" s="460" t="s">
        <v>1205</v>
      </c>
      <c r="C583" s="233"/>
      <c r="D583" s="232"/>
      <c r="E583" s="232"/>
      <c r="F583" s="232"/>
      <c r="G583" s="26"/>
    </row>
    <row r="584" spans="1:7" ht="31.8" thickBot="1" x14ac:dyDescent="0.35">
      <c r="A584" s="25"/>
      <c r="B584" s="460" t="s">
        <v>1206</v>
      </c>
      <c r="C584" s="233"/>
      <c r="D584" s="232"/>
      <c r="E584" s="232"/>
      <c r="F584" s="232"/>
      <c r="G584" s="26"/>
    </row>
    <row r="585" spans="1:7" ht="47.4" thickBot="1" x14ac:dyDescent="0.35">
      <c r="A585" s="25" t="s">
        <v>229</v>
      </c>
      <c r="B585" s="241" t="s">
        <v>1211</v>
      </c>
      <c r="C585" s="233" t="s">
        <v>650</v>
      </c>
      <c r="D585" s="233">
        <v>23</v>
      </c>
      <c r="E585" s="233">
        <v>23.5</v>
      </c>
      <c r="F585" s="233">
        <v>24</v>
      </c>
      <c r="G585" s="26"/>
    </row>
    <row r="586" spans="1:7" ht="47.4" thickBot="1" x14ac:dyDescent="0.35">
      <c r="A586" s="25" t="s">
        <v>229</v>
      </c>
      <c r="B586" s="373" t="s">
        <v>1212</v>
      </c>
      <c r="C586" s="233" t="s">
        <v>650</v>
      </c>
      <c r="D586" s="233">
        <v>16</v>
      </c>
      <c r="E586" s="233">
        <v>16.5</v>
      </c>
      <c r="F586" s="233">
        <v>17</v>
      </c>
      <c r="G586" s="26"/>
    </row>
    <row r="587" spans="1:7" ht="16.2" thickBot="1" x14ac:dyDescent="0.35">
      <c r="A587" s="25" t="s">
        <v>229</v>
      </c>
      <c r="B587" s="241" t="s">
        <v>1213</v>
      </c>
      <c r="C587" s="233" t="s">
        <v>655</v>
      </c>
      <c r="D587" s="233">
        <v>1</v>
      </c>
      <c r="E587" s="233">
        <v>1</v>
      </c>
      <c r="F587" s="233">
        <v>1</v>
      </c>
      <c r="G587" s="26"/>
    </row>
    <row r="588" spans="1:7" ht="47.4" thickBot="1" x14ac:dyDescent="0.35">
      <c r="A588" s="25" t="s">
        <v>229</v>
      </c>
      <c r="B588" s="241" t="s">
        <v>1207</v>
      </c>
      <c r="C588" s="233" t="s">
        <v>657</v>
      </c>
      <c r="D588" s="233">
        <v>5</v>
      </c>
      <c r="E588" s="233">
        <v>5</v>
      </c>
      <c r="F588" s="233">
        <v>5</v>
      </c>
      <c r="G588" s="26"/>
    </row>
    <row r="589" spans="1:7" ht="57" customHeight="1" thickBot="1" x14ac:dyDescent="0.35">
      <c r="A589" s="25" t="s">
        <v>229</v>
      </c>
      <c r="B589" s="241" t="s">
        <v>1208</v>
      </c>
      <c r="C589" s="233" t="s">
        <v>656</v>
      </c>
      <c r="D589" s="233">
        <v>115</v>
      </c>
      <c r="E589" s="233">
        <v>120</v>
      </c>
      <c r="F589" s="233">
        <v>125</v>
      </c>
      <c r="G589" s="26"/>
    </row>
    <row r="590" spans="1:7" ht="41.4" customHeight="1" thickBot="1" x14ac:dyDescent="0.35">
      <c r="A590" s="25" t="s">
        <v>229</v>
      </c>
      <c r="B590" s="241" t="s">
        <v>1209</v>
      </c>
      <c r="C590" s="233" t="s">
        <v>656</v>
      </c>
      <c r="D590" s="233">
        <v>3630</v>
      </c>
      <c r="E590" s="233">
        <v>3650</v>
      </c>
      <c r="F590" s="233">
        <v>3670</v>
      </c>
      <c r="G590" s="26"/>
    </row>
    <row r="591" spans="1:7" ht="41.4" customHeight="1" thickBot="1" x14ac:dyDescent="0.35">
      <c r="A591" s="25" t="s">
        <v>229</v>
      </c>
      <c r="B591" s="241" t="s">
        <v>1210</v>
      </c>
      <c r="C591" s="233" t="s">
        <v>657</v>
      </c>
      <c r="D591" s="233">
        <v>125</v>
      </c>
      <c r="E591" s="233">
        <v>130</v>
      </c>
      <c r="F591" s="233">
        <v>135</v>
      </c>
      <c r="G591" s="26"/>
    </row>
    <row r="592" spans="1:7" ht="34.200000000000003" customHeight="1" thickBot="1" x14ac:dyDescent="0.35">
      <c r="A592" s="25"/>
      <c r="B592" s="235" t="s">
        <v>1214</v>
      </c>
      <c r="C592" s="15"/>
      <c r="D592" s="15"/>
      <c r="E592" s="15"/>
      <c r="F592" s="15"/>
      <c r="G592" s="231" t="s">
        <v>337</v>
      </c>
    </row>
    <row r="593" spans="1:7" ht="52.95" customHeight="1" thickBot="1" x14ac:dyDescent="0.35">
      <c r="A593" s="25" t="s">
        <v>229</v>
      </c>
      <c r="B593" s="461" t="s">
        <v>1216</v>
      </c>
      <c r="C593" s="131" t="s">
        <v>655</v>
      </c>
      <c r="D593" s="233">
        <v>1</v>
      </c>
      <c r="E593" s="233">
        <v>3</v>
      </c>
      <c r="F593" s="233">
        <v>3</v>
      </c>
      <c r="G593" s="231"/>
    </row>
    <row r="594" spans="1:7" ht="34.200000000000003" customHeight="1" thickBot="1" x14ac:dyDescent="0.35">
      <c r="A594" s="25"/>
      <c r="B594" s="374" t="s">
        <v>1215</v>
      </c>
      <c r="C594" s="233"/>
      <c r="D594" s="232"/>
      <c r="E594" s="232"/>
      <c r="F594" s="232"/>
      <c r="G594" s="26"/>
    </row>
    <row r="595" spans="1:7" ht="57.6" customHeight="1" thickBot="1" x14ac:dyDescent="0.35">
      <c r="A595" s="25" t="s">
        <v>229</v>
      </c>
      <c r="B595" s="491" t="s">
        <v>1217</v>
      </c>
      <c r="C595" s="233" t="s">
        <v>657</v>
      </c>
      <c r="D595" s="233"/>
      <c r="E595" s="233">
        <v>1</v>
      </c>
      <c r="F595" s="233"/>
      <c r="G595" s="488"/>
    </row>
    <row r="596" spans="1:7" ht="47.4" thickBot="1" x14ac:dyDescent="0.35">
      <c r="A596" s="25" t="s">
        <v>229</v>
      </c>
      <c r="B596" s="492" t="s">
        <v>1218</v>
      </c>
      <c r="C596" s="233" t="s">
        <v>655</v>
      </c>
      <c r="D596" s="233">
        <v>10000</v>
      </c>
      <c r="E596" s="233">
        <v>5000</v>
      </c>
      <c r="F596" s="233">
        <v>5000</v>
      </c>
      <c r="G596" s="488"/>
    </row>
    <row r="597" spans="1:7" ht="61.2" customHeight="1" thickBot="1" x14ac:dyDescent="0.35">
      <c r="A597" s="25" t="s">
        <v>229</v>
      </c>
      <c r="B597" s="492" t="s">
        <v>1234</v>
      </c>
      <c r="C597" s="233" t="s">
        <v>656</v>
      </c>
      <c r="D597" s="233">
        <v>5750</v>
      </c>
      <c r="E597" s="233">
        <v>5850</v>
      </c>
      <c r="F597" s="233">
        <v>5950</v>
      </c>
      <c r="G597" s="488"/>
    </row>
    <row r="598" spans="1:7" ht="37.950000000000003" customHeight="1" thickBot="1" x14ac:dyDescent="0.35">
      <c r="A598" s="25" t="s">
        <v>229</v>
      </c>
      <c r="B598" s="463" t="s">
        <v>1219</v>
      </c>
      <c r="C598" s="233" t="s">
        <v>657</v>
      </c>
      <c r="D598" s="233">
        <v>30</v>
      </c>
      <c r="E598" s="233"/>
      <c r="F598" s="233"/>
      <c r="G598" s="488"/>
    </row>
    <row r="599" spans="1:7" ht="49.2" customHeight="1" thickBot="1" x14ac:dyDescent="0.35">
      <c r="A599" s="25" t="s">
        <v>229</v>
      </c>
      <c r="B599" s="373" t="s">
        <v>1220</v>
      </c>
      <c r="C599" s="233" t="s">
        <v>656</v>
      </c>
      <c r="D599" s="233">
        <v>2100</v>
      </c>
      <c r="E599" s="233">
        <v>2150</v>
      </c>
      <c r="F599" s="233">
        <v>2200</v>
      </c>
      <c r="G599" s="26"/>
    </row>
    <row r="600" spans="1:7" ht="31.8" thickBot="1" x14ac:dyDescent="0.35">
      <c r="A600" s="25" t="s">
        <v>229</v>
      </c>
      <c r="B600" s="373" t="s">
        <v>1221</v>
      </c>
      <c r="C600" s="233" t="s">
        <v>656</v>
      </c>
      <c r="D600" s="233">
        <v>525</v>
      </c>
      <c r="E600" s="233">
        <v>550</v>
      </c>
      <c r="F600" s="233">
        <v>575</v>
      </c>
      <c r="G600" s="26"/>
    </row>
    <row r="601" spans="1:7" ht="31.8" thickBot="1" x14ac:dyDescent="0.35">
      <c r="A601" s="25" t="s">
        <v>229</v>
      </c>
      <c r="B601" s="490" t="s">
        <v>1222</v>
      </c>
      <c r="C601" s="233" t="s">
        <v>655</v>
      </c>
      <c r="D601" s="233">
        <v>1</v>
      </c>
      <c r="E601" s="233">
        <v>1</v>
      </c>
      <c r="F601" s="233">
        <v>1</v>
      </c>
      <c r="G601" s="26"/>
    </row>
    <row r="602" spans="1:7" ht="47.4" thickBot="1" x14ac:dyDescent="0.35">
      <c r="A602" s="25" t="s">
        <v>229</v>
      </c>
      <c r="B602" s="373" t="s">
        <v>1223</v>
      </c>
      <c r="C602" s="233" t="s">
        <v>655</v>
      </c>
      <c r="D602" s="233">
        <v>5</v>
      </c>
      <c r="E602" s="233">
        <v>7</v>
      </c>
      <c r="F602" s="233">
        <v>9</v>
      </c>
      <c r="G602" s="26"/>
    </row>
    <row r="603" spans="1:7" ht="35.25" customHeight="1" thickBot="1" x14ac:dyDescent="0.35">
      <c r="A603" s="25" t="s">
        <v>229</v>
      </c>
      <c r="B603" s="373" t="s">
        <v>1224</v>
      </c>
      <c r="C603" s="233" t="s">
        <v>655</v>
      </c>
      <c r="D603" s="233">
        <v>48</v>
      </c>
      <c r="E603" s="233">
        <v>50</v>
      </c>
      <c r="F603" s="233">
        <v>52</v>
      </c>
      <c r="G603" s="26"/>
    </row>
    <row r="604" spans="1:7" ht="47.4" thickBot="1" x14ac:dyDescent="0.35">
      <c r="A604" s="25" t="s">
        <v>229</v>
      </c>
      <c r="B604" s="373" t="s">
        <v>1225</v>
      </c>
      <c r="C604" s="233" t="s">
        <v>655</v>
      </c>
      <c r="D604" s="233">
        <v>48</v>
      </c>
      <c r="E604" s="233">
        <v>48</v>
      </c>
      <c r="F604" s="233">
        <v>48</v>
      </c>
      <c r="G604" s="26"/>
    </row>
    <row r="605" spans="1:7" ht="31.8" thickBot="1" x14ac:dyDescent="0.35">
      <c r="A605" s="25" t="s">
        <v>229</v>
      </c>
      <c r="B605" s="490" t="s">
        <v>1226</v>
      </c>
      <c r="C605" s="233" t="s">
        <v>655</v>
      </c>
      <c r="D605" s="233">
        <v>3</v>
      </c>
      <c r="E605" s="233">
        <v>3</v>
      </c>
      <c r="F605" s="233">
        <v>3</v>
      </c>
      <c r="G605" s="26"/>
    </row>
    <row r="606" spans="1:7" ht="47.4" thickBot="1" x14ac:dyDescent="0.35">
      <c r="A606" s="25" t="s">
        <v>229</v>
      </c>
      <c r="B606" s="373" t="s">
        <v>1227</v>
      </c>
      <c r="C606" s="233" t="s">
        <v>655</v>
      </c>
      <c r="D606" s="233">
        <v>4</v>
      </c>
      <c r="E606" s="233">
        <v>4</v>
      </c>
      <c r="F606" s="233">
        <v>4</v>
      </c>
      <c r="G606" s="26"/>
    </row>
    <row r="607" spans="1:7" ht="47.4" thickBot="1" x14ac:dyDescent="0.35">
      <c r="A607" s="25" t="s">
        <v>229</v>
      </c>
      <c r="B607" s="490" t="s">
        <v>1228</v>
      </c>
      <c r="C607" s="233" t="s">
        <v>655</v>
      </c>
      <c r="D607" s="233">
        <v>1</v>
      </c>
      <c r="E607" s="233">
        <v>1</v>
      </c>
      <c r="F607" s="233">
        <v>1</v>
      </c>
      <c r="G607" s="26"/>
    </row>
    <row r="608" spans="1:7" ht="68.400000000000006" customHeight="1" thickBot="1" x14ac:dyDescent="0.35">
      <c r="A608" s="25" t="s">
        <v>229</v>
      </c>
      <c r="B608" s="373" t="s">
        <v>1229</v>
      </c>
      <c r="C608" s="233" t="s">
        <v>656</v>
      </c>
      <c r="D608" s="233">
        <v>8</v>
      </c>
      <c r="E608" s="233">
        <v>10</v>
      </c>
      <c r="F608" s="233">
        <v>12</v>
      </c>
      <c r="G608" s="26"/>
    </row>
    <row r="609" spans="1:7" ht="47.4" customHeight="1" thickBot="1" x14ac:dyDescent="0.35">
      <c r="A609" s="25" t="s">
        <v>229</v>
      </c>
      <c r="B609" s="490" t="s">
        <v>1230</v>
      </c>
      <c r="C609" s="233" t="s">
        <v>656</v>
      </c>
      <c r="D609" s="233">
        <v>100</v>
      </c>
      <c r="E609" s="233">
        <v>100</v>
      </c>
      <c r="F609" s="233">
        <v>100</v>
      </c>
      <c r="G609" s="26"/>
    </row>
    <row r="610" spans="1:7" ht="39.6" customHeight="1" thickBot="1" x14ac:dyDescent="0.35">
      <c r="A610" s="25" t="s">
        <v>229</v>
      </c>
      <c r="B610" s="373" t="s">
        <v>1231</v>
      </c>
      <c r="C610" s="233" t="s">
        <v>655</v>
      </c>
      <c r="D610" s="233">
        <v>45</v>
      </c>
      <c r="E610" s="233">
        <v>45</v>
      </c>
      <c r="F610" s="233">
        <v>50</v>
      </c>
      <c r="G610" s="26"/>
    </row>
    <row r="611" spans="1:7" ht="66.599999999999994" customHeight="1" thickBot="1" x14ac:dyDescent="0.35">
      <c r="A611" s="25" t="s">
        <v>229</v>
      </c>
      <c r="B611" s="489" t="s">
        <v>1232</v>
      </c>
      <c r="C611" s="233" t="s">
        <v>656</v>
      </c>
      <c r="D611" s="233">
        <v>1800</v>
      </c>
      <c r="E611" s="233">
        <v>2000</v>
      </c>
      <c r="F611" s="233">
        <v>2200</v>
      </c>
      <c r="G611" s="26"/>
    </row>
    <row r="612" spans="1:7" ht="34.950000000000003" customHeight="1" thickBot="1" x14ac:dyDescent="0.35">
      <c r="A612" s="25" t="s">
        <v>229</v>
      </c>
      <c r="B612" s="239" t="s">
        <v>1233</v>
      </c>
      <c r="C612" s="233" t="s">
        <v>655</v>
      </c>
      <c r="D612" s="233">
        <v>7</v>
      </c>
      <c r="E612" s="233">
        <v>9</v>
      </c>
      <c r="F612" s="233">
        <v>11</v>
      </c>
      <c r="G612" s="26"/>
    </row>
    <row r="613" spans="1:7" ht="31.8" thickBot="1" x14ac:dyDescent="0.35">
      <c r="A613" s="25"/>
      <c r="B613" s="374" t="s">
        <v>1235</v>
      </c>
      <c r="C613" s="233"/>
      <c r="D613" s="232"/>
      <c r="E613" s="232"/>
      <c r="F613" s="232"/>
      <c r="G613" s="26"/>
    </row>
    <row r="614" spans="1:7" ht="47.4" thickBot="1" x14ac:dyDescent="0.35">
      <c r="A614" s="25" t="s">
        <v>229</v>
      </c>
      <c r="B614" s="373" t="s">
        <v>1237</v>
      </c>
      <c r="C614" s="131" t="s">
        <v>657</v>
      </c>
      <c r="D614" s="233">
        <v>1</v>
      </c>
      <c r="E614" s="233">
        <v>1</v>
      </c>
      <c r="F614" s="233">
        <v>1</v>
      </c>
      <c r="G614" s="26"/>
    </row>
    <row r="615" spans="1:7" ht="31.8" thickBot="1" x14ac:dyDescent="0.35">
      <c r="A615" s="25" t="s">
        <v>229</v>
      </c>
      <c r="B615" s="243" t="s">
        <v>1236</v>
      </c>
      <c r="C615" s="233" t="s">
        <v>656</v>
      </c>
      <c r="D615" s="232">
        <v>21</v>
      </c>
      <c r="E615" s="232">
        <v>21</v>
      </c>
      <c r="F615" s="232">
        <v>21</v>
      </c>
      <c r="G615" s="26"/>
    </row>
    <row r="616" spans="1:7" ht="31.8" thickBot="1" x14ac:dyDescent="0.35">
      <c r="A616" s="25"/>
      <c r="B616" s="370" t="s">
        <v>1238</v>
      </c>
      <c r="C616" s="15"/>
      <c r="D616" s="15"/>
      <c r="E616" s="15"/>
      <c r="F616" s="15"/>
      <c r="G616" s="231" t="s">
        <v>581</v>
      </c>
    </row>
    <row r="617" spans="1:7" ht="47.4" thickBot="1" x14ac:dyDescent="0.35">
      <c r="A617" s="25" t="s">
        <v>229</v>
      </c>
      <c r="B617" s="425" t="s">
        <v>1239</v>
      </c>
      <c r="C617" s="233" t="s">
        <v>650</v>
      </c>
      <c r="D617" s="233">
        <v>29</v>
      </c>
      <c r="E617" s="233">
        <v>31</v>
      </c>
      <c r="F617" s="233">
        <v>33</v>
      </c>
      <c r="G617" s="26"/>
    </row>
    <row r="618" spans="1:7" ht="63" thickBot="1" x14ac:dyDescent="0.35">
      <c r="A618" s="25" t="s">
        <v>229</v>
      </c>
      <c r="B618" s="425" t="s">
        <v>1240</v>
      </c>
      <c r="C618" s="233" t="s">
        <v>650</v>
      </c>
      <c r="D618" s="233">
        <v>15</v>
      </c>
      <c r="E618" s="233">
        <v>17</v>
      </c>
      <c r="F618" s="233">
        <v>20</v>
      </c>
      <c r="G618" s="26"/>
    </row>
    <row r="619" spans="1:7" ht="65.400000000000006" customHeight="1" thickBot="1" x14ac:dyDescent="0.35">
      <c r="A619" s="25" t="s">
        <v>229</v>
      </c>
      <c r="B619" s="425" t="s">
        <v>1632</v>
      </c>
      <c r="C619" s="233" t="s">
        <v>650</v>
      </c>
      <c r="D619" s="233">
        <v>64</v>
      </c>
      <c r="E619" s="233">
        <v>65</v>
      </c>
      <c r="F619" s="233">
        <v>66</v>
      </c>
      <c r="G619" s="26"/>
    </row>
    <row r="620" spans="1:7" ht="16.2" thickBot="1" x14ac:dyDescent="0.35">
      <c r="A620" s="25"/>
      <c r="B620" s="374" t="s">
        <v>1241</v>
      </c>
      <c r="C620" s="233"/>
      <c r="D620" s="232"/>
      <c r="E620" s="232"/>
      <c r="F620" s="232"/>
      <c r="G620" s="26"/>
    </row>
    <row r="621" spans="1:7" ht="16.2" thickBot="1" x14ac:dyDescent="0.35">
      <c r="A621" s="25" t="s">
        <v>229</v>
      </c>
      <c r="B621" s="238" t="s">
        <v>1242</v>
      </c>
      <c r="C621" s="233" t="s">
        <v>656</v>
      </c>
      <c r="D621" s="233">
        <v>30</v>
      </c>
      <c r="E621" s="233">
        <v>31</v>
      </c>
      <c r="F621" s="233">
        <v>32</v>
      </c>
      <c r="G621" s="26"/>
    </row>
    <row r="622" spans="1:7" ht="38.4" customHeight="1" thickBot="1" x14ac:dyDescent="0.35">
      <c r="A622" s="25" t="s">
        <v>229</v>
      </c>
      <c r="B622" s="463" t="s">
        <v>1633</v>
      </c>
      <c r="C622" s="233" t="s">
        <v>655</v>
      </c>
      <c r="D622" s="233">
        <v>4</v>
      </c>
      <c r="E622" s="233">
        <v>4</v>
      </c>
      <c r="F622" s="233">
        <v>4</v>
      </c>
      <c r="G622" s="26"/>
    </row>
    <row r="623" spans="1:7" ht="31.8" thickBot="1" x14ac:dyDescent="0.35">
      <c r="A623" s="25" t="s">
        <v>229</v>
      </c>
      <c r="B623" s="492" t="s">
        <v>1243</v>
      </c>
      <c r="C623" s="233" t="s">
        <v>656</v>
      </c>
      <c r="D623" s="233">
        <v>40</v>
      </c>
      <c r="E623" s="233">
        <v>45</v>
      </c>
      <c r="F623" s="233">
        <v>50</v>
      </c>
      <c r="G623" s="26"/>
    </row>
    <row r="624" spans="1:7" ht="77.400000000000006" customHeight="1" thickBot="1" x14ac:dyDescent="0.35">
      <c r="A624" s="25" t="s">
        <v>229</v>
      </c>
      <c r="B624" s="493" t="s">
        <v>1244</v>
      </c>
      <c r="C624" s="233" t="s">
        <v>655</v>
      </c>
      <c r="D624" s="233">
        <v>5</v>
      </c>
      <c r="E624" s="233">
        <v>10</v>
      </c>
      <c r="F624" s="233">
        <v>15</v>
      </c>
      <c r="G624" s="26"/>
    </row>
    <row r="625" spans="1:7" ht="50.4" customHeight="1" thickBot="1" x14ac:dyDescent="0.35">
      <c r="A625" s="25" t="s">
        <v>229</v>
      </c>
      <c r="B625" s="238" t="s">
        <v>1245</v>
      </c>
      <c r="C625" s="233" t="s">
        <v>655</v>
      </c>
      <c r="D625" s="233">
        <v>14</v>
      </c>
      <c r="E625" s="233">
        <v>15</v>
      </c>
      <c r="F625" s="233">
        <v>16</v>
      </c>
      <c r="G625" s="26"/>
    </row>
    <row r="626" spans="1:7" ht="31.8" thickBot="1" x14ac:dyDescent="0.35">
      <c r="A626" s="25" t="s">
        <v>229</v>
      </c>
      <c r="B626" s="238" t="s">
        <v>1246</v>
      </c>
      <c r="C626" s="233" t="s">
        <v>655</v>
      </c>
      <c r="D626" s="232">
        <v>4</v>
      </c>
      <c r="E626" s="232">
        <v>5</v>
      </c>
      <c r="F626" s="232">
        <v>5</v>
      </c>
      <c r="G626" s="26"/>
    </row>
    <row r="627" spans="1:7" ht="47.4" thickBot="1" x14ac:dyDescent="0.35">
      <c r="A627" s="25" t="s">
        <v>229</v>
      </c>
      <c r="B627" s="238" t="s">
        <v>1247</v>
      </c>
      <c r="C627" s="233" t="s">
        <v>656</v>
      </c>
      <c r="D627" s="232">
        <v>16</v>
      </c>
      <c r="E627" s="232">
        <v>17</v>
      </c>
      <c r="F627" s="232">
        <v>18</v>
      </c>
      <c r="G627" s="26"/>
    </row>
    <row r="628" spans="1:7" ht="67.95" customHeight="1" thickBot="1" x14ac:dyDescent="0.35">
      <c r="A628" s="25"/>
      <c r="B628" s="370" t="s">
        <v>1248</v>
      </c>
      <c r="C628" s="233"/>
      <c r="D628" s="232"/>
      <c r="E628" s="232"/>
      <c r="F628" s="232"/>
      <c r="G628" s="26"/>
    </row>
    <row r="629" spans="1:7" ht="38.4" customHeight="1" thickBot="1" x14ac:dyDescent="0.35">
      <c r="A629" s="25" t="s">
        <v>807</v>
      </c>
      <c r="B629" s="464" t="s">
        <v>1249</v>
      </c>
      <c r="C629" s="233" t="s">
        <v>649</v>
      </c>
      <c r="D629" s="233">
        <v>14.96</v>
      </c>
      <c r="E629" s="233">
        <v>14.98</v>
      </c>
      <c r="F629" s="358">
        <v>15</v>
      </c>
      <c r="G629" s="26"/>
    </row>
    <row r="630" spans="1:7" ht="31.8" thickBot="1" x14ac:dyDescent="0.35">
      <c r="A630" s="25" t="s">
        <v>807</v>
      </c>
      <c r="B630" s="465" t="s">
        <v>1250</v>
      </c>
      <c r="C630" s="233" t="s">
        <v>649</v>
      </c>
      <c r="D630" s="233">
        <v>14.44</v>
      </c>
      <c r="E630" s="494">
        <v>14.6</v>
      </c>
      <c r="F630" s="358">
        <v>15</v>
      </c>
      <c r="G630" s="26"/>
    </row>
    <row r="631" spans="1:7" ht="98.25" customHeight="1" thickBot="1" x14ac:dyDescent="0.35">
      <c r="A631" s="25"/>
      <c r="B631" s="374" t="s">
        <v>1251</v>
      </c>
      <c r="C631" s="233"/>
      <c r="D631" s="232"/>
      <c r="E631" s="232"/>
      <c r="F631" s="232"/>
      <c r="G631" s="26"/>
    </row>
    <row r="632" spans="1:7" ht="21" customHeight="1" thickBot="1" x14ac:dyDescent="0.35">
      <c r="A632" s="25" t="s">
        <v>229</v>
      </c>
      <c r="B632" s="373" t="s">
        <v>1252</v>
      </c>
      <c r="C632" s="233" t="s">
        <v>656</v>
      </c>
      <c r="D632" s="233">
        <v>12.5</v>
      </c>
      <c r="E632" s="233">
        <v>12.5</v>
      </c>
      <c r="F632" s="233">
        <v>12.5</v>
      </c>
      <c r="G632" s="26"/>
    </row>
    <row r="633" spans="1:7" ht="33" customHeight="1" thickBot="1" x14ac:dyDescent="0.35">
      <c r="A633" s="25" t="s">
        <v>229</v>
      </c>
      <c r="B633" s="373" t="s">
        <v>1253</v>
      </c>
      <c r="C633" s="233" t="s">
        <v>657</v>
      </c>
      <c r="D633" s="233">
        <v>4</v>
      </c>
      <c r="E633" s="233">
        <v>4</v>
      </c>
      <c r="F633" s="233">
        <v>4</v>
      </c>
      <c r="G633" s="26"/>
    </row>
    <row r="634" spans="1:7" ht="16.2" thickBot="1" x14ac:dyDescent="0.35">
      <c r="A634" s="695" t="s">
        <v>840</v>
      </c>
      <c r="B634" s="696"/>
      <c r="C634" s="696"/>
      <c r="D634" s="696"/>
      <c r="E634" s="696"/>
      <c r="F634" s="696"/>
      <c r="G634" s="697"/>
    </row>
    <row r="635" spans="1:7" ht="16.2" thickBot="1" x14ac:dyDescent="0.35">
      <c r="A635" s="25"/>
      <c r="B635" s="235" t="s">
        <v>1491</v>
      </c>
      <c r="C635" s="15"/>
      <c r="D635" s="15"/>
      <c r="E635" s="15"/>
      <c r="F635" s="15"/>
      <c r="G635" s="231" t="s">
        <v>1526</v>
      </c>
    </row>
    <row r="636" spans="1:7" ht="31.2" customHeight="1" thickBot="1" x14ac:dyDescent="0.35">
      <c r="A636" s="25" t="s">
        <v>807</v>
      </c>
      <c r="B636" s="237" t="s">
        <v>1634</v>
      </c>
      <c r="C636" s="233" t="s">
        <v>655</v>
      </c>
      <c r="D636" s="232"/>
      <c r="E636" s="232"/>
      <c r="F636" s="232"/>
      <c r="G636" s="233"/>
    </row>
    <row r="637" spans="1:7" ht="31.8" thickBot="1" x14ac:dyDescent="0.35">
      <c r="A637" s="25"/>
      <c r="B637" s="361" t="s">
        <v>1492</v>
      </c>
      <c r="C637" s="233"/>
      <c r="D637" s="232"/>
      <c r="E637" s="232"/>
      <c r="F637" s="232"/>
      <c r="G637" s="233"/>
    </row>
    <row r="638" spans="1:7" ht="31.8" thickBot="1" x14ac:dyDescent="0.35">
      <c r="A638" s="25" t="s">
        <v>229</v>
      </c>
      <c r="B638" s="510" t="s">
        <v>1493</v>
      </c>
      <c r="C638" s="233" t="s">
        <v>657</v>
      </c>
      <c r="D638" s="232">
        <v>3</v>
      </c>
      <c r="E638" s="232">
        <v>3</v>
      </c>
      <c r="F638" s="232">
        <v>4</v>
      </c>
      <c r="G638" s="233"/>
    </row>
    <row r="639" spans="1:7" ht="31.8" thickBot="1" x14ac:dyDescent="0.35">
      <c r="A639" s="25" t="s">
        <v>229</v>
      </c>
      <c r="B639" s="511" t="s">
        <v>1494</v>
      </c>
      <c r="C639" s="233" t="s">
        <v>657</v>
      </c>
      <c r="D639" s="232">
        <v>2</v>
      </c>
      <c r="E639" s="232">
        <v>2</v>
      </c>
      <c r="F639" s="232">
        <v>3</v>
      </c>
      <c r="G639" s="233"/>
    </row>
    <row r="640" spans="1:7" ht="31.8" thickBot="1" x14ac:dyDescent="0.35">
      <c r="A640" s="25" t="s">
        <v>229</v>
      </c>
      <c r="B640" s="511" t="s">
        <v>1495</v>
      </c>
      <c r="C640" s="233" t="s">
        <v>657</v>
      </c>
      <c r="D640" s="233">
        <v>100</v>
      </c>
      <c r="E640" s="233">
        <v>150</v>
      </c>
      <c r="F640" s="233">
        <v>200</v>
      </c>
      <c r="G640" s="233"/>
    </row>
    <row r="641" spans="1:7" ht="47.4" thickBot="1" x14ac:dyDescent="0.35">
      <c r="A641" s="25"/>
      <c r="B641" s="361" t="s">
        <v>1496</v>
      </c>
      <c r="C641" s="233"/>
      <c r="D641" s="233"/>
      <c r="E641" s="233"/>
      <c r="F641" s="233"/>
      <c r="G641" s="233"/>
    </row>
    <row r="642" spans="1:7" ht="31.8" thickBot="1" x14ac:dyDescent="0.35">
      <c r="A642" s="25" t="s">
        <v>229</v>
      </c>
      <c r="B642" s="512" t="s">
        <v>1635</v>
      </c>
      <c r="C642" s="233" t="s">
        <v>655</v>
      </c>
      <c r="D642" s="233">
        <v>30</v>
      </c>
      <c r="E642" s="233">
        <v>35</v>
      </c>
      <c r="F642" s="233">
        <v>40</v>
      </c>
      <c r="G642" s="233"/>
    </row>
    <row r="643" spans="1:7" ht="16.2" thickBot="1" x14ac:dyDescent="0.35">
      <c r="A643" s="25" t="s">
        <v>229</v>
      </c>
      <c r="B643" s="511" t="s">
        <v>1497</v>
      </c>
      <c r="C643" s="233" t="s">
        <v>655</v>
      </c>
      <c r="D643" s="233">
        <v>10</v>
      </c>
      <c r="E643" s="233">
        <v>23</v>
      </c>
      <c r="F643" s="233">
        <v>26</v>
      </c>
      <c r="G643" s="233"/>
    </row>
    <row r="644" spans="1:7" ht="31.8" thickBot="1" x14ac:dyDescent="0.35">
      <c r="A644" s="25"/>
      <c r="B644" s="361" t="s">
        <v>1498</v>
      </c>
      <c r="C644" s="233"/>
      <c r="D644" s="233"/>
      <c r="E644" s="233"/>
      <c r="F644" s="233"/>
      <c r="G644" s="233"/>
    </row>
    <row r="645" spans="1:7" ht="47.4" thickBot="1" x14ac:dyDescent="0.35">
      <c r="A645" s="25" t="s">
        <v>229</v>
      </c>
      <c r="B645" s="513" t="s">
        <v>1500</v>
      </c>
      <c r="C645" s="233" t="s">
        <v>655</v>
      </c>
      <c r="D645" s="233">
        <v>25</v>
      </c>
      <c r="E645" s="233">
        <v>25</v>
      </c>
      <c r="F645" s="233">
        <v>30</v>
      </c>
      <c r="G645" s="233"/>
    </row>
    <row r="646" spans="1:7" ht="51" customHeight="1" thickBot="1" x14ac:dyDescent="0.35">
      <c r="A646" s="25" t="s">
        <v>229</v>
      </c>
      <c r="B646" s="512" t="s">
        <v>1636</v>
      </c>
      <c r="C646" s="233" t="s">
        <v>650</v>
      </c>
      <c r="D646" s="233">
        <v>35</v>
      </c>
      <c r="E646" s="233">
        <v>60</v>
      </c>
      <c r="F646" s="233">
        <v>80</v>
      </c>
      <c r="G646" s="233"/>
    </row>
    <row r="647" spans="1:7" ht="31.8" thickBot="1" x14ac:dyDescent="0.35">
      <c r="A647" s="25" t="s">
        <v>229</v>
      </c>
      <c r="B647" s="515" t="s">
        <v>1499</v>
      </c>
      <c r="C647" s="233" t="s">
        <v>656</v>
      </c>
      <c r="D647" s="233">
        <v>30</v>
      </c>
      <c r="E647" s="233">
        <v>35</v>
      </c>
      <c r="F647" s="233">
        <v>40</v>
      </c>
      <c r="G647" s="233"/>
    </row>
    <row r="648" spans="1:7" ht="34.200000000000003" customHeight="1" thickBot="1" x14ac:dyDescent="0.35">
      <c r="A648" s="25" t="s">
        <v>229</v>
      </c>
      <c r="B648" s="514" t="s">
        <v>1501</v>
      </c>
      <c r="C648" s="233" t="s">
        <v>655</v>
      </c>
      <c r="D648" s="233">
        <v>2</v>
      </c>
      <c r="E648" s="233">
        <v>2</v>
      </c>
      <c r="F648" s="233">
        <v>2</v>
      </c>
      <c r="G648" s="233"/>
    </row>
    <row r="649" spans="1:7" ht="63" thickBot="1" x14ac:dyDescent="0.35">
      <c r="A649" s="25"/>
      <c r="B649" s="235" t="s">
        <v>1504</v>
      </c>
      <c r="C649" s="15"/>
      <c r="D649" s="15"/>
      <c r="E649" s="15"/>
      <c r="F649" s="15"/>
      <c r="G649" s="231" t="s">
        <v>1527</v>
      </c>
    </row>
    <row r="650" spans="1:7" ht="31.8" thickBot="1" x14ac:dyDescent="0.35">
      <c r="A650" s="25" t="s">
        <v>807</v>
      </c>
      <c r="B650" s="516" t="s">
        <v>1502</v>
      </c>
      <c r="C650" s="233" t="s">
        <v>657</v>
      </c>
      <c r="D650" s="232">
        <v>90</v>
      </c>
      <c r="E650" s="232">
        <v>100</v>
      </c>
      <c r="F650" s="232">
        <v>110</v>
      </c>
      <c r="G650" s="233"/>
    </row>
    <row r="651" spans="1:7" ht="47.4" thickBot="1" x14ac:dyDescent="0.35">
      <c r="A651" s="25" t="s">
        <v>807</v>
      </c>
      <c r="B651" s="516" t="s">
        <v>1503</v>
      </c>
      <c r="C651" s="233" t="s">
        <v>655</v>
      </c>
      <c r="D651" s="232">
        <v>100</v>
      </c>
      <c r="E651" s="232">
        <v>110</v>
      </c>
      <c r="F651" s="232">
        <v>120</v>
      </c>
      <c r="G651" s="233"/>
    </row>
    <row r="652" spans="1:7" ht="47.4" thickBot="1" x14ac:dyDescent="0.35">
      <c r="A652" s="25"/>
      <c r="B652" s="361" t="s">
        <v>1509</v>
      </c>
      <c r="C652" s="233"/>
      <c r="D652" s="232"/>
      <c r="E652" s="232"/>
      <c r="F652" s="232"/>
      <c r="G652" s="233"/>
    </row>
    <row r="653" spans="1:7" ht="16.2" thickBot="1" x14ac:dyDescent="0.35">
      <c r="A653" s="25" t="s">
        <v>229</v>
      </c>
      <c r="B653" s="517" t="s">
        <v>1508</v>
      </c>
      <c r="C653" s="233" t="s">
        <v>655</v>
      </c>
      <c r="D653" s="232">
        <v>25</v>
      </c>
      <c r="E653" s="232">
        <v>27</v>
      </c>
      <c r="F653" s="232">
        <v>29</v>
      </c>
      <c r="G653" s="233"/>
    </row>
    <row r="654" spans="1:7" ht="31.8" thickBot="1" x14ac:dyDescent="0.35">
      <c r="A654" s="25" t="s">
        <v>229</v>
      </c>
      <c r="B654" s="518" t="s">
        <v>1505</v>
      </c>
      <c r="C654" s="233" t="s">
        <v>655</v>
      </c>
      <c r="D654" s="233">
        <v>50</v>
      </c>
      <c r="E654" s="233">
        <v>60</v>
      </c>
      <c r="F654" s="233">
        <v>70</v>
      </c>
      <c r="G654" s="233"/>
    </row>
    <row r="655" spans="1:7" ht="47.4" thickBot="1" x14ac:dyDescent="0.35">
      <c r="A655" s="25" t="s">
        <v>229</v>
      </c>
      <c r="B655" s="518" t="s">
        <v>1510</v>
      </c>
      <c r="C655" s="233" t="s">
        <v>655</v>
      </c>
      <c r="D655" s="233" t="s">
        <v>1511</v>
      </c>
      <c r="E655" s="233" t="s">
        <v>1512</v>
      </c>
      <c r="F655" s="233" t="s">
        <v>1513</v>
      </c>
      <c r="G655" s="233"/>
    </row>
    <row r="656" spans="1:7" ht="31.8" thickBot="1" x14ac:dyDescent="0.35">
      <c r="A656" s="25" t="s">
        <v>229</v>
      </c>
      <c r="B656" s="518" t="s">
        <v>1506</v>
      </c>
      <c r="C656" s="233" t="s">
        <v>650</v>
      </c>
      <c r="D656" s="233">
        <v>70</v>
      </c>
      <c r="E656" s="233">
        <v>75</v>
      </c>
      <c r="F656" s="233">
        <v>80</v>
      </c>
      <c r="G656" s="233"/>
    </row>
    <row r="657" spans="1:7" ht="31.8" thickBot="1" x14ac:dyDescent="0.35">
      <c r="A657" s="25" t="s">
        <v>229</v>
      </c>
      <c r="B657" s="518" t="s">
        <v>1507</v>
      </c>
      <c r="C657" s="233" t="s">
        <v>655</v>
      </c>
      <c r="D657" s="233">
        <v>1</v>
      </c>
      <c r="E657" s="233">
        <v>1</v>
      </c>
      <c r="F657" s="233">
        <v>2</v>
      </c>
      <c r="G657" s="233"/>
    </row>
    <row r="658" spans="1:7" ht="31.8" thickBot="1" x14ac:dyDescent="0.35">
      <c r="A658" s="25"/>
      <c r="B658" s="361" t="s">
        <v>1514</v>
      </c>
      <c r="C658" s="233"/>
      <c r="D658" s="232"/>
      <c r="E658" s="232"/>
      <c r="F658" s="232"/>
      <c r="G658" s="233"/>
    </row>
    <row r="659" spans="1:7" ht="47.4" thickBot="1" x14ac:dyDescent="0.35">
      <c r="A659" s="25" t="s">
        <v>229</v>
      </c>
      <c r="B659" s="521" t="s">
        <v>1517</v>
      </c>
      <c r="C659" s="233" t="s">
        <v>655</v>
      </c>
      <c r="D659" s="233">
        <v>1</v>
      </c>
      <c r="E659" s="233">
        <v>2</v>
      </c>
      <c r="F659" s="233">
        <v>2</v>
      </c>
      <c r="G659" s="233"/>
    </row>
    <row r="660" spans="1:7" ht="42" customHeight="1" thickBot="1" x14ac:dyDescent="0.35">
      <c r="A660" s="25" t="s">
        <v>229</v>
      </c>
      <c r="B660" s="522" t="s">
        <v>1515</v>
      </c>
      <c r="C660" s="233" t="s">
        <v>656</v>
      </c>
      <c r="D660" s="233">
        <v>15</v>
      </c>
      <c r="E660" s="233">
        <v>25</v>
      </c>
      <c r="F660" s="233">
        <v>35</v>
      </c>
      <c r="G660" s="233"/>
    </row>
    <row r="661" spans="1:7" ht="47.4" thickBot="1" x14ac:dyDescent="0.35">
      <c r="A661" s="25" t="s">
        <v>229</v>
      </c>
      <c r="B661" s="519" t="s">
        <v>1516</v>
      </c>
      <c r="C661" s="233" t="s">
        <v>656</v>
      </c>
      <c r="D661" s="233" t="s">
        <v>1518</v>
      </c>
      <c r="E661" s="233" t="s">
        <v>1519</v>
      </c>
      <c r="F661" s="233" t="s">
        <v>1520</v>
      </c>
      <c r="G661" s="233"/>
    </row>
    <row r="662" spans="1:7" ht="31.8" thickBot="1" x14ac:dyDescent="0.35">
      <c r="A662" s="25" t="s">
        <v>229</v>
      </c>
      <c r="B662" s="520" t="s">
        <v>1637</v>
      </c>
      <c r="C662" s="233" t="s">
        <v>656</v>
      </c>
      <c r="D662" s="233" t="s">
        <v>1521</v>
      </c>
      <c r="E662" s="233" t="s">
        <v>1522</v>
      </c>
      <c r="F662" s="233" t="s">
        <v>1523</v>
      </c>
      <c r="G662" s="233"/>
    </row>
    <row r="663" spans="1:7" ht="31.8" thickBot="1" x14ac:dyDescent="0.35">
      <c r="A663" s="25"/>
      <c r="B663" s="361" t="s">
        <v>1524</v>
      </c>
      <c r="C663" s="233"/>
      <c r="D663" s="232"/>
      <c r="E663" s="232"/>
      <c r="F663" s="232"/>
      <c r="G663" s="233"/>
    </row>
    <row r="664" spans="1:7" ht="16.2" thickBot="1" x14ac:dyDescent="0.35">
      <c r="A664" s="25" t="s">
        <v>229</v>
      </c>
      <c r="B664" s="237" t="s">
        <v>1525</v>
      </c>
      <c r="C664" s="233" t="s">
        <v>655</v>
      </c>
      <c r="D664" s="232"/>
      <c r="E664" s="232"/>
      <c r="F664" s="232"/>
      <c r="G664" s="233"/>
    </row>
    <row r="665" spans="1:7" ht="125.4" thickBot="1" x14ac:dyDescent="0.35">
      <c r="A665" s="25"/>
      <c r="B665" s="370" t="s">
        <v>1528</v>
      </c>
      <c r="C665" s="15"/>
      <c r="D665" s="15"/>
      <c r="E665" s="15"/>
      <c r="F665" s="15"/>
      <c r="G665" s="231"/>
    </row>
    <row r="666" spans="1:7" ht="31.8" thickBot="1" x14ac:dyDescent="0.35">
      <c r="A666" s="25"/>
      <c r="B666" s="496" t="s">
        <v>1529</v>
      </c>
      <c r="C666" s="233"/>
      <c r="D666" s="232"/>
      <c r="E666" s="232"/>
      <c r="F666" s="232"/>
      <c r="G666" s="26"/>
    </row>
    <row r="667" spans="1:7" ht="16.2" thickBot="1" x14ac:dyDescent="0.35">
      <c r="A667" s="25" t="s">
        <v>229</v>
      </c>
      <c r="B667" s="243" t="s">
        <v>1530</v>
      </c>
      <c r="C667" s="233" t="s">
        <v>655</v>
      </c>
      <c r="D667" s="232">
        <v>30</v>
      </c>
      <c r="E667" s="232">
        <v>32</v>
      </c>
      <c r="F667" s="232">
        <v>34</v>
      </c>
      <c r="G667" s="26"/>
    </row>
    <row r="668" spans="1:7" ht="16.2" customHeight="1" thickBot="1" x14ac:dyDescent="0.35">
      <c r="A668" s="695" t="s">
        <v>841</v>
      </c>
      <c r="B668" s="696"/>
      <c r="C668" s="696"/>
      <c r="D668" s="696"/>
      <c r="E668" s="696"/>
      <c r="F668" s="696"/>
      <c r="G668" s="697"/>
    </row>
    <row r="669" spans="1:7" ht="51" customHeight="1" thickBot="1" x14ac:dyDescent="0.35">
      <c r="A669" s="25"/>
      <c r="B669" s="370" t="s">
        <v>1254</v>
      </c>
      <c r="C669" s="15"/>
      <c r="D669" s="15"/>
      <c r="E669" s="15"/>
      <c r="F669" s="15"/>
      <c r="G669" s="231" t="s">
        <v>259</v>
      </c>
    </row>
    <row r="670" spans="1:7" ht="52.95" customHeight="1" thickBot="1" x14ac:dyDescent="0.35">
      <c r="A670" s="25" t="s">
        <v>807</v>
      </c>
      <c r="B670" s="237" t="s">
        <v>1255</v>
      </c>
      <c r="C670" s="233" t="s">
        <v>650</v>
      </c>
      <c r="D670" s="358">
        <v>93</v>
      </c>
      <c r="E670" s="358">
        <v>95</v>
      </c>
      <c r="F670" s="358">
        <v>97</v>
      </c>
      <c r="G670" s="233"/>
    </row>
    <row r="671" spans="1:7" ht="52.2" customHeight="1" thickBot="1" x14ac:dyDescent="0.35">
      <c r="A671" s="25"/>
      <c r="B671" s="361" t="s">
        <v>1256</v>
      </c>
      <c r="C671" s="233"/>
      <c r="D671" s="232"/>
      <c r="E671" s="232"/>
      <c r="F671" s="232"/>
      <c r="G671" s="233"/>
    </row>
    <row r="672" spans="1:7" ht="16.2" thickBot="1" x14ac:dyDescent="0.35">
      <c r="A672" s="25" t="s">
        <v>229</v>
      </c>
      <c r="B672" s="466" t="s">
        <v>1257</v>
      </c>
      <c r="C672" s="131" t="s">
        <v>656</v>
      </c>
      <c r="D672" s="232">
        <v>25300</v>
      </c>
      <c r="E672" s="232">
        <v>26500</v>
      </c>
      <c r="F672" s="232">
        <v>27000</v>
      </c>
      <c r="G672" s="26"/>
    </row>
    <row r="673" spans="1:7" ht="31.8" thickBot="1" x14ac:dyDescent="0.35">
      <c r="A673" s="25" t="s">
        <v>229</v>
      </c>
      <c r="B673" s="425" t="s">
        <v>1258</v>
      </c>
      <c r="C673" s="233" t="s">
        <v>894</v>
      </c>
      <c r="D673" s="233">
        <v>3</v>
      </c>
      <c r="E673" s="233">
        <v>3</v>
      </c>
      <c r="F673" s="233">
        <v>3</v>
      </c>
      <c r="G673" s="26"/>
    </row>
    <row r="674" spans="1:7" ht="37.200000000000003" customHeight="1" thickBot="1" x14ac:dyDescent="0.35">
      <c r="A674" s="25"/>
      <c r="B674" s="374" t="s">
        <v>1259</v>
      </c>
      <c r="C674" s="233"/>
      <c r="D674" s="232"/>
      <c r="E674" s="232"/>
      <c r="F674" s="232"/>
      <c r="G674" s="26"/>
    </row>
    <row r="675" spans="1:7" ht="16.2" thickBot="1" x14ac:dyDescent="0.35">
      <c r="A675" s="25" t="s">
        <v>229</v>
      </c>
      <c r="B675" s="466" t="s">
        <v>1257</v>
      </c>
      <c r="C675" s="131" t="s">
        <v>656</v>
      </c>
      <c r="D675" s="232">
        <v>12000</v>
      </c>
      <c r="E675" s="232">
        <v>12600</v>
      </c>
      <c r="F675" s="232">
        <v>13200</v>
      </c>
      <c r="G675" s="26"/>
    </row>
    <row r="676" spans="1:7" ht="31.8" thickBot="1" x14ac:dyDescent="0.35">
      <c r="A676" s="25" t="s">
        <v>229</v>
      </c>
      <c r="B676" s="425" t="s">
        <v>1258</v>
      </c>
      <c r="C676" s="233" t="s">
        <v>894</v>
      </c>
      <c r="D676" s="232">
        <v>3</v>
      </c>
      <c r="E676" s="232">
        <v>3</v>
      </c>
      <c r="F676" s="232">
        <v>3</v>
      </c>
      <c r="G676" s="26"/>
    </row>
    <row r="677" spans="1:7" ht="16.2" thickBot="1" x14ac:dyDescent="0.35">
      <c r="A677" s="25" t="s">
        <v>229</v>
      </c>
      <c r="B677" s="480" t="s">
        <v>1641</v>
      </c>
      <c r="C677" s="233" t="s">
        <v>656</v>
      </c>
      <c r="D677" s="233">
        <v>1450</v>
      </c>
      <c r="E677" s="233">
        <v>1450</v>
      </c>
      <c r="F677" s="233">
        <v>1450</v>
      </c>
      <c r="G677" s="26"/>
    </row>
    <row r="678" spans="1:7" ht="47.4" thickBot="1" x14ac:dyDescent="0.35">
      <c r="A678" s="25" t="s">
        <v>229</v>
      </c>
      <c r="B678" s="545" t="s">
        <v>1642</v>
      </c>
      <c r="C678" s="233" t="s">
        <v>656</v>
      </c>
      <c r="D678" s="233">
        <v>97</v>
      </c>
      <c r="E678" s="233">
        <v>100</v>
      </c>
      <c r="F678" s="233">
        <v>100</v>
      </c>
      <c r="G678" s="26"/>
    </row>
    <row r="679" spans="1:7" ht="47.4" thickBot="1" x14ac:dyDescent="0.35">
      <c r="A679" s="25"/>
      <c r="B679" s="374" t="s">
        <v>1643</v>
      </c>
      <c r="C679" s="233"/>
      <c r="D679" s="232"/>
      <c r="E679" s="232"/>
      <c r="F679" s="232"/>
      <c r="G679" s="26"/>
    </row>
    <row r="680" spans="1:7" ht="16.2" thickBot="1" x14ac:dyDescent="0.35">
      <c r="A680" s="25" t="s">
        <v>229</v>
      </c>
      <c r="B680" s="243" t="s">
        <v>1260</v>
      </c>
      <c r="C680" s="233" t="s">
        <v>656</v>
      </c>
      <c r="D680" s="232">
        <v>30</v>
      </c>
      <c r="E680" s="232">
        <v>30</v>
      </c>
      <c r="F680" s="232">
        <v>30</v>
      </c>
      <c r="G680" s="26"/>
    </row>
    <row r="681" spans="1:7" ht="31.8" thickBot="1" x14ac:dyDescent="0.35">
      <c r="A681" s="25" t="s">
        <v>229</v>
      </c>
      <c r="B681" s="480" t="s">
        <v>1644</v>
      </c>
      <c r="C681" s="233" t="s">
        <v>656</v>
      </c>
      <c r="D681" s="232">
        <v>25</v>
      </c>
      <c r="E681" s="232">
        <v>25</v>
      </c>
      <c r="F681" s="232">
        <v>25</v>
      </c>
      <c r="G681" s="26"/>
    </row>
    <row r="682" spans="1:7" ht="31.8" thickBot="1" x14ac:dyDescent="0.35">
      <c r="A682" s="25"/>
      <c r="B682" s="374" t="s">
        <v>1261</v>
      </c>
      <c r="C682" s="233"/>
      <c r="D682" s="232"/>
      <c r="E682" s="232"/>
      <c r="F682" s="232"/>
      <c r="G682" s="26"/>
    </row>
    <row r="683" spans="1:7" ht="16.2" thickBot="1" x14ac:dyDescent="0.35">
      <c r="A683" s="25" t="s">
        <v>229</v>
      </c>
      <c r="B683" s="243" t="s">
        <v>1260</v>
      </c>
      <c r="C683" s="233" t="s">
        <v>656</v>
      </c>
      <c r="D683" s="232">
        <v>70</v>
      </c>
      <c r="E683" s="232">
        <v>70</v>
      </c>
      <c r="F683" s="232">
        <v>70</v>
      </c>
      <c r="G683" s="26"/>
    </row>
    <row r="684" spans="1:7" ht="31.8" thickBot="1" x14ac:dyDescent="0.35">
      <c r="A684" s="25" t="s">
        <v>229</v>
      </c>
      <c r="B684" s="243" t="s">
        <v>1645</v>
      </c>
      <c r="C684" s="233" t="s">
        <v>656</v>
      </c>
      <c r="D684" s="232">
        <v>45</v>
      </c>
      <c r="E684" s="232">
        <v>45</v>
      </c>
      <c r="F684" s="232">
        <v>45</v>
      </c>
      <c r="G684" s="26"/>
    </row>
    <row r="685" spans="1:7" ht="63" customHeight="1" thickBot="1" x14ac:dyDescent="0.35">
      <c r="A685" s="25"/>
      <c r="B685" s="374" t="s">
        <v>1262</v>
      </c>
      <c r="C685" s="233"/>
      <c r="D685" s="232"/>
      <c r="E685" s="232"/>
      <c r="F685" s="232"/>
      <c r="G685" s="26"/>
    </row>
    <row r="686" spans="1:7" ht="24" customHeight="1" thickBot="1" x14ac:dyDescent="0.35">
      <c r="A686" s="25" t="s">
        <v>229</v>
      </c>
      <c r="B686" s="243" t="s">
        <v>1263</v>
      </c>
      <c r="C686" s="233" t="s">
        <v>656</v>
      </c>
      <c r="D686" s="233">
        <v>2000</v>
      </c>
      <c r="E686" s="233">
        <v>2000</v>
      </c>
      <c r="F686" s="233">
        <v>2000</v>
      </c>
      <c r="G686" s="26"/>
    </row>
    <row r="687" spans="1:7" ht="31.8" thickBot="1" x14ac:dyDescent="0.35">
      <c r="A687" s="25"/>
      <c r="B687" s="374" t="s">
        <v>1264</v>
      </c>
      <c r="C687" s="233"/>
      <c r="D687" s="233"/>
      <c r="E687" s="233"/>
      <c r="F687" s="233"/>
      <c r="G687" s="26"/>
    </row>
    <row r="688" spans="1:7" ht="21.6" customHeight="1" thickBot="1" x14ac:dyDescent="0.35">
      <c r="A688" s="25" t="s">
        <v>229</v>
      </c>
      <c r="B688" s="243" t="s">
        <v>1263</v>
      </c>
      <c r="C688" s="233" t="s">
        <v>656</v>
      </c>
      <c r="D688" s="233">
        <v>3300</v>
      </c>
      <c r="E688" s="233">
        <v>3500</v>
      </c>
      <c r="F688" s="233">
        <v>3700</v>
      </c>
      <c r="G688" s="26"/>
    </row>
    <row r="689" spans="1:7" ht="31.8" thickBot="1" x14ac:dyDescent="0.35">
      <c r="A689" s="25" t="s">
        <v>229</v>
      </c>
      <c r="B689" s="243" t="s">
        <v>1646</v>
      </c>
      <c r="C689" s="233" t="s">
        <v>656</v>
      </c>
      <c r="D689" s="233">
        <v>32</v>
      </c>
      <c r="E689" s="233">
        <v>32</v>
      </c>
      <c r="F689" s="233">
        <v>32</v>
      </c>
      <c r="G689" s="26"/>
    </row>
    <row r="690" spans="1:7" ht="47.4" thickBot="1" x14ac:dyDescent="0.35">
      <c r="A690" s="25"/>
      <c r="B690" s="374" t="s">
        <v>1265</v>
      </c>
      <c r="C690" s="233"/>
      <c r="D690" s="233"/>
      <c r="E690" s="233"/>
      <c r="F690" s="233"/>
      <c r="G690" s="26"/>
    </row>
    <row r="691" spans="1:7" ht="23.4" customHeight="1" thickBot="1" x14ac:dyDescent="0.35">
      <c r="A691" s="25" t="s">
        <v>229</v>
      </c>
      <c r="B691" s="467" t="s">
        <v>1266</v>
      </c>
      <c r="C691" s="233" t="s">
        <v>655</v>
      </c>
      <c r="D691" s="233">
        <v>25</v>
      </c>
      <c r="E691" s="233">
        <v>27</v>
      </c>
      <c r="F691" s="233">
        <v>30</v>
      </c>
      <c r="G691" s="26"/>
    </row>
    <row r="692" spans="1:7" ht="47.4" thickBot="1" x14ac:dyDescent="0.35">
      <c r="A692" s="25" t="s">
        <v>229</v>
      </c>
      <c r="B692" s="468" t="s">
        <v>1267</v>
      </c>
      <c r="C692" s="233" t="s">
        <v>650</v>
      </c>
      <c r="D692" s="233">
        <v>64</v>
      </c>
      <c r="E692" s="233">
        <v>70</v>
      </c>
      <c r="F692" s="233">
        <v>75</v>
      </c>
      <c r="G692" s="26"/>
    </row>
    <row r="693" spans="1:7" ht="16.2" thickBot="1" x14ac:dyDescent="0.35">
      <c r="A693" s="25" t="s">
        <v>229</v>
      </c>
      <c r="B693" s="241" t="s">
        <v>1268</v>
      </c>
      <c r="C693" s="233" t="s">
        <v>655</v>
      </c>
      <c r="D693" s="233">
        <v>22</v>
      </c>
      <c r="E693" s="233">
        <v>25</v>
      </c>
      <c r="F693" s="233">
        <v>30</v>
      </c>
      <c r="G693" s="26"/>
    </row>
    <row r="694" spans="1:7" ht="31.8" thickBot="1" x14ac:dyDescent="0.35">
      <c r="A694" s="25"/>
      <c r="B694" s="469" t="s">
        <v>1269</v>
      </c>
      <c r="C694" s="233"/>
      <c r="D694" s="232"/>
      <c r="E694" s="232"/>
      <c r="F694" s="232"/>
      <c r="G694" s="26"/>
    </row>
    <row r="695" spans="1:7" ht="31.8" customHeight="1" thickBot="1" x14ac:dyDescent="0.35">
      <c r="A695" s="25" t="s">
        <v>229</v>
      </c>
      <c r="B695" s="459" t="s">
        <v>1270</v>
      </c>
      <c r="C695" s="233" t="s">
        <v>656</v>
      </c>
      <c r="D695" s="232">
        <v>610</v>
      </c>
      <c r="E695" s="232">
        <v>610</v>
      </c>
      <c r="F695" s="232">
        <v>610</v>
      </c>
      <c r="G695" s="26"/>
    </row>
    <row r="696" spans="1:7" ht="42.6" customHeight="1" thickBot="1" x14ac:dyDescent="0.35">
      <c r="A696" s="25" t="s">
        <v>229</v>
      </c>
      <c r="B696" s="459" t="s">
        <v>1271</v>
      </c>
      <c r="C696" s="233" t="s">
        <v>657</v>
      </c>
      <c r="D696" s="233">
        <v>1</v>
      </c>
      <c r="E696" s="232"/>
      <c r="F696" s="232"/>
      <c r="G696" s="26"/>
    </row>
    <row r="697" spans="1:7" ht="31.8" thickBot="1" x14ac:dyDescent="0.35">
      <c r="A697" s="25"/>
      <c r="B697" s="460" t="s">
        <v>1272</v>
      </c>
      <c r="C697" s="233"/>
      <c r="D697" s="232"/>
      <c r="E697" s="232"/>
      <c r="F697" s="232"/>
      <c r="G697" s="26"/>
    </row>
    <row r="698" spans="1:7" ht="47.4" thickBot="1" x14ac:dyDescent="0.35">
      <c r="A698" s="25" t="s">
        <v>229</v>
      </c>
      <c r="B698" s="468" t="s">
        <v>1273</v>
      </c>
      <c r="C698" s="233" t="s">
        <v>650</v>
      </c>
      <c r="D698" s="232">
        <v>92</v>
      </c>
      <c r="E698" s="232">
        <v>95</v>
      </c>
      <c r="F698" s="232">
        <v>96</v>
      </c>
      <c r="G698" s="26"/>
    </row>
    <row r="699" spans="1:7" ht="63" customHeight="1" thickBot="1" x14ac:dyDescent="0.35">
      <c r="A699" s="25" t="s">
        <v>229</v>
      </c>
      <c r="B699" s="468" t="s">
        <v>1274</v>
      </c>
      <c r="C699" s="233" t="s">
        <v>650</v>
      </c>
      <c r="D699" s="232">
        <v>84</v>
      </c>
      <c r="E699" s="232">
        <v>86</v>
      </c>
      <c r="F699" s="232">
        <v>90</v>
      </c>
      <c r="G699" s="26"/>
    </row>
    <row r="700" spans="1:7" ht="16.2" thickBot="1" x14ac:dyDescent="0.35">
      <c r="A700" s="25" t="s">
        <v>229</v>
      </c>
      <c r="B700" s="468" t="s">
        <v>1275</v>
      </c>
      <c r="C700" s="233" t="s">
        <v>657</v>
      </c>
      <c r="D700" s="232"/>
      <c r="E700" s="233">
        <v>1</v>
      </c>
      <c r="F700" s="232"/>
      <c r="G700" s="26"/>
    </row>
    <row r="701" spans="1:7" ht="43.2" customHeight="1" thickBot="1" x14ac:dyDescent="0.35">
      <c r="A701" s="25" t="s">
        <v>229</v>
      </c>
      <c r="B701" s="468" t="s">
        <v>1276</v>
      </c>
      <c r="C701" s="233" t="s">
        <v>657</v>
      </c>
      <c r="D701" s="232">
        <v>2</v>
      </c>
      <c r="E701" s="232">
        <v>2</v>
      </c>
      <c r="F701" s="232">
        <v>2</v>
      </c>
      <c r="G701" s="26"/>
    </row>
    <row r="702" spans="1:7" ht="47.4" thickBot="1" x14ac:dyDescent="0.35">
      <c r="A702" s="25" t="s">
        <v>229</v>
      </c>
      <c r="B702" s="459" t="s">
        <v>1277</v>
      </c>
      <c r="C702" s="233" t="s">
        <v>657</v>
      </c>
      <c r="D702" s="232"/>
      <c r="E702" s="232">
        <v>1</v>
      </c>
      <c r="F702" s="232"/>
      <c r="G702" s="26"/>
    </row>
    <row r="703" spans="1:7" ht="55.8" customHeight="1" thickBot="1" x14ac:dyDescent="0.35">
      <c r="A703" s="25"/>
      <c r="B703" s="460" t="s">
        <v>1278</v>
      </c>
      <c r="C703" s="233"/>
      <c r="D703" s="232"/>
      <c r="E703" s="232"/>
      <c r="F703" s="232"/>
      <c r="G703" s="26"/>
    </row>
    <row r="704" spans="1:7" ht="47.4" thickBot="1" x14ac:dyDescent="0.35">
      <c r="A704" s="25" t="s">
        <v>229</v>
      </c>
      <c r="B704" s="459" t="s">
        <v>1279</v>
      </c>
      <c r="C704" s="233" t="s">
        <v>650</v>
      </c>
      <c r="D704" s="232">
        <v>40</v>
      </c>
      <c r="E704" s="232">
        <v>45</v>
      </c>
      <c r="F704" s="232">
        <v>50</v>
      </c>
      <c r="G704" s="26"/>
    </row>
    <row r="705" spans="1:7" ht="31.8" thickBot="1" x14ac:dyDescent="0.35">
      <c r="A705" s="25" t="s">
        <v>229</v>
      </c>
      <c r="B705" s="459" t="s">
        <v>1280</v>
      </c>
      <c r="C705" s="233" t="s">
        <v>657</v>
      </c>
      <c r="D705" s="232">
        <v>5</v>
      </c>
      <c r="E705" s="232">
        <v>5</v>
      </c>
      <c r="F705" s="232">
        <v>5</v>
      </c>
      <c r="G705" s="26"/>
    </row>
    <row r="706" spans="1:7" ht="42" customHeight="1" thickBot="1" x14ac:dyDescent="0.35">
      <c r="A706" s="25" t="s">
        <v>229</v>
      </c>
      <c r="B706" s="459" t="s">
        <v>1647</v>
      </c>
      <c r="C706" s="233" t="s">
        <v>656</v>
      </c>
      <c r="D706" s="232">
        <v>400</v>
      </c>
      <c r="E706" s="232">
        <v>420</v>
      </c>
      <c r="F706" s="232">
        <v>440</v>
      </c>
      <c r="G706" s="26"/>
    </row>
    <row r="707" spans="1:7" ht="47.4" thickBot="1" x14ac:dyDescent="0.35">
      <c r="A707" s="25"/>
      <c r="B707" s="370" t="s">
        <v>1281</v>
      </c>
      <c r="C707" s="15"/>
      <c r="D707" s="15"/>
      <c r="E707" s="15"/>
      <c r="F707" s="15"/>
      <c r="G707" s="231" t="s">
        <v>268</v>
      </c>
    </row>
    <row r="708" spans="1:7" ht="31.8" thickBot="1" x14ac:dyDescent="0.35">
      <c r="A708" s="25" t="s">
        <v>807</v>
      </c>
      <c r="B708" s="237" t="s">
        <v>1282</v>
      </c>
      <c r="C708" s="233" t="s">
        <v>656</v>
      </c>
      <c r="D708" s="485">
        <v>270</v>
      </c>
      <c r="E708" s="485">
        <v>268</v>
      </c>
      <c r="F708" s="485">
        <v>265</v>
      </c>
      <c r="G708" s="233"/>
    </row>
    <row r="709" spans="1:7" ht="83.4" customHeight="1" thickBot="1" x14ac:dyDescent="0.35">
      <c r="A709" s="25"/>
      <c r="B709" s="374" t="s">
        <v>1284</v>
      </c>
      <c r="C709" s="233"/>
      <c r="D709" s="232"/>
      <c r="E709" s="232"/>
      <c r="F709" s="232"/>
      <c r="G709" s="26"/>
    </row>
    <row r="710" spans="1:7" ht="31.8" customHeight="1" thickBot="1" x14ac:dyDescent="0.35">
      <c r="A710" s="25" t="s">
        <v>229</v>
      </c>
      <c r="B710" s="243" t="s">
        <v>1283</v>
      </c>
      <c r="C710" s="233" t="s">
        <v>656</v>
      </c>
      <c r="D710" s="233">
        <v>50</v>
      </c>
      <c r="E710" s="233">
        <v>65</v>
      </c>
      <c r="F710" s="233">
        <v>65</v>
      </c>
      <c r="G710" s="26"/>
    </row>
    <row r="711" spans="1:7" ht="30" customHeight="1" thickBot="1" x14ac:dyDescent="0.35">
      <c r="A711" s="25" t="s">
        <v>229</v>
      </c>
      <c r="B711" s="243" t="s">
        <v>1285</v>
      </c>
      <c r="C711" s="233" t="s">
        <v>656</v>
      </c>
      <c r="D711" s="233">
        <v>270</v>
      </c>
      <c r="E711" s="233">
        <v>268</v>
      </c>
      <c r="F711" s="233">
        <v>265</v>
      </c>
      <c r="G711" s="26"/>
    </row>
    <row r="712" spans="1:7" ht="63" thickBot="1" x14ac:dyDescent="0.35">
      <c r="A712" s="25" t="s">
        <v>229</v>
      </c>
      <c r="B712" s="546" t="s">
        <v>1648</v>
      </c>
      <c r="C712" s="131" t="s">
        <v>1055</v>
      </c>
      <c r="D712" s="547" t="s">
        <v>1649</v>
      </c>
      <c r="E712" s="547" t="s">
        <v>1649</v>
      </c>
      <c r="F712" s="547" t="s">
        <v>1649</v>
      </c>
      <c r="G712" s="548"/>
    </row>
    <row r="713" spans="1:7" ht="16.2" customHeight="1" thickBot="1" x14ac:dyDescent="0.35">
      <c r="A713" s="695" t="s">
        <v>952</v>
      </c>
      <c r="B713" s="696"/>
      <c r="C713" s="696"/>
      <c r="D713" s="696"/>
      <c r="E713" s="696"/>
      <c r="F713" s="696"/>
      <c r="G713" s="697"/>
    </row>
    <row r="714" spans="1:7" ht="35.4" customHeight="1" thickBot="1" x14ac:dyDescent="0.35">
      <c r="A714" s="25"/>
      <c r="B714" s="370" t="s">
        <v>953</v>
      </c>
      <c r="C714" s="15"/>
      <c r="D714" s="15"/>
      <c r="E714" s="15"/>
      <c r="F714" s="15"/>
      <c r="G714" s="231" t="s">
        <v>238</v>
      </c>
    </row>
    <row r="715" spans="1:7" ht="31.8" thickBot="1" x14ac:dyDescent="0.35">
      <c r="A715" s="25"/>
      <c r="B715" s="361" t="s">
        <v>954</v>
      </c>
      <c r="C715" s="233"/>
      <c r="D715" s="232"/>
      <c r="E715" s="232"/>
      <c r="F715" s="232"/>
      <c r="G715" s="233"/>
    </row>
    <row r="716" spans="1:7" ht="78.599999999999994" thickBot="1" x14ac:dyDescent="0.35">
      <c r="A716" s="25" t="s">
        <v>807</v>
      </c>
      <c r="B716" s="371" t="s">
        <v>1381</v>
      </c>
      <c r="C716" s="131" t="s">
        <v>650</v>
      </c>
      <c r="D716" s="233">
        <v>73.599999999999994</v>
      </c>
      <c r="E716" s="233">
        <v>72.599999999999994</v>
      </c>
      <c r="F716" s="233">
        <v>71.599999999999994</v>
      </c>
      <c r="G716" s="26"/>
    </row>
    <row r="717" spans="1:7" ht="31.8" thickBot="1" x14ac:dyDescent="0.35">
      <c r="A717" s="25" t="s">
        <v>807</v>
      </c>
      <c r="B717" s="372" t="s">
        <v>1412</v>
      </c>
      <c r="C717" s="131" t="s">
        <v>656</v>
      </c>
      <c r="D717" s="232">
        <v>188.38</v>
      </c>
      <c r="E717" s="421">
        <v>189</v>
      </c>
      <c r="F717" s="232">
        <v>189.5</v>
      </c>
      <c r="G717" s="26"/>
    </row>
    <row r="718" spans="1:7" ht="31.8" thickBot="1" x14ac:dyDescent="0.35">
      <c r="A718" s="25"/>
      <c r="B718" s="374" t="s">
        <v>955</v>
      </c>
      <c r="C718" s="233"/>
      <c r="D718" s="232"/>
      <c r="E718" s="232"/>
      <c r="F718" s="232"/>
      <c r="G718" s="26"/>
    </row>
    <row r="719" spans="1:7" ht="31.8" thickBot="1" x14ac:dyDescent="0.35">
      <c r="A719" s="25" t="s">
        <v>229</v>
      </c>
      <c r="B719" s="373" t="s">
        <v>1413</v>
      </c>
      <c r="C719" s="131" t="s">
        <v>655</v>
      </c>
      <c r="D719" s="232">
        <v>2800</v>
      </c>
      <c r="E719" s="232">
        <v>2850</v>
      </c>
      <c r="F719" s="232">
        <v>2900</v>
      </c>
      <c r="G719" s="26"/>
    </row>
    <row r="720" spans="1:7" ht="31.8" thickBot="1" x14ac:dyDescent="0.35">
      <c r="A720" s="25" t="s">
        <v>229</v>
      </c>
      <c r="B720" s="238" t="s">
        <v>1414</v>
      </c>
      <c r="C720" s="233" t="s">
        <v>656</v>
      </c>
      <c r="D720" s="232">
        <v>56000</v>
      </c>
      <c r="E720" s="232">
        <v>57000</v>
      </c>
      <c r="F720" s="232">
        <v>58000</v>
      </c>
      <c r="G720" s="26"/>
    </row>
    <row r="721" spans="1:7" ht="47.4" thickBot="1" x14ac:dyDescent="0.35">
      <c r="A721" s="25" t="s">
        <v>229</v>
      </c>
      <c r="B721" s="549" t="s">
        <v>1650</v>
      </c>
      <c r="C721" s="233" t="s">
        <v>656</v>
      </c>
      <c r="D721" s="550">
        <v>221.76</v>
      </c>
      <c r="E721" s="551">
        <v>208.94</v>
      </c>
      <c r="F721" s="358">
        <v>206</v>
      </c>
      <c r="G721" s="26"/>
    </row>
    <row r="722" spans="1:7" ht="31.8" thickBot="1" x14ac:dyDescent="0.35">
      <c r="A722" s="25" t="s">
        <v>229</v>
      </c>
      <c r="B722" s="552" t="s">
        <v>1651</v>
      </c>
      <c r="C722" s="233" t="s">
        <v>650</v>
      </c>
      <c r="D722" s="553">
        <v>71.84</v>
      </c>
      <c r="E722" s="554">
        <v>72.77</v>
      </c>
      <c r="F722" s="358">
        <v>73</v>
      </c>
      <c r="G722" s="26"/>
    </row>
    <row r="723" spans="1:7" ht="31.8" thickBot="1" x14ac:dyDescent="0.35">
      <c r="A723" s="25" t="s">
        <v>229</v>
      </c>
      <c r="B723" s="549" t="s">
        <v>1652</v>
      </c>
      <c r="C723" s="233" t="s">
        <v>656</v>
      </c>
      <c r="D723" s="550">
        <v>19.579999999999998</v>
      </c>
      <c r="E723" s="551">
        <v>17.5</v>
      </c>
      <c r="F723" s="358">
        <v>16.5</v>
      </c>
      <c r="G723" s="26"/>
    </row>
    <row r="724" spans="1:7" ht="31.8" thickBot="1" x14ac:dyDescent="0.35">
      <c r="A724" s="25"/>
      <c r="B724" s="374" t="s">
        <v>956</v>
      </c>
      <c r="C724" s="233"/>
      <c r="D724" s="232"/>
      <c r="E724" s="232"/>
      <c r="F724" s="232"/>
      <c r="G724" s="26"/>
    </row>
    <row r="725" spans="1:7" ht="31.8" thickBot="1" x14ac:dyDescent="0.35">
      <c r="A725" s="25" t="s">
        <v>229</v>
      </c>
      <c r="B725" s="243" t="s">
        <v>1415</v>
      </c>
      <c r="C725" s="233" t="s">
        <v>656</v>
      </c>
      <c r="D725" s="233">
        <v>1040</v>
      </c>
      <c r="E725" s="233">
        <v>1450</v>
      </c>
      <c r="F725" s="233">
        <v>1500</v>
      </c>
      <c r="G725" s="26"/>
    </row>
    <row r="726" spans="1:7" ht="38.4" customHeight="1" thickBot="1" x14ac:dyDescent="0.35">
      <c r="A726" s="25" t="s">
        <v>229</v>
      </c>
      <c r="B726" s="243" t="s">
        <v>1416</v>
      </c>
      <c r="C726" s="233" t="s">
        <v>656</v>
      </c>
      <c r="D726" s="233">
        <v>240</v>
      </c>
      <c r="E726" s="233">
        <v>250</v>
      </c>
      <c r="F726" s="233">
        <v>260</v>
      </c>
      <c r="G726" s="26"/>
    </row>
    <row r="727" spans="1:7" ht="31.8" thickBot="1" x14ac:dyDescent="0.35">
      <c r="A727" s="25" t="s">
        <v>229</v>
      </c>
      <c r="B727" s="243" t="s">
        <v>1417</v>
      </c>
      <c r="C727" s="233" t="s">
        <v>655</v>
      </c>
      <c r="D727" s="233">
        <v>3</v>
      </c>
      <c r="E727" s="233">
        <v>3</v>
      </c>
      <c r="F727" s="233">
        <v>3</v>
      </c>
      <c r="G727" s="26"/>
    </row>
    <row r="728" spans="1:7" ht="31.8" thickBot="1" x14ac:dyDescent="0.35">
      <c r="A728" s="25"/>
      <c r="B728" s="374" t="s">
        <v>1382</v>
      </c>
      <c r="C728" s="233"/>
      <c r="D728" s="233"/>
      <c r="E728" s="233"/>
      <c r="F728" s="233"/>
      <c r="G728" s="26"/>
    </row>
    <row r="729" spans="1:7" ht="31.8" thickBot="1" x14ac:dyDescent="0.35">
      <c r="A729" s="25" t="s">
        <v>229</v>
      </c>
      <c r="B729" s="243" t="s">
        <v>1418</v>
      </c>
      <c r="C729" s="233" t="s">
        <v>656</v>
      </c>
      <c r="D729" s="233">
        <v>200</v>
      </c>
      <c r="E729" s="233">
        <v>200</v>
      </c>
      <c r="F729" s="233">
        <v>200</v>
      </c>
      <c r="G729" s="26"/>
    </row>
    <row r="730" spans="1:7" ht="31.8" thickBot="1" x14ac:dyDescent="0.35">
      <c r="A730" s="25" t="s">
        <v>229</v>
      </c>
      <c r="B730" s="555" t="s">
        <v>1653</v>
      </c>
      <c r="C730" s="233" t="s">
        <v>655</v>
      </c>
      <c r="D730" s="557">
        <v>280</v>
      </c>
      <c r="E730" s="558">
        <v>280</v>
      </c>
      <c r="F730" s="558">
        <v>280</v>
      </c>
      <c r="G730" s="26"/>
    </row>
    <row r="731" spans="1:7" ht="31.8" thickBot="1" x14ac:dyDescent="0.35">
      <c r="A731" s="25" t="s">
        <v>229</v>
      </c>
      <c r="B731" s="555" t="s">
        <v>1654</v>
      </c>
      <c r="C731" s="233" t="s">
        <v>655</v>
      </c>
      <c r="D731" s="557">
        <v>280</v>
      </c>
      <c r="E731" s="558">
        <v>280</v>
      </c>
      <c r="F731" s="558">
        <v>280</v>
      </c>
      <c r="G731" s="26"/>
    </row>
    <row r="732" spans="1:7" ht="16.2" thickBot="1" x14ac:dyDescent="0.35">
      <c r="A732" s="25" t="s">
        <v>229</v>
      </c>
      <c r="B732" s="555" t="s">
        <v>1655</v>
      </c>
      <c r="C732" s="233" t="s">
        <v>655</v>
      </c>
      <c r="D732" s="556">
        <v>1</v>
      </c>
      <c r="E732" s="556">
        <v>1</v>
      </c>
      <c r="F732" s="556">
        <v>1</v>
      </c>
      <c r="G732" s="26"/>
    </row>
    <row r="733" spans="1:7" ht="31.8" thickBot="1" x14ac:dyDescent="0.35">
      <c r="A733" s="25"/>
      <c r="B733" s="374" t="s">
        <v>1383</v>
      </c>
      <c r="C733" s="233"/>
      <c r="D733" s="232"/>
      <c r="E733" s="232"/>
      <c r="F733" s="232"/>
      <c r="G733" s="26"/>
    </row>
    <row r="734" spans="1:7" ht="31.8" thickBot="1" x14ac:dyDescent="0.35">
      <c r="A734" s="25" t="s">
        <v>229</v>
      </c>
      <c r="B734" s="243" t="s">
        <v>1419</v>
      </c>
      <c r="C734" s="233" t="s">
        <v>656</v>
      </c>
      <c r="D734" s="232">
        <v>5000</v>
      </c>
      <c r="E734" s="232">
        <v>5200</v>
      </c>
      <c r="F734" s="232">
        <v>5400</v>
      </c>
      <c r="G734" s="26"/>
    </row>
  </sheetData>
  <mergeCells count="20">
    <mergeCell ref="A634:G634"/>
    <mergeCell ref="A668:G668"/>
    <mergeCell ref="A336:G336"/>
    <mergeCell ref="A713:G713"/>
    <mergeCell ref="A441:G441"/>
    <mergeCell ref="A286:G286"/>
    <mergeCell ref="A320:G320"/>
    <mergeCell ref="A539:G539"/>
    <mergeCell ref="A560:G560"/>
    <mergeCell ref="A1:G1"/>
    <mergeCell ref="A112:G112"/>
    <mergeCell ref="A160:G160"/>
    <mergeCell ref="A186:G186"/>
    <mergeCell ref="A251:G251"/>
    <mergeCell ref="A2:I2"/>
    <mergeCell ref="A3:A4"/>
    <mergeCell ref="D3:F3"/>
    <mergeCell ref="G3:G4"/>
    <mergeCell ref="A6:G6"/>
    <mergeCell ref="A64:G64"/>
  </mergeCells>
  <phoneticPr fontId="31" type="noConversion"/>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10</vt:i4>
      </vt:variant>
      <vt:variant>
        <vt:lpstr>Įvardinti diapazonai</vt:lpstr>
      </vt:variant>
      <vt:variant>
        <vt:i4>2</vt:i4>
      </vt:variant>
    </vt:vector>
  </HeadingPairs>
  <TitlesOfParts>
    <vt:vector size="12" baseType="lpstr">
      <vt:lpstr>I sk.</vt:lpstr>
      <vt:lpstr>II sk.</vt:lpstr>
      <vt:lpstr>III sk.</vt:lpstr>
      <vt:lpstr>IV sk.</vt:lpstr>
      <vt:lpstr>V sk.</vt:lpstr>
      <vt:lpstr>1 lent.</vt:lpstr>
      <vt:lpstr>2 lent.</vt:lpstr>
      <vt:lpstr>3 lent.</vt:lpstr>
      <vt:lpstr>4 lent.</vt:lpstr>
      <vt:lpstr>Priemonių vykdytojų kodai</vt:lpstr>
      <vt:lpstr>'2 lent.'!Print_Titles</vt:lpstr>
      <vt:lpstr>'3 lent.'!Print_Titles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2024-01-03T06:58:21Z</cp:lastPrinted>
  <dcterms:created xsi:type="dcterms:W3CDTF">2023-03-30T07:13:31Z</dcterms:created>
  <dcterms:modified xsi:type="dcterms:W3CDTF">2024-01-04T13:42:25Z</dcterms:modified>
</cp:coreProperties>
</file>