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1-25\"/>
    </mc:Choice>
  </mc:AlternateContent>
  <bookViews>
    <workbookView xWindow="-108" yWindow="-108" windowWidth="23256" windowHeight="12576" activeTab="6"/>
  </bookViews>
  <sheets>
    <sheet name="I sk." sheetId="1" r:id="rId1"/>
    <sheet name="II sk." sheetId="2" r:id="rId2"/>
    <sheet name="III sk." sheetId="4" r:id="rId3"/>
    <sheet name="IV sk." sheetId="5" r:id="rId4"/>
    <sheet name="V sk." sheetId="9" r:id="rId5"/>
    <sheet name="1 lent." sheetId="12" r:id="rId6"/>
    <sheet name="2 lent." sheetId="13" r:id="rId7"/>
    <sheet name="3 lent." sheetId="11" r:id="rId8"/>
    <sheet name="4 lent." sheetId="14" r:id="rId9"/>
    <sheet name="Priemonių vykdytojų kodai" sheetId="15" r:id="rId10"/>
  </sheets>
  <externalReferences>
    <externalReference r:id="rId11"/>
  </externalReferences>
  <definedNames>
    <definedName name="_xlnm.Print_Titles" localSheetId="6">'2 lent.'!$4:$5</definedName>
    <definedName name="_xlnm.Print_Titles" localSheetId="7">'3 lent.'!$4:$5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1" l="1"/>
  <c r="C12" i="11"/>
  <c r="D43" i="11"/>
  <c r="E43" i="11"/>
  <c r="C24" i="11"/>
  <c r="C43" i="11" s="1"/>
  <c r="D35" i="13"/>
  <c r="E35" i="13"/>
  <c r="C35" i="13"/>
  <c r="D262" i="13"/>
  <c r="E262" i="13"/>
  <c r="C262" i="13"/>
  <c r="D40" i="13"/>
  <c r="E40" i="13"/>
  <c r="E37" i="13"/>
  <c r="D50" i="13"/>
  <c r="E50" i="13"/>
  <c r="C37" i="13"/>
  <c r="E1395" i="11"/>
  <c r="D1395" i="11"/>
  <c r="C1395" i="11"/>
  <c r="E1383" i="11"/>
  <c r="D1383" i="11"/>
  <c r="C1383" i="11"/>
  <c r="E1374" i="11"/>
  <c r="D1374" i="11"/>
  <c r="C1374" i="11"/>
  <c r="E1365" i="11"/>
  <c r="D1365" i="11"/>
  <c r="C1365" i="11"/>
  <c r="E1356" i="11"/>
  <c r="D1356" i="11"/>
  <c r="C1356" i="11"/>
  <c r="E1347" i="11"/>
  <c r="D1347" i="11"/>
  <c r="C1347" i="11"/>
  <c r="E1338" i="11"/>
  <c r="D1338" i="11"/>
  <c r="C1338" i="11"/>
  <c r="E1329" i="11"/>
  <c r="D1329" i="11"/>
  <c r="C1329" i="11"/>
  <c r="E1320" i="11"/>
  <c r="D1320" i="11"/>
  <c r="C1320" i="11"/>
  <c r="E1311" i="11"/>
  <c r="D1311" i="11"/>
  <c r="C1311" i="11"/>
  <c r="E1302" i="11"/>
  <c r="D1302" i="11"/>
  <c r="C1302" i="11"/>
  <c r="L1301" i="11"/>
  <c r="K1301" i="11"/>
  <c r="J1301" i="11"/>
  <c r="L1300" i="11"/>
  <c r="K1300" i="11"/>
  <c r="J1300" i="11"/>
  <c r="L1299" i="11"/>
  <c r="K1299" i="11"/>
  <c r="J1299" i="11"/>
  <c r="L1298" i="11"/>
  <c r="K1298" i="11"/>
  <c r="J1298" i="11"/>
  <c r="L1297" i="11"/>
  <c r="K1297" i="11"/>
  <c r="J1297" i="11"/>
  <c r="L1296" i="11"/>
  <c r="K1296" i="11"/>
  <c r="J1296" i="11"/>
  <c r="L1295" i="11"/>
  <c r="K1295" i="11"/>
  <c r="J1295" i="11"/>
  <c r="L1294" i="11"/>
  <c r="K1294" i="11"/>
  <c r="J1294" i="11"/>
  <c r="L1293" i="11"/>
  <c r="K1293" i="11"/>
  <c r="J1293" i="11"/>
  <c r="K1302" i="11" l="1"/>
  <c r="J1302" i="11"/>
  <c r="L1302" i="11"/>
  <c r="C1398" i="11"/>
  <c r="C1397" i="11" s="1"/>
  <c r="D1398" i="11"/>
  <c r="D1397" i="11" s="1"/>
  <c r="E1398" i="11"/>
  <c r="E1397" i="11" s="1"/>
  <c r="C736" i="11" l="1"/>
  <c r="D736" i="11"/>
  <c r="E736" i="11"/>
  <c r="E500" i="11" l="1"/>
  <c r="D500" i="11"/>
  <c r="C500" i="11"/>
  <c r="E493" i="11"/>
  <c r="D493" i="11"/>
  <c r="C493" i="11"/>
  <c r="E492" i="11"/>
  <c r="D492" i="11"/>
  <c r="C492" i="11"/>
  <c r="E491" i="11"/>
  <c r="D491" i="11"/>
  <c r="C491" i="11"/>
  <c r="E490" i="11"/>
  <c r="D490" i="11"/>
  <c r="C490" i="11"/>
  <c r="E489" i="11"/>
  <c r="D489" i="11"/>
  <c r="C489" i="11"/>
  <c r="E485" i="11"/>
  <c r="D485" i="11"/>
  <c r="C485" i="11"/>
  <c r="E479" i="11"/>
  <c r="D479" i="11"/>
  <c r="C479" i="11"/>
  <c r="E473" i="11"/>
  <c r="D473" i="11"/>
  <c r="C473" i="11"/>
  <c r="E467" i="11"/>
  <c r="D467" i="11"/>
  <c r="C467" i="11"/>
  <c r="E461" i="11"/>
  <c r="D461" i="11"/>
  <c r="C461" i="11"/>
  <c r="E454" i="11"/>
  <c r="D454" i="11"/>
  <c r="C454" i="11"/>
  <c r="E453" i="11"/>
  <c r="D453" i="11"/>
  <c r="C453" i="11"/>
  <c r="E452" i="11"/>
  <c r="D452" i="11"/>
  <c r="C452" i="11"/>
  <c r="E451" i="11"/>
  <c r="D451" i="11"/>
  <c r="C451" i="11"/>
  <c r="E450" i="11"/>
  <c r="D450" i="11"/>
  <c r="C450" i="11"/>
  <c r="E446" i="11"/>
  <c r="D446" i="11"/>
  <c r="C446" i="11"/>
  <c r="E440" i="11"/>
  <c r="D440" i="11"/>
  <c r="C440" i="11"/>
  <c r="E434" i="11"/>
  <c r="D434" i="11"/>
  <c r="C434" i="11"/>
  <c r="E428" i="11"/>
  <c r="D428" i="11"/>
  <c r="C428" i="11"/>
  <c r="E422" i="11"/>
  <c r="D422" i="11"/>
  <c r="C422" i="11"/>
  <c r="E416" i="11"/>
  <c r="D416" i="11"/>
  <c r="C416" i="11"/>
  <c r="E410" i="11"/>
  <c r="D410" i="11"/>
  <c r="C410" i="11"/>
  <c r="E403" i="11"/>
  <c r="D403" i="11"/>
  <c r="C403" i="11"/>
  <c r="E402" i="11"/>
  <c r="D402" i="11"/>
  <c r="C402" i="11"/>
  <c r="E401" i="11"/>
  <c r="D401" i="11"/>
  <c r="C401" i="11"/>
  <c r="E400" i="11"/>
  <c r="D400" i="11"/>
  <c r="C400" i="11"/>
  <c r="E399" i="11"/>
  <c r="D399" i="11"/>
  <c r="C399" i="11"/>
  <c r="E380" i="11"/>
  <c r="D380" i="11"/>
  <c r="C380" i="11"/>
  <c r="E374" i="11"/>
  <c r="D374" i="11"/>
  <c r="C374" i="11"/>
  <c r="E368" i="11"/>
  <c r="D368" i="11"/>
  <c r="C368" i="11"/>
  <c r="E362" i="11"/>
  <c r="D362" i="11"/>
  <c r="C362" i="11"/>
  <c r="E356" i="11"/>
  <c r="D356" i="11"/>
  <c r="C356" i="11"/>
  <c r="E350" i="11"/>
  <c r="D350" i="11"/>
  <c r="C350" i="11"/>
  <c r="E344" i="11"/>
  <c r="D344" i="11"/>
  <c r="C344" i="11"/>
  <c r="E337" i="11"/>
  <c r="D337" i="11"/>
  <c r="C337" i="11"/>
  <c r="E336" i="11"/>
  <c r="D336" i="11"/>
  <c r="C336" i="11"/>
  <c r="E335" i="11"/>
  <c r="D335" i="11"/>
  <c r="C335" i="11"/>
  <c r="E334" i="11"/>
  <c r="D334" i="11"/>
  <c r="C334" i="11"/>
  <c r="E333" i="11"/>
  <c r="D333" i="11"/>
  <c r="C333" i="11"/>
  <c r="E330" i="11"/>
  <c r="D330" i="11"/>
  <c r="C330" i="11"/>
  <c r="E323" i="11"/>
  <c r="D323" i="11"/>
  <c r="C323" i="11"/>
  <c r="E322" i="11"/>
  <c r="D322" i="11"/>
  <c r="C322" i="11"/>
  <c r="E321" i="11"/>
  <c r="D321" i="11"/>
  <c r="C321" i="11"/>
  <c r="E320" i="11"/>
  <c r="D320" i="11"/>
  <c r="C320" i="11"/>
  <c r="E319" i="11"/>
  <c r="D319" i="11"/>
  <c r="C319" i="11"/>
  <c r="E316" i="11"/>
  <c r="D316" i="11"/>
  <c r="C316" i="11"/>
  <c r="E309" i="11"/>
  <c r="D309" i="11"/>
  <c r="C309" i="11"/>
  <c r="E308" i="11"/>
  <c r="D308" i="11"/>
  <c r="C308" i="11"/>
  <c r="E307" i="11"/>
  <c r="D307" i="11"/>
  <c r="C307" i="11"/>
  <c r="E306" i="11"/>
  <c r="D306" i="11"/>
  <c r="C306" i="11"/>
  <c r="E305" i="11"/>
  <c r="D305" i="11"/>
  <c r="C305" i="11"/>
  <c r="E301" i="11"/>
  <c r="D301" i="11"/>
  <c r="C301" i="11"/>
  <c r="E294" i="11"/>
  <c r="D294" i="11"/>
  <c r="C294" i="11"/>
  <c r="E293" i="11"/>
  <c r="D293" i="11"/>
  <c r="C293" i="11"/>
  <c r="E292" i="11"/>
  <c r="D292" i="11"/>
  <c r="C292" i="11"/>
  <c r="E291" i="11"/>
  <c r="D291" i="11"/>
  <c r="C291" i="11"/>
  <c r="E290" i="11"/>
  <c r="D290" i="11"/>
  <c r="C290" i="11"/>
  <c r="E279" i="11"/>
  <c r="D279" i="11"/>
  <c r="C279" i="11"/>
  <c r="E273" i="11"/>
  <c r="D273" i="11"/>
  <c r="C273" i="11"/>
  <c r="E267" i="11"/>
  <c r="D267" i="11"/>
  <c r="C267" i="11"/>
  <c r="E260" i="11"/>
  <c r="D260" i="11"/>
  <c r="C260" i="11"/>
  <c r="E259" i="11"/>
  <c r="D259" i="11"/>
  <c r="C259" i="11"/>
  <c r="E258" i="11"/>
  <c r="D258" i="11"/>
  <c r="C258" i="11"/>
  <c r="E257" i="11"/>
  <c r="D257" i="11"/>
  <c r="C257" i="11"/>
  <c r="E256" i="11"/>
  <c r="D256" i="11"/>
  <c r="C256" i="11"/>
  <c r="E252" i="11"/>
  <c r="D252" i="11"/>
  <c r="C252" i="11"/>
  <c r="E246" i="11"/>
  <c r="D246" i="11"/>
  <c r="C246" i="11"/>
  <c r="E240" i="11"/>
  <c r="D240" i="11"/>
  <c r="C240" i="11"/>
  <c r="E234" i="11"/>
  <c r="D234" i="11"/>
  <c r="C234" i="11"/>
  <c r="E228" i="11"/>
  <c r="D228" i="11"/>
  <c r="C228" i="11"/>
  <c r="E222" i="11"/>
  <c r="D222" i="11"/>
  <c r="C222" i="11"/>
  <c r="E216" i="11"/>
  <c r="D216" i="11"/>
  <c r="C216" i="11"/>
  <c r="E210" i="11"/>
  <c r="D210" i="11"/>
  <c r="C210" i="11"/>
  <c r="E204" i="11"/>
  <c r="D204" i="11"/>
  <c r="C204" i="11"/>
  <c r="E197" i="11"/>
  <c r="D197" i="11"/>
  <c r="C197" i="11"/>
  <c r="E196" i="11"/>
  <c r="D196" i="11"/>
  <c r="C196" i="11"/>
  <c r="E195" i="11"/>
  <c r="D195" i="11"/>
  <c r="C195" i="11"/>
  <c r="E194" i="11"/>
  <c r="D194" i="11"/>
  <c r="C194" i="11"/>
  <c r="E193" i="11"/>
  <c r="D193" i="11"/>
  <c r="C193" i="11"/>
  <c r="E189" i="11"/>
  <c r="D189" i="11"/>
  <c r="C189" i="11"/>
  <c r="E182" i="11"/>
  <c r="D182" i="11"/>
  <c r="C182" i="11"/>
  <c r="E181" i="11"/>
  <c r="D181" i="11"/>
  <c r="C181" i="11"/>
  <c r="E180" i="11"/>
  <c r="D180" i="11"/>
  <c r="C180" i="11"/>
  <c r="E179" i="11"/>
  <c r="D179" i="11"/>
  <c r="C179" i="11"/>
  <c r="E178" i="11"/>
  <c r="D178" i="11"/>
  <c r="C178" i="11"/>
  <c r="E175" i="11"/>
  <c r="D175" i="11"/>
  <c r="C175" i="11"/>
  <c r="E169" i="11"/>
  <c r="D169" i="11"/>
  <c r="C169" i="11"/>
  <c r="E163" i="11"/>
  <c r="D163" i="11"/>
  <c r="C163" i="11"/>
  <c r="E156" i="11"/>
  <c r="D156" i="11"/>
  <c r="C156" i="11"/>
  <c r="E155" i="11"/>
  <c r="D155" i="11"/>
  <c r="C155" i="11"/>
  <c r="E154" i="11"/>
  <c r="D154" i="11"/>
  <c r="C154" i="11"/>
  <c r="E153" i="11"/>
  <c r="D153" i="11"/>
  <c r="C153" i="11"/>
  <c r="E152" i="11"/>
  <c r="D152" i="11"/>
  <c r="C152" i="11"/>
  <c r="E151" i="11"/>
  <c r="D151" i="11"/>
  <c r="C151" i="11"/>
  <c r="E144" i="11"/>
  <c r="D144" i="11"/>
  <c r="C144" i="11"/>
  <c r="E143" i="11"/>
  <c r="D143" i="11"/>
  <c r="C143" i="11"/>
  <c r="E142" i="11"/>
  <c r="D142" i="11"/>
  <c r="C142" i="11"/>
  <c r="E141" i="11"/>
  <c r="D141" i="11"/>
  <c r="C141" i="11"/>
  <c r="E140" i="11"/>
  <c r="D140" i="11"/>
  <c r="C140" i="11"/>
  <c r="E136" i="11"/>
  <c r="D136" i="11"/>
  <c r="C136" i="11"/>
  <c r="E130" i="11"/>
  <c r="D130" i="11"/>
  <c r="C130" i="11"/>
  <c r="E124" i="11"/>
  <c r="D124" i="11"/>
  <c r="C124" i="11"/>
  <c r="E118" i="11"/>
  <c r="D118" i="11"/>
  <c r="C118" i="11"/>
  <c r="E112" i="11"/>
  <c r="D112" i="11"/>
  <c r="C112" i="11"/>
  <c r="E105" i="11"/>
  <c r="D105" i="11"/>
  <c r="C105" i="11"/>
  <c r="E104" i="11"/>
  <c r="D104" i="11"/>
  <c r="C104" i="11"/>
  <c r="E103" i="11"/>
  <c r="D103" i="11"/>
  <c r="C103" i="11"/>
  <c r="E102" i="11"/>
  <c r="D102" i="11"/>
  <c r="C102" i="11"/>
  <c r="E101" i="11"/>
  <c r="D101" i="11"/>
  <c r="C101" i="11"/>
  <c r="E85" i="11"/>
  <c r="D85" i="11"/>
  <c r="C85" i="11"/>
  <c r="E78" i="11"/>
  <c r="D78" i="11"/>
  <c r="C78" i="11"/>
  <c r="E77" i="11"/>
  <c r="D77" i="11"/>
  <c r="C77" i="11"/>
  <c r="E76" i="11"/>
  <c r="D76" i="11"/>
  <c r="C76" i="11"/>
  <c r="E75" i="11"/>
  <c r="D75" i="11"/>
  <c r="C75" i="11"/>
  <c r="E74" i="11"/>
  <c r="D74" i="11"/>
  <c r="C74" i="11"/>
  <c r="E73" i="11"/>
  <c r="D73" i="11"/>
  <c r="C73" i="11"/>
  <c r="E67" i="11"/>
  <c r="D67" i="11"/>
  <c r="C67" i="11"/>
  <c r="E61" i="11"/>
  <c r="D61" i="11"/>
  <c r="C61" i="11"/>
  <c r="E54" i="11"/>
  <c r="D54" i="11"/>
  <c r="C54" i="11"/>
  <c r="E53" i="11"/>
  <c r="D53" i="11"/>
  <c r="C53" i="11"/>
  <c r="E52" i="11"/>
  <c r="D52" i="11"/>
  <c r="C52" i="11"/>
  <c r="E51" i="11"/>
  <c r="D51" i="11"/>
  <c r="C51" i="11"/>
  <c r="E50" i="11"/>
  <c r="D50" i="11"/>
  <c r="C50" i="11"/>
  <c r="E198" i="11" l="1"/>
  <c r="C261" i="11"/>
  <c r="C295" i="11"/>
  <c r="C79" i="11"/>
  <c r="C145" i="11"/>
  <c r="C183" i="11"/>
  <c r="C404" i="11"/>
  <c r="J497" i="11"/>
  <c r="L499" i="11"/>
  <c r="D310" i="11"/>
  <c r="D338" i="11"/>
  <c r="D55" i="11"/>
  <c r="D183" i="11"/>
  <c r="D198" i="11"/>
  <c r="E261" i="11"/>
  <c r="E295" i="11"/>
  <c r="C310" i="11"/>
  <c r="E55" i="11"/>
  <c r="E145" i="11"/>
  <c r="C157" i="11"/>
  <c r="J496" i="11"/>
  <c r="L498" i="11"/>
  <c r="D106" i="11"/>
  <c r="E404" i="11"/>
  <c r="E157" i="11"/>
  <c r="E183" i="11"/>
  <c r="D324" i="11"/>
  <c r="K496" i="11"/>
  <c r="J499" i="11"/>
  <c r="L496" i="11"/>
  <c r="K499" i="11"/>
  <c r="D295" i="11"/>
  <c r="E310" i="11"/>
  <c r="C324" i="11"/>
  <c r="E324" i="11"/>
  <c r="E338" i="11"/>
  <c r="D404" i="11"/>
  <c r="D455" i="11"/>
  <c r="D261" i="11"/>
  <c r="K497" i="11"/>
  <c r="C198" i="11"/>
  <c r="D494" i="11"/>
  <c r="K498" i="11"/>
  <c r="C55" i="11"/>
  <c r="D145" i="11"/>
  <c r="D157" i="11"/>
  <c r="C338" i="11"/>
  <c r="C455" i="11"/>
  <c r="E494" i="11"/>
  <c r="K495" i="11"/>
  <c r="J498" i="11"/>
  <c r="E79" i="11"/>
  <c r="C106" i="11"/>
  <c r="E106" i="11"/>
  <c r="E455" i="11"/>
  <c r="C494" i="11"/>
  <c r="D79" i="11"/>
  <c r="L495" i="11"/>
  <c r="J495" i="11"/>
  <c r="L497" i="11"/>
  <c r="C503" i="11" l="1"/>
  <c r="C502" i="11" s="1"/>
  <c r="K500" i="11"/>
  <c r="D503" i="11"/>
  <c r="D502" i="11" s="1"/>
  <c r="E503" i="11"/>
  <c r="E502" i="11" s="1"/>
  <c r="J500" i="11"/>
  <c r="L500" i="11"/>
  <c r="K8" i="11" l="1"/>
  <c r="L8" i="11"/>
  <c r="K9" i="11"/>
  <c r="L9" i="11"/>
  <c r="K10" i="11"/>
  <c r="L10" i="11"/>
  <c r="J10" i="11"/>
  <c r="J9" i="11"/>
  <c r="J8" i="11"/>
  <c r="D42" i="11"/>
  <c r="K11" i="11" s="1"/>
  <c r="C42" i="11"/>
  <c r="J11" i="11" s="1"/>
  <c r="J701" i="11"/>
  <c r="J12" i="11" l="1"/>
  <c r="K12" i="11"/>
  <c r="C684" i="11"/>
  <c r="K927" i="11"/>
  <c r="L927" i="11"/>
  <c r="J927" i="11"/>
  <c r="C922" i="11"/>
  <c r="C780" i="11"/>
  <c r="C772" i="11"/>
  <c r="C559" i="11"/>
  <c r="D559" i="11"/>
  <c r="E559" i="11"/>
  <c r="C564" i="11"/>
  <c r="D564" i="11"/>
  <c r="E564" i="11"/>
  <c r="C569" i="11"/>
  <c r="D569" i="11"/>
  <c r="E569" i="11"/>
  <c r="C576" i="11"/>
  <c r="D576" i="11"/>
  <c r="E576" i="11"/>
  <c r="C581" i="11"/>
  <c r="D581" i="11"/>
  <c r="E581" i="11"/>
  <c r="C597" i="11"/>
  <c r="D597" i="11"/>
  <c r="E597" i="11"/>
  <c r="C602" i="11"/>
  <c r="D602" i="11"/>
  <c r="E602" i="11"/>
  <c r="C607" i="11"/>
  <c r="D607" i="11"/>
  <c r="E607" i="11"/>
  <c r="C613" i="11"/>
  <c r="D613" i="11"/>
  <c r="E613" i="11"/>
  <c r="C616" i="11"/>
  <c r="D616" i="11"/>
  <c r="E616" i="11"/>
  <c r="C621" i="11"/>
  <c r="D621" i="11"/>
  <c r="E621" i="11"/>
  <c r="C624" i="11"/>
  <c r="D624" i="11"/>
  <c r="E624" i="11"/>
  <c r="C627" i="11"/>
  <c r="D627" i="11"/>
  <c r="E627" i="11"/>
  <c r="C630" i="11"/>
  <c r="D630" i="11"/>
  <c r="E630" i="11"/>
  <c r="C635" i="11"/>
  <c r="D635" i="11"/>
  <c r="E635" i="11"/>
  <c r="C638" i="11"/>
  <c r="D638" i="11"/>
  <c r="E638" i="11"/>
  <c r="C643" i="11"/>
  <c r="D643" i="11"/>
  <c r="E643" i="11"/>
  <c r="C646" i="11"/>
  <c r="D646" i="11"/>
  <c r="E646" i="11"/>
  <c r="C651" i="11"/>
  <c r="D651" i="11"/>
  <c r="E651" i="11"/>
  <c r="C663" i="11"/>
  <c r="D663" i="11"/>
  <c r="E663" i="11"/>
  <c r="C666" i="11"/>
  <c r="D666" i="11"/>
  <c r="E666" i="11"/>
  <c r="C669" i="11"/>
  <c r="D669" i="11"/>
  <c r="E669" i="11"/>
  <c r="C674" i="11"/>
  <c r="D674" i="11"/>
  <c r="E674" i="11"/>
  <c r="C677" i="11"/>
  <c r="D677" i="11"/>
  <c r="E677" i="11"/>
  <c r="C680" i="11"/>
  <c r="D680" i="11"/>
  <c r="E680" i="11"/>
  <c r="D684" i="11"/>
  <c r="E684" i="11"/>
  <c r="C687" i="11"/>
  <c r="D687" i="11"/>
  <c r="E687" i="11"/>
  <c r="C690" i="11"/>
  <c r="D690" i="11"/>
  <c r="E690" i="11"/>
  <c r="C693" i="11"/>
  <c r="D693" i="11"/>
  <c r="E693" i="11"/>
  <c r="C696" i="11"/>
  <c r="D696" i="11"/>
  <c r="E696" i="11"/>
  <c r="C699" i="11"/>
  <c r="D699" i="11"/>
  <c r="E699" i="11"/>
  <c r="C703" i="11"/>
  <c r="D703" i="11"/>
  <c r="E703" i="11"/>
  <c r="C716" i="11"/>
  <c r="D716" i="11"/>
  <c r="E716" i="11"/>
  <c r="C719" i="11"/>
  <c r="D719" i="11"/>
  <c r="E719" i="11"/>
  <c r="C725" i="11"/>
  <c r="D725" i="11"/>
  <c r="E725" i="11"/>
  <c r="C728" i="11"/>
  <c r="D728" i="11"/>
  <c r="E728" i="11"/>
  <c r="C731" i="11"/>
  <c r="D731" i="11"/>
  <c r="E731" i="11"/>
  <c r="C748" i="11"/>
  <c r="D748" i="11"/>
  <c r="E748" i="11"/>
  <c r="C751" i="11"/>
  <c r="D751" i="11"/>
  <c r="E751" i="11"/>
  <c r="C754" i="11"/>
  <c r="D754" i="11"/>
  <c r="E754" i="11"/>
  <c r="C757" i="11"/>
  <c r="D757" i="11"/>
  <c r="E757" i="11"/>
  <c r="D772" i="11"/>
  <c r="E772" i="11"/>
  <c r="D780" i="11"/>
  <c r="E780" i="11"/>
  <c r="C786" i="11"/>
  <c r="D786" i="11"/>
  <c r="E786" i="11"/>
  <c r="C794" i="11"/>
  <c r="D794" i="11"/>
  <c r="E794" i="11"/>
  <c r="C802" i="11"/>
  <c r="D802" i="11"/>
  <c r="E802" i="11"/>
  <c r="C810" i="11"/>
  <c r="D810" i="11"/>
  <c r="E810" i="11"/>
  <c r="C816" i="11"/>
  <c r="D816" i="11"/>
  <c r="E816" i="11"/>
  <c r="C825" i="11"/>
  <c r="D825" i="11"/>
  <c r="E825" i="11"/>
  <c r="C831" i="11"/>
  <c r="D831" i="11"/>
  <c r="E831" i="11"/>
  <c r="C837" i="11"/>
  <c r="D837" i="11"/>
  <c r="E837" i="11"/>
  <c r="C843" i="11"/>
  <c r="D843" i="11"/>
  <c r="E843" i="11"/>
  <c r="C851" i="11"/>
  <c r="D851" i="11"/>
  <c r="E851" i="11"/>
  <c r="C857" i="11"/>
  <c r="D857" i="11"/>
  <c r="E857" i="11"/>
  <c r="C863" i="11"/>
  <c r="D863" i="11"/>
  <c r="E863" i="11"/>
  <c r="C872" i="11"/>
  <c r="D872" i="11"/>
  <c r="E872" i="11"/>
  <c r="C878" i="11"/>
  <c r="D878" i="11"/>
  <c r="E878" i="11"/>
  <c r="C884" i="11"/>
  <c r="D884" i="11"/>
  <c r="E884" i="11"/>
  <c r="C890" i="11"/>
  <c r="D890" i="11"/>
  <c r="E890" i="11"/>
  <c r="C896" i="11"/>
  <c r="D896" i="11"/>
  <c r="E896" i="11"/>
  <c r="C902" i="11"/>
  <c r="D902" i="11"/>
  <c r="E902" i="11"/>
  <c r="C910" i="11"/>
  <c r="D910" i="11"/>
  <c r="E910" i="11"/>
  <c r="C916" i="11"/>
  <c r="D916" i="11"/>
  <c r="E916" i="11"/>
  <c r="D922" i="11"/>
  <c r="E922" i="11"/>
  <c r="C928" i="11"/>
  <c r="D928" i="11"/>
  <c r="E928" i="11"/>
  <c r="C944" i="11"/>
  <c r="D944" i="11"/>
  <c r="E944" i="11"/>
  <c r="C950" i="11"/>
  <c r="D950" i="11"/>
  <c r="E950" i="11"/>
  <c r="C956" i="11"/>
  <c r="D956" i="11"/>
  <c r="E956" i="11"/>
  <c r="C962" i="11"/>
  <c r="D962" i="11"/>
  <c r="E962" i="11"/>
  <c r="C968" i="11"/>
  <c r="D968" i="11"/>
  <c r="E968" i="11"/>
  <c r="C974" i="11"/>
  <c r="D974" i="11"/>
  <c r="E974" i="11"/>
  <c r="C980" i="11"/>
  <c r="D980" i="11"/>
  <c r="E980" i="11"/>
  <c r="C986" i="11"/>
  <c r="D986" i="11"/>
  <c r="E986" i="11"/>
  <c r="C992" i="11"/>
  <c r="D992" i="11"/>
  <c r="E992" i="11"/>
  <c r="C1000" i="11"/>
  <c r="D1000" i="11"/>
  <c r="E1000" i="11"/>
  <c r="C1006" i="11"/>
  <c r="D1006" i="11"/>
  <c r="E1006" i="11"/>
  <c r="C1012" i="11"/>
  <c r="D1012" i="11"/>
  <c r="E1012" i="11"/>
  <c r="C1018" i="11"/>
  <c r="D1018" i="11"/>
  <c r="E1018" i="11"/>
  <c r="C1024" i="11"/>
  <c r="D1024" i="11"/>
  <c r="E1024" i="11"/>
  <c r="L923" i="11"/>
  <c r="K700" i="11"/>
  <c r="L700" i="11"/>
  <c r="J700" i="11"/>
  <c r="K923" i="11"/>
  <c r="J923" i="11"/>
  <c r="K924" i="11"/>
  <c r="L924" i="11"/>
  <c r="K925" i="11"/>
  <c r="L925" i="11"/>
  <c r="K926" i="11"/>
  <c r="L926" i="11"/>
  <c r="J926" i="11"/>
  <c r="J925" i="11"/>
  <c r="J924" i="11"/>
  <c r="J1039" i="11"/>
  <c r="D25" i="13"/>
  <c r="E25" i="13"/>
  <c r="D12" i="13"/>
  <c r="E12" i="13"/>
  <c r="D9" i="13"/>
  <c r="D7" i="13" s="1"/>
  <c r="D28" i="13" s="1"/>
  <c r="E9" i="13"/>
  <c r="E7" i="13" s="1"/>
  <c r="E28" i="13" s="1"/>
  <c r="E30" i="13" s="1"/>
  <c r="E24" i="11"/>
  <c r="D24" i="11"/>
  <c r="E42" i="11"/>
  <c r="L11" i="11" s="1"/>
  <c r="L12" i="11" s="1"/>
  <c r="C321" i="13"/>
  <c r="D37" i="13"/>
  <c r="K1433" i="11"/>
  <c r="L1433" i="11"/>
  <c r="K1434" i="11"/>
  <c r="L1434" i="11"/>
  <c r="K1435" i="11"/>
  <c r="L1435" i="11"/>
  <c r="K1436" i="11"/>
  <c r="L1436" i="11"/>
  <c r="K1437" i="11"/>
  <c r="L1437" i="11"/>
  <c r="K1438" i="11"/>
  <c r="L1438" i="11"/>
  <c r="K1439" i="11"/>
  <c r="L1439" i="11"/>
  <c r="K1440" i="11"/>
  <c r="L1440" i="11"/>
  <c r="J1434" i="11"/>
  <c r="J1435" i="11"/>
  <c r="J1436" i="11"/>
  <c r="J1437" i="11"/>
  <c r="J1438" i="11"/>
  <c r="J1439" i="11"/>
  <c r="J1440" i="11"/>
  <c r="J1433" i="11"/>
  <c r="K1273" i="11"/>
  <c r="L1273" i="11"/>
  <c r="K1274" i="11"/>
  <c r="L1274" i="11"/>
  <c r="K1275" i="11"/>
  <c r="L1275" i="11"/>
  <c r="K1276" i="11"/>
  <c r="L1276" i="11"/>
  <c r="K1277" i="11"/>
  <c r="L1277" i="11"/>
  <c r="J1274" i="11"/>
  <c r="J1275" i="11"/>
  <c r="J1276" i="11"/>
  <c r="J1277" i="11"/>
  <c r="J1273" i="11"/>
  <c r="K1088" i="11"/>
  <c r="L1088" i="11"/>
  <c r="K1089" i="11"/>
  <c r="L1089" i="11"/>
  <c r="K1090" i="11"/>
  <c r="L1090" i="11"/>
  <c r="K1091" i="11"/>
  <c r="L1091" i="11"/>
  <c r="K1092" i="11"/>
  <c r="L1092" i="11"/>
  <c r="J1092" i="11"/>
  <c r="J1091" i="11"/>
  <c r="J1090" i="11"/>
  <c r="J1089" i="11"/>
  <c r="J1088" i="11"/>
  <c r="K1039" i="11"/>
  <c r="L1039" i="11"/>
  <c r="K1040" i="11"/>
  <c r="L1040" i="11"/>
  <c r="K1041" i="11"/>
  <c r="L1041" i="11"/>
  <c r="K1042" i="11"/>
  <c r="L1042" i="11"/>
  <c r="K1043" i="11"/>
  <c r="L1043" i="11"/>
  <c r="K755" i="11"/>
  <c r="L755" i="11"/>
  <c r="K756" i="11"/>
  <c r="L756" i="11"/>
  <c r="J755" i="11"/>
  <c r="J756" i="11"/>
  <c r="K734" i="11"/>
  <c r="L734" i="11"/>
  <c r="K735" i="11"/>
  <c r="L735" i="11"/>
  <c r="J734" i="11"/>
  <c r="J735" i="11"/>
  <c r="K699" i="11"/>
  <c r="L699" i="11"/>
  <c r="K701" i="11"/>
  <c r="L701" i="11"/>
  <c r="K702" i="11"/>
  <c r="L702" i="11"/>
  <c r="J699" i="11"/>
  <c r="J702" i="11"/>
  <c r="L650" i="11"/>
  <c r="K650" i="11"/>
  <c r="J650" i="11"/>
  <c r="J649" i="11"/>
  <c r="K577" i="11"/>
  <c r="L577" i="11"/>
  <c r="K578" i="11"/>
  <c r="L578" i="11"/>
  <c r="K579" i="11"/>
  <c r="L579" i="11"/>
  <c r="K580" i="11"/>
  <c r="L580" i="11"/>
  <c r="J578" i="11"/>
  <c r="J579" i="11"/>
  <c r="J580" i="11"/>
  <c r="J577" i="11"/>
  <c r="K532" i="11"/>
  <c r="L532" i="11"/>
  <c r="K533" i="11"/>
  <c r="L533" i="11"/>
  <c r="J533" i="11"/>
  <c r="J532" i="11"/>
  <c r="L736" i="11" l="1"/>
  <c r="J736" i="11"/>
  <c r="K736" i="11"/>
  <c r="C584" i="11"/>
  <c r="C583" i="11" s="1"/>
  <c r="C759" i="11"/>
  <c r="E759" i="11"/>
  <c r="C706" i="11"/>
  <c r="C705" i="11" s="1"/>
  <c r="D759" i="11"/>
  <c r="E738" i="11"/>
  <c r="C738" i="11"/>
  <c r="D584" i="11"/>
  <c r="D583" i="11" s="1"/>
  <c r="E584" i="11"/>
  <c r="E583" i="11" s="1"/>
  <c r="D931" i="11"/>
  <c r="D930" i="11" s="1"/>
  <c r="D738" i="11"/>
  <c r="D653" i="11"/>
  <c r="E653" i="11"/>
  <c r="C653" i="11"/>
  <c r="E931" i="11"/>
  <c r="E930" i="11" s="1"/>
  <c r="D706" i="11"/>
  <c r="D705" i="11" s="1"/>
  <c r="E706" i="11"/>
  <c r="E705" i="11" s="1"/>
  <c r="C931" i="11"/>
  <c r="C930" i="11" s="1"/>
  <c r="K928" i="11"/>
  <c r="L928" i="11"/>
  <c r="J703" i="11"/>
  <c r="J757" i="11"/>
  <c r="K534" i="11"/>
  <c r="L534" i="11"/>
  <c r="J581" i="11"/>
  <c r="K703" i="11"/>
  <c r="J1093" i="11"/>
  <c r="L757" i="11"/>
  <c r="J534" i="11"/>
  <c r="K1093" i="11"/>
  <c r="J1441" i="11"/>
  <c r="J1278" i="11"/>
  <c r="J651" i="11"/>
  <c r="J928" i="11"/>
  <c r="K581" i="11"/>
  <c r="K1441" i="11"/>
  <c r="L1441" i="11"/>
  <c r="L703" i="11"/>
  <c r="K757" i="11"/>
  <c r="L581" i="11"/>
  <c r="L1278" i="11"/>
  <c r="L1093" i="11"/>
  <c r="K1278" i="11"/>
  <c r="L1044" i="11"/>
  <c r="K1044" i="11"/>
  <c r="J1042" i="11"/>
  <c r="J1043" i="11"/>
  <c r="J1041" i="11"/>
  <c r="J1040" i="11"/>
  <c r="J1044" i="11" l="1"/>
  <c r="E418" i="13"/>
  <c r="D418" i="13"/>
  <c r="C418" i="13"/>
  <c r="E415" i="13"/>
  <c r="D415" i="13"/>
  <c r="C415" i="13"/>
  <c r="E405" i="13"/>
  <c r="D405" i="13"/>
  <c r="C405" i="13"/>
  <c r="E402" i="13"/>
  <c r="D402" i="13"/>
  <c r="C402" i="13"/>
  <c r="E390" i="13"/>
  <c r="D390" i="13"/>
  <c r="C390" i="13"/>
  <c r="E387" i="13"/>
  <c r="D387" i="13"/>
  <c r="C387" i="13"/>
  <c r="E377" i="13"/>
  <c r="D377" i="13"/>
  <c r="C377" i="13"/>
  <c r="E374" i="13"/>
  <c r="D374" i="13"/>
  <c r="C374" i="13"/>
  <c r="E362" i="13"/>
  <c r="D362" i="13"/>
  <c r="C362" i="13"/>
  <c r="E359" i="13"/>
  <c r="D359" i="13"/>
  <c r="C359" i="13"/>
  <c r="E349" i="13"/>
  <c r="D349" i="13"/>
  <c r="C349" i="13"/>
  <c r="E346" i="13"/>
  <c r="D346" i="13"/>
  <c r="C346" i="13"/>
  <c r="E334" i="13"/>
  <c r="D334" i="13"/>
  <c r="C334" i="13"/>
  <c r="E331" i="13"/>
  <c r="D331" i="13"/>
  <c r="C331" i="13"/>
  <c r="E321" i="13"/>
  <c r="D321" i="13"/>
  <c r="E318" i="13"/>
  <c r="D318" i="13"/>
  <c r="C318" i="13"/>
  <c r="E306" i="13"/>
  <c r="D306" i="13"/>
  <c r="C306" i="13"/>
  <c r="E303" i="13"/>
  <c r="D303" i="13"/>
  <c r="C303" i="13"/>
  <c r="E293" i="13"/>
  <c r="D293" i="13"/>
  <c r="C293" i="13"/>
  <c r="E290" i="13"/>
  <c r="D290" i="13"/>
  <c r="C290" i="13"/>
  <c r="E278" i="13"/>
  <c r="D278" i="13"/>
  <c r="C278" i="13"/>
  <c r="E275" i="13"/>
  <c r="D275" i="13"/>
  <c r="C275" i="13"/>
  <c r="E265" i="13"/>
  <c r="E260" i="13" s="1"/>
  <c r="D265" i="13"/>
  <c r="C265" i="13"/>
  <c r="C260" i="13" s="1"/>
  <c r="E250" i="13"/>
  <c r="D250" i="13"/>
  <c r="C250" i="13"/>
  <c r="E247" i="13"/>
  <c r="D247" i="13"/>
  <c r="C247" i="13"/>
  <c r="E237" i="13"/>
  <c r="D237" i="13"/>
  <c r="C237" i="13"/>
  <c r="E234" i="13"/>
  <c r="D234" i="13"/>
  <c r="C234" i="13"/>
  <c r="E222" i="13"/>
  <c r="D222" i="13"/>
  <c r="C222" i="13"/>
  <c r="E219" i="13"/>
  <c r="D219" i="13"/>
  <c r="C219" i="13"/>
  <c r="E209" i="13"/>
  <c r="D209" i="13"/>
  <c r="C209" i="13"/>
  <c r="E206" i="13"/>
  <c r="D206" i="13"/>
  <c r="C206" i="13"/>
  <c r="E194" i="13"/>
  <c r="D194" i="13"/>
  <c r="C194" i="13"/>
  <c r="E191" i="13"/>
  <c r="D191" i="13"/>
  <c r="C191" i="13"/>
  <c r="E181" i="13"/>
  <c r="D181" i="13"/>
  <c r="C181" i="13"/>
  <c r="E178" i="13"/>
  <c r="D178" i="13"/>
  <c r="C178" i="13"/>
  <c r="E166" i="13"/>
  <c r="D166" i="13"/>
  <c r="C166" i="13"/>
  <c r="E163" i="13"/>
  <c r="D163" i="13"/>
  <c r="C163" i="13"/>
  <c r="E153" i="13"/>
  <c r="D153" i="13"/>
  <c r="C153" i="13"/>
  <c r="E150" i="13"/>
  <c r="D150" i="13"/>
  <c r="C150" i="13"/>
  <c r="E138" i="13"/>
  <c r="D138" i="13"/>
  <c r="C138" i="13"/>
  <c r="E135" i="13"/>
  <c r="D135" i="13"/>
  <c r="C135" i="13"/>
  <c r="E125" i="13"/>
  <c r="D125" i="13"/>
  <c r="C125" i="13"/>
  <c r="E122" i="13"/>
  <c r="D122" i="13"/>
  <c r="C122" i="13"/>
  <c r="E110" i="13"/>
  <c r="D110" i="13"/>
  <c r="C110" i="13"/>
  <c r="E107" i="13"/>
  <c r="D107" i="13"/>
  <c r="C107" i="13"/>
  <c r="E97" i="13"/>
  <c r="D97" i="13"/>
  <c r="C97" i="13"/>
  <c r="E94" i="13"/>
  <c r="D94" i="13"/>
  <c r="C94" i="13"/>
  <c r="C1414" i="11"/>
  <c r="C281" i="13" l="1"/>
  <c r="D260" i="13"/>
  <c r="C316" i="13"/>
  <c r="C337" i="13" s="1"/>
  <c r="E316" i="13"/>
  <c r="E337" i="13" s="1"/>
  <c r="D316" i="13"/>
  <c r="D337" i="13" s="1"/>
  <c r="D339" i="13" s="1"/>
  <c r="C372" i="13"/>
  <c r="C393" i="13" s="1"/>
  <c r="D372" i="13"/>
  <c r="D393" i="13" s="1"/>
  <c r="E400" i="13"/>
  <c r="E421" i="13" s="1"/>
  <c r="E423" i="13" s="1"/>
  <c r="E372" i="13"/>
  <c r="E393" i="13" s="1"/>
  <c r="E395" i="13" s="1"/>
  <c r="C400" i="13"/>
  <c r="C421" i="13" s="1"/>
  <c r="D400" i="13"/>
  <c r="D421" i="13" s="1"/>
  <c r="C344" i="13"/>
  <c r="C365" i="13" s="1"/>
  <c r="E344" i="13"/>
  <c r="E365" i="13" s="1"/>
  <c r="D344" i="13"/>
  <c r="D365" i="13" s="1"/>
  <c r="D367" i="13" s="1"/>
  <c r="E281" i="13"/>
  <c r="D288" i="13"/>
  <c r="D309" i="13" s="1"/>
  <c r="D311" i="13" s="1"/>
  <c r="E288" i="13"/>
  <c r="E309" i="13" s="1"/>
  <c r="C288" i="13"/>
  <c r="C309" i="13" s="1"/>
  <c r="E232" i="13"/>
  <c r="E253" i="13" s="1"/>
  <c r="D281" i="13"/>
  <c r="D283" i="13" s="1"/>
  <c r="C176" i="13"/>
  <c r="C197" i="13" s="1"/>
  <c r="D232" i="13"/>
  <c r="D253" i="13" s="1"/>
  <c r="D255" i="13" s="1"/>
  <c r="C232" i="13"/>
  <c r="C253" i="13" s="1"/>
  <c r="D176" i="13"/>
  <c r="D197" i="13" s="1"/>
  <c r="D199" i="13" s="1"/>
  <c r="E176" i="13"/>
  <c r="E197" i="13" s="1"/>
  <c r="C204" i="13"/>
  <c r="C225" i="13" s="1"/>
  <c r="D204" i="13"/>
  <c r="D225" i="13" s="1"/>
  <c r="E204" i="13"/>
  <c r="E225" i="13" s="1"/>
  <c r="E227" i="13" s="1"/>
  <c r="C148" i="13"/>
  <c r="C169" i="13" s="1"/>
  <c r="D148" i="13"/>
  <c r="D169" i="13" s="1"/>
  <c r="D171" i="13" s="1"/>
  <c r="E148" i="13"/>
  <c r="E169" i="13" s="1"/>
  <c r="C120" i="13"/>
  <c r="C141" i="13" s="1"/>
  <c r="D120" i="13"/>
  <c r="D141" i="13" s="1"/>
  <c r="E120" i="13"/>
  <c r="E141" i="13" s="1"/>
  <c r="C92" i="13"/>
  <c r="C113" i="13" s="1"/>
  <c r="D92" i="13"/>
  <c r="D113" i="13" s="1"/>
  <c r="D115" i="13" s="1"/>
  <c r="E92" i="13"/>
  <c r="E113" i="13" s="1"/>
  <c r="E115" i="13" s="1"/>
  <c r="C1061" i="11"/>
  <c r="E171" i="13" l="1"/>
  <c r="E283" i="13"/>
  <c r="D395" i="13"/>
  <c r="E367" i="13"/>
  <c r="E339" i="13"/>
  <c r="D227" i="13"/>
  <c r="E255" i="13"/>
  <c r="D423" i="13"/>
  <c r="E143" i="13"/>
  <c r="D143" i="13"/>
  <c r="E199" i="13"/>
  <c r="E311" i="13"/>
  <c r="K1214" i="11"/>
  <c r="L1214" i="11"/>
  <c r="K1215" i="11"/>
  <c r="L1215" i="11"/>
  <c r="K1216" i="11"/>
  <c r="L1216" i="11"/>
  <c r="K1217" i="11"/>
  <c r="L1217" i="11"/>
  <c r="K1218" i="11"/>
  <c r="L1218" i="11"/>
  <c r="K1219" i="11"/>
  <c r="L1219" i="11"/>
  <c r="K1220" i="11"/>
  <c r="L1220" i="11"/>
  <c r="K1221" i="11"/>
  <c r="L1221" i="11"/>
  <c r="J1221" i="11"/>
  <c r="J1220" i="11"/>
  <c r="J1219" i="11"/>
  <c r="J1218" i="11"/>
  <c r="J1217" i="11"/>
  <c r="J1216" i="11"/>
  <c r="J1215" i="11"/>
  <c r="J1214" i="11"/>
  <c r="J1222" i="11" l="1"/>
  <c r="L1222" i="11"/>
  <c r="K1222" i="11"/>
  <c r="D53" i="13" l="1"/>
  <c r="D56" i="13" s="1"/>
  <c r="E53" i="13"/>
  <c r="E56" i="13" s="1"/>
  <c r="C40" i="13"/>
  <c r="E58" i="13" l="1"/>
  <c r="E59" i="13"/>
  <c r="D59" i="13"/>
  <c r="K649" i="11"/>
  <c r="K651" i="11" s="1"/>
  <c r="L649" i="11"/>
  <c r="L651" i="11" s="1"/>
  <c r="C1170" i="11" l="1"/>
  <c r="D1170" i="11"/>
  <c r="E1170" i="11"/>
  <c r="D82" i="13"/>
  <c r="E82" i="13"/>
  <c r="D79" i="13"/>
  <c r="E79" i="13"/>
  <c r="D69" i="13"/>
  <c r="E69" i="13"/>
  <c r="D66" i="13"/>
  <c r="E66" i="13"/>
  <c r="C82" i="13"/>
  <c r="C79" i="13"/>
  <c r="C69" i="13"/>
  <c r="C66" i="13"/>
  <c r="C53" i="13"/>
  <c r="C50" i="13"/>
  <c r="C56" i="13" s="1"/>
  <c r="D58" i="13" s="1"/>
  <c r="C516" i="11"/>
  <c r="D516" i="11"/>
  <c r="E516" i="11"/>
  <c r="D519" i="11"/>
  <c r="E519" i="11"/>
  <c r="C519" i="11"/>
  <c r="D534" i="11"/>
  <c r="E534" i="11"/>
  <c r="D525" i="11"/>
  <c r="E525" i="11"/>
  <c r="C525" i="11"/>
  <c r="C534" i="11"/>
  <c r="C59" i="13" l="1"/>
  <c r="E64" i="13"/>
  <c r="E85" i="13" s="1"/>
  <c r="D64" i="13"/>
  <c r="D85" i="13" s="1"/>
  <c r="D547" i="11"/>
  <c r="D546" i="11" s="1"/>
  <c r="E547" i="11"/>
  <c r="E546" i="11" s="1"/>
  <c r="C547" i="11"/>
  <c r="C546" i="11" s="1"/>
  <c r="C64" i="13"/>
  <c r="C85" i="13" s="1"/>
  <c r="E87" i="13" l="1"/>
  <c r="D87" i="13"/>
  <c r="C25" i="13"/>
  <c r="C22" i="13"/>
  <c r="C12" i="13"/>
  <c r="C7" i="13" s="1"/>
  <c r="C28" i="13" s="1"/>
  <c r="D30" i="13" s="1"/>
  <c r="C9" i="13"/>
  <c r="E1441" i="11"/>
  <c r="D1441" i="11"/>
  <c r="C1441" i="11"/>
  <c r="E1432" i="11"/>
  <c r="D1432" i="11"/>
  <c r="C1432" i="11"/>
  <c r="E1423" i="11"/>
  <c r="D1423" i="11"/>
  <c r="C1423" i="11"/>
  <c r="D1414" i="11"/>
  <c r="E1414" i="11"/>
  <c r="E1278" i="11"/>
  <c r="D1278" i="11"/>
  <c r="C1278" i="11"/>
  <c r="E1270" i="11"/>
  <c r="D1270" i="11"/>
  <c r="C1270" i="11"/>
  <c r="E1264" i="11"/>
  <c r="D1264" i="11"/>
  <c r="C1264" i="11"/>
  <c r="E1258" i="11"/>
  <c r="D1258" i="11"/>
  <c r="C1258" i="11"/>
  <c r="E1250" i="11"/>
  <c r="D1250" i="11"/>
  <c r="C1250" i="11"/>
  <c r="E1244" i="11"/>
  <c r="D1244" i="11"/>
  <c r="C1244" i="11"/>
  <c r="E1238" i="11"/>
  <c r="D1238" i="11"/>
  <c r="C1238" i="11"/>
  <c r="C1144" i="11"/>
  <c r="E1222" i="11"/>
  <c r="D1222" i="11"/>
  <c r="C1222" i="11"/>
  <c r="E1213" i="11"/>
  <c r="D1213" i="11"/>
  <c r="C1213" i="11"/>
  <c r="E1201" i="11"/>
  <c r="D1201" i="11"/>
  <c r="C1201" i="11"/>
  <c r="E1190" i="11"/>
  <c r="D1190" i="11"/>
  <c r="C1190" i="11"/>
  <c r="C1181" i="11"/>
  <c r="D1181" i="11"/>
  <c r="E1181" i="11"/>
  <c r="D1144" i="11"/>
  <c r="E1144" i="11"/>
  <c r="D1112" i="11"/>
  <c r="E1112" i="11"/>
  <c r="C1112" i="11"/>
  <c r="E1161" i="11"/>
  <c r="D1161" i="11"/>
  <c r="C1161" i="11"/>
  <c r="E1135" i="11"/>
  <c r="D1135" i="11"/>
  <c r="C1135" i="11"/>
  <c r="E1093" i="11"/>
  <c r="D1093" i="11"/>
  <c r="C1093" i="11"/>
  <c r="E1087" i="11"/>
  <c r="D1087" i="11"/>
  <c r="C1087" i="11"/>
  <c r="E1081" i="11"/>
  <c r="D1081" i="11"/>
  <c r="C1081" i="11"/>
  <c r="E1073" i="11"/>
  <c r="D1073" i="11"/>
  <c r="C1073" i="11"/>
  <c r="E1067" i="11"/>
  <c r="D1067" i="11"/>
  <c r="C1067" i="11"/>
  <c r="D1444" i="11" l="1"/>
  <c r="D1443" i="11" s="1"/>
  <c r="C1444" i="11"/>
  <c r="C1443" i="11" s="1"/>
  <c r="E1444" i="11"/>
  <c r="E1443" i="11" s="1"/>
  <c r="C1096" i="11"/>
  <c r="C1095" i="11" s="1"/>
  <c r="C1225" i="11"/>
  <c r="C1224" i="11" s="1"/>
  <c r="E1225" i="11"/>
  <c r="E1224" i="11" s="1"/>
  <c r="D1225" i="11"/>
  <c r="D1224" i="11" s="1"/>
  <c r="C1281" i="11"/>
  <c r="C1280" i="11" s="1"/>
  <c r="D1281" i="11"/>
  <c r="D1280" i="11" s="1"/>
  <c r="E1281" i="11"/>
  <c r="E1280" i="11" s="1"/>
  <c r="E1061" i="11"/>
  <c r="E1096" i="11" s="1"/>
  <c r="E1095" i="11" s="1"/>
  <c r="D1061" i="11"/>
  <c r="D1096" i="11" s="1"/>
  <c r="D1095" i="11" s="1"/>
  <c r="E1044" i="11"/>
  <c r="D1044" i="11"/>
  <c r="C1044" i="11"/>
  <c r="E1038" i="11"/>
  <c r="D1038" i="11"/>
  <c r="C1038" i="11"/>
  <c r="E1032" i="11"/>
  <c r="D1032" i="11"/>
  <c r="C1032" i="11"/>
  <c r="D1047" i="11" l="1"/>
  <c r="D1046" i="11" s="1"/>
  <c r="E1047" i="11"/>
  <c r="E1046" i="11" s="1"/>
  <c r="C1047" i="11"/>
  <c r="C1046" i="11" s="1"/>
</calcChain>
</file>

<file path=xl/sharedStrings.xml><?xml version="1.0" encoding="utf-8"?>
<sst xmlns="http://schemas.openxmlformats.org/spreadsheetml/2006/main" count="5085" uniqueCount="1672">
  <si>
    <t>PATVIRTINTA</t>
  </si>
  <si>
    <t>20__m. _______d. sprendimu Nr. _______</t>
  </si>
  <si>
    <t>PANEVĖŽIO MIESTO SAVIVALDYBĖS</t>
  </si>
  <si>
    <t>2024-2026 METŲ STRATEGINIS VEIKLOS PLANAS</t>
  </si>
  <si>
    <t>I SKYRIUS</t>
  </si>
  <si>
    <t>SAVIVALDYBĖS MISIJA IR VEIKLOS PRIORITETAI</t>
  </si>
  <si>
    <t>II SKYRIUS</t>
  </si>
  <si>
    <t>SSPP tikslai ir uždaviniai</t>
  </si>
  <si>
    <t>Siektinos stebėsenos rodiklio reikšmės</t>
  </si>
  <si>
    <t>III SKYRIUS</t>
  </si>
  <si>
    <t>PLANUOJAMI PASIEKTI REZULTATAI</t>
  </si>
  <si>
    <t>IV SKYRIUS</t>
  </si>
  <si>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</si>
  <si>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</si>
  <si>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</si>
  <si>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</si>
  <si>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</si>
  <si>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</si>
  <si>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</si>
  <si>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Stebėsenos rodiklio kodas</t>
  </si>
  <si>
    <t>Stebėsenos rodiklio pavadinimas</t>
  </si>
  <si>
    <t>Siektinos stebėsenos rodiklių reikšmės</t>
  </si>
  <si>
    <t>Savivaldybės strateginio plėtros plano rodiklis</t>
  </si>
  <si>
    <t>V SKYRIUS</t>
  </si>
  <si>
    <t>SAVIVALDYBĖS VALDOMŲ ĮMONIŲ IR VIEŠŲJŲ ĮSTAIGŲ PLANUOJAMOS PASIEKTI PAGRINDINIŲ VEIKLOS RODIKLIŲ REIKŠMĖS</t>
  </si>
  <si>
    <t xml:space="preserve">Šio skyriaus 5 lentelėje pateikiama informacija apie savivaldybės valdomų įmonių ir viešųjų įstaigų, kurių savininkė yra savivaldybė arba kai savivaldybė turi 50 ir daugiau procentų balsų visuotiniame dalininkų susirinkime, n–(n + 2) metais planuojamas pasiekti pagrindinių veiklos rodiklių reikšmes. </t>
  </si>
  <si>
    <t xml:space="preserve">Pagrindiniai veiklos rodikliai, atsižvelgiant į savivaldybės valdomos įmonės arba viešosios įstaigos veiklą, jos tikslus, suprantami kaip rodikliai, geriausiai parodantys savivaldybės plėtros tikslų siekimą. Nustatomi pagrindiniai veiklos rodikliai turi būti susiję su savivaldybės plėtros tikslais arba, jeigu įmanoma, SSVP programų uždaviniais. </t>
  </si>
  <si>
    <t>Informacija apie viešųjų įstaigų, kai savivaldybė turi mažiau nei 50 procentų balsų visuotiniame dalininkų susirinkime, planuojamas pasiekti pagrindinių veiklos rodiklių reikšmes taip pat gali būti pateikiama šio skyriaus 5 lentelėje, tačiau ji nėra privaloma.</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</si>
  <si>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</si>
  <si>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</si>
  <si>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</si>
  <si>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</si>
  <si>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</si>
  <si>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Viešųjų įstaigų planuojami pasiekti pagrindiniai veiklos rodikliai ir jų reikšmės</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</si>
  <si>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</si>
  <si>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</si>
  <si>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</si>
  <si>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</si>
  <si>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</si>
  <si>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</si>
  <si>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</si>
  <si>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</si>
  <si>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</si>
  <si>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2024 m.</t>
  </si>
  <si>
    <t>2025 m.</t>
  </si>
  <si>
    <r>
      <t xml:space="preserve">Kapitalo grąžos rodiklis (ROE) </t>
    </r>
    <r>
      <rPr>
        <sz val="10"/>
        <color theme="1"/>
        <rFont val="Calibri"/>
        <family val="2"/>
        <charset val="186"/>
      </rPr>
      <t>%</t>
    </r>
  </si>
  <si>
    <t>VšĮ Panevėžio fizinės medicinos ir reabilitacijos centras</t>
  </si>
  <si>
    <t>Ne mažiau kaip 0,8</t>
  </si>
  <si>
    <t>VšĮ Panevėžio palaikomojo gydymo ir slaugos ligoninė</t>
  </si>
  <si>
    <t>VšĮ Panevėžio odontologijos poliklinika</t>
  </si>
  <si>
    <t>Įstaigoje taikomos kovos su korupcija priemonės: įstaiga įtraukta į Skaidrių ASPĮ sąrašą</t>
  </si>
  <si>
    <t>VšĮ Panevėžio miesto poliklinika</t>
  </si>
  <si>
    <t>Sportininkų, dalyvaujančių miesto, regiono, šalies ir tarptautinėse varžybose,skaičius</t>
  </si>
  <si>
    <t>Sukomplektuotų sportinio rengimo grupių, skaičius</t>
  </si>
  <si>
    <t>Viešoji įstaiga Futbolo akademija „Panevėžys“</t>
  </si>
  <si>
    <t>Darbuotojų, dalyvavusių mokymuose, dalis nuo visų darbuotojų procentais</t>
  </si>
  <si>
    <t>Pateiktų paraiškų nacionaliniams ir tarptautiniams projektams finansuoti skaičius</t>
  </si>
  <si>
    <t>Darbuotojų pasitenkinimo darbu indeksas (NPS)</t>
  </si>
  <si>
    <t>VšĮ Panevėžio plėtros agentūra</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</si>
  <si>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</si>
  <si>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</si>
  <si>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</si>
  <si>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</si>
  <si>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Suderintų vietinio susisiekimo bendrų su kitomis savivaldybėmis maršrutų skaičius,vnt.</t>
  </si>
  <si>
    <t>Įstaigos veiklos sąnaudų dalis (nuo pajamų už parduotus bilietus ir gautas kompensacijas už keleivių vežimo lengvatas), procentais</t>
  </si>
  <si>
    <t>Įstaigos sąnaudų valdymo išlaidoms dalis, ne daugiau proc.</t>
  </si>
  <si>
    <t>VšĮ Panevėžio keleivinis transportas</t>
  </si>
  <si>
    <t>+ 1  balas</t>
  </si>
  <si>
    <t>+ 1 balas</t>
  </si>
  <si>
    <t>ne daugiau nei 16,8</t>
  </si>
  <si>
    <t>Kėlusių kvalifikaciją darbuotojų dalis nuo visų darbuotojų, proc.</t>
  </si>
  <si>
    <t>VšĮ Panevėžio mokslo ir technologijų parkas</t>
  </si>
  <si>
    <t>1.1. Tikslas. Kurti tvarią socialinę ir ekonominę kultūros vertę Panevėžyje</t>
  </si>
  <si>
    <r>
      <t>1.1.1. Uždavinys.</t>
    </r>
    <r>
      <rPr>
        <sz val="12"/>
        <color theme="1"/>
        <rFont val="Times New Roman"/>
        <family val="1"/>
        <charset val="186"/>
      </rPr>
      <t xml:space="preserve"> Padidinti miesto bendruomenės įtrauktį į kultūros kūrimą ir naudojimąsi kultūros produktais bei paslaugomis</t>
    </r>
  </si>
  <si>
    <r>
      <t>1.1.2. Uždavinys.</t>
    </r>
    <r>
      <rPr>
        <sz val="12"/>
        <color theme="1"/>
        <rFont val="Times New Roman"/>
        <family val="1"/>
        <charset val="186"/>
      </rPr>
      <t xml:space="preserve"> Sudaryti palankias sąlygas profesionalaus meno ir kultūros vystymuisi</t>
    </r>
  </si>
  <si>
    <r>
      <t xml:space="preserve">1.1.3. Uždavinys. </t>
    </r>
    <r>
      <rPr>
        <sz val="12"/>
        <color theme="1"/>
        <rFont val="Times New Roman"/>
        <family val="1"/>
        <charset val="186"/>
      </rPr>
      <t>Užtikrinti Panevėžio miesto savivaldybės kultūros įstaigų veiklos kokybės ir paslaugų prieinamumo gerinimą</t>
    </r>
  </si>
  <si>
    <r>
      <t xml:space="preserve">1.1.4. Uždavinys. </t>
    </r>
    <r>
      <rPr>
        <sz val="12"/>
        <color theme="1"/>
        <rFont val="Times New Roman"/>
        <family val="1"/>
        <charset val="186"/>
      </rPr>
      <t>Padidinti miesto turistinį patrauklumą</t>
    </r>
  </si>
  <si>
    <t>Didėjantis</t>
  </si>
  <si>
    <t>1.2. Tikslas. Stiprinti gyventojų sveikatą ir skatinti fizinį aktyvumą siekiant aukšto sporto meistriškumo</t>
  </si>
  <si>
    <r>
      <t>1.2.1. Uždavinys.</t>
    </r>
    <r>
      <rPr>
        <sz val="12"/>
        <color theme="1"/>
        <rFont val="Times New Roman"/>
        <family val="1"/>
        <charset val="186"/>
      </rPr>
      <t xml:space="preserve"> Užtikrinti kokybišką ir efektyvią sveikatos priežiūrą</t>
    </r>
  </si>
  <si>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</si>
  <si>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Mažėjantis</t>
  </si>
  <si>
    <t>1.3. Tikslas. Skatinti socialinės atskirties mažėjimą ir socialinį saugumą</t>
  </si>
  <si>
    <r>
      <t xml:space="preserve">1.3.1. Uždavinys. </t>
    </r>
    <r>
      <rPr>
        <sz val="12"/>
        <color theme="1"/>
        <rFont val="Times New Roman"/>
        <family val="1"/>
        <charset val="186"/>
      </rPr>
      <t>Užtikrinti kokybišką ir efektyvią socialinę paramą bendruomenėje</t>
    </r>
  </si>
  <si>
    <r>
      <t xml:space="preserve">1.3.2. Uždavinys. </t>
    </r>
    <r>
      <rPr>
        <sz val="12"/>
        <color theme="1"/>
        <rFont val="Times New Roman"/>
        <family val="1"/>
        <charset val="186"/>
      </rPr>
      <t>Vystyti socialinės paramos individualizuoto kompleksiškumo teikimo modelį</t>
    </r>
  </si>
  <si>
    <t>1.4. Tikslas. Didinti gyventojų socialinį aktyvumą ir pilietinę atsakomybę</t>
  </si>
  <si>
    <r>
      <t xml:space="preserve">1.4.1. Uždavinys. </t>
    </r>
    <r>
      <rPr>
        <sz val="12"/>
        <color theme="1"/>
        <rFont val="Times New Roman"/>
        <family val="1"/>
        <charset val="186"/>
      </rPr>
      <t>Paskatinti gyventojų bendruomeniškumą ir įtrauktį į savivaldos procesus</t>
    </r>
  </si>
  <si>
    <r>
      <t xml:space="preserve">1.4.2. Uždavinys. </t>
    </r>
    <r>
      <rPr>
        <sz val="12"/>
        <color theme="1"/>
        <rFont val="Times New Roman"/>
        <family val="1"/>
        <charset val="186"/>
      </rPr>
      <t>Išplėtoti NVO ir bendruomeninių organizacijų veiklą bei paskatinti jų iniciatyvas</t>
    </r>
  </si>
  <si>
    <t>41,02 (2019 m.)</t>
  </si>
  <si>
    <t>22,93 (2019 m.)</t>
  </si>
  <si>
    <t>2026 m.</t>
  </si>
  <si>
    <t>1.5. Tikslas. Stiprinti vietos savivaldą ir vykdyti efektyvų miesto įmonių ir įstaigų valdymą</t>
  </si>
  <si>
    <t>1.5.1. Uždavinys. Pagerinti savivaldybės veiklos valdymą</t>
  </si>
  <si>
    <r>
      <t xml:space="preserve">1.5.2. Uždavinys. </t>
    </r>
    <r>
      <rPr>
        <sz val="12"/>
        <color theme="1"/>
        <rFont val="Times New Roman"/>
        <family val="1"/>
        <charset val="186"/>
      </rPr>
      <t>Pagerinti skaitmeninį junglumą</t>
    </r>
  </si>
  <si>
    <t>1.6. Tikslas. Formuoti miesto įvaizdį ir užtikrinti efektyvią komunikaciją</t>
  </si>
  <si>
    <r>
      <t xml:space="preserve">1.6.1. Uždavinys. </t>
    </r>
    <r>
      <rPr>
        <sz val="12"/>
        <color theme="1"/>
        <rFont val="Times New Roman"/>
        <family val="1"/>
        <charset val="186"/>
      </rPr>
      <t>Suformuoti miesto identitetą ir padidinti jo žinomumą</t>
    </r>
  </si>
  <si>
    <r>
      <t xml:space="preserve">1.6.2. Uždavinys. </t>
    </r>
    <r>
      <rPr>
        <sz val="12"/>
        <color theme="1"/>
        <rFont val="Times New Roman"/>
        <family val="1"/>
        <charset val="186"/>
      </rPr>
      <t>Patobulinti viešąją komunikaciją</t>
    </r>
  </si>
  <si>
    <t>2.1. Tikslas. Vykdyti kryptingą darnaus judumo politiką savivaldybėje</t>
  </si>
  <si>
    <r>
      <t>2.1.1. Uždavinys.</t>
    </r>
    <r>
      <rPr>
        <sz val="12"/>
        <color theme="1"/>
        <rFont val="Times New Roman"/>
        <family val="1"/>
        <charset val="186"/>
      </rPr>
      <t xml:space="preserve"> Paskatinti netaršaus mikrotransporto (paspirtukai, dviračiai, riedžiai ir kt.) infrastruktūros plėtrą</t>
    </r>
  </si>
  <si>
    <r>
      <t>2.1.2. Uždavinys.</t>
    </r>
    <r>
      <rPr>
        <sz val="12"/>
        <color theme="1"/>
        <rFont val="Times New Roman"/>
        <family val="1"/>
        <charset val="186"/>
      </rPr>
      <t xml:space="preserve"> Padidinti eismo saugumą</t>
    </r>
  </si>
  <si>
    <r>
      <t>2.1.3. Uždavinys.</t>
    </r>
    <r>
      <rPr>
        <sz val="12"/>
        <color theme="1"/>
        <rFont val="Times New Roman"/>
        <family val="1"/>
        <charset val="186"/>
      </rPr>
      <t xml:space="preserve"> Pasiekti skirtingų transporto būdų darną miesto sistemoje</t>
    </r>
  </si>
  <si>
    <r>
      <t>2.1.4. Uždavinys.</t>
    </r>
    <r>
      <rPr>
        <sz val="12"/>
        <color theme="1"/>
        <rFont val="Times New Roman"/>
        <family val="1"/>
        <charset val="186"/>
      </rPr>
      <t xml:space="preserve"> Padidinti naudojimosi viešuoju transportu mastą</t>
    </r>
  </si>
  <si>
    <r>
      <t>2.1.5. Uždavinys.</t>
    </r>
    <r>
      <rPr>
        <sz val="12"/>
        <color theme="1"/>
        <rFont val="Times New Roman"/>
        <family val="1"/>
        <charset val="186"/>
      </rPr>
      <t xml:space="preserve"> Išplėsti viešojo transporto ir susisiekimo infrastruktūrą bei atnaujinti viešojo transporto priemones</t>
    </r>
  </si>
  <si>
    <r>
      <t>2.1.6. Uždavinys.</t>
    </r>
    <r>
      <rPr>
        <sz val="12"/>
        <color theme="1"/>
        <rFont val="Times New Roman"/>
        <family val="1"/>
        <charset val="186"/>
      </rPr>
      <t xml:space="preserve"> Paskatinti viešojo ir kolektyvinio transporto naudojimą</t>
    </r>
  </si>
  <si>
    <t>2.2. Tikslas. Mažinti poveikį klimato kaitai ir prisitaikyti prie jos</t>
  </si>
  <si>
    <r>
      <t>2.2.1. Uždavinys.</t>
    </r>
    <r>
      <rPr>
        <sz val="12"/>
        <color theme="1"/>
        <rFont val="Times New Roman"/>
        <family val="1"/>
        <charset val="186"/>
      </rPr>
      <t xml:space="preserve"> Paskatinti energijos taupymą, atsinaujinančių ir alternatyvių energijos išteklių naudojimą</t>
    </r>
  </si>
  <si>
    <r>
      <t>2.2.2. Uždavinys.</t>
    </r>
    <r>
      <rPr>
        <sz val="12"/>
        <color theme="1"/>
        <rFont val="Times New Roman"/>
        <family val="1"/>
        <charset val="186"/>
      </rPr>
      <t xml:space="preserve"> Užtikrinti saugią ir švarią aplinką bei įdiegti žiedinės ekonomikos (beatliekės gamybos) principus</t>
    </r>
  </si>
  <si>
    <r>
      <t>2.2.3. Uždavinys.</t>
    </r>
    <r>
      <rPr>
        <sz val="12"/>
        <color theme="1"/>
        <rFont val="Times New Roman"/>
        <family val="1"/>
        <charset val="186"/>
      </rPr>
      <t xml:space="preserve"> Patobulinti miesto erdvių ir objektų kokybę, jų priežiūrą</t>
    </r>
  </si>
  <si>
    <t>2.3. Tikslas. Skatinti miesto plėtrą ir tvarią transformaciją</t>
  </si>
  <si>
    <t>2.3.1. Uždavinys. Modernizuoti esamą ir tvariai vystyti naują miesto infrastruktūrą</t>
  </si>
  <si>
    <t>2.3.2. Uždavinys. Įgyvendinti valstybinės ir regioninės svarbos projektus</t>
  </si>
  <si>
    <t>Savivaldybės valdomų įmonių, kurios pasiekė 80 proc. akcininko suformuotų veiklos ir finansų valdymo tikslų, dalis</t>
  </si>
  <si>
    <t>Savivaldybės administracijos darbuotojų, per metus tobulinusių kvalifikaciją, dalis</t>
  </si>
  <si>
    <t>Žiniasklaidos tyrimas: teigiamų ir neigiamų paminėjimų apie Panevėžio miestą santykis</t>
  </si>
  <si>
    <t>Parengta ir įgyvendinama Panevėžio miesto komunikacijos strategija</t>
  </si>
  <si>
    <t>Parų skaičius, kai buvo viršyta kietųjų dalelių KD10 paros ribinė vertė, 50 µg/m3</t>
  </si>
  <si>
    <t>Įskaitinių eismo įvykių, kuriuose sužeidžiami pėstieji ir dviratininkai, skaičius</t>
  </si>
  <si>
    <t>Veikiančių subjektų, siūlančių nuomotis / dalintis automobilius, dviračius ir kitas transporto priemones, skaičius</t>
  </si>
  <si>
    <t>Žalumo indeksas</t>
  </si>
  <si>
    <t>Savivaldybės darnios energetikos plėtros indeksas</t>
  </si>
  <si>
    <t>Taikant konversiją rekonstruotų pastatų arba naujoms veikloms pritaikytų rekonstruotų pastatų skaičius</t>
  </si>
  <si>
    <t>3.1. Tikslas. Didinti švietimo sistemos prieinamumą ir kokybę</t>
  </si>
  <si>
    <t>3.1.1. Uždavinys. Pagerinti švietimo paslaugų kokybę</t>
  </si>
  <si>
    <t>Matematika  14;   Lietuvių k.  7</t>
  </si>
  <si>
    <t>3.1.2. Uždavinys. Užtikrinti sveiką, saugią emocinę ir fizinę aplinką švietimo įstaigose</t>
  </si>
  <si>
    <t>3.1.3. Uždavinys. Užtikrinti STEAM srities dalykų programų įgyvendinimą ir plėtrą</t>
  </si>
  <si>
    <t>3.2. Tikslas. Didinti kvalifikuotų darbuotojų pasiūlą</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</si>
  <si>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</si>
  <si>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r>
      <t>3.2.2. Uždavinys.</t>
    </r>
    <r>
      <rPr>
        <sz val="12"/>
        <color theme="1"/>
        <rFont val="Times New Roman"/>
        <family val="1"/>
        <charset val="186"/>
      </rPr>
      <t xml:space="preserve"> Sudaryti mokymosi visą gyvenimą galimybes atsižvelgiant į trumpalaikės ir ilgalaikes darbo rinkos poreikių prognozes</t>
    </r>
  </si>
  <si>
    <r>
      <t xml:space="preserve">3.2.3. Uždavinys. </t>
    </r>
    <r>
      <rPr>
        <sz val="12"/>
        <color theme="1"/>
        <rFont val="Times New Roman"/>
        <family val="1"/>
        <charset val="186"/>
      </rPr>
      <t>Pritraukti kvalifikuotą darbo jėgą</t>
    </r>
  </si>
  <si>
    <t>3.3.1. Uždavinys. Sudaryti palankias sąlygas verslo įkūrimui</t>
  </si>
  <si>
    <t>3.3.2. Uždavinys. Sudaryti palankias sąlygas verslo plėtrai ir investicijų pritraukimui</t>
  </si>
  <si>
    <t>3.3.3. Uždavinys. Paskatinti pažangių technologinių sprendimų kūrimą ir diegimą versle</t>
  </si>
  <si>
    <r>
      <t xml:space="preserve">3.3.4. Uždavinys. </t>
    </r>
    <r>
      <rPr>
        <sz val="12"/>
        <color theme="1"/>
        <rFont val="Times New Roman"/>
        <family val="1"/>
        <charset val="186"/>
      </rPr>
      <t>Paskatinti verslo, mokslo bei viešojo sektoriaus bendradarbiavimą kuriant ir komercializuojant aukštos pridėtinės vertės produktus</t>
    </r>
  </si>
  <si>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</si>
  <si>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</si>
  <si>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</si>
  <si>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</si>
  <si>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</si>
  <si>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</si>
  <si>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</si>
  <si>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</si>
  <si>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</si>
  <si>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</si>
  <si>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</si>
  <si>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</si>
  <si>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</si>
  <si>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</si>
  <si>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</si>
  <si>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</si>
  <si>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</si>
  <si>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</si>
  <si>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</si>
  <si>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</si>
  <si>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</si>
  <si>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</si>
  <si>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</si>
  <si>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</si>
  <si>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</si>
  <si>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</si>
  <si>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</si>
  <si>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</si>
  <si>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</si>
  <si>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</si>
  <si>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</si>
  <si>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</si>
  <si>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</si>
  <si>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</si>
  <si>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</si>
  <si>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</si>
  <si>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</si>
  <si>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</si>
  <si>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</si>
  <si>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</si>
  <si>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</si>
  <si>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</si>
  <si>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</si>
  <si>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</si>
  <si>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</si>
  <si>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</si>
  <si>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</si>
  <si>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</si>
  <si>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</si>
  <si>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</si>
  <si>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</si>
  <si>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</si>
  <si>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</si>
  <si>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</si>
  <si>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</si>
  <si>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</si>
  <si>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</si>
  <si>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</si>
  <si>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</si>
  <si>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</si>
  <si>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</si>
  <si>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</si>
  <si>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</si>
  <si>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</si>
  <si>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</si>
  <si>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</si>
  <si>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</si>
  <si>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</si>
  <si>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</si>
  <si>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</si>
  <si>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</si>
  <si>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</si>
  <si>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</si>
  <si>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</si>
  <si>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</si>
  <si>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</si>
  <si>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</si>
  <si>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</si>
  <si>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</si>
  <si>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</si>
  <si>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</si>
  <si>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</si>
  <si>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</si>
  <si>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</si>
  <si>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</si>
  <si>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</si>
  <si>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</si>
  <si>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</si>
  <si>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</si>
  <si>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</si>
  <si>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</si>
  <si>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</si>
  <si>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</si>
  <si>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</si>
  <si>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</si>
  <si>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</si>
  <si>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</si>
  <si>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</si>
  <si>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</si>
  <si>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</si>
  <si>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</si>
  <si>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</si>
  <si>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</si>
  <si>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</si>
  <si>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</si>
  <si>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</si>
  <si>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</si>
  <si>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</si>
  <si>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</si>
  <si>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</si>
  <si>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</si>
  <si>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</si>
  <si>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</si>
  <si>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</si>
  <si>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</si>
  <si>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</si>
  <si>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</si>
  <si>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</si>
  <si>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</si>
  <si>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</si>
  <si>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</si>
  <si>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</si>
  <si>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</si>
  <si>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</si>
  <si>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</si>
  <si>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</si>
  <si>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</si>
  <si>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</si>
  <si>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</si>
  <si>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</si>
  <si>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</si>
  <si>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</si>
  <si>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</si>
  <si>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</si>
  <si>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</si>
  <si>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</si>
  <si>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</si>
  <si>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</si>
  <si>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</si>
  <si>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</si>
  <si>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</si>
  <si>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</si>
  <si>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</si>
  <si>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</si>
  <si>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</si>
  <si>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</si>
  <si>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</si>
  <si>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</si>
  <si>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</si>
  <si>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</si>
  <si>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</si>
  <si>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</si>
  <si>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</si>
  <si>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</si>
  <si>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</si>
  <si>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</si>
  <si>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</si>
  <si>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</si>
  <si>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</si>
  <si>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</si>
  <si>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</si>
  <si>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</si>
  <si>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</si>
  <si>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</si>
  <si>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</si>
  <si>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</si>
  <si>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</si>
  <si>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</si>
  <si>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</si>
  <si>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</si>
  <si>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</si>
  <si>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</si>
  <si>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</si>
  <si>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</si>
  <si>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</si>
  <si>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</si>
  <si>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</si>
  <si>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</si>
  <si>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</si>
  <si>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</si>
  <si>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</si>
  <si>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</si>
  <si>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</si>
  <si>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</si>
  <si>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</si>
  <si>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</si>
  <si>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</si>
  <si>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</si>
  <si>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</si>
  <si>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</si>
  <si>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</si>
  <si>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</si>
  <si>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</si>
  <si>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</si>
  <si>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</si>
  <si>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</si>
  <si>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</si>
  <si>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</si>
  <si>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</si>
  <si>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</si>
  <si>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</si>
  <si>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</si>
  <si>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</si>
  <si>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</si>
  <si>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</si>
  <si>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</si>
  <si>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</si>
  <si>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</si>
  <si>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</si>
  <si>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</si>
  <si>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</si>
  <si>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</si>
  <si>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</si>
  <si>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</si>
  <si>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</si>
  <si>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</si>
  <si>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</si>
  <si>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</si>
  <si>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</si>
  <si>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</si>
  <si>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</si>
  <si>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</si>
  <si>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</si>
  <si>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</si>
  <si>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</si>
  <si>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</si>
  <si>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</si>
  <si>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</si>
  <si>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</si>
  <si>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</si>
  <si>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</si>
  <si>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</si>
  <si>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</si>
  <si>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</si>
  <si>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</si>
  <si>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</si>
  <si>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</si>
  <si>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</si>
  <si>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</si>
  <si>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</si>
  <si>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</si>
  <si>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</si>
  <si>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</si>
  <si>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</si>
  <si>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</si>
  <si>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</si>
  <si>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</si>
  <si>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</si>
  <si>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</si>
  <si>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</si>
  <si>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</si>
  <si>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</si>
  <si>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</si>
  <si>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</si>
  <si>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</si>
  <si>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</si>
  <si>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</si>
  <si>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</si>
  <si>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</si>
  <si>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</si>
  <si>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</si>
  <si>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</si>
  <si>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</si>
  <si>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</si>
  <si>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</si>
  <si>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</si>
  <si>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</si>
  <si>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</si>
  <si>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</si>
  <si>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</si>
  <si>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</si>
  <si>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</si>
  <si>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</si>
  <si>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</si>
  <si>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</si>
  <si>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</si>
  <si>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</si>
  <si>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</si>
  <si>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</si>
  <si>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</si>
  <si>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</si>
  <si>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</si>
  <si>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</si>
  <si>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</si>
  <si>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</si>
  <si>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</si>
  <si>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</si>
  <si>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</si>
  <si>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</si>
  <si>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</si>
  <si>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</si>
  <si>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</si>
  <si>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</si>
  <si>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</si>
  <si>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</si>
  <si>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</si>
  <si>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</si>
  <si>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</si>
  <si>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</si>
  <si>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</si>
  <si>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</si>
  <si>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</si>
  <si>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</si>
  <si>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</si>
  <si>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</si>
  <si>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</si>
  <si>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</si>
  <si>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</si>
  <si>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</si>
  <si>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</si>
  <si>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</si>
  <si>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</si>
  <si>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</si>
  <si>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</si>
  <si>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</si>
  <si>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</si>
  <si>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</si>
  <si>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</si>
  <si>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</si>
  <si>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</si>
  <si>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</si>
  <si>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</si>
  <si>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</si>
  <si>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</si>
  <si>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</si>
  <si>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</si>
  <si>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</si>
  <si>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</si>
  <si>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</si>
  <si>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</si>
  <si>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</si>
  <si>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</si>
  <si>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</si>
  <si>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</si>
  <si>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</si>
  <si>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</si>
  <si>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</si>
  <si>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</si>
  <si>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</si>
  <si>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</si>
  <si>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</si>
  <si>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</si>
  <si>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</si>
  <si>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</si>
  <si>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</si>
  <si>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</si>
  <si>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</si>
  <si>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</si>
  <si>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</si>
  <si>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</si>
  <si>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</si>
  <si>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</si>
  <si>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</si>
  <si>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</si>
  <si>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</si>
  <si>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</si>
  <si>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</si>
  <si>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</si>
  <si>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</si>
  <si>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</si>
  <si>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</si>
  <si>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</si>
  <si>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</si>
  <si>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</si>
  <si>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</si>
  <si>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</si>
  <si>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</si>
  <si>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</si>
  <si>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</si>
  <si>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</si>
  <si>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</si>
  <si>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</si>
  <si>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</si>
  <si>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</si>
  <si>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</si>
  <si>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</si>
  <si>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</si>
  <si>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</si>
  <si>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</si>
  <si>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</si>
  <si>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</si>
  <si>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</si>
  <si>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</si>
  <si>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</si>
  <si>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</si>
  <si>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</si>
  <si>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</si>
  <si>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</si>
  <si>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</si>
  <si>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</si>
  <si>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</si>
  <si>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</si>
  <si>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</si>
  <si>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</si>
  <si>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</si>
  <si>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</si>
  <si>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</si>
  <si>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</si>
  <si>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</si>
  <si>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</si>
  <si>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</si>
  <si>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</si>
  <si>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</si>
  <si>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</si>
  <si>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</si>
  <si>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</si>
  <si>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</si>
  <si>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</si>
  <si>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</si>
  <si>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</si>
  <si>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</si>
  <si>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</si>
  <si>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</si>
  <si>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</si>
  <si>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</si>
  <si>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</si>
  <si>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</si>
  <si>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</si>
  <si>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</si>
  <si>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</si>
  <si>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</si>
  <si>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</si>
  <si>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</si>
  <si>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</si>
  <si>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</si>
  <si>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</si>
  <si>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</si>
  <si>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</si>
  <si>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</si>
  <si>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</si>
  <si>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</si>
  <si>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</si>
  <si>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</si>
  <si>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</si>
  <si>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</si>
  <si>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</si>
  <si>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</si>
  <si>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</si>
  <si>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</si>
  <si>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</si>
  <si>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</si>
  <si>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</si>
  <si>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</si>
  <si>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</si>
  <si>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</si>
  <si>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</si>
  <si>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</si>
  <si>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</si>
  <si>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</si>
  <si>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</si>
  <si>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</si>
  <si>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</si>
  <si>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</si>
  <si>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</si>
  <si>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</si>
  <si>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</si>
  <si>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</si>
  <si>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</si>
  <si>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</si>
  <si>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</si>
  <si>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</si>
  <si>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</si>
  <si>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</si>
  <si>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</si>
  <si>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</si>
  <si>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</si>
  <si>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</si>
  <si>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</si>
  <si>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</si>
  <si>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</si>
  <si>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</si>
  <si>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</si>
  <si>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</si>
  <si>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</si>
  <si>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</si>
  <si>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</si>
  <si>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</si>
  <si>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</si>
  <si>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</si>
  <si>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</si>
  <si>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</si>
  <si>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</si>
  <si>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</si>
  <si>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</si>
  <si>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</si>
  <si>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</si>
  <si>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</si>
  <si>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</si>
  <si>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</si>
  <si>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</si>
  <si>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</si>
  <si>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</si>
  <si>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</si>
  <si>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</si>
  <si>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</si>
  <si>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</si>
  <si>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</si>
  <si>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</si>
  <si>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</si>
  <si>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</si>
  <si>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</si>
  <si>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</si>
  <si>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</si>
  <si>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</si>
  <si>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</si>
  <si>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</si>
  <si>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</si>
  <si>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</si>
  <si>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</si>
  <si>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</si>
  <si>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Faktinė stebėsenos rodiklio reikšmė (2022 m.)</t>
  </si>
  <si>
    <t>Asm.</t>
  </si>
  <si>
    <t>Proc.</t>
  </si>
  <si>
    <t xml:space="preserve">Pradinė stebėsenos rodiklio reikšmė                (2020 m.) </t>
  </si>
  <si>
    <t>Stebėsenos rodiklis</t>
  </si>
  <si>
    <t>Matavimo vnt.</t>
  </si>
  <si>
    <t>Siekiama stebėsenos rodiklio reikšmė (2027 m.)</t>
  </si>
  <si>
    <t>Vnt. / metus</t>
  </si>
  <si>
    <t>Asm. / metus</t>
  </si>
  <si>
    <t>Vnt.</t>
  </si>
  <si>
    <t>-30,6 (2020 / 2021)</t>
  </si>
  <si>
    <t>Kultūros paslaugas naudojančių gyventojų skaičiaus pokytis</t>
  </si>
  <si>
    <t>Miesto bendruomenės įtraukties pokytis lyginant su praėjusiais metais</t>
  </si>
  <si>
    <t>Teigiamas / Nepakitęs / Neigiamas</t>
  </si>
  <si>
    <t xml:space="preserve">Neigiamas </t>
  </si>
  <si>
    <t>Teigiamas</t>
  </si>
  <si>
    <t>Savivaldybės kultūros ir meno įstaigų paslaugas naudojančių lankytojų skaičiaus pokytis</t>
  </si>
  <si>
    <t>Neigiamas</t>
  </si>
  <si>
    <t>Turistų skaičius apgyvendinimo įstaigose</t>
  </si>
  <si>
    <t>Asmenų, pasinaudojusių PPA paslaugomis, skaičius</t>
  </si>
  <si>
    <t xml:space="preserve">     Asm.  / metus</t>
  </si>
  <si>
    <t>Sporto renginių skaičius</t>
  </si>
  <si>
    <t>Aukšto meistriškumo sportininkų skaičius</t>
  </si>
  <si>
    <t>Socialinių paslaugų poreikio patenkinimas</t>
  </si>
  <si>
    <t>Gyventojų poreikius atitinkančių socialinių paslaugų dalis nuo Socialinio paslaugų kataloge nurodytų paslaugų skaičiaus</t>
  </si>
  <si>
    <t>Savivaldybės tarybos rinkimuose dalyvavusių rinkėjų skaičius, palyginti su visu rinkėjų skaičiumi</t>
  </si>
  <si>
    <t>Taikomų gyventojų įtraukties instrumentų skaičius</t>
  </si>
  <si>
    <t>Veikiančių vietos veiklos grupių, nevyriausybinių, bendruomeninių organizacijų skaičius</t>
  </si>
  <si>
    <t>Gyventojų pasitenkinimas savivaldybės įstaigų ir įmonių teikiamomis viešosiomis paslaugomis lygis</t>
  </si>
  <si>
    <t>Patenkinamai / Gerai / Labai gerai</t>
  </si>
  <si>
    <t>Labai gerai</t>
  </si>
  <si>
    <t>Nebuvo vertinta</t>
  </si>
  <si>
    <t>Elektroninių paslaugų dalis nuo bendro PMSA teikiamų viešųjų paslaugų skaičiaus</t>
  </si>
  <si>
    <t>60 / 40</t>
  </si>
  <si>
    <t>92 / 8</t>
  </si>
  <si>
    <t>80 / 20</t>
  </si>
  <si>
    <t>75 / 25</t>
  </si>
  <si>
    <t>Aktyviai veikiančių viešinimo kanalų skaičius: tradicinės žiniasklaidos, socialinių tinklų ir kt.</t>
  </si>
  <si>
    <t>Nedidėjantis</t>
  </si>
  <si>
    <t>Indeksas</t>
  </si>
  <si>
    <t>Keleivių naudojimosi viešojo transporto paslaugomis pokytis</t>
  </si>
  <si>
    <t>Vietinio susisiekimo bendrų maršrutų su kitomis savivaldybėmis skaičius</t>
  </si>
  <si>
    <t>Keleivių pasitenkinimo viešojo transporto paslaugomis pokytis</t>
  </si>
  <si>
    <t>Sąvartyne pašalintų komunalinių atliekų srautas</t>
  </si>
  <si>
    <t>Suformuotų erdvių skaičius</t>
  </si>
  <si>
    <t>Statybos leidimų  miesto centrinėje dalyje skaičius</t>
  </si>
  <si>
    <t>ha</t>
  </si>
  <si>
    <t>Modernizuotų šilumos tiekimo trasų ilgis</t>
  </si>
  <si>
    <t>km</t>
  </si>
  <si>
    <t>Paviršinių nuotekų tinklo tankis</t>
  </si>
  <si>
    <t>km / kv.km</t>
  </si>
  <si>
    <t>Parengtų tvarios miesto urbanistinės plėtros projektų ir studijų (vizijų), kurių objektas yra Panevėžio konkurencingumas nacionaliniu mastu, skaičius</t>
  </si>
  <si>
    <t>Funkcinių zonų plėtra</t>
  </si>
  <si>
    <t>Tūkst.Eur</t>
  </si>
  <si>
    <t>Aukštąjį išsilavinimą įgiję asmenys (25–64 m. amžiaus grupė)</t>
  </si>
  <si>
    <t>Ikimokyklinį ir priešmokyklinį ugdymą lankančių vaikų dalis</t>
  </si>
  <si>
    <t>PUPP patenkinamo pasiekimų lygio lietuvių k. ir matematikos nepasiekusių mokinių dalis</t>
  </si>
  <si>
    <t>Skaitmeninio raštingumo kvalifikacijos tobulinimo kursuose dalyvavusių pedagogų dalis</t>
  </si>
  <si>
    <t>Įgyvendintų ikimokyklinio, bendrojo ir neformaliojo ugdymo mokyklų infrastruktūros modernizavimo projektų skaičius</t>
  </si>
  <si>
    <t>Mokinių dalis, lankanti Panevėžio regioninį STEAM atviros prieigos centrą, Savivaldybės finansuojamas STEAM srities neformaliojo vaikų / jaunimo švietimo akademijas</t>
  </si>
  <si>
    <t>Investicijos į STEAM srities dalykų laboratorijų plėtrą bendrojo ugdymo, neformaliojo vaikų švietimo mokyklose</t>
  </si>
  <si>
    <t>Užimtų gyventojų pagal profesijų grupes (išskyrus nekvalifikuotus darbininkus) dalis nuo visų užimtųjų</t>
  </si>
  <si>
    <t>Vykdomų suaugusiųjų neformaliojo švietimo programų, atitinkančių trumpalaikes ir ilgalaikes darbo rinkos poreikius skaičius</t>
  </si>
  <si>
    <t>Darbuotojų inovacinėse įmonėse dalis, lyginant su visų įmonių darbuotojais (Panevėžio apskrities rodiklis)</t>
  </si>
  <si>
    <t>Bankrotų skaičius</t>
  </si>
  <si>
    <t>Tiesioginių užsienio investicijų, tenkančių vienam gyventojui, dalis lyginant su Lietuvos vidurkiu</t>
  </si>
  <si>
    <t>Įmonių, dalyvaujančių klasterių veiklose, skaičius</t>
  </si>
  <si>
    <t>Įmonių, diegusių technologines inovacijas, dalis nuo visų įmonių (Panevėžio apskrities rodiklis)</t>
  </si>
  <si>
    <t>Gamybos sąnaudų pridėtinė vertė (nefinansinių įmonių)</t>
  </si>
  <si>
    <t>ES fondams teiktos ir baigtos įgyvendinti įmonių kartu su mokslo institucijomis pagal MTEPI (Mokslinių tyrimų, eksperimentinės plėtros ir inovacijų) prioritetą paraiškos</t>
  </si>
  <si>
    <t>Naujas skaitmenines technologijas mieste išbandžiusių įmonių skaičius</t>
  </si>
  <si>
    <t>____________savivaldybės tarybos</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</si>
  <si>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2024–2026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</si>
  <si>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profesionalaus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bei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</si>
  <si>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bei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bei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</si>
  <si>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trumpalaikės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bei viešojo sektoriaus bendradarbiavimą kuriant ir komercializuojant aukštos pridėtinės vertės produktus
3.3.5. Uždavinys. Sukurti patrauklią aplinką naujų skaitmeninių technologijų bandymui mieste</t>
    </r>
  </si>
  <si>
    <t>Savivaldybės 2024 - 2026 metų plėtros tikslų, uždavinių stebėsenos rodikliai nurodomi 1 lentelėje</t>
  </si>
  <si>
    <t>SAVIVALDYBĖS 2024 - 2026 METŲ PLĖTROS TIKSLAI, UŽDAVINIAI IR JŲ STEBĖSENOS RODIKLIAI</t>
  </si>
  <si>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</si>
  <si>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stipriausiu Šiaurės Rytų Europos robotikos centru,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Išvystytos tarptautinės jungtys, lyderystė, kuriant inovatyvią aplinką, bendradarbiavimas su kitomis savivaldybėmis užtikrina tvarų ateities miesto ekonomikos augimą.</t>
    </r>
  </si>
  <si>
    <t xml:space="preserve">Panevėžio miesto savivaldybės 2024–2026 metų strateginis veiklos planas (toliau – SSVP) parengtas remiantis Panevėžio miesto strateginiu plėtros 2021–2027 metų planu, patvirtintu Panevėžio miesto savivaldybės tarybos 2021 m. gruodžio 23 d. sprendimu Nr. 1-362. SSVP numatytos programos yra ilgalaikės, tęstinės, kad būtų įgyvendinti pradėti tikslai ir vykdomi projektai, numatyti Panevėžio miesto strateginiame plėtros 2021–2027 metų plane nurodytiems tikslams pasiekti. 
2024–2026 metų SSVP numatoma rengti 15 programų: Savivaldybės valdymo programa (01), Investicijų projektų programa (02), Urbanistinės plėtros programa (03),  Aplinkos apsaugos rėmimo programa (04), Ekonominės plėtros ir verslo skatinimo programa (05), Savivaldybės turto valdymo programa (06), Rinkodaros programa (08), Informacinės visuomenės plėtros programa (09), Miesto infrastruktūros objektų plėtros, modernizavimo ir priežiūros programa (10), Kultūros ir meno programa (11), Sporto programa (12), Švietimo ir ugdymo programa (13), Visuomenės iniciatyvų skatinimo ir saugumo užtikrinimo programa (14), Socialinės paramos įgyvendinimo programa (15), Visuomenės sveikatos rėmimo programa (16).
</t>
  </si>
  <si>
    <t>2 grafikas.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</si>
  <si>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atsidarantis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apjungiant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</si>
  <si>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</si>
  <si>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</si>
  <si>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</si>
  <si>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</si>
  <si>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„Socialinio būsto plėtra“</t>
  </si>
  <si>
    <t>Prisidėti prie BIVP (Bendruomenės inicijuota vietos plėtra) strategijos įgyvendinimo</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</si>
  <si>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</si>
  <si>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</si>
  <si>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</si>
  <si>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</si>
  <si>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</si>
  <si>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</si>
  <si>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</si>
  <si>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Įgyvendinti projektą „Dviračių tako nuo Vakarinės g. link Berčiūnų gyvenvietės  modernizavimas“ (II etapas)</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</si>
  <si>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</si>
  <si>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</si>
  <si>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</si>
  <si>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</si>
  <si>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</si>
  <si>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</si>
  <si>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</si>
  <si>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</si>
  <si>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</si>
  <si>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</si>
  <si>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</si>
  <si>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</si>
  <si>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</si>
  <si>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</si>
  <si>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</si>
  <si>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</si>
  <si>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</si>
  <si>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</si>
  <si>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</si>
  <si>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</si>
  <si>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</si>
  <si>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</si>
  <si>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</si>
  <si>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Nėra duomenų</t>
  </si>
  <si>
    <t xml:space="preserve">Visų tipų apgyvendinimo įstaigose suteiktų nakvynių skaičius, tenkantis 1 tūkst. </t>
  </si>
  <si>
    <t>Vidutinė tikėtina gyvenimo trukmė</t>
  </si>
  <si>
    <t>Metai</t>
  </si>
  <si>
    <t>Didėjanti</t>
  </si>
  <si>
    <t>Nebuvo rinkimų</t>
  </si>
  <si>
    <t>Nevyriausybinių, bendruomeninių organizacijų Savivaldybei pateiktų projektų / paraiškų finansavimui gauti skaičius</t>
  </si>
  <si>
    <t>Mažai teršiančių, elektra ir (ar) dujomis varomų viešojo transporto priemonių dalis nuo visų viešojo transporto priemonių</t>
  </si>
  <si>
    <t xml:space="preserve">Valstybinių brandos egzaminų (VBE) apibendrintas rodiklis </t>
  </si>
  <si>
    <t>Balai</t>
  </si>
  <si>
    <t>Matematika  15;        Lietuvių k.  5</t>
  </si>
  <si>
    <t>Skaitmeninėms ugdymo priemonėms įsigyti skirtas PMSA finansavimas BU mokykloms</t>
  </si>
  <si>
    <t xml:space="preserve"> Tūkst. Eur/ metus</t>
  </si>
  <si>
    <t>Matematika  46;        Lietuvių k. 4,4</t>
  </si>
  <si>
    <t>Jaunimo, besimokančio pagal STEAM (gamtos mokslai, technologijos, inžinerija, menai ir matematika) krypties mokslo ir studijų programas, dalis nuo viso besimokančio jaunimo</t>
  </si>
  <si>
    <t xml:space="preserve"> Tūkst.Eur / metus</t>
  </si>
  <si>
    <t>Proc. nuo visų absolventų</t>
  </si>
  <si>
    <t>Pirmą kartą po studijų baigimo pagal specialybę įsidarbinę Panevėžio profesinio rengimo centro, Panevėžio kolegijos ir KTU fakulteto absolventų dalis</t>
  </si>
  <si>
    <t>2.2. Kitos ES lėšos, kurios neapskaitomos biudžete</t>
  </si>
  <si>
    <t>Įgyvendintų renginių rinkodaros priemonių skaičius</t>
  </si>
  <si>
    <t>Suorganizuotų lauko renginių skaičius</t>
  </si>
  <si>
    <t xml:space="preserve">Suorganizuotų etnokultūrinių renginių skaičius </t>
  </si>
  <si>
    <t xml:space="preserve">Iš dalies finansuotų mėgėjų meno kolektyvų veiklos projektų skaičius </t>
  </si>
  <si>
    <t xml:space="preserve">Mėgėjų meno kolektyvų dalyvių skaičius </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</si>
  <si>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</si>
  <si>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</si>
  <si>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</si>
  <si>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Pritrauktų rezidentų skaičius </t>
  </si>
  <si>
    <t>Modernizuotų / pritaikytų daugiafunkcinėms ir daugiakultūrinėms paskirties paslaugoms kultūros įstaigų skaičius</t>
  </si>
  <si>
    <t xml:space="preserve">Įvykusių tarptautinių renginių skaičius </t>
  </si>
  <si>
    <t xml:space="preserve">Dalyvavimų tarptautiniuose renginiuose užsienyje skaičius </t>
  </si>
  <si>
    <t>Paslaugų kokybės pokytis pagal ekspertinį / anketinį vertinimą</t>
  </si>
  <si>
    <t>Industrinio / pramoninio turizmo produktų skaičius</t>
  </si>
  <si>
    <t>Turizmo paslaugų specialiųjų poreikių turintiems asmenims skaičius</t>
  </si>
  <si>
    <t>Vietinių ir tarptautinių renginių, kuriuose buvo reprezentuojama Panevėžio miesto turizmo sektoriaus pasiūla, skaičius</t>
  </si>
  <si>
    <t>Bendrų viešojo ir privataus sektoriaus turizmo produktų ar paslaugų, įgyvendintų projektų skaičius</t>
  </si>
  <si>
    <t>Naujų verslo turizmo paslaugų skaičius</t>
  </si>
  <si>
    <t>Finansuotų projektų, skatinančių, populiarinančių sportą, fizinį aktyvumą, skaičius</t>
  </si>
  <si>
    <t>R</t>
  </si>
  <si>
    <t xml:space="preserve">KULTŪROS IR MENO PROGRAMA (11)      </t>
  </si>
  <si>
    <t xml:space="preserve">Miesto bendruomenės įtraukties pokytis lyginant su praėjusiais metais </t>
  </si>
  <si>
    <t xml:space="preserve">Savivaldybės kultūros ir meno įstaigų paslaugas naudojančių lankytojų skaičiaus pokytis </t>
  </si>
  <si>
    <t xml:space="preserve">RINKODAROS PROGRAMA (08)      </t>
  </si>
  <si>
    <t>Auditorija Panevėžio plėtros agentūros interneto svetainėse</t>
  </si>
  <si>
    <t>Auditorija Panevėžio plėtros agentūros socialiniuose tinkluose</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</si>
  <si>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</si>
  <si>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01.01. Uždavinys.</t>
    </r>
    <r>
      <rPr>
        <sz val="12"/>
        <color theme="1"/>
        <rFont val="Times New Roman"/>
        <family val="1"/>
        <charset val="186"/>
      </rPr>
      <t xml:space="preserve">  Padidinti miesto turistinį patrauklumą</t>
    </r>
  </si>
  <si>
    <t>Užsienio delegacijų priėmimas ir nuolatinis bendradarbiavimo palaikymas</t>
  </si>
  <si>
    <t>Tarptautinių mainų projektų organizavimas</t>
  </si>
  <si>
    <t>Reprezentacinių suvenyrų bazės koordinavimas ir pildymas</t>
  </si>
  <si>
    <t>Metų Panevėžiečių rinkimai</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</si>
  <si>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</si>
  <si>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r>
      <rPr>
        <b/>
        <sz val="12"/>
        <color theme="1"/>
        <rFont val="Times New Roman"/>
        <family val="1"/>
        <charset val="186"/>
      </rPr>
      <t>02.02. Uždavinys.</t>
    </r>
    <r>
      <rPr>
        <sz val="12"/>
        <color theme="1"/>
        <rFont val="Times New Roman"/>
        <family val="1"/>
        <charset val="186"/>
      </rPr>
      <t xml:space="preserve"> Patobulinti viešąją komunikaciją</t>
    </r>
  </si>
  <si>
    <t xml:space="preserve">Nuolatiniai pranešimai spaudai, straipsniai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</si>
  <si>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</si>
  <si>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</si>
  <si>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</si>
  <si>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INFORMACINĖS VISUOMENĖS PLĖTROS PROGRAMA (09)      </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</si>
  <si>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</si>
  <si>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</si>
  <si>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 xml:space="preserve">PMSA pavaldžių sporto įstaigų, įdiegusių kokybės vadybos sistemas, skaičius  </t>
  </si>
  <si>
    <t>Panevėžio sporto centre sportuojančių skaičius</t>
  </si>
  <si>
    <t xml:space="preserve">Futbolo vystymo programoje sportuojančių asmenų skaičius </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</si>
  <si>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</si>
  <si>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</si>
  <si>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</si>
  <si>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</si>
  <si>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</si>
  <si>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</si>
  <si>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t xml:space="preserve">Sporto organizacijų finansuotini projektai, turintys ilgalaikius planavimo dokumentus (planus, strategijas) </t>
  </si>
  <si>
    <t xml:space="preserve">ŠVIETIMO IR UGDYMO PROGRAMA (13)      </t>
  </si>
  <si>
    <t xml:space="preserve">VISUOMENĖS INICIATYVŲ SKATINIMO IR SAUGUMO UŽTIKRINIMO PROGRAMA (14)      </t>
  </si>
  <si>
    <t xml:space="preserve">SOCIALINĖS PARAMOS IR ĮGYVENDINIMO PROGRAMA (15)      </t>
  </si>
  <si>
    <t xml:space="preserve">MIESTO INFRASTRUKTŪROS OBJEKTŲ PLĖTROS, MODERNIZAVIMO IR PRIEŽIŪROS PROGRAMA (10)      </t>
  </si>
  <si>
    <t xml:space="preserve">SAVIVALDYBĖS VALDYMO PROGRAMA (01)      </t>
  </si>
  <si>
    <t xml:space="preserve">INVESTICIJŲ PROJEKTŲ PROGRAMA (02)      </t>
  </si>
  <si>
    <t xml:space="preserve">URBANISTINĖS PLĖTROS PROGRAMA (03)      </t>
  </si>
  <si>
    <t xml:space="preserve">APLINKOS APSAUGOS RĖMIMO PROGRAMA (04)      </t>
  </si>
  <si>
    <t xml:space="preserve">EKONOMINĖS PLĖTROS IR VERSLO SKATINIMO PROGRAMA (05)      </t>
  </si>
  <si>
    <t xml:space="preserve">SAVIVALDYBĖS TURTO VALDYMO PROGRAMA (06)      </t>
  </si>
  <si>
    <t xml:space="preserve">Veiklos rezultatų vertinimo rodiklis: Kritinis likvidumo rodiklis </t>
  </si>
  <si>
    <t xml:space="preserve">Ne mažiau kaip 0,8 </t>
  </si>
  <si>
    <t>Paciento pasitenkinimo ASPĮ teikiamomis asmens sveikatos priežiūros paslaugomis lygis</t>
  </si>
  <si>
    <t xml:space="preserve">Ne mažiau kaip 1 balo </t>
  </si>
  <si>
    <t>Ne mažiau kaip 1 balo1</t>
  </si>
  <si>
    <t>Informacinių technologijų diegimo ir plėtros lygis (pacientų elektroninės registracijos sistema, įstaigos interneto svetainės išsamumas, darbuotojų darbo krūvio apskaita, įstaigos dalyvavimo elektroninėje sveikatos sistemoje mastas)</t>
  </si>
  <si>
    <t xml:space="preserve">95 proc. ASPĮ registracijų specializuotoms ambulatorinėms asmens sveikatos priežiūros paslaugoms gauti atliekama per IPR IS; 70 proc. ASPĮ registracijų pirminio lygio ambulatorinėms asmens sveikatos priežiūros paslaugoms gauti atliekama IPR IS </t>
  </si>
  <si>
    <t xml:space="preserve"> 95 proc. ASPĮ registracijų specializuotoms ambulatorinėms asmens sveikatos priežiūros paslaugoms gauti atliekama per IPR IS; 70 proc. ASPĮ registracijų pirminio lygio ambulatorinėms asmens sveikatos priežiūros paslaugoms gauti atliekama IPR IS </t>
  </si>
  <si>
    <t>Įstaigos sąnaudų valdymo išlaidoms dalis (ASPĮ sąnaudų valdymo išlaidoms dalis ne daugiau kaip...  proc. nuo visų ASPĮ sąnaudų)</t>
  </si>
  <si>
    <t xml:space="preserve"> ne daugiau kaip 2,24 proc. </t>
  </si>
  <si>
    <t>Ne mažiau kaip 0,95 balo</t>
  </si>
  <si>
    <t>Ne mažiau kaip 0,98 balo</t>
  </si>
  <si>
    <t>Ne mažiau kaip 1 balo</t>
  </si>
  <si>
    <t>Įstaigoje taikomos kovos su korupcija priemonės, numatytos sveikatos apsaugos ministro tvirtinamoje Sveikatos priežiūros srities korupcijos prevencijos programoje</t>
  </si>
  <si>
    <t>ASPĮ įtraukta į Skaidrių asmens sveikatos priežiūros įstaigų sąrašą</t>
  </si>
  <si>
    <t xml:space="preserve"> ASPĮ įtraukta į Skaidrių asmens sveikatos priežiūros įstaigų sąrašą</t>
  </si>
  <si>
    <t>Įstaigos sąnaudų valdymo išlaidoms dalis (ASPĮ sąnaudų valdymo išlaidoms dalis ne daugiau kaip .... proc. nuo visų ASPĮ sąnaudų)</t>
  </si>
  <si>
    <t xml:space="preserve"> ne daugiau kaip 6,71 proc. </t>
  </si>
  <si>
    <t>Ne mažiau kaip 0.97 balo</t>
  </si>
  <si>
    <t>Ne mažiau kaip 0.98 balo</t>
  </si>
  <si>
    <t>Ne mažiau kaip 1 balas</t>
  </si>
  <si>
    <t xml:space="preserve">ne daugiau kaip 2,24 proc. </t>
  </si>
  <si>
    <t>Įstaigos sąnaudų valdymo išlaidoms dalis (ASPĮ sąnaudų valdymo išlaidoms dalis ne daugiau kaip ... proc. nuo visų ASPĮ sąnaudų)</t>
  </si>
  <si>
    <t xml:space="preserve">ne daugiau kaip 6,71 proc. </t>
  </si>
  <si>
    <t>Įstaigos finansinių įsipareigojimų dalis nuo metinio biudžeto (Įsipareigojimų koeficientas ne didesnis kaip...)</t>
  </si>
  <si>
    <t xml:space="preserve"> ne didesnis kaip 0,10</t>
  </si>
  <si>
    <t>Papildomas finansavimo šaltinių pritraukimas(ASPĮ per pastaruosius 3 m. yra pasirašiusi bent dvi sutartis dėl dalyvavimo projektuose, pagal kurias gauna papildomą finansavimą)</t>
  </si>
  <si>
    <t xml:space="preserve">  bent 2 sutartys </t>
  </si>
  <si>
    <t>Ne mažiau kaip 0,93 balo</t>
  </si>
  <si>
    <t>Ne mažiau kaip 0.95 balo</t>
  </si>
  <si>
    <t>70 proc. ASPĮ registracijų pirminio lygio ambulatorinėms asmens sveikatos priežiūros paslaugoms gauti atliekama IPR IS</t>
  </si>
  <si>
    <t xml:space="preserve"> 70 proc. ASPĮ registracijų pirminio lygio ambulatorinėms asmens sveikatos priežiūros paslaugoms gauti atliekama IPR IS</t>
  </si>
  <si>
    <t xml:space="preserve">Proc. </t>
  </si>
  <si>
    <t>Padidėjęs / Nepakitęs / Sumažėjęs</t>
  </si>
  <si>
    <t>Sumažėjęs</t>
  </si>
  <si>
    <t>Padidėjęs</t>
  </si>
  <si>
    <t>Kultūros paslaugas naudojančių gyventojų skaičiaus pokyčio vertinimas</t>
  </si>
  <si>
    <t xml:space="preserve">Profesionalaus meno ir kultūros renginių skaičiaus pokytis </t>
  </si>
  <si>
    <t>Sportuojančių bent 1 k./sav. gyventojų dalis, lyginant su bendru Panevėžio savivaldybės gyventojų skaičiumi</t>
  </si>
  <si>
    <t xml:space="preserve">Išvengiamas mirtingumo skirtumas su šalies rodikliu
</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</si>
  <si>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</si>
  <si>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</si>
  <si>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</si>
  <si>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</si>
  <si>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Savivaldybės tarybos rinkimuose dalyvavusio jaunimo skaičius, palyginti su visu rinkėjų skaičiumi</t>
  </si>
  <si>
    <t xml:space="preserve">Vnt. </t>
  </si>
  <si>
    <t>Savivaldybės administracijos organizuotų gyventojų apklausų per metus skaičius</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</si>
  <si>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</si>
  <si>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</si>
  <si>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</si>
  <si>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</si>
  <si>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</si>
  <si>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</si>
  <si>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</si>
  <si>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</si>
  <si>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</si>
  <si>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</si>
  <si>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</si>
  <si>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</si>
  <si>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</si>
  <si>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</si>
  <si>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</si>
  <si>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</si>
  <si>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</si>
  <si>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</si>
  <si>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</si>
  <si>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</si>
  <si>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</si>
  <si>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</si>
  <si>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</si>
  <si>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</si>
  <si>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</si>
  <si>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</si>
  <si>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70 / 30</t>
  </si>
  <si>
    <t>Įskaitinių eismo įvykių skaičius</t>
  </si>
  <si>
    <t>Apleistų sklypų ir pastatų skaičiaus pokytis</t>
  </si>
  <si>
    <t>Veiklai pritaikytų kultūros paveldo objektų skaičius</t>
  </si>
  <si>
    <t>Besimokančių pagal STEAM krypties profesinio mokymo, mokslo ir studijų programas dalis nuo visų mokinių / studentų skaičiaus Panevėžio mieste</t>
  </si>
  <si>
    <t>3.3. Didinti miesto verslo aplinkos konkurencingumą</t>
  </si>
  <si>
    <t>Eur</t>
  </si>
  <si>
    <t xml:space="preserve">Organizuotas Savivaldybės administracijos darbas </t>
  </si>
  <si>
    <t xml:space="preserve">01.01.01. Organizuotas Savivaldybės administracijos darbas </t>
  </si>
  <si>
    <t>Valstybės tarnautojų pareigybių skaičius</t>
  </si>
  <si>
    <t>Darbuotojų, dirbančių pagal darbo sutartis, pareigybių skaičius</t>
  </si>
  <si>
    <t>tūkst.Eur</t>
  </si>
  <si>
    <t xml:space="preserve">Savivaldybės administracijos darbuotojų kvalifikacijos kėlimas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</si>
  <si>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</si>
  <si>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Mero, jo politinio (asmeninio) pasitikėjmo tarnautojų pareigybių skaičius</t>
  </si>
  <si>
    <t>Sudarytas Mero fondas</t>
  </si>
  <si>
    <t>Sudarytas Mero rezervas</t>
  </si>
  <si>
    <t>01.01.03. Užtikrintas Savivaldybės kontrolės ir audito tarnybos darbas</t>
  </si>
  <si>
    <t>Kontrolės ir audito tarnybos pareigybių skaičius</t>
  </si>
  <si>
    <t xml:space="preserve">01.01.04. Grąžintos ilgalaikės paskolos ir vykdyti finansiniai įsipareigojimai </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</si>
  <si>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</si>
  <si>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</si>
  <si>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</si>
  <si>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</si>
  <si>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 xml:space="preserve">VISUOMENĖS SVEIKATOS RĖMIMO PROGRAMA (16)      </t>
  </si>
  <si>
    <t>01.01. Uždavinys. Užtikrinti kokybišką ir efektyvią sveikatos priežiūrą</t>
  </si>
  <si>
    <t>01.01.01. Užtikrinti kokybišką ir efektyvią sveikatos priežiūrą</t>
  </si>
  <si>
    <t xml:space="preserve">01.01.01. Visuomenės sveikatos biuro teikiamų paslaugų stiprinimas ir plėtra </t>
  </si>
  <si>
    <t>01.01.02. Visuomenės sveikatos rėmimo specialiosios programos  įgyvendinimas</t>
  </si>
  <si>
    <t xml:space="preserve">Švietimo įstaigų vidaus patalpų ir (ar) lauko infrastruktūros modernizavimas  </t>
  </si>
  <si>
    <t xml:space="preserve">01.01.01. Kultūros paslaugų  prieinamumo ir patrauklumo  didinimas, modernizuojant kultūros įstaigų  infrastruktūrą ir pritaikant daugiafunkcinėms ir daugiakultūrinėms paslaugoms </t>
  </si>
  <si>
    <t xml:space="preserve">01.01.02. Kultūros įstaigų veiklos modernizavimas (aktualinimas), siekiant didesnės gyventojų įtraukties  </t>
  </si>
  <si>
    <t xml:space="preserve">02.01.02. Sporto ir viešosios  aktyvaus laisvalaikio infrastruktūros  daugiafunkciškumo  plėtojimas ir pritaikymas nustatytiems kokybės standartams </t>
  </si>
  <si>
    <t xml:space="preserve">03.01.01. Kompleksinių paslaugų šeimoms ir vaikams teikimas </t>
  </si>
  <si>
    <t>03.01.02. Socialinių paslaugų integracijos bendruomenėje plėtra</t>
  </si>
  <si>
    <t>03.02.01. Socialinio būsto plėtra</t>
  </si>
  <si>
    <t>04.01.01. Gyventojų pilietiškumo ir sąmoningumo skatinimas</t>
  </si>
  <si>
    <t>05.01.01. Dviračių trąsų, pėsčiųjų takų mieste ir jo prieigose įrengimas ir atnaujinimas užtikrinant tęstinumą bei junglumą</t>
  </si>
  <si>
    <t>05.03.01. Intelektinių elektroninių  priemonių diegimas viešajame transporte</t>
  </si>
  <si>
    <t xml:space="preserve">06.01.01. Miesto apšvietimo sistemų modernizavimas ir efektyvumo didinimas </t>
  </si>
  <si>
    <t>06.02.01. Šalinamų sąvartyne komunalinių atliekų kiekio mažinimas</t>
  </si>
  <si>
    <t>06.03.01. Viešųjų erdvių pritaikymas / natūralių ir pusiau natūralių miesto erdvių tvarkymas ir atnaujinimas (viešosios, poilsio zonos, tyliosios zonos)</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</si>
  <si>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</si>
  <si>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</si>
  <si>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</si>
  <si>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09.01.01. Reguliarus metodiškai pagrįstas verslo aplinkos vertinimas ir kylančių verslo problemų, įtraukiant verslo atstovus sprendimas</t>
  </si>
  <si>
    <t xml:space="preserve">10.01.01. Viešųjų ir administracinių paslaugų teikimo elektroniniu būdu plėtra </t>
  </si>
  <si>
    <t>02 Programos lėšos be likučio (L)</t>
  </si>
  <si>
    <t>01.01. Uždavinys.  Paskatinti aukštojo mokslo ir profesinio mokymo įstaigų teikiamų paslaugų atitiktį trumpalaikėms ir ilgalaikėms darbo rinkos poreikių prognozėms</t>
  </si>
  <si>
    <t>Pirmą kartą po studijų baigimo pagal specialybę įsidarbinę Panevėžio profesinio rengimo centro, Panevėžio kolegijos ir KTU fakulteto absolventai</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</si>
  <si>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</si>
  <si>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</si>
  <si>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</si>
  <si>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01.02.01. Gyventojų perkvalifikavimo sistemos pritaikymas ir įgyvendinimas pagal miesto ekonominės specializacijos poreikius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</si>
  <si>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</si>
  <si>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</si>
  <si>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</si>
  <si>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</si>
  <si>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</si>
  <si>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</si>
  <si>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</si>
  <si>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</si>
  <si>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Darbuotojų inovacinėse įmonėse dalis, palyginti su visų įmonių darbuotojais (apskrities rodiklis)</t>
  </si>
  <si>
    <t>02.01. Uždavinys.  Sudaryti palankias sąlygas verslo įkūrimui</t>
  </si>
  <si>
    <t>MVĮ, tenkančių 1 000 miesto gyventojų, skaičius</t>
  </si>
  <si>
    <t>02.01.01. Paslaugų sistemos asmenims, norintiems pradėti įkurti verslą, sukūrimas ir įgyvendinimas</t>
  </si>
  <si>
    <t>Suteiktų konsultacijų skaičius</t>
  </si>
  <si>
    <t>Paslaugos gavėjų skaičius</t>
  </si>
  <si>
    <t>Val. / metus</t>
  </si>
  <si>
    <t>02.01.02. Finansinių paskatų verslo įkūrimui sukūrimas ir įgyvendinimas</t>
  </si>
  <si>
    <t>Paskatomis pasinaudojusių verslo subjektų skaičius</t>
  </si>
  <si>
    <t>02.02. Uždavinys.  Sudaryti palankias sąlygas verslo plėtrai ir investicijų pritraukimui</t>
  </si>
  <si>
    <t>TUI, tenkančių vienam gyventojui, dalis lyginant su Lietuvos vidurkiu</t>
  </si>
  <si>
    <t>02.02.01. Pažangios pramonės ir paslaugų sektorių plėtrai reikalingos infrastruktūros ir įrangos plėtra</t>
  </si>
  <si>
    <t>Įgyvendintų projektų skaičius</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</si>
  <si>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</si>
  <si>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</si>
  <si>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</si>
  <si>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</si>
  <si>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Išspręstų verslo aplinkos problemų dalis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</si>
  <si>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</si>
  <si>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</si>
  <si>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</si>
  <si>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</si>
  <si>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</si>
  <si>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</si>
  <si>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Įmonių, diegusių technologines inovacijas, dalis nuo visų įmonių (apskrities rodiklis)</t>
  </si>
  <si>
    <t>02.03.01. Informacijos verslui apie pažangių technologinių sprendimų teikiamas galimybes teikimas</t>
  </si>
  <si>
    <t>Subjektų, pasinaudojusių informacinėmis paslaugomis, skaičius</t>
  </si>
  <si>
    <t>Įvykdytų tyrimų įmonių technologinei pažangai bei pažangių technologijų diegimo, kūrimo ir inovacijų paramos paslaugų poreikiams įvertinti, skaičius</t>
  </si>
  <si>
    <t>Trumpų vertės grandinių skatinimo priemonių skaičius</t>
  </si>
  <si>
    <t>Įmonių, pasinaudojusių trumpų vertės grandinių, grįstų skaitmeninių ir žiedinių technologijų taikymu, skatinimo priemonėmis skaičius</t>
  </si>
  <si>
    <t>02.03.02. Inovacinių (technologinių, skaitmeninių) sprendimų ir (arba) auditų atlikimo įmonėse skatinimas</t>
  </si>
  <si>
    <t>Inovatyviausios metų įmonės prizas</t>
  </si>
  <si>
    <t>Mokestinėmis lengvatomis įmonėms plėstis ir diegti pažangius technologinius sprendimu, pasinaudojusių įmonių skaičius</t>
  </si>
  <si>
    <t xml:space="preserve">02.04. Uždavinys.  Paskatinti verslo, mokslo bei viešojo sektoriaus bendradarbiavimą kuriant ir komercializuojant aukštos pridėtinės vertės produktus </t>
  </si>
  <si>
    <t>02.04.01. Mokslo ir verslo bendradarbiavimo iniciatyvų, nukreiptų į aukštos pridėtinės vertės produktų ir paslaugų kūrimą ir vystymą, rėmimas</t>
  </si>
  <si>
    <t>Mieste veikiančių mokslo įstaigų ir verslo bendradarbiavimo iniciatyvų skaičius</t>
  </si>
  <si>
    <t>Suorganizuoti investuotojų / ekonomikos forumai</t>
  </si>
  <si>
    <t>SVV įmonėms išpirktas parodoms skirtas plotas</t>
  </si>
  <si>
    <t>Bendradarbiaujant išspręstų verslo problemų skaičius</t>
  </si>
  <si>
    <t>Sukurta atviros prieigos laboratorijų tinklo veikimo sistema</t>
  </si>
  <si>
    <t>Įmonių, dalyvaujančių MTPI programose, skaičius</t>
  </si>
  <si>
    <t>02.05.01. Naujų skaitmeninių technologijų įmonių pritraukimas išbandyti jų produktus ir paslaugas mieste</t>
  </si>
  <si>
    <t xml:space="preserve">02.04. Uždavinys.  Sukurti patrauklią aplinką naujų skaitmeninių technologijų bandymui mieste </t>
  </si>
  <si>
    <t>Iniciatyvų naujų skaitmeninių technologijų įmonėms pritraukti išbandyti jų produktus ir paslaugas skaičius</t>
  </si>
  <si>
    <t>Teisinio reguliavimo sistemos pritaikymo ir teisinių kliūčių sumažinimo iniciatyvų skaičius</t>
  </si>
  <si>
    <t>01.01.01. Dviračių trasų, pėsčiųjų takų mieste ir jo prieigose įrengimas, atnaujinimas užtikrinant tęstinumą bei junglumą</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</si>
  <si>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</si>
  <si>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Km</t>
  </si>
  <si>
    <t xml:space="preserve">Naujų įrengtų netaršaus mikrotransporto priemonių  skaičius </t>
  </si>
  <si>
    <t>Naujų įrengtų dviračių ir pėsčiųjų takų ilgis</t>
  </si>
  <si>
    <t>Atnaujintų dviračių ir pėsčiųjų takų ilgis</t>
  </si>
  <si>
    <t>Modernizuotų šviesoforinių sankryžų skaičius</t>
  </si>
  <si>
    <t>01.02.01. Sankryžų ir perėjų įrengimas, modernizavimas ir saugaus eismo užtikrinimas</t>
  </si>
  <si>
    <t>Naujų įrengtų išmaniųjų (reaguojant į srautą ir keičiant signalus) perėjų skaičius</t>
  </si>
  <si>
    <t xml:space="preserve">Modernizuotos, įdiegiant inžinerines eismo saugos priemones, nereguliuojamos pėsčiųjų perėjos </t>
  </si>
  <si>
    <t>Įdiegta daugiafunkcinė pažeidimų kontrolės sistema</t>
  </si>
  <si>
    <t>Juodųjų dėmių skaičius Panevėžio mieste</t>
  </si>
  <si>
    <t>01.02.02. Eismo intensyvumo miesto centre ir gyvenamuosiuose kvartaluose mažinimas</t>
  </si>
  <si>
    <t>Bendras gatvių ilgis, kuriose pritaikytos tranzitą ribojančios priemonės</t>
  </si>
  <si>
    <t>Naujai įrengtų automobilių stovėjimo aikštelių</t>
  </si>
  <si>
    <t>Įrengtas Šiaurinis apvažiavimas</t>
  </si>
  <si>
    <t>Parengtas gatvių parametrų auditas ir transporto pralaidumo Panevėžio mieste studija</t>
  </si>
  <si>
    <t>Mažos taršos zonų skaičius</t>
  </si>
  <si>
    <t>01.03.01. Elektromobilių viešųjų įkrovimo prieigų tinklo plėtra</t>
  </si>
  <si>
    <t>Elektromobilių viešųjų įkrovimo prieigų skaičius</t>
  </si>
  <si>
    <t>Proc. / metus</t>
  </si>
  <si>
    <t>Keleivių pasitenkinimas viešojo transporto paslaugomis</t>
  </si>
  <si>
    <t xml:space="preserve">Keleivių naudojimasis viešojo transporto paslaugomis  </t>
  </si>
  <si>
    <t>Įdiegtų dviračių ir (ar) kitų netaršaus transporto / automobilių dalijimosi sistemų Panevėžio mieste skaičius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</si>
  <si>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</si>
  <si>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</si>
  <si>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</si>
  <si>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</si>
  <si>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</si>
  <si>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Savivaldybės darnios energetikos plėtros pažanga</t>
  </si>
  <si>
    <t>Vieta šalies mastu</t>
  </si>
  <si>
    <t>Daugiabučių namų modernizavimo skatinimas ir plėtra, taikant kompleksines energetinio efektyvumo didinimo priemones</t>
  </si>
  <si>
    <t>02.01.01. Daugiabučių namų modernizavimo skatinimas ir plėtra, taikant kompleksines energetinio efektyvumo didinimo priemones</t>
  </si>
  <si>
    <r>
      <t>m</t>
    </r>
    <r>
      <rPr>
        <vertAlign val="superscript"/>
        <sz val="12"/>
        <color theme="1"/>
        <rFont val="Times New Roman"/>
        <family val="1"/>
        <charset val="186"/>
      </rPr>
      <t>2</t>
    </r>
  </si>
  <si>
    <t>Kompleksiškai renovuotų / modernizuotų daugiabučių namų skaičius</t>
  </si>
  <si>
    <t>Parengta kvartalų energetinio efektyvumo didinimo programa</t>
  </si>
  <si>
    <t>02.01.02. Atsinaujinančių išteklių energijos naudojimo plėtros plano  parengimas ir įgyvendinimas</t>
  </si>
  <si>
    <t>Parengtas atsinaujinančių išteklių energijos naudojimo plėtros planas</t>
  </si>
  <si>
    <t>Įgyvendintas atsinaujinančių išteklių energijos naudojimo plėtros planas</t>
  </si>
  <si>
    <t>2.2.1</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</si>
  <si>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</si>
  <si>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</si>
  <si>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</si>
  <si>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</si>
  <si>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Suformuotų miesto erdvių skaičius</t>
  </si>
  <si>
    <t>02.02.01. Dalyvaujamojo biudžeto modelio taikymas</t>
  </si>
  <si>
    <t>02.02.02. Miesto viešųjų erdvių atnaujinimas, priežiūra</t>
  </si>
  <si>
    <t>Valomos gatvės</t>
  </si>
  <si>
    <t>Valomi šaligatviai</t>
  </si>
  <si>
    <t>Prižiūrimi ir atnaujinami miesto gėlynai</t>
  </si>
  <si>
    <r>
      <t>m</t>
    </r>
    <r>
      <rPr>
        <vertAlign val="superscript"/>
        <sz val="12"/>
        <rFont val="Times New Roman"/>
        <family val="1"/>
        <charset val="186"/>
      </rPr>
      <t>2</t>
    </r>
  </si>
  <si>
    <t>Sodinamos gėlės ir dekoratyviniai augalai</t>
  </si>
  <si>
    <r>
      <t>tūkst. m</t>
    </r>
    <r>
      <rPr>
        <vertAlign val="superscript"/>
        <sz val="12"/>
        <rFont val="Times New Roman"/>
        <family val="1"/>
        <charset val="186"/>
      </rPr>
      <t>2</t>
    </r>
  </si>
  <si>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</si>
  <si>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</si>
  <si>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</si>
  <si>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</si>
  <si>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 xml:space="preserve">Prižiūrima vaikų žaidimo aikštelių        </t>
  </si>
  <si>
    <t>Vaizdo stebėjimo kameros</t>
  </si>
  <si>
    <t>Renkama rinkliava (parkomatai)</t>
  </si>
  <si>
    <t>Dalyvaujamasis biudžetas</t>
  </si>
  <si>
    <t>03.01.01. Miesto vietinės reikšmės kelių ir gatvių infrastruktūros atnaujinimas ir plėtra</t>
  </si>
  <si>
    <t>03.01.02. Miesto gatvių ir viešųjų erdvių apšvietimo tinklų eksploatavimas, įrengimas, rekonstrukcija ir remontas, viešųjų erdvių ir gatvių apšvietimas, naujų abonentų prijungimas</t>
  </si>
  <si>
    <t>Eksploatuojama šviestuvų</t>
  </si>
  <si>
    <t>Įrengta, rekonstruota 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</si>
  <si>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</si>
  <si>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</si>
  <si>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</si>
  <si>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</si>
  <si>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</si>
  <si>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</si>
  <si>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</si>
  <si>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</si>
  <si>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</si>
  <si>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</si>
  <si>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</si>
  <si>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</si>
  <si>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</si>
  <si>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 xml:space="preserve">Savivaldybei priklausiančių pastatų kasmet pagerintos būklės dalis (nuo visų priklausančių pastatų) </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</si>
  <si>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</si>
  <si>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</si>
  <si>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</si>
  <si>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</si>
  <si>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</si>
  <si>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</si>
  <si>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</si>
  <si>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Atlikti remonto darbai savivaldybei priklausančiuose statiniuose</t>
  </si>
  <si>
    <t>Sankryžų ir perėjų įrengimas, modernizavimas ir saugaus eismo užtikrinimas</t>
  </si>
  <si>
    <t>Eismo intensyvumo miesto centre ir gyvenamuosiuose kvartaluose mažinimas</t>
  </si>
  <si>
    <t>Elektromobilių viešųjų įkrovimo prieigų tinklo plėtra</t>
  </si>
  <si>
    <t>01.04.01. Viešojo transporto maršrutinio tinklo optimizavimas</t>
  </si>
  <si>
    <t>Atliktas viešojo transporto maršrutinio tinklo optimizavimas</t>
  </si>
  <si>
    <t>Viešojo transporto maršrutinio tinklo optimizavimas</t>
  </si>
  <si>
    <t>Savivaldybės viešųjų pastatų bei miesto įmonių / organizacijų modernizavimas, taikant energijos išteklių panaudojimo efektyvumo didinimo priemones</t>
  </si>
  <si>
    <t>01.01.01. Kultūros renginių rinkodaros priemonių įgyvendinimas</t>
  </si>
  <si>
    <t>01.01.02. Sąlygų miesto gyventojams dalyvauti kultūros ir meno veikloje, ugdyti kūrybiškumą ir plėsti meninę veiklą sudarymas</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</si>
  <si>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</si>
  <si>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</si>
  <si>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</si>
  <si>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</si>
  <si>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</si>
  <si>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Dokumentų išduotis </t>
  </si>
  <si>
    <t xml:space="preserve">Bibliotekos lankytojų skaičius </t>
  </si>
  <si>
    <t xml:space="preserve">Suorganizuotų renginių skaičius </t>
  </si>
  <si>
    <t>Asm.  / metus</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</si>
  <si>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</si>
  <si>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</si>
  <si>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</si>
  <si>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</si>
  <si>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</si>
  <si>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</si>
  <si>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</si>
  <si>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</si>
  <si>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lankytojų skaičius  </t>
  </si>
  <si>
    <t>Įvykusių tarptautinių renginių skaičius per metus</t>
  </si>
  <si>
    <t xml:space="preserve">Parodų skaičius </t>
  </si>
  <si>
    <t xml:space="preserve">Naujų parengtų edukacinių programų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</si>
  <si>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</si>
  <si>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</si>
  <si>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</si>
  <si>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</si>
  <si>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Renginių lankytojų skaičius (be lauko renginių)</t>
  </si>
  <si>
    <t xml:space="preserve">Mėgėjų meno kolektyvų skaičius </t>
  </si>
  <si>
    <t>Pravestų edukacinių programų skaičius</t>
  </si>
  <si>
    <t xml:space="preserve">Edukacinių programų  dalyvių skaičius </t>
  </si>
  <si>
    <t>Kino renginių skaičius</t>
  </si>
  <si>
    <t>01.01.09. Kino centro „Garsas“ veiklos plėtra</t>
  </si>
  <si>
    <t xml:space="preserve">Edukacinių programų skaičius </t>
  </si>
  <si>
    <t xml:space="preserve">Nekomercinio kino rodymas </t>
  </si>
  <si>
    <t xml:space="preserve">Žiūrovų (lankytojų) skaičius </t>
  </si>
  <si>
    <t xml:space="preserve">Suorganizuotų lauko renginių skaičius </t>
  </si>
  <si>
    <t xml:space="preserve">Naujų parengtų ar atnaujintų edukacinių programų </t>
  </si>
  <si>
    <t xml:space="preserve">Programų dalyvių skaičiaus pokytis </t>
  </si>
  <si>
    <t>01.02.01. Profesionalaus meno skatinimas ir plėtra</t>
  </si>
  <si>
    <t xml:space="preserve">01.02.02. Meno rezidencijų kūrimas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</si>
  <si>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</si>
  <si>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</si>
  <si>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</si>
  <si>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</si>
  <si>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</si>
  <si>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</si>
  <si>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</si>
  <si>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</si>
  <si>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</si>
  <si>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</si>
  <si>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t>01.03.01. Kultūros paslaugų prieinamumo ir patrauklumo didinimas, modernizuojant kultūros įstaigų infrastruktūrą ir pritaikant daugiafunkcinėms ir daugiakultūrinėms paslaugoms</t>
  </si>
  <si>
    <t>01.03.02. Kultūros sektoriaus tarptautiškumą stiprinančių veiklų skatinimas ir plėtra</t>
  </si>
  <si>
    <t xml:space="preserve">Finansuotų tarptautinių profesionaliojo meno renginių atskleidžiančių Panevėžio miesto identitetą, skaičius </t>
  </si>
  <si>
    <t>01.03.03. Panevėžio miesto kultūros ir meno įstaigų tinklo optimizavimas</t>
  </si>
  <si>
    <r>
      <rPr>
        <b/>
        <sz val="12"/>
        <color theme="1"/>
        <rFont val="Times New Roman"/>
        <family val="1"/>
        <charset val="186"/>
      </rPr>
      <t>01.01. Uždavinys.</t>
    </r>
    <r>
      <rPr>
        <sz val="12"/>
        <color theme="1"/>
        <rFont val="Times New Roman"/>
        <family val="1"/>
        <charset val="186"/>
      </rPr>
      <t xml:space="preserve"> Pagerinti švietimo paslaugų kokybę </t>
    </r>
  </si>
  <si>
    <t xml:space="preserve">Aukštos kvalifikacijos mokytojų dalis  </t>
  </si>
  <si>
    <t>Dėl socialinių, psichologinių ir kitų priežasčių nesimokantys mokyklinio amžiaus vaikai, tenkantys 1 tūkst. nuolatinių mokyklinio amžiaus gyventojų</t>
  </si>
  <si>
    <t>Koef.</t>
  </si>
  <si>
    <t xml:space="preserve">01.01.01. Ikimokyklinių ugdymo mokyklų aplinkos išlaikymas ir programų įgyvendinimas </t>
  </si>
  <si>
    <t>Ikimokyklinių ugdymo mokyklų skaičius</t>
  </si>
  <si>
    <t>Ikimokyklines ugdymo mokyklas lankančių vaikų skaičius</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</si>
  <si>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</si>
  <si>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</si>
  <si>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</si>
  <si>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</si>
  <si>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</si>
  <si>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t>Bendrojo ugdymo mokyklų skaičius</t>
  </si>
  <si>
    <t>Bendrojo ugdymo mokyklose besimokančių mokinių skaičius</t>
  </si>
  <si>
    <t>Bendrojo ugdymo mokyklose dirbančių pedagogų skaičius</t>
  </si>
  <si>
    <t>Mokytojų, turinčių viso etato darbo krūvį, dalis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</si>
  <si>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</si>
  <si>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</si>
  <si>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</si>
  <si>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</si>
  <si>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</si>
  <si>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</si>
  <si>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</si>
  <si>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</si>
  <si>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</si>
  <si>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</si>
  <si>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</si>
  <si>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</si>
  <si>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</si>
  <si>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</si>
  <si>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01.02.01. Švietimo, kultūros, sporto ir kitų renginių bei projektų įgyvendinimas </t>
  </si>
  <si>
    <t xml:space="preserve">Įgyvendintų ikimokyklinio, bendrojo ir neformaliojo ugdymo mokyklų infrastruktūros modernizavimo projektų skaičius </t>
  </si>
  <si>
    <t>Paskatų sistemos švietimo įstaigoms įgyvendinti sveiką, saugią emocinę ir fizinę aplinką kuriančius projektus sukūrimas</t>
  </si>
  <si>
    <t>Mokyklinės dokumentacijos įsigijimas iš Švietimo ir mokslo ministerijos (egzempliorių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</si>
  <si>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</si>
  <si>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</si>
  <si>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</si>
  <si>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</si>
  <si>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</si>
  <si>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</si>
  <si>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</si>
  <si>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</si>
  <si>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</si>
  <si>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</si>
  <si>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</si>
  <si>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</si>
  <si>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</si>
  <si>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</si>
  <si>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Vaikų ir jaunimo meno projektų ir  tautinio  meno kolektyvų veiklos projektų konkurso organizavimas (projektuose dalyvavusių mokinių skaičius</t>
  </si>
  <si>
    <t>01.02.02. Pedagoginės-psichologinės tarnybos veikla</t>
  </si>
  <si>
    <t>Pedagoginės-psichologinės tarnybos darbuotojų skaičius</t>
  </si>
  <si>
    <t>Sukurtos ir įgyvendinamos rekomendacijos įtraukiojo ugdymo  įgyvendinimui miesto mokyklose</t>
  </si>
  <si>
    <t>01.03. Uždavinys. Užtikrinti STEAM srities dalykų programų įgyvendinimą ir plėtrą</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</si>
  <si>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</si>
  <si>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</si>
  <si>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01.03.01. Švietimo centro veikla</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</si>
  <si>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</si>
  <si>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</si>
  <si>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</si>
  <si>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</si>
  <si>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</si>
  <si>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</si>
  <si>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</si>
  <si>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Universitetų ir kolegijų studentų skaičius, tenkantis 1 tūkst. gyventojų</t>
  </si>
  <si>
    <t>Profesinio mokymo įstaigų mokinių skaičius, tenkantis 1 tūkst. gyventojų</t>
  </si>
  <si>
    <t xml:space="preserve">02.01.01. Kryptingos profesinio orientavimo sistemos bendradarbiaujant Panevėžio miesto bendrojo ugdymo, profesinio mokymo ir aukštojo mokslo įstaigoms bei verslo įmonėms sukūrimas ir įgyvendinimas </t>
  </si>
  <si>
    <t>Profesijos patarėjų etatų skaičius</t>
  </si>
  <si>
    <t>Naujų miesto lygmens profesinio orientavimo priemonių skaičius</t>
  </si>
  <si>
    <t>01.01. Uždavinys. Užtikrinti kokybišką ir efektyvią socialinę paramą bendruomenėje</t>
  </si>
  <si>
    <t xml:space="preserve">Gyventojų poreikius atitinkančių socialinių paslaugų  dalis nuo Socialinio paslaugų kataloge nurodytų paslaugų skaičiaus </t>
  </si>
  <si>
    <t>01.01.01. Išmokų, kompensacijų ir socialinės paramos mokiniams skyrimas ir mokėjimas iš valstybės biudžeto lėšų</t>
  </si>
  <si>
    <t>Gavėjų skaičius</t>
  </si>
  <si>
    <t>Suteiktų  socialinę riziką patiriantiems asmenims socialinės paramos rūšių skaičius</t>
  </si>
  <si>
    <t>01.01.02. Pašalpų ir kompensacijų skyrimas ir mokėjimas iš savivaldybės biudžeto lėšų</t>
  </si>
  <si>
    <t>Socialinių paslaugų gavėjų skaičius</t>
  </si>
  <si>
    <t>01.01.04. Paslaugų teikimas Panevėžio jaunuolių dienos centre</t>
  </si>
  <si>
    <t>01.01.05. Paslaugų teikimas Panevėžio atvirame jaunimo centre</t>
  </si>
  <si>
    <t>Paslaugų gavėjų skaičius</t>
  </si>
  <si>
    <t>01.01.06. Paslaugų teikimas Panevėžio socialinių paslaugų centre</t>
  </si>
  <si>
    <t>01.01.07. 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</si>
  <si>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</si>
  <si>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</si>
  <si>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</si>
  <si>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</si>
  <si>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</si>
  <si>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</si>
  <si>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</si>
  <si>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</si>
  <si>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</si>
  <si>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</si>
  <si>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</si>
  <si>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</si>
  <si>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</si>
  <si>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</si>
  <si>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</si>
  <si>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01.02. Uždavinys. Vystyti socialinės paramos individualizuoto kompleksiškumo teikimo modelį</t>
  </si>
  <si>
    <t xml:space="preserve">Asmenų, patiriančių socialinės rizikos veiksnius, skaičius </t>
  </si>
  <si>
    <t>Asmenų, parengtų integruotis į darbo rinką, skaičius</t>
  </si>
  <si>
    <t>01.02.01. Kompleksinės ir individualizuotos socialinės paramos teikimo, derinant finansinę paramą, socialines paslaugas ir užimtumo didinimo priemones, plėtra</t>
  </si>
  <si>
    <t>Asmenų, gavusių kompleksines paslaugas, skaičius</t>
  </si>
  <si>
    <t xml:space="preserve">01.01. Uždavinys.  Patobulinti miesto erdvių ir objektų kokybę, jų priežiūrą </t>
  </si>
  <si>
    <t>01.01.01. Žaliųjų jungčių sukūrimas</t>
  </si>
  <si>
    <t>Parengtų projektų skaičius</t>
  </si>
  <si>
    <t>Sutvarkytų miesto erdvių plotas</t>
  </si>
  <si>
    <t>01.01.02. Viešųjų erdvių pritaikymas įvairioms socialinėms grupėms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</si>
  <si>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</si>
  <si>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</si>
  <si>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</si>
  <si>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</si>
  <si>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</si>
  <si>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</si>
  <si>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</si>
  <si>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</si>
  <si>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</si>
  <si>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</si>
  <si>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</si>
  <si>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</si>
  <si>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</si>
  <si>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</si>
  <si>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</si>
  <si>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</si>
  <si>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</si>
  <si>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</si>
  <si>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</si>
  <si>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kompleksiniai teritorijų planavimo dokumentai (bendrojo plano koregavimas)</t>
  </si>
  <si>
    <t>Parengti kompleksiniai teritorijų planavimo dokumentai  (specialieji, detalieji planai)</t>
  </si>
  <si>
    <t>Parengti žemės sklypų formavimo ir pertvarkymo projektai</t>
  </si>
  <si>
    <t>Įregistruoti žemės sklypai, parengti kadastrinių matavimų planai</t>
  </si>
  <si>
    <t>Modernizuota GIS, atnaujinta Arc GIS programinė įranga</t>
  </si>
  <si>
    <t>Kompl.</t>
  </si>
  <si>
    <t>2.3.2</t>
  </si>
  <si>
    <t>02.02. Uždavinys.  Įgyvendinti valstybinės ir regioninės svarbos projektus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</si>
  <si>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</si>
  <si>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</si>
  <si>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</si>
  <si>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</si>
  <si>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Prijungtos gretimos gyvenvietės bei teritorijos Šiaulių kryptimi nuo miesto ribos iki „Rail Baltica“ magistralės</t>
  </si>
  <si>
    <t>Parengta miesto teritorijos plėtros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</si>
  <si>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</si>
  <si>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</si>
  <si>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</si>
  <si>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Parengta galimybių studija</t>
  </si>
  <si>
    <t xml:space="preserve">Sukurta Panevėžio funkcinės zonos plėtros strategija </t>
  </si>
  <si>
    <t xml:space="preserve">01.01. Uždavinys.  Užtikrinti saugią ir švarią aplinką bei įdiegti žiedinės ekonomikos (beatliekės gamybos) principus </t>
  </si>
  <si>
    <t>2.2.2</t>
  </si>
  <si>
    <t>01.01.01. Aplinkos kokybės gerinimas</t>
  </si>
  <si>
    <t>Surinktų gatvių valymo atliekų kiekis</t>
  </si>
  <si>
    <t>Surinktų bešeimininkių atliekų kiekis</t>
  </si>
  <si>
    <t>Naudotų automobilių padangų, surinktų iš miesto bendro naudojimo teritorijų, kiekis</t>
  </si>
  <si>
    <t>Iškeltų lizdų iš medžių skaičius</t>
  </si>
  <si>
    <t>Asbesto turinčių gaminių atliekų kiekis</t>
  </si>
  <si>
    <t>t / metus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</si>
  <si>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</si>
  <si>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</si>
  <si>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</si>
  <si>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</si>
  <si>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</si>
  <si>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</si>
  <si>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</si>
  <si>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</si>
  <si>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</si>
  <si>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</si>
  <si>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</si>
  <si>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</si>
  <si>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</si>
  <si>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01.02.02. Želdynų kūrimo ir želdinių veisimo, inventorizavimo priemonių įgyvendinimas</t>
  </si>
  <si>
    <t>Parengta inventorizacijos ataskaita</t>
  </si>
  <si>
    <t>Pasodintų želdinių skaičius</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</si>
  <si>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</si>
  <si>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</si>
  <si>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</si>
  <si>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</si>
  <si>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</si>
  <si>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</si>
  <si>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Parengta Savivaldybės nekilnojamojo turto valdymo strategija</t>
  </si>
  <si>
    <t>Įgyvendinama Savivaldybės nekilnojamojo turto valdymo strategija</t>
  </si>
  <si>
    <t>01.02. Uždavinys.  Tinkamai naudoti, saugoti, prižiūrėti, remontuoti ir eksploatuoti Savivaldybės turtą</t>
  </si>
  <si>
    <t>Laukiančiųjų socialinio būsto eilėje aprūpinimas būstu</t>
  </si>
  <si>
    <t>Suremontuotų gyvenamųjų patalpų  skaičius</t>
  </si>
  <si>
    <t>01.02.01. Atlikti  gyvenamųjų   patalpų remontą ir rekonstrukciją, vidaus ir lauko inžinerinių tinklų ir įrenginių remontą</t>
  </si>
  <si>
    <t>01.02.02. Padengti Savivaldybės neišnuomotų  gyvenamųjų patalpų išlaikymo ir priežiūros išlaidas</t>
  </si>
  <si>
    <t>Padengtos Savivaldybės neišnuomotų  gyvenamųjų patalpų išlaikymo ir priežiūros išlaidos</t>
  </si>
  <si>
    <t>01.02.03. Skirti lėšų išlaidoms už atnaujinamų  namų (gyvenamųjų patalpų) dalį, priklausančią Savivaldybei nuosavybės teise, padengti</t>
  </si>
  <si>
    <t>Savivaldybės atnaujintų butų skaičius atnaujinamuose namuose</t>
  </si>
  <si>
    <t>01.02.05. Padengti Savivaldybės neišnuomotų  negyvenamųjų patalpų išlaikymo ir priežiūros išlaidas</t>
  </si>
  <si>
    <t>Padengtos Savivaldybės neišnuomotų  negyvenamųjų patalpų išlaikymo ir priežiūros išlaidos</t>
  </si>
  <si>
    <t>01.02.06. Skirti lėšų išlaidoms už atnaujinamų  namų (negyvenamųjų patalpų) dalį, priklausančią Savivaldybei nuosavybės teise, padengti</t>
  </si>
  <si>
    <t xml:space="preserve">01.02.07. Finansinis turtas </t>
  </si>
  <si>
    <t>Savivaldybės valdomų įmonių proporcingai valdomų akcijų skaičiui gauta dotacija turtui įsigyti (PRATC ir PE)</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</si>
  <si>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</si>
  <si>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</si>
  <si>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</si>
  <si>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</si>
  <si>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</si>
  <si>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</si>
  <si>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r>
      <rPr>
        <b/>
        <sz val="12"/>
        <rFont val="Times New Roman"/>
        <family val="1"/>
        <charset val="186"/>
      </rPr>
      <t>Išvengiamas mirtingumas</t>
    </r>
    <r>
      <rPr>
        <sz val="12"/>
        <rFont val="Times New Roman"/>
        <family val="1"/>
        <charset val="186"/>
      </rPr>
      <t xml:space="preserve"> (mirusiųjų nuo ligų ar būklių, kurių galima išvengti taikant žinomas efektyvias prevencijos ir / ar diagnostikos priemones ir / ar gydymo priemones, dalis procentais nuo visų gyventojų mirčių)</t>
    </r>
  </si>
  <si>
    <t xml:space="preserve">01.01.03. Vykdyti neveiksnių asmenų būklės peržiūrėjimą   </t>
  </si>
  <si>
    <t>01.02. Uždavinys.  Tinkamai įgyvendinti Savivaldybei perduotas valstybės funkcijas</t>
  </si>
  <si>
    <t>01.02.01. Tvarkyti Gyventojų registrą ir teikti duomenis Valstybės registrui</t>
  </si>
  <si>
    <t>Archyvinių civilinės būklės aktų įrašų, gautų iš civilinės metrikacijos įstaigų, duomenų tvarkymas</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</si>
  <si>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</si>
  <si>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</si>
  <si>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</si>
  <si>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01.02.04. Kontroliuoti valstybinės kalbos vartojimą ir taisyklingumą</t>
  </si>
  <si>
    <t>Atliktų įmonių ir įstaigų, interneto svetainių, spaudos leidinių ir reklamos objektų patikrinimų skaičius</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</si>
  <si>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</si>
  <si>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</si>
  <si>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</si>
  <si>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</si>
  <si>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</si>
  <si>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01.02.08. Vykdyti jaunimo teisių apsaugą</t>
  </si>
  <si>
    <t>01.02.07. Administruoti laikinuosius darbus</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</si>
  <si>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</si>
  <si>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</si>
  <si>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</si>
  <si>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</si>
  <si>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Gyvenamosios vietos deklaracijų, asmenų pateiktų elektroniniu būdu, dalies didėjimas per metus, ne mažiau kaip 1,5 proc.</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</si>
  <si>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</si>
  <si>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</si>
  <si>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</si>
  <si>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</si>
  <si>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</si>
  <si>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</si>
  <si>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</si>
  <si>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</si>
  <si>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Praktikuojančių sveikatos priežiūros specialistų skaičius, tenkantis 10 tūkst. gyventojų</t>
  </si>
  <si>
    <t xml:space="preserve">Visuomenės sveikatos stiprinimo renginių skaičius </t>
  </si>
  <si>
    <t xml:space="preserve">Visuomenės sveikatos stiprinimo renginių dalyvių skaičius </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</si>
  <si>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</si>
  <si>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</si>
  <si>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</si>
  <si>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Asmenų, kuriems peržiūrėtas neveiksnumas, skaičius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</si>
  <si>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</si>
  <si>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</si>
  <si>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</si>
  <si>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</si>
  <si>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</si>
  <si>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</si>
  <si>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</si>
  <si>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</si>
  <si>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</si>
  <si>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</si>
  <si>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</si>
  <si>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</si>
  <si>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</si>
  <si>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tūkst. Eur</t>
  </si>
  <si>
    <t>Suremontuotų  nekilnojamojo turto (išskyrus gyvenamąsias patalpas) vienetų skaičius</t>
  </si>
  <si>
    <t>Teigiamas/  Nepakitęs/  Neigiamas</t>
  </si>
  <si>
    <t>Sporto varžybų ir sveikatingumo renginių dalyvių skaičius, tenkantis 1 tūkst. gyventojų</t>
  </si>
  <si>
    <t>01.01.01. Sporto įstaigų paslaugų stiprinimas ir plėtra</t>
  </si>
  <si>
    <t>01.01.02. Sporto ir viešosios aktyvaus laisvalaikio infrastruktūros daugiafunkciškumo plėtojimas ir pritaikymas nustatytiems kokybės standartams</t>
  </si>
  <si>
    <t>01.01.03. Projektų, skatinančių, populiarinančių sportą, fizinį aktyvumą finansavimas</t>
  </si>
  <si>
    <t xml:space="preserve">01.02.01. Tarptautinių bei nacionalinių fizinio aktyvumo ir sporto renginių organizavimas.
Dalyvavimas sporto varžybose, renginiuose </t>
  </si>
  <si>
    <t>01.02.02. Aukšto meistriškumo sportininkų ir jų trenerių skatinimas už sporto laimėjimus</t>
  </si>
  <si>
    <t xml:space="preserve">01.02.03. Sporto organizacijų raginimas turėti ilgalaikius planavimo dokumentus (planus, strategijas), finansuoti projektus siekiant kokybinių ir kiekybinių rezultatų </t>
  </si>
  <si>
    <t>Atlikta kultūros įstaigų teikiamų paslaugų kokybės ir poreikių analizė</t>
  </si>
  <si>
    <t>Vadovaujantis atlikta  kultūros įstaigų teikiamų paslaugų kokybės ir poreikių analize bei išvadomis, parengtas kultūros ir meno įstaigų optimizavimo planas</t>
  </si>
  <si>
    <t>Pagal miesto pramonės įmonių poreikius ekonominės specializacijos kryptis UŽT organizuojamuose mokymuose perkvalifikuotų asmenų skaičius</t>
  </si>
  <si>
    <t>02.04.02. Įmonių dalyvavimo MTPI srities programose skatinimas</t>
  </si>
  <si>
    <t>Atviros prieigos laboratorijų tinklu pasinaudojusių įmonių skaičius</t>
  </si>
  <si>
    <t>Atnaujintų vietinės reikšmės kelių ir gatvių su asfalto danga ilgis</t>
  </si>
  <si>
    <t>Rekonstruotų vietinės reikšmės kelių ir gatvių su žvyro danga ilgis</t>
  </si>
  <si>
    <t xml:space="preserve">Atnaujintų vidaus kelių </t>
  </si>
  <si>
    <t>km / metus</t>
  </si>
  <si>
    <t>Atnaujintų automobilių aikštelių skaičius</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</si>
  <si>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</si>
  <si>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</si>
  <si>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02.01.01. Panevėžio miesto partnerysčių įgyvendinimas, tarptautinio bendradarbiavimo palaikymas</t>
  </si>
  <si>
    <t>02.02.01. Skirtingų auditorijų pasiekiamumo didinimas (nauji kanalai, inovatyvios sklaidos priemonės, viešinimo kampanijos, virtualių sprendimų taikymas, nuolatinio monitoringo užtikrinimas)</t>
  </si>
  <si>
    <r>
      <rPr>
        <b/>
        <sz val="12"/>
        <color theme="1"/>
        <rFont val="Times New Roman"/>
        <family val="1"/>
        <charset val="186"/>
      </rPr>
      <t>01.01. Uždavinys.</t>
    </r>
    <r>
      <rPr>
        <sz val="12"/>
        <color theme="1"/>
        <rFont val="Times New Roman"/>
        <family val="1"/>
        <charset val="186"/>
      </rPr>
      <t xml:space="preserve">  Pagerinti skaitmeninį junglumą</t>
    </r>
  </si>
  <si>
    <t>Įdiegtų  programinių sprendimų, mažinančių administracinę naštą, skaičius</t>
  </si>
  <si>
    <t>01.01.01. Viešųjų ir administracinių paslaugų teikimo elektroniniu būdu plėtra</t>
  </si>
  <si>
    <t>Įdiegta bendra elektroninių paslaugų informacinė sistema, leidžianti kurti ir viešinti naujas elektronines paslaugas</t>
  </si>
  <si>
    <t>Savivaldybės interneto svetainės atnaujinimas</t>
  </si>
  <si>
    <t>Naujai sukurtų elektroninių paslaugų skaičius</t>
  </si>
  <si>
    <t>Integruotų informacinių sistemų skaičius</t>
  </si>
  <si>
    <t>Atnaujinta kompiuterių techninė ir programinė įranga</t>
  </si>
  <si>
    <t>01.01.02. Viešojo administravimo, diegiant tarpusavyje integruotas informacines sistemas, modernizavimas</t>
  </si>
  <si>
    <t>01.01.03. Išmaniųjų technologijų diegimas efektyviam viešųjų paslaugų infrastruktūros valdymui</t>
  </si>
  <si>
    <t>01.01.03. Plėtoti itin didelio pralaidumo plačiajuosčio ryšio tinklus</t>
  </si>
  <si>
    <t>Įdiegtos priemonės</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</si>
  <si>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</si>
  <si>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Įgyvendinti projektai</t>
  </si>
  <si>
    <t>Modernizuotų / įrengtų ir pritaikytų daugiafunkcinėms ir daugiakultūrinėms  paskirties paslaugoms istaigų / objektų skaičius</t>
  </si>
  <si>
    <t>Įrengtas ilgalaikės priežiūros dienos centras</t>
  </si>
  <si>
    <t>Skaičius</t>
  </si>
  <si>
    <t>Įgyvendinti  projektai</t>
  </si>
  <si>
    <t>Aprūpinti būstu asmenys (šeimos)</t>
  </si>
  <si>
    <t>Naujų įrengtų netaršaus mikrotransporto priemonių stovų komplektai</t>
  </si>
  <si>
    <t>05.02.01. Sankryžų modernizavimas  siekiant užtikrinti  saugumą</t>
  </si>
  <si>
    <t>Modernizuota miesto apšvietimo sistema, proc.</t>
  </si>
  <si>
    <t>Įrengta surūšiuotų atliekų aikštelių</t>
  </si>
  <si>
    <t>Kv. m.</t>
  </si>
  <si>
    <t>Švietimo įstaigų, kuriose modernizuotos vidaus  ir (ar) lauko patalpų erdvės, skaičius</t>
  </si>
  <si>
    <t xml:space="preserve">Skaičius </t>
  </si>
  <si>
    <t>Modernizuota dokumentų valdymo sistema skaitmeninant paslaugas</t>
  </si>
  <si>
    <t>01.02. Uždavinys. Padidinti eismo saugumą</t>
  </si>
  <si>
    <t>01.03. Uždavinys. Pasiekti skirtingų transporto būdų darną miesto sistemoje</t>
  </si>
  <si>
    <t>01.04. Uždavinys. Padidinti naudojimosi viešuoju transportu mastą</t>
  </si>
  <si>
    <t>01.05. Uždavinys. Išplėsti viešojo transporto ir susisiekimo infrastruktūrą bei atnaujinti viešojo transporto priemones</t>
  </si>
  <si>
    <t>02.02. Uždavinys. Patobulinti miesto erdvių ir objektų kokybę, jų priežiūrą</t>
  </si>
  <si>
    <t>03.01. Uždavinys. Modernizuoti esamą ir tvariai vystyti naują miesto infrastruktūrą</t>
  </si>
  <si>
    <r>
      <rPr>
        <b/>
        <sz val="12"/>
        <color theme="1"/>
        <rFont val="Times New Roman"/>
        <family val="1"/>
        <charset val="186"/>
      </rPr>
      <t>01.01. Uždavinys.</t>
    </r>
    <r>
      <rPr>
        <sz val="12"/>
        <color theme="1"/>
        <rFont val="Times New Roman"/>
        <family val="1"/>
        <charset val="186"/>
      </rPr>
      <t xml:space="preserve"> Įgyvendinti jaunimo politiką</t>
    </r>
  </si>
  <si>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</si>
  <si>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</si>
  <si>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</si>
  <si>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</si>
  <si>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</si>
  <si>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Į programą įsitraukusių darbdavių skaičius</t>
  </si>
  <si>
    <t>01.01.03. Jaunimo poreikius atitinkančios jaunimo politikos įgyvendinimas</t>
  </si>
  <si>
    <t>Jaunimo savanorišką tarnybą baigusių asmenų skaičius</t>
  </si>
  <si>
    <t xml:space="preserve">Finansuotų jaunimo ir su jaunimu dirbančių organizacijų projektų, veiklos programų, iniciatyvų skaičius </t>
  </si>
  <si>
    <t xml:space="preserve">Jaunimo organizacijų veiklos skatinimo priemonių skaičius </t>
  </si>
  <si>
    <t>Veikiančių nevyriausybinių, bendruomeninių organizacijų skaičius</t>
  </si>
  <si>
    <t xml:space="preserve">Nevyriausybinių, bendruomeninių organizacijų Savivaldybei pateiktų projektų / paraiškų finansavimui gauti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</si>
  <si>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</si>
  <si>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 xml:space="preserve">NVO ir bendruomeninių organizacijų įgyvendintų projektų skaičius </t>
  </si>
  <si>
    <t xml:space="preserve">Viešai pasiekiamų NVO dalis nuo veikiančių NVO </t>
  </si>
  <si>
    <t xml:space="preserve">Nevyriausybinių ir bendruomeninių organizacijų veiklos skatinimo priemonių skaičius </t>
  </si>
  <si>
    <t xml:space="preserve">NVO veiklos ir projektų finansavimas </t>
  </si>
  <si>
    <t xml:space="preserve">01.02.01. Įgyvendinti Panevėžio nevyriausybinių organizacijų (NVO) plėtros politikos priemones </t>
  </si>
  <si>
    <r>
      <t>Nevyriausybinių ir bendruomeninių organizacijų lyderių, narių kvalifikacijos kėlimas</t>
    </r>
    <r>
      <rPr>
        <u/>
        <sz val="12"/>
        <rFont val="Times New Roman"/>
        <family val="1"/>
        <charset val="186"/>
      </rPr>
      <t xml:space="preserve"> </t>
    </r>
    <r>
      <rPr>
        <sz val="12"/>
        <rFont val="Times New Roman"/>
        <family val="1"/>
        <charset val="186"/>
      </rPr>
      <t>(dalyvavusių organizacijų / asmenų skaičius)</t>
    </r>
  </si>
  <si>
    <t>20  / 30</t>
  </si>
  <si>
    <t>30 / 40</t>
  </si>
  <si>
    <t>40 / 50</t>
  </si>
  <si>
    <t>01.02.02. Gyventojų bendruomeniškumo ir pilietiškumo skatinimas</t>
  </si>
  <si>
    <t xml:space="preserve">Gyventojų, dalyvaujančių savanorystės veiklose viešoje sektoriaus įstaigose, skaičius  </t>
  </si>
  <si>
    <t>Gyventojų, dalyvaujančių bendruomeninių organizacijų veiklose, skaičius per metus (jaunimo proc.)</t>
  </si>
  <si>
    <t xml:space="preserve">Suorganizuotų priemonių, skirtų bendruomeninių ir NVO organizacijų bendradarbiavimui skatinti, skaičius </t>
  </si>
  <si>
    <t>30
 / 10</t>
  </si>
  <si>
    <t>40
 / 20</t>
  </si>
  <si>
    <t>50
 / 30</t>
  </si>
  <si>
    <t>01.02.03. Pagalbos priemonių nukentėjusiems subjektams užtikrinimas</t>
  </si>
  <si>
    <t>Suteiktos pagalbos priemonių skaičius</t>
  </si>
  <si>
    <t>1.4.1</t>
  </si>
  <si>
    <t>1.42.2</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</si>
  <si>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</si>
  <si>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</si>
  <si>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</si>
  <si>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Stabilus</t>
  </si>
  <si>
    <t>Vidutinės tikėtinos gyvenimo trukmės santykis su šalies rodikliu</t>
  </si>
  <si>
    <t>Nėra
 duomenų</t>
  </si>
  <si>
    <t>SAVIVALDYBĖS PLĖTROS TIKSLAI, UŽDAVINIAI IR JŲ STEBĖSENOS RODIKLIAI</t>
  </si>
  <si>
    <t xml:space="preserve">1 lentelė. </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</si>
  <si>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</si>
  <si>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</si>
  <si>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</si>
  <si>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</si>
  <si>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PROGRAMŲ UŽDAVINIAI, PRIEMONĖS IR JŲ STEBĖSENOS RODIKLIAI</t>
  </si>
  <si>
    <t>4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</si>
  <si>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</si>
  <si>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</si>
  <si>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01.02.04. Įsigyti, rekonstruoti ir remontuoti Savivaldybės nekilnojamąjį turtą (išskyrus gyvenamąsias patalpas), vidaus ir lauko inžinerinius tinklus ir įrenginius</t>
  </si>
  <si>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 specialistė Gama Ranonienė.</t>
    </r>
  </si>
  <si>
    <r>
      <t xml:space="preserve">Investicijų projektų programa (02). </t>
    </r>
    <r>
      <rPr>
        <sz val="12"/>
        <color theme="1"/>
        <rFont val="Times New Roman"/>
        <family val="1"/>
        <charset val="186"/>
      </rPr>
      <t>Programa parengta siekiant kurti tvarią socialinę ir ekonominę kultūros vertę Panevėžyje, skatinti socialinės atskirties mažėjimą ir socialinį saugumą, tvarią miesto plėtrą ir transformaciją, vykdyti kryptingą darnaus judumo politiką savivaldybėje, mažinti poveikį klimato kaitai ir prie jos prisitaikyti, stiprinti gyventojų sveikatą ir skatinti fizinį aktyvumą siekiant aukšto sporto meistriškumo, didinti gyventojų socialinį aktyvumą ir pilietinę atsakomybę, švietimo sistemos prieinamumą ir kokybę, didinti miesto verslo aplinkos konkurencingumą.
Įgyvendinami projektai: kuriantys tvarią socialinę ir ekonominę kultūros vertę, modernizuojant kultūros įstaigas ir pagerinant kultūros paslaugų prieinamumą ir patrauklumą; stiprinantys gyventojų sveikatą ir skatinantys fizinį aktyvumą; skatinantys socialinės atskirties mažėjimą ir socialinį saugumą, socialinių paslaugų integracijos bendruomenėje plėtrą, skatinantys gyventojų bendruomeniškumą ir pilietiškumą, įtrauktį į savivaldos procesus; didinantys naudojimosi viešuoju transportu mastą; mažinantys poveikį klimato kaitai, skatinantys energijos taupymą, modernizuojant miesto apšvietimo sistemą,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didinantys švietimo sistemos prieinamumą ir kokybę, modernizuojant švietimo įstaigų infrastruktūrą ir užtikrinant sveiką, saugią, emocinę ir fizinę aplinką; didinantys miesto verslo aplinkos konkurencingumą, sudarant palankias sąlygas verslo plėtrai ir investicijų pritraukimui.</t>
    </r>
    <r>
      <rPr>
        <b/>
        <sz val="12"/>
        <color theme="1"/>
        <rFont val="Times New Roman"/>
        <family val="1"/>
        <charset val="186"/>
      </rPr>
      <t xml:space="preserve">
</t>
    </r>
    <r>
      <rPr>
        <sz val="12"/>
        <color theme="1"/>
        <rFont val="Times New Roman"/>
        <family val="1"/>
        <charset val="186"/>
      </rPr>
      <t>Programos vykdytojai: Savivaldybės administracijos Strateginio planavimo ir finansų skyrius, Investicijų projektų skyrius, Miesto infrastruktūros skyrius, Miesto plėtros skyrius, Socialinių reikalų skyrius, Komunikacijos skyrius, Teritorijų planavimo ir architektūros skyrius.
Programos koordinatorė – Investicijų projektų skyriaus vyresnioji investicijų projektų specialistė Angelė Steponavičienė.</t>
    </r>
  </si>
  <si>
    <r>
      <rPr>
        <b/>
        <sz val="12"/>
        <color theme="1"/>
        <rFont val="Times New Roman"/>
        <family val="1"/>
        <charset val="186"/>
      </rPr>
      <t>Savivaldybės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kontrolės ir audito tarnybos veiklai užtikrinti skirtas išlaidas. Vadovaudamasi Vietos savivaldos įstatymu, Savivaldybės administracija turi užtikrinti atstovaujamosios institucijos – Savivaldybės tarybos ir ją aptarnaujančio Tarybos sekretoriato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</si>
  <si>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</si>
  <si>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sistemas,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</si>
  <si>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Programos vykdytojai: Savivaldybės administracijaos Miesto infrastruktūros skyrius, Teritorijų planavimo ir architektūros skyrius, Miesto plėtros skyrius.
Programos koordinatorius – Miesto infrastruktūros skyriaus vedėjo pavaduotojas Darius Linkonas.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</si>
  <si>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Ingrida Rabačiauskaitė.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</si>
  <si>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</si>
  <si>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į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</si>
  <si>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jaunimo reikalų koordinatorė (vyriausioji specialistė) Simona Niedvarė, nevyriausybinių organizacijų koordinatorė Goda Voveriūnaitė-Kaminskienė.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</si>
  <si>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Jaunuolių dienos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Jaunuolių dienos centras; Panevėžio atviras jaunimo centras. 
Programos koordinatorė – Socialinių reikalų skyriaus vyriausioji buhalterė Laimutė Navagruckienė.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</si>
  <si>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Socialinių reikalų skyriaus Sveikatos poskyrio vedėjas Mindaugas Burba.</t>
    </r>
  </si>
  <si>
    <t>Bendrasis gyventojų sergamumas, tenkantis        1 000-iui gyventojų (asm.), ir santykis su šalies vidurkiu</t>
  </si>
  <si>
    <r>
      <t>Zonų be CO</t>
    </r>
    <r>
      <rPr>
        <vertAlign val="subscript"/>
        <sz val="12"/>
        <rFont val="Times New Roman"/>
        <family val="1"/>
        <charset val="186"/>
      </rPr>
      <t>2</t>
    </r>
    <r>
      <rPr>
        <sz val="12"/>
        <rFont val="Times New Roman"/>
        <family val="1"/>
        <charset val="186"/>
      </rPr>
      <t xml:space="preserve"> skaičius</t>
    </r>
  </si>
  <si>
    <t>Įgyvendintų ekosistemą stiprinančių projektų skaičius</t>
  </si>
  <si>
    <t>NVŠ (neformaliojo vaikų švietimo) ir FŠPU (formalųjį švietimą papildančio ugdymo) programų, vykdomų bet kurio švietimo teikėjo Savivaldybėje, krypčių skaičius</t>
  </si>
  <si>
    <t>Vykdomų suaugusiųjų neformaliojo švietimo programų, atitinkančių trumpalaikius ir ilgalaikius darbo rinkos poreikius, skaičius</t>
  </si>
  <si>
    <t xml:space="preserve">Materialinės investicijos, tenkančios vienam gyventojui </t>
  </si>
  <si>
    <t>Materialinių investicijų, tenkančių vienam gyventojui, rodiklio santykis su šalies vidurkiu</t>
  </si>
  <si>
    <t>MVĮ (mažųjų ir vidutinių įmonių),  tenkančių        1 000 miesto gyventojų, skaičius</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</si>
  <si>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</si>
  <si>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</si>
  <si>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</si>
  <si>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</si>
  <si>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</si>
  <si>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</si>
  <si>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</si>
  <si>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</si>
  <si>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</si>
  <si>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</si>
  <si>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</si>
  <si>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</si>
  <si>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</si>
  <si>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</si>
  <si>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</si>
  <si>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</si>
  <si>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</si>
  <si>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</si>
  <si>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</si>
  <si>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</si>
  <si>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</si>
  <si>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</si>
  <si>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</si>
  <si>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</si>
  <si>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</si>
  <si>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</si>
  <si>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 xml:space="preserve">01.01.02. Organizuotas Savivaldybės tarybos, mero, jo politinio (asmeninio) pasitikėjmo tarnautojų darbas </t>
  </si>
  <si>
    <t>Savivaldybės tarybos narių skaičius</t>
  </si>
  <si>
    <t>Savivaldybės pasirengimo reaguoti į ekstremaliąsias situacijas lygis</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</si>
  <si>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</si>
  <si>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02.01.01. Savivaldybės sveikatos priežiūros įstaigų  teikiamų paslaugų stiprinimas  ir plėtra  bei atsparumo ekstremaliosioms situacijoms didinimas</t>
  </si>
  <si>
    <t xml:space="preserve">Rekonstruoti / įrengti sporto objektai </t>
  </si>
  <si>
    <t>Įkurtas kompleksinių paslaugų centras vaikams  su negalia ir jų šeimos nariams</t>
  </si>
  <si>
    <t>Pažangios pramonės ir paslaugų sektorių plėtrai reikalingos infrastruktūros ir įrangos plėtros projektų skaičius</t>
  </si>
  <si>
    <t>Renginių, skatinančių bendruomeniškumą ir įsitraukimą, skaičius</t>
  </si>
  <si>
    <t>Funkcinių zonų plėtra (Panevėžio funkcinės zonos plėtros strategijos sukūrimas ir įgyvendinimas, įtraukiant kitus regionus ir / ar šalis)</t>
  </si>
  <si>
    <t>02.02.03. Naujų neužstatytų teritorijų planavimas ir vystymas investiciniam potencialui stiprinti</t>
  </si>
  <si>
    <t xml:space="preserve">02.02.04. Panevėžio funkcinės zonos plėtros strategijos sukūrimas ir įgyvendinimas, įtraukiant kitus regionus ir / ar šalis </t>
  </si>
  <si>
    <t>Įsigytas nekilnojamasis turtas (išskyrus gyvenamąsias patalpas)</t>
  </si>
  <si>
    <t>Ekologiško ir tvaraus („žaliojo“) turizmo paslaugų skaičius</t>
  </si>
  <si>
    <t>02.01.02. Miesto reprezentacinio vizualinio identiteto formavimas – suvenyrų bazės koordinavimas, fotografijų, vaizdo įrašų medžiagos pildymas</t>
  </si>
  <si>
    <t>Nuolatinis fotografijų, vaizdo įrašų medžiagos bazės pildymas</t>
  </si>
  <si>
    <t>02.01.03. Miestą garsinančių iniciatyvų organizavimas – Metų Panevėžiečiai, Metų garbės pilietis</t>
  </si>
  <si>
    <t>Metų garbės piliečio rinkimai</t>
  </si>
  <si>
    <t>Aktyviai veikiantys viešinimo kanalai: tradicinė žiniasklaida, socialiniai tinklai ir kt.</t>
  </si>
  <si>
    <t>Iniciatyvos „Globalus Panevėžys“ efektyvumo didinimas, ryšio tęstinumo su užsienio lietuviais užtikrinimas, veiksmų skaičius</t>
  </si>
  <si>
    <t>Televizijos ir radijo reportažai</t>
  </si>
  <si>
    <t>Socialinės medijos įrašai, interneto svetainės atnaujinimai</t>
  </si>
  <si>
    <t>Naujai įdiegtų ir (ar) išplėtotų informacinių sistemų skaičius</t>
  </si>
  <si>
    <t>Netaršaus mikrotransporto priemonių skaičius bendrame transporto sraute</t>
  </si>
  <si>
    <t>Dviračių takų ilgis metų pabaigoje, tenkantis 1 tūkst. gyventojų</t>
  </si>
  <si>
    <t>Rekonstruotų sankryžų į žiedines skaičius</t>
  </si>
  <si>
    <t>Gatvės, kurioms taikomas „gyvenamos zonos“ eismo statusas</t>
  </si>
  <si>
    <t>Gyvenamasis fondas, naudingasis plotas, tenkantis vienam gyventojui</t>
  </si>
  <si>
    <t>Prižiūrima skulptūrų, paminklų</t>
  </si>
  <si>
    <t xml:space="preserve">Paviršinių nuotekų tinklo tankis </t>
  </si>
  <si>
    <t>01.01.08. Panevėžio kultūros centro veiklos plėtra</t>
  </si>
  <si>
    <t xml:space="preserve">Lietuvių kalbos brandos egzaminą laikiusių absolventų, kurių egzamino rezultatai įvertinti 86–100 taškų, dalis  </t>
  </si>
  <si>
    <t xml:space="preserve">Matematikos brandos egzaminą laikiusių absolventų, kurių egzamino rezultatai įvertinti 86–100 taškų, dalis  </t>
  </si>
  <si>
    <t>Vaikų, dalyvaujančių ikimokykliniame ugdyme, dalis tarp 1–6 metų amžiaus gyventojų</t>
  </si>
  <si>
    <t xml:space="preserve">Besimokančių pagal STEAM krypties profesinio mokymo, mokslo ir studijų programas dalis nuo visų mokinių / studentų skaičiaus Panevėžio mieste </t>
  </si>
  <si>
    <t>Surengtų renginių, skirtų mokytojams apie Pramonės 4.0 tendencijas, skaičius</t>
  </si>
  <si>
    <t>Atvirų jaunimo centrų ir atvirų jaunimo erdvių unikalių lankytojų skaičius</t>
  </si>
  <si>
    <t xml:space="preserve">Jaunimo, dalyvavusio integracijos į darbo rinką programoje, skaičius </t>
  </si>
  <si>
    <t>Įgyvendintų jaunimo problemų sprendimo 2022–2024 m. priemonių plane numatytų priemonių skaičius</t>
  </si>
  <si>
    <t>Gyventojų / jaunimo, dalyvavusių lyderystės skatinimo veiklose, skaičius</t>
  </si>
  <si>
    <t>Išplėsti viešojo transporto ir susisiekimo infrastruktūrą bei atnaujinti viešojo transporto priemones</t>
  </si>
  <si>
    <t>Laidojimo pašalpos gavėjų skaičius</t>
  </si>
  <si>
    <t>Asmenų (šeimų), gavusių būsto nuomos ar išperkamosios būsto nuomos mokesčio dalies kompensaciją, skaičius</t>
  </si>
  <si>
    <t>01.01.03. Paslaugų teikimas Panevėžio specialiojoje mokykloje - daugiafunkciniame centre</t>
  </si>
  <si>
    <t xml:space="preserve">Asmenų, turinčių sunkią negalią, gaunančių socialinę globą, skaičius </t>
  </si>
  <si>
    <t xml:space="preserve">Asmenų su sunkia negalia , gaunančių socialinę globą, skaičius </t>
  </si>
  <si>
    <t>Socialinių darbuotojų ir jų padėjėjų, teikiančių socialinę priežiūrą šeimoms, pareigybių skaičius</t>
  </si>
  <si>
    <t>Asmenų, turinčių sunkią negalią, gaunančių socialinę globą, skaičius</t>
  </si>
  <si>
    <t>Asmenų, kurie pasibaigus užimtumo didinimo programoms per 3 mėn. dirbs arba vykdys savarankišką veiklą, dalis iš užimtumo didinimo programų dalyvių skaičiaus</t>
  </si>
  <si>
    <t>&gt;=30</t>
  </si>
  <si>
    <t>Savižudybių skaičius, tenkantis 100 tūkst. gyventojų</t>
  </si>
  <si>
    <t>SOCIALINĖS IR EKONOMINĖS PLĖTROS PROGRAMOS</t>
  </si>
  <si>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įvaizdis planuojamas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vyriausioji komunikacijos specialistė Vilma Zaborskė, vedėjo pavaduotoja Vilma Kučytė.</t>
    </r>
  </si>
  <si>
    <t>Įgyvendinti projektą „Perėjimas nuo institucinės globos prie bendruomeninių paslaugų Sostinės regione, Vidurio ir vakarų Lietuvos regione“</t>
  </si>
  <si>
    <t>Gerinti PMTP infrastruktūrą</t>
  </si>
  <si>
    <t>Ne mažiau kaip 90 proc. infrastruktūra patenkintų įmonių dalis</t>
  </si>
  <si>
    <t>Skatinti inovatyvumą ir verslumą rengiant įvairius renginius</t>
  </si>
  <si>
    <t>Ne mažiau 7 renginių</t>
  </si>
  <si>
    <t>2000
 / 5</t>
  </si>
  <si>
    <t>2000
 / 6</t>
  </si>
  <si>
    <t>2000
 / 7</t>
  </si>
  <si>
    <t>Grąžintos paskolos ir sumokėtos skolos pagal pasirašytas sutartis (paskolų ir palūkanų mokėjimas pagal grafiką, kitų finansinių įsipareigojimų vykdymas)</t>
  </si>
  <si>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skatinant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</si>
  <si>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t>Mokinių, gaunančių nemokamą maitinimą, vidutinis  skaičius</t>
  </si>
  <si>
    <t>Asm. / mėn.</t>
  </si>
  <si>
    <t>03-02-03</t>
  </si>
  <si>
    <t xml:space="preserve">Asmenų, apsilankiusių pas priklausomybių konsultantus, skaičius </t>
  </si>
  <si>
    <t>Asm/metus</t>
  </si>
  <si>
    <t>Asmenų, dalyvavusių užkrečiamų ligų prevencijos skatinimo ir supratimo apie mikroorganizmų atsparumą antimikrobinėms medžiagoms užsiėmimuose, skaičius</t>
  </si>
  <si>
    <t>Asmenų, dalyvausių socialinio recepto iniciatyvoje, skaičius</t>
  </si>
  <si>
    <t xml:space="preserve">Mokyklų, dalyvaujančių ,,Sveikatą stiprinančių mokyklų'' tinkle, dalis </t>
  </si>
  <si>
    <t>(proc.)</t>
  </si>
  <si>
    <t>Asmenų, dalyvausių nelaimingų atsitikimų ir traumų prevencijos priemonėse skaičius</t>
  </si>
  <si>
    <t>Valdomų nekilnojamojo turto objektų skaičius</t>
  </si>
  <si>
    <t>Žmogiškųjų išteklių ir dokumentų valdymo skyrius</t>
  </si>
  <si>
    <t>Statybos skyrius</t>
  </si>
  <si>
    <t>Ūkio ir eksploatavimo skyrius</t>
  </si>
  <si>
    <t>Vykdoma didelių gabaritų atliekų surinkimo aikštelės požeminio vandens stebėsena</t>
  </si>
  <si>
    <t>Parengta Panevėžio miesto tvarios energetikos ir kovos su klimato kaita veiksmų plano įgyvendinimo ataskaita</t>
  </si>
  <si>
    <t>288724610; 248209780</t>
  </si>
  <si>
    <t>ES*</t>
  </si>
  <si>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Miesto infrastruktūros skyrius.</t>
    </r>
    <r>
      <rPr>
        <sz val="12"/>
        <color theme="1"/>
        <rFont val="Times New Roman"/>
        <family val="1"/>
        <charset val="186"/>
      </rPr>
      <t xml:space="preserve">
Programos koordinatoriai: Miesto infrastruktūros skyriaus vyriausioji specialistė Jolanta Petrauskė, vyriausiasis specialistas Albertas Dragūnas.</t>
    </r>
  </si>
  <si>
    <t>Trūkstamų specialybių pedagogų pritraukimo į Panevėžio miesto Švietimo įstaigas ir mokytojų perkvalifikavimo  programos įgyvendinimas (finansinę paramą gavusių pedagogų skaičius)</t>
  </si>
  <si>
    <t>0; 7; 12</t>
  </si>
  <si>
    <t>0; 7; 19</t>
  </si>
  <si>
    <t>0; 19</t>
  </si>
  <si>
    <t>0; 7; 14</t>
  </si>
  <si>
    <t xml:space="preserve">Kontrolės ir audito tarnybos metiniame veiklos plane suplanuotų auditų kokybiškas atlikimas </t>
  </si>
  <si>
    <t>Teigiami</t>
  </si>
  <si>
    <t>Savivaldybės tarybai sprendimams priimti reikalingų išvadų teikimas</t>
  </si>
  <si>
    <t>Pateikta laiku</t>
  </si>
  <si>
    <t>Gyventojų gaunamų prašymų, pranešimų, skundų ir pareiškimų nagrinėjimas</t>
  </si>
  <si>
    <t>Teisės aktuose nustatytais terminais</t>
  </si>
  <si>
    <t>Valstybės deleguotų funkcijų skaičius</t>
  </si>
  <si>
    <t>01-02-16</t>
  </si>
  <si>
    <t xml:space="preserve">
1.2.</t>
  </si>
  <si>
    <t>Savivaldybės teritorijoje perduotos valstybinės žemės patikėtinio funkcijai atlikti</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</si>
  <si>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bei per įgyvendinamus pokyčius siekia pažangos užsibrėžtose srityse. Miestas vis atviresnis kuriantiems žmonėms verslo, švietimo ir mokslo, kultūros ir meno, sporto, bendruomenių, jaunimo veiklų kontekste. Įgyvendindamas 2024 - 2026 m. Strateginiame veiklos plane numatytus tikslus, uždavinius ir priemones, Panevėžys siekia tapti miestu, išsiskiriančiu į ateitį ir į pažangą orientuotu integraliu požiūriu, pramonės vystymuisi pritaikyta infrastruktūra, efektyviai veikiančia švietimo sistema, pažangia, inovatyvia, patrauklia gyventi bei dirbti Aukštaitijos sostine. Jau dabar Panevėžys išgyvena akivaizdžius pokyčius visose srityse, pradedant atnaujinama infrastruktūra, tvarkomomis viešosiomis erdvėmis ir baigiant patrauklios aplinkos kūrimu verslui, švietimui, kultūrai, sportui bei inovacijoms. Todėl 2024-2026 m. Panevėžys ir toliau nuosekliai sieks savo tikslų. Stiprėsime kaip miestas, kuriame vis patogiau kurti kokybišką gyvenimą ir ateitį. Kaip miestas, kuriame gyventojai sąmoningai ir aktyviai kuria ir puoselėja atsakingą bendruomenę bei aplinką.
</t>
  </si>
  <si>
    <t>Rezultatai</t>
  </si>
  <si>
    <r>
      <rPr>
        <b/>
        <sz val="12"/>
        <color theme="1"/>
        <rFont val="Times New Roman"/>
        <family val="1"/>
        <charset val="186"/>
      </rPr>
      <t>1 grafikas.</t>
    </r>
    <r>
      <rPr>
        <b/>
        <i/>
        <sz val="12"/>
        <color theme="1"/>
        <rFont val="Times New Roman"/>
        <family val="1"/>
        <charset val="186"/>
      </rPr>
      <t xml:space="preserve"> </t>
    </r>
    <r>
      <rPr>
        <sz val="12"/>
        <color theme="1"/>
        <rFont val="Times New Roman"/>
        <family val="1"/>
        <charset val="186"/>
      </rPr>
      <t xml:space="preserve">2024 metų asignavimų ir kitų lėšų pasiskirstymas pagal programas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</si>
</sst>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b/>
      <i/>
      <sz val="12"/>
      <color rgb="FF808080"/>
      <name val="Times New Roman"/>
      <family val="1"/>
      <charset val="186"/>
    </font>
    <font>
      <sz val="5"/>
      <color theme="1"/>
      <name val="Times New Roman"/>
      <family val="1"/>
      <charset val="186"/>
    </font>
    <font>
      <b/>
      <sz val="12"/>
      <color rgb="FF000000"/>
      <name val="Times New Roman"/>
      <family val="1"/>
      <charset val="186"/>
    </font>
    <font>
      <i/>
      <sz val="12"/>
      <color rgb="FF808080"/>
      <name val="Times New Roman"/>
      <family val="1"/>
      <charset val="186"/>
    </font>
    <font>
      <sz val="10"/>
      <color theme="1"/>
      <name val="Times New Roman"/>
      <family val="1"/>
      <charset val="186"/>
    </font>
    <font>
      <b/>
      <sz val="10"/>
      <color rgb="FF000000"/>
      <name val="Times New Roman"/>
      <family val="1"/>
      <charset val="186"/>
    </font>
    <font>
      <b/>
      <i/>
      <sz val="10"/>
      <color rgb="FF000000"/>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i/>
      <sz val="12"/>
      <color rgb="FF000000"/>
      <name val="Times New Roman"/>
      <family val="1"/>
      <charset val="186"/>
    </font>
    <font>
      <sz val="12"/>
      <color rgb="FF000000"/>
      <name val="Times New Roman"/>
      <family val="1"/>
      <charset val="186"/>
    </font>
    <font>
      <b/>
      <i/>
      <sz val="10"/>
      <color theme="1"/>
      <name val="Times New Roman"/>
      <family val="1"/>
      <charset val="186"/>
    </font>
    <font>
      <b/>
      <sz val="12"/>
      <name val="Times New Roman"/>
      <family val="1"/>
      <charset val="186"/>
    </font>
    <font>
      <sz val="10"/>
      <color theme="1"/>
      <name val="Calibri"/>
      <family val="2"/>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12"/>
      <color rgb="FF333333"/>
      <name val="Times New Roman"/>
      <family val="1"/>
      <charset val="186"/>
    </font>
    <font>
      <sz val="12"/>
      <color theme="1"/>
      <name val="Calibri"/>
      <family val="2"/>
      <charset val="186"/>
      <scheme val="minor"/>
    </font>
    <font>
      <sz val="9"/>
      <name val="Times New Roman"/>
      <family val="1"/>
      <charset val="186"/>
    </font>
    <font>
      <i/>
      <sz val="12"/>
      <name val="Times New Roman"/>
      <family val="1"/>
      <charset val="186"/>
    </font>
    <font>
      <i/>
      <sz val="12"/>
      <color rgb="FF000000"/>
      <name val="Times New Roman"/>
      <family val="1"/>
      <charset val="186"/>
    </font>
    <font>
      <b/>
      <i/>
      <sz val="10"/>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0"/>
      <name val="Arial"/>
      <family val="2"/>
    </font>
    <font>
      <sz val="11"/>
      <color theme="1"/>
      <name val="Calibri"/>
      <family val="2"/>
      <charset val="186"/>
      <scheme val="minor"/>
    </font>
    <font>
      <b/>
      <sz val="11"/>
      <name val="Times New Roman"/>
      <family val="1"/>
      <charset val="186"/>
    </font>
    <font>
      <u/>
      <sz val="12"/>
      <name val="Times New Roman"/>
      <family val="1"/>
      <charset val="186"/>
    </font>
    <font>
      <sz val="12"/>
      <name val="Calibri"/>
      <family val="2"/>
      <charset val="186"/>
      <scheme val="minor"/>
    </font>
    <font>
      <b/>
      <sz val="11"/>
      <color theme="1"/>
      <name val="Times New Roman"/>
      <family val="1"/>
      <charset val="186"/>
    </font>
    <font>
      <vertAlign val="subscript"/>
      <sz val="12"/>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0"/>
      <color rgb="FF7030A0"/>
      <name val="Calibri"/>
      <family val="2"/>
      <charset val="186"/>
      <scheme val="minor"/>
    </font>
  </fonts>
  <fills count="14">
    <fill>
      <patternFill patternType="none"/>
    </fill>
    <fill>
      <patternFill patternType="gray125"/>
    </fill>
    <fill>
      <patternFill patternType="solid">
        <fgColor rgb="FFDBE5F1"/>
        <bgColor indexed="64"/>
      </patternFill>
    </fill>
    <fill>
      <patternFill patternType="solid">
        <fgColor rgb="FFDEEAF6"/>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2" tint="-9.9978637043366805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indexed="64"/>
      </top>
      <bottom style="medium">
        <color rgb="FF808080"/>
      </bottom>
      <diagonal/>
    </border>
    <border>
      <left style="medium">
        <color rgb="FF808080"/>
      </left>
      <right style="medium">
        <color rgb="FF808080"/>
      </right>
      <top style="medium">
        <color rgb="FF808080"/>
      </top>
      <bottom/>
      <diagonal/>
    </border>
    <border>
      <left style="medium">
        <color indexed="64"/>
      </left>
      <right/>
      <top style="thin">
        <color indexed="64"/>
      </top>
      <bottom style="medium">
        <color indexed="64"/>
      </bottom>
      <diagonal/>
    </border>
  </borders>
  <cellStyleXfs count="4">
    <xf numFmtId="0" fontId="0" fillId="0" borderId="0"/>
    <xf numFmtId="0" fontId="23" fillId="0" borderId="0"/>
    <xf numFmtId="0" fontId="46" fillId="0" borderId="0"/>
    <xf numFmtId="0" fontId="47" fillId="0" borderId="0"/>
  </cellStyleXfs>
  <cellXfs count="749">
    <xf numFmtId="0" fontId="0" fillId="0" borderId="0" xfId="0"/>
    <xf numFmtId="0" fontId="2"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10"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 fillId="0" borderId="6" xfId="0" applyFont="1" applyBorder="1" applyAlignment="1">
      <alignment vertical="center" wrapText="1"/>
    </xf>
    <xf numFmtId="0" fontId="12" fillId="0" borderId="6" xfId="0" applyFont="1" applyBorder="1" applyAlignment="1">
      <alignment horizontal="center" vertical="center" wrapText="1"/>
    </xf>
    <xf numFmtId="0" fontId="16" fillId="2" borderId="4" xfId="0" applyFont="1" applyFill="1" applyBorder="1" applyAlignment="1">
      <alignment horizontal="center" vertical="center" wrapText="1"/>
    </xf>
    <xf numFmtId="0" fontId="15" fillId="0" borderId="6" xfId="0" applyFont="1" applyBorder="1" applyAlignment="1">
      <alignment horizontal="justify"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2" fillId="0" borderId="6" xfId="0" applyFont="1" applyBorder="1" applyAlignment="1">
      <alignment vertical="center" wrapText="1"/>
    </xf>
    <xf numFmtId="0" fontId="15" fillId="0" borderId="6" xfId="0" applyFont="1" applyBorder="1" applyAlignment="1">
      <alignment horizontal="center" vertical="center" wrapText="1"/>
    </xf>
    <xf numFmtId="0" fontId="0" fillId="0" borderId="0" xfId="0" applyAlignment="1">
      <alignment wrapText="1"/>
    </xf>
    <xf numFmtId="0" fontId="6"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wrapText="1"/>
    </xf>
    <xf numFmtId="0" fontId="8" fillId="0" borderId="4" xfId="0" applyFont="1" applyBorder="1" applyAlignment="1">
      <alignment horizontal="center" vertical="center" wrapText="1"/>
    </xf>
    <xf numFmtId="0" fontId="2" fillId="4" borderId="9" xfId="0" applyFont="1" applyFill="1" applyBorder="1" applyAlignment="1">
      <alignment vertical="top" wrapText="1"/>
    </xf>
    <xf numFmtId="0" fontId="2" fillId="4" borderId="28" xfId="0" applyFont="1" applyFill="1" applyBorder="1" applyAlignment="1">
      <alignment vertical="top" wrapText="1"/>
    </xf>
    <xf numFmtId="0" fontId="2" fillId="4" borderId="9" xfId="0" applyFont="1" applyFill="1" applyBorder="1" applyAlignment="1">
      <alignment wrapText="1"/>
    </xf>
    <xf numFmtId="0" fontId="2" fillId="4" borderId="11" xfId="0" applyFont="1" applyFill="1" applyBorder="1" applyAlignment="1">
      <alignment wrapText="1"/>
    </xf>
    <xf numFmtId="0" fontId="1" fillId="0" borderId="3" xfId="0" quotePrefix="1" applyFont="1" applyBorder="1" applyAlignment="1">
      <alignment horizontal="center" vertical="top"/>
    </xf>
    <xf numFmtId="0" fontId="12" fillId="0" borderId="2" xfId="0" applyFont="1" applyBorder="1" applyAlignment="1">
      <alignment horizontal="center" vertical="center" wrapText="1"/>
    </xf>
    <xf numFmtId="0" fontId="12" fillId="6"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5" borderId="0" xfId="0" applyFill="1" applyAlignment="1">
      <alignment horizontal="left"/>
    </xf>
    <xf numFmtId="0" fontId="14" fillId="0" borderId="6" xfId="0" applyFont="1" applyBorder="1" applyAlignment="1">
      <alignment horizontal="center" vertical="center" wrapText="1"/>
    </xf>
    <xf numFmtId="0" fontId="8" fillId="0" borderId="6" xfId="0" applyFont="1" applyBorder="1" applyAlignment="1">
      <alignment horizontal="justify" vertical="center" wrapText="1"/>
    </xf>
    <xf numFmtId="49" fontId="8" fillId="0" borderId="3" xfId="0" applyNumberFormat="1" applyFont="1" applyBorder="1" applyAlignment="1">
      <alignment horizontal="center" vertical="center" wrapText="1"/>
    </xf>
    <xf numFmtId="0" fontId="11" fillId="0" borderId="6"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15" fillId="0" borderId="6" xfId="0" applyFont="1" applyBorder="1" applyAlignment="1">
      <alignment horizontal="left" vertical="center" wrapText="1"/>
    </xf>
    <xf numFmtId="0" fontId="8" fillId="0" borderId="6" xfId="0" applyFont="1" applyBorder="1" applyAlignment="1">
      <alignment horizontal="left" vertical="center" wrapText="1"/>
    </xf>
    <xf numFmtId="0" fontId="15" fillId="0" borderId="6" xfId="0" applyFont="1" applyBorder="1" applyAlignment="1">
      <alignment vertical="center" wrapText="1"/>
    </xf>
    <xf numFmtId="49" fontId="8" fillId="0" borderId="0" xfId="0" applyNumberFormat="1"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justify" vertical="center" wrapText="1"/>
    </xf>
    <xf numFmtId="0" fontId="14" fillId="0" borderId="6" xfId="0" applyFont="1" applyBorder="1" applyAlignment="1">
      <alignment horizontal="justify" vertical="center" wrapText="1"/>
    </xf>
    <xf numFmtId="0" fontId="16" fillId="0" borderId="6" xfId="0" applyFont="1" applyBorder="1" applyAlignment="1">
      <alignment horizontal="justify" vertical="center" wrapText="1"/>
    </xf>
    <xf numFmtId="0" fontId="13" fillId="0" borderId="6" xfId="0" applyFont="1" applyBorder="1" applyAlignment="1">
      <alignment horizontal="center" vertical="center" wrapText="1"/>
    </xf>
    <xf numFmtId="0" fontId="13" fillId="5" borderId="6" xfId="0"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0" fontId="11" fillId="7" borderId="6" xfId="0" applyFont="1" applyFill="1" applyBorder="1" applyAlignment="1">
      <alignment vertical="center" wrapText="1"/>
    </xf>
    <xf numFmtId="0" fontId="15" fillId="7" borderId="6" xfId="0" applyFont="1" applyFill="1" applyBorder="1" applyAlignment="1">
      <alignment horizontal="justify" vertical="center" wrapText="1"/>
    </xf>
    <xf numFmtId="0" fontId="8" fillId="7" borderId="6" xfId="0" applyFont="1" applyFill="1" applyBorder="1" applyAlignment="1">
      <alignment horizontal="left" vertical="center" wrapText="1"/>
    </xf>
    <xf numFmtId="49" fontId="8" fillId="8" borderId="3" xfId="0" applyNumberFormat="1" applyFont="1" applyFill="1" applyBorder="1" applyAlignment="1">
      <alignment horizontal="center" vertical="center" wrapText="1"/>
    </xf>
    <xf numFmtId="0" fontId="11" fillId="8" borderId="6" xfId="0" applyFont="1" applyFill="1" applyBorder="1" applyAlignment="1">
      <alignment vertical="center" wrapText="1"/>
    </xf>
    <xf numFmtId="0" fontId="15" fillId="8" borderId="6" xfId="0" applyFont="1" applyFill="1" applyBorder="1" applyAlignment="1">
      <alignment horizontal="justify" vertical="center" wrapText="1"/>
    </xf>
    <xf numFmtId="0" fontId="8" fillId="8" borderId="6" xfId="0" applyFont="1" applyFill="1" applyBorder="1" applyAlignment="1">
      <alignment horizontal="left" vertical="center" wrapText="1"/>
    </xf>
    <xf numFmtId="49" fontId="8" fillId="9" borderId="3" xfId="0" applyNumberFormat="1" applyFont="1" applyFill="1" applyBorder="1" applyAlignment="1">
      <alignment horizontal="center" vertical="center" wrapText="1"/>
    </xf>
    <xf numFmtId="0" fontId="8" fillId="9" borderId="6" xfId="0" applyFont="1" applyFill="1" applyBorder="1" applyAlignment="1">
      <alignment vertical="center" wrapText="1"/>
    </xf>
    <xf numFmtId="0" fontId="15" fillId="9" borderId="6" xfId="0" applyFont="1" applyFill="1" applyBorder="1" applyAlignment="1">
      <alignment horizontal="justify" vertical="center" wrapText="1"/>
    </xf>
    <xf numFmtId="0" fontId="16" fillId="9" borderId="6" xfId="0" applyFont="1" applyFill="1" applyBorder="1" applyAlignment="1">
      <alignment horizontal="justify" vertical="center" wrapText="1"/>
    </xf>
    <xf numFmtId="0" fontId="14" fillId="9" borderId="6" xfId="0" applyFont="1" applyFill="1" applyBorder="1" applyAlignment="1">
      <alignment horizontal="justify" vertical="center" wrapText="1"/>
    </xf>
    <xf numFmtId="49" fontId="8" fillId="10" borderId="3" xfId="0" applyNumberFormat="1" applyFont="1" applyFill="1" applyBorder="1" applyAlignment="1">
      <alignment horizontal="center" vertical="center" wrapText="1"/>
    </xf>
    <xf numFmtId="0" fontId="15" fillId="10" borderId="6" xfId="0" applyFont="1" applyFill="1" applyBorder="1" applyAlignment="1">
      <alignment vertical="center" wrapText="1"/>
    </xf>
    <xf numFmtId="0" fontId="15" fillId="10" borderId="6" xfId="0" applyFont="1" applyFill="1" applyBorder="1" applyAlignment="1">
      <alignment horizontal="justify" vertical="center" wrapText="1"/>
    </xf>
    <xf numFmtId="0" fontId="8" fillId="10" borderId="6" xfId="0" applyFont="1" applyFill="1" applyBorder="1" applyAlignment="1">
      <alignment vertical="center" wrapText="1"/>
    </xf>
    <xf numFmtId="0" fontId="16" fillId="10" borderId="6"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28" fillId="5" borderId="27" xfId="0" applyFont="1" applyFill="1" applyBorder="1"/>
    <xf numFmtId="0" fontId="28" fillId="5" borderId="0" xfId="0" applyFont="1" applyFill="1"/>
    <xf numFmtId="0" fontId="28" fillId="5" borderId="0" xfId="0" applyFont="1" applyFill="1" applyAlignment="1">
      <alignment horizontal="left"/>
    </xf>
    <xf numFmtId="0" fontId="30"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24" fillId="0" borderId="6" xfId="0" applyFont="1" applyBorder="1" applyAlignment="1">
      <alignment horizontal="left" vertical="center" wrapText="1"/>
    </xf>
    <xf numFmtId="0" fontId="11" fillId="8" borderId="1" xfId="0" applyFont="1" applyFill="1" applyBorder="1" applyAlignment="1">
      <alignment vertical="center" wrapText="1"/>
    </xf>
    <xf numFmtId="49" fontId="24" fillId="0" borderId="1" xfId="0" applyNumberFormat="1" applyFont="1" applyBorder="1" applyAlignment="1">
      <alignment horizontal="center" vertical="top"/>
    </xf>
    <xf numFmtId="49" fontId="24" fillId="0" borderId="13" xfId="0" applyNumberFormat="1" applyFont="1" applyBorder="1" applyAlignment="1">
      <alignment horizontal="center" vertical="top"/>
    </xf>
    <xf numFmtId="49" fontId="35" fillId="0" borderId="3" xfId="0" applyNumberFormat="1" applyFont="1" applyBorder="1" applyAlignment="1">
      <alignment horizontal="center" vertical="top"/>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4" xfId="0" applyFont="1" applyBorder="1" applyAlignment="1">
      <alignment horizontal="left" vertical="center" wrapText="1"/>
    </xf>
    <xf numFmtId="0" fontId="14" fillId="0" borderId="4" xfId="0" applyFont="1" applyBorder="1" applyAlignment="1">
      <alignment horizontal="center" vertical="center" wrapText="1"/>
    </xf>
    <xf numFmtId="49" fontId="35" fillId="0" borderId="27" xfId="0" applyNumberFormat="1" applyFont="1" applyBorder="1" applyAlignment="1">
      <alignment horizontal="center" vertical="top"/>
    </xf>
    <xf numFmtId="49" fontId="24" fillId="0" borderId="9" xfId="0" applyNumberFormat="1" applyFont="1" applyBorder="1" applyAlignment="1">
      <alignment horizontal="center" vertical="top"/>
    </xf>
    <xf numFmtId="49" fontId="24" fillId="0" borderId="28" xfId="0" applyNumberFormat="1" applyFont="1" applyBorder="1" applyAlignment="1">
      <alignment horizontal="center" vertical="top"/>
    </xf>
    <xf numFmtId="49" fontId="35" fillId="0" borderId="10" xfId="0" applyNumberFormat="1" applyFont="1" applyBorder="1" applyAlignment="1">
      <alignment horizontal="center" vertical="top"/>
    </xf>
    <xf numFmtId="0" fontId="36" fillId="0" borderId="1" xfId="0" applyFont="1" applyBorder="1" applyAlignment="1">
      <alignment horizontal="left"/>
    </xf>
    <xf numFmtId="0" fontId="14" fillId="0" borderId="4" xfId="0" applyFont="1" applyBorder="1" applyAlignment="1">
      <alignment horizontal="justify" vertical="center" wrapText="1"/>
    </xf>
    <xf numFmtId="0" fontId="24" fillId="0" borderId="1" xfId="0" applyFont="1" applyBorder="1" applyAlignment="1">
      <alignment horizontal="center" vertical="top"/>
    </xf>
    <xf numFmtId="0" fontId="24" fillId="0" borderId="13" xfId="0" applyFont="1" applyBorder="1" applyAlignment="1">
      <alignment horizontal="center" vertical="top"/>
    </xf>
    <xf numFmtId="0" fontId="24" fillId="0" borderId="6" xfId="0" applyFont="1" applyBorder="1" applyAlignment="1">
      <alignment horizontal="center" vertical="top"/>
    </xf>
    <xf numFmtId="0" fontId="2" fillId="5" borderId="29" xfId="0" applyFont="1" applyFill="1" applyBorder="1" applyAlignment="1">
      <alignment vertical="top" wrapText="1"/>
    </xf>
    <xf numFmtId="0" fontId="2" fillId="5" borderId="9" xfId="0" applyFont="1" applyFill="1" applyBorder="1" applyAlignment="1">
      <alignment vertical="top" wrapText="1"/>
    </xf>
    <xf numFmtId="0" fontId="1" fillId="5" borderId="9" xfId="0" applyFont="1" applyFill="1" applyBorder="1" applyAlignment="1">
      <alignment vertical="top" wrapText="1"/>
    </xf>
    <xf numFmtId="0" fontId="1" fillId="5" borderId="9" xfId="0" applyFont="1" applyFill="1" applyBorder="1" applyAlignment="1">
      <alignment horizontal="left" vertical="top" wrapText="1"/>
    </xf>
    <xf numFmtId="0" fontId="2" fillId="5" borderId="11" xfId="0" applyFont="1" applyFill="1" applyBorder="1" applyAlignment="1">
      <alignment vertical="top" wrapText="1"/>
    </xf>
    <xf numFmtId="0" fontId="2" fillId="5" borderId="28" xfId="0" applyFont="1" applyFill="1" applyBorder="1" applyAlignment="1">
      <alignment vertical="top" wrapText="1"/>
    </xf>
    <xf numFmtId="0" fontId="12" fillId="8" borderId="6" xfId="0" applyFont="1" applyFill="1" applyBorder="1" applyAlignment="1">
      <alignment vertical="center" wrapText="1"/>
    </xf>
    <xf numFmtId="0" fontId="2" fillId="4" borderId="2" xfId="0" applyFont="1" applyFill="1" applyBorder="1" applyAlignment="1">
      <alignment horizontal="left" vertical="top" wrapText="1"/>
    </xf>
    <xf numFmtId="0" fontId="1" fillId="5" borderId="14" xfId="0" applyFont="1" applyFill="1" applyBorder="1" applyAlignment="1">
      <alignment vertical="top" wrapText="1"/>
    </xf>
    <xf numFmtId="0" fontId="1" fillId="5" borderId="1" xfId="0" applyFont="1" applyFill="1" applyBorder="1" applyAlignment="1">
      <alignment vertical="top" wrapText="1"/>
    </xf>
    <xf numFmtId="0" fontId="1" fillId="5" borderId="13" xfId="0" applyFont="1" applyFill="1" applyBorder="1" applyAlignment="1">
      <alignment vertical="top" wrapText="1"/>
    </xf>
    <xf numFmtId="0" fontId="2" fillId="5" borderId="10" xfId="0" applyFont="1" applyFill="1" applyBorder="1" applyAlignment="1">
      <alignment vertical="top" wrapText="1"/>
    </xf>
    <xf numFmtId="0" fontId="26" fillId="0" borderId="1" xfId="0" applyFont="1" applyBorder="1" applyAlignment="1">
      <alignment horizontal="center" vertical="top" wrapText="1"/>
    </xf>
    <xf numFmtId="0" fontId="25" fillId="0" borderId="9" xfId="0" applyFont="1" applyBorder="1" applyAlignment="1">
      <alignment horizontal="center" vertical="top" wrapText="1"/>
    </xf>
    <xf numFmtId="0" fontId="27" fillId="0" borderId="1" xfId="0" applyFont="1" applyBorder="1" applyAlignment="1">
      <alignment horizontal="center" vertical="top" wrapText="1"/>
    </xf>
    <xf numFmtId="0" fontId="26" fillId="0" borderId="1" xfId="0" quotePrefix="1" applyFont="1" applyBorder="1" applyAlignment="1">
      <alignment horizontal="center" vertical="top" wrapText="1"/>
    </xf>
    <xf numFmtId="0" fontId="27" fillId="5" borderId="1" xfId="0" applyFont="1" applyFill="1" applyBorder="1" applyAlignment="1">
      <alignment horizontal="center" vertical="top" wrapText="1"/>
    </xf>
    <xf numFmtId="0" fontId="25" fillId="0" borderId="1" xfId="0" applyFont="1" applyBorder="1" applyAlignment="1">
      <alignment horizontal="center" vertical="top" wrapText="1"/>
    </xf>
    <xf numFmtId="0" fontId="26" fillId="0" borderId="9" xfId="0" applyFont="1" applyBorder="1" applyAlignment="1">
      <alignment horizontal="center" vertical="top" wrapText="1"/>
    </xf>
    <xf numFmtId="0" fontId="26" fillId="0" borderId="4" xfId="0" applyFont="1" applyBorder="1" applyAlignment="1">
      <alignment horizontal="center" vertical="top" wrapText="1"/>
    </xf>
    <xf numFmtId="0" fontId="26" fillId="0" borderId="14" xfId="0" applyFont="1" applyBorder="1" applyAlignment="1">
      <alignment horizontal="center" vertical="top" wrapText="1"/>
    </xf>
    <xf numFmtId="0" fontId="1" fillId="0" borderId="1" xfId="0" quotePrefix="1" applyFont="1" applyBorder="1" applyAlignment="1">
      <alignment horizontal="center" vertical="top" wrapText="1"/>
    </xf>
    <xf numFmtId="164" fontId="26" fillId="0" borderId="17" xfId="0" applyNumberFormat="1" applyFont="1" applyBorder="1" applyAlignment="1">
      <alignment horizontal="center" vertical="top" wrapText="1"/>
    </xf>
    <xf numFmtId="0" fontId="1" fillId="5" borderId="28" xfId="0" applyFont="1" applyFill="1" applyBorder="1" applyAlignment="1">
      <alignment vertical="top" wrapText="1"/>
    </xf>
    <xf numFmtId="0" fontId="27" fillId="0" borderId="4" xfId="0" applyFont="1" applyBorder="1" applyAlignment="1">
      <alignment horizontal="center" vertical="top" wrapText="1"/>
    </xf>
    <xf numFmtId="0" fontId="27" fillId="0" borderId="1" xfId="0" applyFont="1" applyBorder="1" applyAlignment="1">
      <alignment vertical="top" wrapText="1"/>
    </xf>
    <xf numFmtId="0" fontId="1" fillId="5" borderId="3" xfId="0" applyFont="1" applyFill="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26" fillId="0" borderId="3" xfId="0" applyFont="1" applyBorder="1" applyAlignment="1">
      <alignment horizontal="center" vertical="top" wrapText="1"/>
    </xf>
    <xf numFmtId="0" fontId="27" fillId="0" borderId="3" xfId="0" applyFont="1" applyBorder="1" applyAlignment="1">
      <alignment horizontal="center" vertical="top" wrapText="1"/>
    </xf>
    <xf numFmtId="0" fontId="27" fillId="0" borderId="9" xfId="0" applyFont="1" applyBorder="1" applyAlignment="1">
      <alignment horizontal="center" vertical="top" wrapText="1"/>
    </xf>
    <xf numFmtId="0" fontId="26" fillId="0" borderId="7" xfId="0" applyFont="1" applyBorder="1" applyAlignment="1">
      <alignment horizontal="center" vertical="top" wrapText="1"/>
    </xf>
    <xf numFmtId="0" fontId="37" fillId="5" borderId="1" xfId="0" applyFont="1" applyFill="1" applyBorder="1" applyAlignment="1">
      <alignment horizontal="center" vertical="top" wrapText="1"/>
    </xf>
    <xf numFmtId="0" fontId="28" fillId="5" borderId="4" xfId="0" applyFont="1" applyFill="1" applyBorder="1" applyAlignment="1">
      <alignment horizontal="center" vertical="top"/>
    </xf>
    <xf numFmtId="0" fontId="24" fillId="0" borderId="1" xfId="0" applyFont="1" applyBorder="1" applyAlignment="1">
      <alignment horizontal="center" vertical="top" wrapText="1"/>
    </xf>
    <xf numFmtId="0" fontId="24" fillId="0" borderId="7" xfId="0" applyFont="1" applyBorder="1" applyAlignment="1">
      <alignment horizontal="center" vertical="top" wrapText="1"/>
    </xf>
    <xf numFmtId="0" fontId="1" fillId="0" borderId="9" xfId="0" applyFont="1" applyBorder="1" applyAlignment="1">
      <alignment horizontal="center" vertical="top" wrapText="1"/>
    </xf>
    <xf numFmtId="0" fontId="1" fillId="0" borderId="30" xfId="0" applyFont="1" applyBorder="1" applyAlignment="1">
      <alignment horizontal="center" vertical="top" wrapText="1"/>
    </xf>
    <xf numFmtId="0" fontId="24" fillId="0" borderId="4" xfId="0" applyFont="1" applyBorder="1" applyAlignment="1">
      <alignment horizontal="center" vertical="top" wrapText="1"/>
    </xf>
    <xf numFmtId="164" fontId="26" fillId="0" borderId="7" xfId="0" applyNumberFormat="1" applyFont="1" applyBorder="1" applyAlignment="1">
      <alignment horizontal="center" vertical="top" wrapText="1"/>
    </xf>
    <xf numFmtId="164" fontId="26" fillId="0" borderId="1" xfId="0" applyNumberFormat="1" applyFont="1" applyBorder="1" applyAlignment="1">
      <alignment horizontal="center" vertical="top" wrapText="1"/>
    </xf>
    <xf numFmtId="0" fontId="0" fillId="0" borderId="7" xfId="0" applyBorder="1" applyAlignment="1">
      <alignment horizontal="center" vertical="top"/>
    </xf>
    <xf numFmtId="0" fontId="0" fillId="0" borderId="1" xfId="0" applyBorder="1" applyAlignment="1">
      <alignment horizontal="center" vertical="top" wrapText="1"/>
    </xf>
    <xf numFmtId="0" fontId="0" fillId="0" borderId="7" xfId="0" applyBorder="1"/>
    <xf numFmtId="0" fontId="0" fillId="5" borderId="4" xfId="0" applyFill="1" applyBorder="1" applyAlignment="1">
      <alignment horizontal="center" vertical="top"/>
    </xf>
    <xf numFmtId="0" fontId="1" fillId="5" borderId="9" xfId="0" applyFont="1" applyFill="1" applyBorder="1" applyAlignment="1">
      <alignment horizontal="center" vertical="top" wrapText="1"/>
    </xf>
    <xf numFmtId="0" fontId="0" fillId="5" borderId="1" xfId="0" applyFill="1" applyBorder="1" applyAlignment="1">
      <alignment horizontal="center" vertical="top"/>
    </xf>
    <xf numFmtId="0" fontId="24" fillId="5" borderId="7" xfId="0" applyFont="1" applyFill="1" applyBorder="1" applyAlignment="1">
      <alignment horizontal="center" vertical="top" wrapText="1"/>
    </xf>
    <xf numFmtId="0" fontId="24" fillId="5" borderId="1" xfId="0" applyFont="1" applyFill="1" applyBorder="1" applyAlignment="1">
      <alignment horizontal="center" vertical="top" wrapText="1"/>
    </xf>
    <xf numFmtId="0" fontId="0" fillId="5" borderId="7" xfId="0" applyFill="1" applyBorder="1" applyAlignment="1">
      <alignment horizontal="center" vertical="top"/>
    </xf>
    <xf numFmtId="0" fontId="25" fillId="5" borderId="9" xfId="0" applyFont="1" applyFill="1" applyBorder="1" applyAlignment="1">
      <alignment horizontal="center" vertical="top" wrapText="1"/>
    </xf>
    <xf numFmtId="0" fontId="1" fillId="5" borderId="10" xfId="0" applyFont="1" applyFill="1" applyBorder="1" applyAlignment="1">
      <alignment vertical="top" wrapText="1"/>
    </xf>
    <xf numFmtId="0" fontId="0" fillId="5" borderId="3" xfId="0" applyFill="1" applyBorder="1" applyAlignment="1">
      <alignment horizontal="center" vertical="top"/>
    </xf>
    <xf numFmtId="0" fontId="25" fillId="0" borderId="1" xfId="0" quotePrefix="1" applyFont="1" applyBorder="1" applyAlignment="1">
      <alignment horizontal="center" vertical="top" wrapText="1"/>
    </xf>
    <xf numFmtId="0" fontId="2" fillId="5" borderId="10" xfId="0" applyFont="1" applyFill="1" applyBorder="1" applyAlignment="1">
      <alignment horizontal="left" vertical="top" wrapText="1"/>
    </xf>
    <xf numFmtId="0" fontId="1" fillId="5" borderId="1" xfId="0" applyFont="1" applyFill="1" applyBorder="1" applyAlignment="1">
      <alignment horizontal="left" vertical="top" wrapText="1"/>
    </xf>
    <xf numFmtId="164" fontId="1" fillId="0" borderId="1" xfId="0" quotePrefix="1" applyNumberFormat="1" applyFont="1" applyBorder="1" applyAlignment="1">
      <alignment horizontal="center" vertical="top"/>
    </xf>
    <xf numFmtId="164" fontId="1" fillId="0" borderId="7" xfId="0" quotePrefix="1" applyNumberFormat="1" applyFont="1" applyBorder="1" applyAlignment="1">
      <alignment horizontal="center" vertical="top"/>
    </xf>
    <xf numFmtId="164" fontId="26" fillId="0" borderId="3" xfId="0" applyNumberFormat="1" applyFont="1" applyBorder="1" applyAlignment="1">
      <alignment horizontal="center" vertical="top" wrapText="1"/>
    </xf>
    <xf numFmtId="0" fontId="1" fillId="5" borderId="1" xfId="0" applyFont="1" applyFill="1" applyBorder="1" applyAlignment="1">
      <alignment wrapText="1"/>
    </xf>
    <xf numFmtId="0" fontId="1" fillId="5" borderId="2" xfId="0" applyFont="1" applyFill="1" applyBorder="1" applyAlignment="1">
      <alignment wrapText="1"/>
    </xf>
    <xf numFmtId="0" fontId="1" fillId="5" borderId="9" xfId="0" applyFont="1" applyFill="1" applyBorder="1" applyAlignment="1">
      <alignment wrapText="1"/>
    </xf>
    <xf numFmtId="0" fontId="1" fillId="0" borderId="9" xfId="0" applyFont="1" applyBorder="1" applyAlignment="1">
      <alignment horizontal="center" vertical="top"/>
    </xf>
    <xf numFmtId="0" fontId="1" fillId="0" borderId="11" xfId="0" applyFont="1" applyBorder="1" applyAlignment="1">
      <alignment horizontal="center" vertical="top"/>
    </xf>
    <xf numFmtId="0" fontId="1" fillId="0" borderId="1" xfId="0" quotePrefix="1" applyFont="1" applyBorder="1" applyAlignment="1">
      <alignment horizontal="center" vertical="top"/>
    </xf>
    <xf numFmtId="0" fontId="1" fillId="0" borderId="13" xfId="0" quotePrefix="1" applyFont="1" applyBorder="1" applyAlignment="1">
      <alignment horizontal="center" vertical="top"/>
    </xf>
    <xf numFmtId="0" fontId="26" fillId="0" borderId="8" xfId="0" applyFont="1" applyBorder="1" applyAlignment="1">
      <alignment horizontal="center" vertical="top" wrapText="1"/>
    </xf>
    <xf numFmtId="0" fontId="1" fillId="0" borderId="2" xfId="0" quotePrefix="1" applyFont="1" applyBorder="1" applyAlignment="1">
      <alignment horizontal="center" vertical="top"/>
    </xf>
    <xf numFmtId="0" fontId="26" fillId="0" borderId="1" xfId="0" quotePrefix="1" applyFont="1" applyBorder="1" applyAlignment="1">
      <alignment horizontal="center" vertical="top"/>
    </xf>
    <xf numFmtId="164" fontId="26" fillId="0" borderId="1" xfId="0" quotePrefix="1" applyNumberFormat="1" applyFont="1" applyBorder="1" applyAlignment="1">
      <alignment horizontal="center" vertical="top"/>
    </xf>
    <xf numFmtId="164" fontId="26" fillId="0" borderId="4" xfId="0" quotePrefix="1" applyNumberFormat="1" applyFont="1" applyBorder="1" applyAlignment="1">
      <alignment horizontal="center" vertical="top"/>
    </xf>
    <xf numFmtId="164" fontId="26" fillId="0" borderId="7" xfId="0" quotePrefix="1" applyNumberFormat="1" applyFont="1" applyBorder="1" applyAlignment="1">
      <alignment horizontal="center" vertical="top"/>
    </xf>
    <xf numFmtId="0" fontId="1" fillId="5" borderId="28" xfId="0" applyFont="1" applyFill="1" applyBorder="1" applyAlignment="1">
      <alignment horizontal="left" vertical="top" wrapText="1"/>
    </xf>
    <xf numFmtId="164" fontId="26" fillId="0" borderId="4" xfId="0" applyNumberFormat="1" applyFont="1" applyBorder="1" applyAlignment="1">
      <alignment horizontal="center" vertical="top" wrapText="1"/>
    </xf>
    <xf numFmtId="0" fontId="26" fillId="5" borderId="9" xfId="0" applyFont="1" applyFill="1" applyBorder="1" applyAlignment="1">
      <alignment horizontal="left" vertical="top" wrapText="1"/>
    </xf>
    <xf numFmtId="0" fontId="1" fillId="0" borderId="1" xfId="0" applyFont="1" applyBorder="1" applyAlignment="1">
      <alignment horizontal="center" vertical="top"/>
    </xf>
    <xf numFmtId="0" fontId="1" fillId="0" borderId="7" xfId="0" quotePrefix="1" applyFont="1" applyBorder="1" applyAlignment="1">
      <alignment horizontal="center" vertical="top"/>
    </xf>
    <xf numFmtId="0" fontId="1" fillId="0" borderId="9" xfId="0" applyFont="1" applyBorder="1" applyAlignment="1">
      <alignment vertical="top" wrapText="1"/>
    </xf>
    <xf numFmtId="0" fontId="26" fillId="0" borderId="7" xfId="0" quotePrefix="1" applyFont="1" applyBorder="1" applyAlignment="1">
      <alignment horizontal="center" vertical="top"/>
    </xf>
    <xf numFmtId="0" fontId="1" fillId="0" borderId="9" xfId="0" quotePrefix="1" applyFont="1" applyBorder="1" applyAlignment="1">
      <alignment horizontal="center" vertical="top"/>
    </xf>
    <xf numFmtId="0" fontId="1" fillId="5" borderId="10" xfId="0" applyFont="1" applyFill="1" applyBorder="1" applyAlignment="1">
      <alignment wrapText="1"/>
    </xf>
    <xf numFmtId="0" fontId="1" fillId="0" borderId="2" xfId="0" applyFont="1" applyBorder="1" applyAlignment="1">
      <alignment horizontal="center" vertical="top" wrapText="1"/>
    </xf>
    <xf numFmtId="0" fontId="1" fillId="0" borderId="0" xfId="0" quotePrefix="1" applyFont="1" applyAlignment="1">
      <alignment horizontal="center" vertical="top"/>
    </xf>
    <xf numFmtId="0" fontId="1" fillId="0" borderId="14" xfId="0" quotePrefix="1" applyFont="1" applyBorder="1" applyAlignment="1">
      <alignment horizontal="center" vertical="top"/>
    </xf>
    <xf numFmtId="0" fontId="1" fillId="0" borderId="1" xfId="0" applyFont="1" applyBorder="1" applyAlignment="1">
      <alignment horizontal="center" vertical="center" wrapText="1"/>
    </xf>
    <xf numFmtId="0" fontId="1" fillId="0" borderId="39" xfId="0" quotePrefix="1" applyFont="1" applyBorder="1" applyAlignment="1">
      <alignment horizontal="center" vertical="top"/>
    </xf>
    <xf numFmtId="0" fontId="1" fillId="0" borderId="31" xfId="0" applyFont="1" applyBorder="1" applyAlignment="1">
      <alignment horizontal="center" vertical="top" wrapText="1"/>
    </xf>
    <xf numFmtId="164" fontId="26" fillId="0" borderId="9" xfId="0" quotePrefix="1" applyNumberFormat="1" applyFont="1" applyBorder="1" applyAlignment="1">
      <alignment horizontal="center" vertical="top"/>
    </xf>
    <xf numFmtId="0" fontId="8" fillId="0" borderId="1" xfId="0" applyFont="1" applyBorder="1" applyAlignment="1">
      <alignment horizontal="center" vertical="center" wrapText="1"/>
    </xf>
    <xf numFmtId="0" fontId="1" fillId="5" borderId="10" xfId="0" applyFont="1" applyFill="1" applyBorder="1" applyAlignment="1">
      <alignment horizontal="left" vertical="top" wrapText="1"/>
    </xf>
    <xf numFmtId="0" fontId="1" fillId="5" borderId="2" xfId="0" applyFont="1" applyFill="1" applyBorder="1" applyAlignment="1">
      <alignment vertical="top" wrapText="1"/>
    </xf>
    <xf numFmtId="0" fontId="21" fillId="5" borderId="9" xfId="0" applyFont="1" applyFill="1" applyBorder="1" applyAlignment="1">
      <alignment vertical="top" wrapText="1"/>
    </xf>
    <xf numFmtId="0" fontId="26" fillId="5" borderId="1" xfId="0" applyFont="1" applyFill="1" applyBorder="1" applyAlignment="1">
      <alignment vertical="top" wrapText="1"/>
    </xf>
    <xf numFmtId="0" fontId="1" fillId="5" borderId="2" xfId="0" applyFont="1" applyFill="1" applyBorder="1" applyAlignment="1">
      <alignment horizontal="left" vertical="top" wrapText="1"/>
    </xf>
    <xf numFmtId="0" fontId="1" fillId="0" borderId="11" xfId="0" applyFont="1" applyBorder="1" applyAlignment="1">
      <alignment horizontal="center" vertical="top" wrapText="1"/>
    </xf>
    <xf numFmtId="164" fontId="1" fillId="0" borderId="2" xfId="0" quotePrefix="1" applyNumberFormat="1" applyFont="1" applyBorder="1" applyAlignment="1">
      <alignment horizontal="center" vertical="top"/>
    </xf>
    <xf numFmtId="164" fontId="1" fillId="0" borderId="12" xfId="0" quotePrefix="1" applyNumberFormat="1" applyFont="1" applyBorder="1" applyAlignment="1">
      <alignment horizontal="center" vertical="top"/>
    </xf>
    <xf numFmtId="0" fontId="1" fillId="0" borderId="27" xfId="0" quotePrefix="1" applyFont="1" applyBorder="1" applyAlignment="1">
      <alignment horizontal="center" vertical="top"/>
    </xf>
    <xf numFmtId="0" fontId="6" fillId="0" borderId="0" xfId="0" applyFont="1" applyAlignment="1">
      <alignment horizontal="center" vertical="center"/>
    </xf>
    <xf numFmtId="0" fontId="2"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left" vertical="top" wrapText="1"/>
    </xf>
    <xf numFmtId="0" fontId="18" fillId="0" borderId="0" xfId="0" applyFont="1" applyAlignment="1">
      <alignment horizontal="center" vertical="center" readingOrder="1"/>
    </xf>
    <xf numFmtId="0" fontId="41" fillId="0" borderId="0" xfId="0" applyFont="1" applyAlignment="1">
      <alignment horizontal="left" vertical="center" readingOrder="1"/>
    </xf>
    <xf numFmtId="0" fontId="2" fillId="4" borderId="28" xfId="0" applyFont="1" applyFill="1" applyBorder="1" applyAlignment="1">
      <alignment horizontal="left" vertical="top" wrapText="1"/>
    </xf>
    <xf numFmtId="0" fontId="25" fillId="0" borderId="11" xfId="0" applyFont="1" applyBorder="1" applyAlignment="1">
      <alignment horizontal="center" vertical="top" wrapText="1"/>
    </xf>
    <xf numFmtId="0" fontId="24" fillId="0" borderId="3" xfId="0" applyFont="1" applyBorder="1" applyAlignment="1">
      <alignment horizontal="center" vertical="top" wrapText="1"/>
    </xf>
    <xf numFmtId="0" fontId="25" fillId="0" borderId="1" xfId="0" applyFont="1" applyBorder="1" applyAlignment="1">
      <alignment vertical="top" wrapText="1"/>
    </xf>
    <xf numFmtId="164" fontId="0" fillId="0" borderId="4" xfId="0" applyNumberFormat="1" applyBorder="1" applyAlignment="1">
      <alignment horizontal="center" vertical="top"/>
    </xf>
    <xf numFmtId="0" fontId="1" fillId="5" borderId="10" xfId="0" applyFont="1" applyFill="1" applyBorder="1" applyAlignment="1">
      <alignment horizontal="center" vertical="top" wrapText="1"/>
    </xf>
    <xf numFmtId="0" fontId="1" fillId="5" borderId="1" xfId="0" quotePrefix="1" applyFont="1" applyFill="1" applyBorder="1" applyAlignment="1">
      <alignment horizontal="center" vertical="top"/>
    </xf>
    <xf numFmtId="0" fontId="1" fillId="5" borderId="38" xfId="0" quotePrefix="1" applyFont="1" applyFill="1" applyBorder="1" applyAlignment="1">
      <alignment horizontal="center" vertical="top"/>
    </xf>
    <xf numFmtId="0" fontId="26" fillId="5" borderId="35" xfId="0" applyFont="1" applyFill="1" applyBorder="1" applyAlignment="1">
      <alignment horizontal="center" vertical="top" wrapText="1"/>
    </xf>
    <xf numFmtId="164" fontId="1" fillId="0" borderId="40" xfId="0" quotePrefix="1" applyNumberFormat="1" applyFont="1" applyBorder="1" applyAlignment="1">
      <alignment horizontal="center" vertical="top"/>
    </xf>
    <xf numFmtId="164" fontId="26" fillId="0" borderId="2" xfId="0" applyNumberFormat="1" applyFont="1" applyBorder="1" applyAlignment="1">
      <alignment horizontal="center" vertical="top" wrapText="1"/>
    </xf>
    <xf numFmtId="2" fontId="1" fillId="0" borderId="1" xfId="0" quotePrefix="1" applyNumberFormat="1" applyFont="1" applyBorder="1" applyAlignment="1">
      <alignment horizontal="center" vertical="top"/>
    </xf>
    <xf numFmtId="0" fontId="1" fillId="0" borderId="9" xfId="0" applyFont="1" applyBorder="1" applyAlignment="1">
      <alignment horizontal="left" vertical="top" wrapText="1"/>
    </xf>
    <xf numFmtId="0" fontId="26" fillId="0" borderId="6" xfId="0" applyFont="1" applyBorder="1" applyAlignment="1">
      <alignment horizontal="center" vertical="top" wrapText="1"/>
    </xf>
    <xf numFmtId="164" fontId="25" fillId="0" borderId="1" xfId="0" quotePrefix="1" applyNumberFormat="1" applyFont="1" applyBorder="1" applyAlignment="1">
      <alignment horizontal="center" vertical="top" wrapText="1"/>
    </xf>
    <xf numFmtId="164" fontId="27" fillId="0" borderId="5" xfId="0" applyNumberFormat="1" applyFont="1" applyBorder="1" applyAlignment="1">
      <alignment horizontal="center" vertical="top" wrapText="1"/>
    </xf>
    <xf numFmtId="0" fontId="6" fillId="2" borderId="12" xfId="0" applyFont="1" applyFill="1" applyBorder="1" applyAlignment="1">
      <alignment horizontal="center" vertical="center" wrapText="1"/>
    </xf>
    <xf numFmtId="0" fontId="1" fillId="0" borderId="6" xfId="0" applyFont="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0" fontId="1" fillId="11" borderId="6" xfId="0" applyFont="1" applyFill="1" applyBorder="1" applyAlignment="1">
      <alignment vertical="center" wrapText="1"/>
    </xf>
    <xf numFmtId="0" fontId="1" fillId="11" borderId="6" xfId="0" applyFont="1" applyFill="1" applyBorder="1" applyAlignment="1">
      <alignment vertical="top" wrapText="1"/>
    </xf>
    <xf numFmtId="0" fontId="1" fillId="5" borderId="6" xfId="0" applyFont="1" applyFill="1" applyBorder="1" applyAlignment="1">
      <alignment vertical="center" wrapText="1"/>
    </xf>
    <xf numFmtId="0" fontId="1" fillId="5" borderId="6" xfId="0" applyFont="1" applyFill="1" applyBorder="1" applyAlignment="1">
      <alignment vertical="top" wrapText="1"/>
    </xf>
    <xf numFmtId="0" fontId="26"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5" borderId="3" xfId="0" applyFont="1" applyFill="1" applyBorder="1" applyAlignment="1">
      <alignment horizontal="left" vertical="top" wrapText="1"/>
    </xf>
    <xf numFmtId="0" fontId="26" fillId="0" borderId="1" xfId="0" applyFont="1" applyBorder="1" applyAlignment="1">
      <alignment vertical="center" wrapText="1"/>
    </xf>
    <xf numFmtId="0" fontId="26" fillId="5" borderId="6" xfId="0" applyFont="1" applyFill="1" applyBorder="1" applyAlignment="1">
      <alignment horizontal="left" vertical="top" wrapText="1"/>
    </xf>
    <xf numFmtId="0" fontId="26" fillId="0" borderId="6" xfId="0" applyFont="1" applyBorder="1" applyAlignment="1">
      <alignment horizontal="left" vertical="top" wrapText="1"/>
    </xf>
    <xf numFmtId="0" fontId="8" fillId="0" borderId="1" xfId="0" applyFont="1" applyBorder="1" applyAlignment="1">
      <alignment horizontal="left" vertical="top" wrapText="1"/>
    </xf>
    <xf numFmtId="0" fontId="11" fillId="0" borderId="6" xfId="1" applyFont="1" applyBorder="1" applyAlignment="1">
      <alignment horizontal="center" vertical="center"/>
    </xf>
    <xf numFmtId="0" fontId="11" fillId="0" borderId="6" xfId="1" applyFont="1" applyBorder="1" applyAlignment="1">
      <alignment vertical="center" wrapText="1"/>
    </xf>
    <xf numFmtId="0" fontId="11" fillId="0" borderId="6" xfId="1" applyFont="1" applyBorder="1" applyAlignment="1">
      <alignment horizontal="center" vertical="center" wrapText="1"/>
    </xf>
    <xf numFmtId="0" fontId="11" fillId="0" borderId="4" xfId="0" applyFont="1" applyBorder="1" applyAlignment="1">
      <alignment wrapText="1"/>
    </xf>
    <xf numFmtId="0" fontId="11" fillId="0" borderId="4" xfId="0" applyFont="1" applyBorder="1" applyAlignment="1">
      <alignment vertical="top" wrapText="1"/>
    </xf>
    <xf numFmtId="0" fontId="8" fillId="0" borderId="6" xfId="1" applyFont="1" applyBorder="1" applyAlignment="1">
      <alignment horizontal="center" vertical="center" wrapText="1"/>
    </xf>
    <xf numFmtId="0" fontId="24" fillId="0" borderId="21" xfId="0" applyFont="1" applyBorder="1" applyAlignment="1">
      <alignment vertical="top" wrapText="1"/>
    </xf>
    <xf numFmtId="0" fontId="8" fillId="0" borderId="6" xfId="1" applyFont="1" applyBorder="1" applyAlignment="1">
      <alignment horizontal="left" vertical="center" wrapText="1"/>
    </xf>
    <xf numFmtId="0" fontId="8" fillId="0" borderId="4" xfId="1" applyFont="1" applyBorder="1" applyAlignment="1">
      <alignment horizontal="center" vertical="center" wrapText="1"/>
    </xf>
    <xf numFmtId="0" fontId="8" fillId="0" borderId="4" xfId="1"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4"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4" xfId="1" applyFont="1" applyBorder="1" applyAlignment="1">
      <alignment horizontal="left" vertical="top" wrapText="1"/>
    </xf>
    <xf numFmtId="0" fontId="24" fillId="0" borderId="43" xfId="1" applyFont="1" applyBorder="1" applyAlignment="1">
      <alignment horizontal="center" vertical="center" wrapText="1"/>
    </xf>
    <xf numFmtId="0" fontId="24" fillId="0" borderId="43" xfId="1" applyFont="1" applyBorder="1" applyAlignment="1">
      <alignment horizontal="center" vertical="center"/>
    </xf>
    <xf numFmtId="0" fontId="24" fillId="0" borderId="35" xfId="1" applyFont="1" applyBorder="1" applyAlignment="1">
      <alignment horizontal="center" vertical="center"/>
    </xf>
    <xf numFmtId="0" fontId="24" fillId="0" borderId="15" xfId="0" applyFont="1" applyBorder="1" applyAlignment="1">
      <alignment horizontal="left" vertical="top"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 xfId="1" applyFont="1" applyBorder="1" applyAlignment="1">
      <alignment vertical="top" wrapText="1"/>
    </xf>
    <xf numFmtId="9" fontId="24" fillId="0" borderId="18" xfId="0" applyNumberFormat="1" applyFont="1" applyBorder="1" applyAlignment="1">
      <alignment horizontal="center" vertical="center" wrapText="1"/>
    </xf>
    <xf numFmtId="9" fontId="24" fillId="0" borderId="19" xfId="0" applyNumberFormat="1" applyFont="1" applyBorder="1" applyAlignment="1">
      <alignment horizontal="center" vertical="center" wrapText="1"/>
    </xf>
    <xf numFmtId="9" fontId="24" fillId="0" borderId="20" xfId="0" applyNumberFormat="1" applyFont="1" applyBorder="1" applyAlignment="1">
      <alignment horizontal="center" vertical="center" wrapText="1"/>
    </xf>
    <xf numFmtId="0" fontId="24" fillId="0" borderId="37" xfId="1" applyFont="1" applyBorder="1" applyAlignment="1">
      <alignment horizontal="left" vertical="top" wrapText="1"/>
    </xf>
    <xf numFmtId="0" fontId="24" fillId="0" borderId="18" xfId="0" applyFont="1" applyBorder="1" applyAlignment="1">
      <alignment vertical="center" wrapText="1"/>
    </xf>
    <xf numFmtId="0" fontId="24" fillId="0" borderId="16" xfId="1" applyFont="1" applyBorder="1" applyAlignment="1">
      <alignment horizontal="left" vertical="top"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6" xfId="1" applyFont="1" applyBorder="1" applyAlignment="1">
      <alignment horizontal="left" vertical="center" wrapText="1"/>
    </xf>
    <xf numFmtId="0" fontId="24" fillId="0" borderId="4" xfId="1" applyFont="1" applyBorder="1" applyAlignment="1">
      <alignment vertical="top" wrapText="1"/>
    </xf>
    <xf numFmtId="0" fontId="24" fillId="0" borderId="5" xfId="1" applyFont="1" applyBorder="1" applyAlignment="1">
      <alignment horizontal="center" vertical="top" wrapText="1"/>
    </xf>
    <xf numFmtId="0" fontId="24" fillId="0" borderId="2" xfId="1" applyFont="1" applyBorder="1" applyAlignment="1">
      <alignment horizontal="center" vertical="top" wrapText="1"/>
    </xf>
    <xf numFmtId="0" fontId="24" fillId="0" borderId="37" xfId="1" applyFont="1" applyBorder="1" applyAlignment="1">
      <alignment horizontal="left" vertical="center" wrapText="1"/>
    </xf>
    <xf numFmtId="0" fontId="24" fillId="0" borderId="1" xfId="0" applyFont="1" applyBorder="1" applyAlignment="1">
      <alignment vertical="center" wrapText="1"/>
    </xf>
    <xf numFmtId="0" fontId="24" fillId="0" borderId="4" xfId="0" applyFont="1" applyBorder="1" applyAlignment="1">
      <alignment horizontal="center" vertical="center" wrapText="1"/>
    </xf>
    <xf numFmtId="0" fontId="24" fillId="0" borderId="0" xfId="0" applyFont="1" applyAlignment="1">
      <alignment wrapText="1"/>
    </xf>
    <xf numFmtId="0" fontId="24" fillId="0" borderId="2" xfId="1" applyFont="1" applyBorder="1" applyAlignment="1">
      <alignment horizontal="center" vertical="center" wrapText="1"/>
    </xf>
    <xf numFmtId="0" fontId="24" fillId="0" borderId="9" xfId="0" applyFont="1" applyBorder="1" applyAlignment="1">
      <alignment vertical="top" wrapText="1"/>
    </xf>
    <xf numFmtId="0" fontId="24" fillId="0" borderId="6" xfId="1" applyFont="1" applyBorder="1" applyAlignment="1">
      <alignment horizontal="center" wrapText="1"/>
    </xf>
    <xf numFmtId="0" fontId="24" fillId="0" borderId="25" xfId="1" applyFont="1" applyBorder="1" applyAlignment="1">
      <alignment horizontal="left" vertical="center" wrapText="1"/>
    </xf>
    <xf numFmtId="0" fontId="24" fillId="0" borderId="14" xfId="1" applyFont="1" applyBorder="1" applyAlignment="1">
      <alignment horizontal="center" vertical="center" wrapText="1"/>
    </xf>
    <xf numFmtId="0" fontId="24" fillId="0" borderId="23" xfId="1" applyFont="1" applyBorder="1" applyAlignment="1">
      <alignment horizontal="center" vertical="center" wrapText="1"/>
    </xf>
    <xf numFmtId="0" fontId="24" fillId="0" borderId="19" xfId="1" applyFont="1" applyBorder="1" applyAlignment="1">
      <alignment horizontal="left" vertical="top" wrapText="1"/>
    </xf>
    <xf numFmtId="0" fontId="24" fillId="0" borderId="15" xfId="1" applyFont="1" applyBorder="1" applyAlignment="1">
      <alignment horizontal="center" vertical="center" wrapText="1"/>
    </xf>
    <xf numFmtId="0" fontId="24" fillId="0" borderId="19" xfId="1" applyFont="1" applyBorder="1" applyAlignment="1">
      <alignment horizontal="left" vertical="center" wrapText="1"/>
    </xf>
    <xf numFmtId="0" fontId="24" fillId="0" borderId="20" xfId="1"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left" vertical="top" wrapText="1"/>
    </xf>
    <xf numFmtId="0" fontId="25" fillId="0" borderId="36" xfId="0" applyFont="1" applyBorder="1" applyAlignment="1">
      <alignment horizontal="center" vertical="top" wrapText="1"/>
    </xf>
    <xf numFmtId="164" fontId="26" fillId="0" borderId="33" xfId="0" applyNumberFormat="1" applyFont="1" applyBorder="1" applyAlignment="1">
      <alignment horizontal="center" vertical="top" wrapText="1"/>
    </xf>
    <xf numFmtId="164" fontId="26" fillId="0" borderId="32" xfId="0" applyNumberFormat="1" applyFont="1" applyBorder="1" applyAlignment="1">
      <alignment horizontal="center" vertical="top" wrapText="1"/>
    </xf>
    <xf numFmtId="164" fontId="8" fillId="0" borderId="6"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10" borderId="6" xfId="0" applyNumberFormat="1" applyFont="1" applyFill="1" applyBorder="1" applyAlignment="1">
      <alignment horizontal="center" vertical="center" wrapText="1"/>
    </xf>
    <xf numFmtId="0" fontId="2" fillId="5" borderId="28" xfId="0" applyFont="1" applyFill="1" applyBorder="1" applyAlignment="1">
      <alignment horizontal="left" vertical="top" wrapText="1"/>
    </xf>
    <xf numFmtId="0" fontId="2" fillId="5" borderId="2" xfId="0" applyFont="1" applyFill="1" applyBorder="1" applyAlignment="1">
      <alignment horizontal="left" vertical="top" wrapText="1"/>
    </xf>
    <xf numFmtId="164" fontId="15" fillId="9" borderId="6"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12"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2" fillId="0" borderId="9" xfId="0" applyFont="1" applyBorder="1" applyAlignment="1">
      <alignment vertical="top" wrapText="1"/>
    </xf>
    <xf numFmtId="0" fontId="1" fillId="0" borderId="1" xfId="0" applyFont="1" applyBorder="1" applyAlignment="1">
      <alignment vertical="top" wrapText="1"/>
    </xf>
    <xf numFmtId="0" fontId="37" fillId="0" borderId="9" xfId="0" applyFont="1" applyBorder="1" applyAlignment="1">
      <alignment horizontal="center" vertical="top" wrapText="1"/>
    </xf>
    <xf numFmtId="164" fontId="38" fillId="0" borderId="1" xfId="0" applyNumberFormat="1" applyFont="1" applyBorder="1" applyAlignment="1">
      <alignment horizontal="center" vertical="top"/>
    </xf>
    <xf numFmtId="164" fontId="38" fillId="0" borderId="7" xfId="0" applyNumberFormat="1" applyFont="1" applyBorder="1" applyAlignment="1">
      <alignment horizontal="center" vertical="top"/>
    </xf>
    <xf numFmtId="0" fontId="38" fillId="0" borderId="4" xfId="0" applyFont="1" applyBorder="1" applyAlignment="1">
      <alignment horizontal="center" vertical="top"/>
    </xf>
    <xf numFmtId="0" fontId="2" fillId="0" borderId="28" xfId="0" applyFont="1" applyBorder="1" applyAlignment="1">
      <alignment vertical="top" wrapText="1"/>
    </xf>
    <xf numFmtId="0" fontId="38" fillId="0" borderId="1" xfId="0" applyFont="1" applyBorder="1" applyAlignment="1">
      <alignment horizontal="center" vertical="top"/>
    </xf>
    <xf numFmtId="0" fontId="38" fillId="0" borderId="7" xfId="0" applyFont="1" applyBorder="1" applyAlignment="1">
      <alignment horizontal="center" vertical="top"/>
    </xf>
    <xf numFmtId="0" fontId="25" fillId="0" borderId="9" xfId="0" applyFont="1" applyBorder="1" applyAlignment="1">
      <alignment horizontal="center" vertical="center" wrapText="1"/>
    </xf>
    <xf numFmtId="0" fontId="0" fillId="0" borderId="1" xfId="0"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7" xfId="0" applyBorder="1" applyAlignment="1">
      <alignment horizontal="center" vertical="center" wrapText="1"/>
    </xf>
    <xf numFmtId="0" fontId="0" fillId="5" borderId="4" xfId="0" applyFill="1" applyBorder="1" applyAlignment="1">
      <alignment horizontal="center" vertical="center" wrapText="1"/>
    </xf>
    <xf numFmtId="0" fontId="36" fillId="0" borderId="0" xfId="0" applyFont="1" applyAlignment="1">
      <alignment horizontal="left"/>
    </xf>
    <xf numFmtId="0" fontId="14" fillId="0" borderId="1" xfId="0" applyFont="1" applyBorder="1" applyAlignment="1">
      <alignment horizontal="justify" vertical="center" wrapText="1"/>
    </xf>
    <xf numFmtId="49" fontId="35" fillId="0" borderId="13" xfId="0" applyNumberFormat="1" applyFont="1" applyBorder="1" applyAlignment="1">
      <alignment horizontal="center" vertical="top"/>
    </xf>
    <xf numFmtId="0" fontId="14" fillId="0" borderId="8" xfId="0" applyFont="1" applyBorder="1" applyAlignment="1">
      <alignment horizontal="center" vertical="center" wrapText="1"/>
    </xf>
    <xf numFmtId="0" fontId="14" fillId="0" borderId="0" xfId="0" applyFont="1" applyAlignment="1">
      <alignment horizontal="justify" vertical="center" wrapText="1"/>
    </xf>
    <xf numFmtId="0" fontId="21" fillId="0" borderId="1" xfId="0" applyFont="1" applyBorder="1" applyAlignment="1">
      <alignment horizontal="center" vertical="top" wrapText="1"/>
    </xf>
    <xf numFmtId="0" fontId="21" fillId="0" borderId="4" xfId="0" applyFont="1" applyBorder="1" applyAlignment="1">
      <alignment vertical="top" wrapText="1"/>
    </xf>
    <xf numFmtId="0" fontId="21" fillId="0" borderId="2" xfId="0" applyFont="1" applyBorder="1" applyAlignment="1">
      <alignment horizontal="center" vertical="top" wrapText="1"/>
    </xf>
    <xf numFmtId="0" fontId="26" fillId="0" borderId="5" xfId="0" applyFont="1" applyBorder="1" applyAlignment="1">
      <alignment vertical="top" wrapText="1"/>
    </xf>
    <xf numFmtId="0" fontId="21" fillId="0" borderId="13" xfId="0" applyFont="1" applyBorder="1" applyAlignment="1">
      <alignment horizontal="center" vertical="top" wrapText="1"/>
    </xf>
    <xf numFmtId="0" fontId="26" fillId="0" borderId="8" xfId="0" applyFont="1" applyBorder="1" applyAlignment="1">
      <alignment vertical="top" wrapText="1"/>
    </xf>
    <xf numFmtId="0" fontId="21" fillId="0" borderId="3" xfId="0" applyFont="1" applyBorder="1" applyAlignment="1">
      <alignment horizontal="center" vertical="top" wrapText="1"/>
    </xf>
    <xf numFmtId="0" fontId="26" fillId="0" borderId="6" xfId="0" applyFont="1" applyBorder="1" applyAlignment="1">
      <alignment vertical="top" wrapText="1"/>
    </xf>
    <xf numFmtId="2" fontId="15" fillId="10" borderId="6" xfId="0" applyNumberFormat="1" applyFont="1" applyFill="1" applyBorder="1" applyAlignment="1">
      <alignment horizontal="center" vertical="center" wrapText="1"/>
    </xf>
    <xf numFmtId="164" fontId="8" fillId="0" borderId="6" xfId="0" applyNumberFormat="1" applyFont="1" applyBorder="1" applyAlignment="1">
      <alignment horizontal="left" vertical="center" wrapText="1"/>
    </xf>
    <xf numFmtId="164" fontId="15" fillId="0" borderId="6" xfId="0" applyNumberFormat="1" applyFont="1" applyBorder="1" applyAlignment="1">
      <alignment horizontal="left" vertical="center" wrapText="1"/>
    </xf>
    <xf numFmtId="164" fontId="15" fillId="0" borderId="6" xfId="0" applyNumberFormat="1" applyFont="1" applyBorder="1" applyAlignment="1">
      <alignment horizontal="justify" vertical="center" wrapText="1"/>
    </xf>
    <xf numFmtId="0" fontId="1" fillId="5" borderId="34" xfId="0" applyFont="1" applyFill="1" applyBorder="1" applyAlignment="1">
      <alignment horizontal="center" vertical="top" wrapText="1"/>
    </xf>
    <xf numFmtId="0" fontId="26" fillId="5" borderId="1" xfId="0" applyFont="1" applyFill="1" applyBorder="1" applyAlignment="1">
      <alignment horizontal="center" vertical="top" wrapText="1"/>
    </xf>
    <xf numFmtId="0" fontId="1" fillId="0" borderId="28" xfId="0" applyFont="1" applyBorder="1" applyAlignment="1">
      <alignment horizontal="center" vertical="top" wrapText="1"/>
    </xf>
    <xf numFmtId="164" fontId="1" fillId="0" borderId="0" xfId="0" quotePrefix="1" applyNumberFormat="1" applyFont="1" applyAlignment="1">
      <alignment horizontal="center" vertical="top"/>
    </xf>
    <xf numFmtId="164" fontId="1" fillId="0" borderId="3" xfId="0" quotePrefix="1" applyNumberFormat="1" applyFont="1" applyBorder="1" applyAlignment="1">
      <alignment horizontal="center" vertical="top"/>
    </xf>
    <xf numFmtId="0" fontId="1" fillId="0" borderId="10" xfId="0" applyFont="1" applyBorder="1" applyAlignment="1">
      <alignment horizontal="center" vertical="top" wrapText="1"/>
    </xf>
    <xf numFmtId="1" fontId="26" fillId="0" borderId="6" xfId="0" applyNumberFormat="1" applyFont="1" applyBorder="1" applyAlignment="1">
      <alignment horizontal="center" vertical="top" wrapText="1"/>
    </xf>
    <xf numFmtId="1" fontId="26" fillId="0" borderId="44" xfId="0" applyNumberFormat="1" applyFont="1" applyBorder="1" applyAlignment="1">
      <alignment horizontal="center" vertical="top" wrapText="1"/>
    </xf>
    <xf numFmtId="0" fontId="26" fillId="0" borderId="44" xfId="0" applyFont="1" applyBorder="1" applyAlignment="1">
      <alignment horizontal="center" vertical="top" wrapText="1"/>
    </xf>
    <xf numFmtId="0" fontId="2" fillId="4" borderId="1" xfId="0" applyFont="1" applyFill="1" applyBorder="1" applyAlignment="1">
      <alignment vertical="top" wrapText="1"/>
    </xf>
    <xf numFmtId="0" fontId="26" fillId="0" borderId="45" xfId="0" applyFont="1" applyBorder="1" applyAlignment="1">
      <alignment vertical="center" wrapText="1"/>
    </xf>
    <xf numFmtId="164" fontId="1" fillId="0" borderId="6" xfId="0" applyNumberFormat="1" applyFont="1" applyBorder="1" applyAlignment="1">
      <alignment horizontal="center" vertical="top" wrapText="1"/>
    </xf>
    <xf numFmtId="164" fontId="26" fillId="12" borderId="1" xfId="0" applyNumberFormat="1" applyFont="1" applyFill="1" applyBorder="1" applyAlignment="1">
      <alignment horizontal="left" vertical="center" wrapText="1"/>
    </xf>
    <xf numFmtId="164" fontId="26" fillId="0" borderId="1" xfId="0" applyNumberFormat="1" applyFont="1" applyBorder="1" applyAlignment="1">
      <alignment horizontal="left" vertical="center" wrapText="1"/>
    </xf>
    <xf numFmtId="0" fontId="2" fillId="5" borderId="6" xfId="0" applyFont="1" applyFill="1" applyBorder="1" applyAlignment="1">
      <alignment vertical="top" wrapText="1"/>
    </xf>
    <xf numFmtId="164" fontId="26" fillId="12" borderId="3" xfId="0" applyNumberFormat="1" applyFont="1" applyFill="1" applyBorder="1" applyAlignment="1">
      <alignment horizontal="left" vertical="center" wrapText="1"/>
    </xf>
    <xf numFmtId="0" fontId="27" fillId="5" borderId="1" xfId="0" applyFont="1" applyFill="1" applyBorder="1" applyAlignment="1">
      <alignment horizontal="center" vertical="top"/>
    </xf>
    <xf numFmtId="164" fontId="26" fillId="12" borderId="6" xfId="0" applyNumberFormat="1" applyFont="1" applyFill="1" applyBorder="1" applyAlignment="1">
      <alignment horizontal="left" vertical="center" wrapText="1"/>
    </xf>
    <xf numFmtId="164" fontId="21" fillId="12"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2" fillId="11" borderId="6" xfId="0" applyFont="1" applyFill="1" applyBorder="1" applyAlignment="1">
      <alignment vertical="top" wrapText="1"/>
    </xf>
    <xf numFmtId="0" fontId="26" fillId="5" borderId="9" xfId="0" applyFont="1" applyFill="1" applyBorder="1" applyAlignment="1">
      <alignment vertical="top" wrapText="1"/>
    </xf>
    <xf numFmtId="0" fontId="26" fillId="5" borderId="10" xfId="0" applyFont="1" applyFill="1" applyBorder="1" applyAlignment="1">
      <alignment vertical="top" wrapText="1"/>
    </xf>
    <xf numFmtId="0" fontId="26" fillId="0" borderId="1" xfId="0" applyFont="1" applyBorder="1" applyAlignment="1">
      <alignment vertical="top" wrapText="1"/>
    </xf>
    <xf numFmtId="0" fontId="21" fillId="0" borderId="6" xfId="0" applyFont="1" applyBorder="1" applyAlignment="1">
      <alignment horizontal="left" vertical="top" wrapText="1"/>
    </xf>
    <xf numFmtId="49" fontId="24" fillId="7" borderId="3" xfId="0" applyNumberFormat="1" applyFont="1" applyFill="1" applyBorder="1" applyAlignment="1">
      <alignment horizontal="center" vertical="center" wrapText="1"/>
    </xf>
    <xf numFmtId="0" fontId="24" fillId="7" borderId="6" xfId="0" applyFont="1" applyFill="1" applyBorder="1" applyAlignment="1">
      <alignment vertical="center" wrapText="1"/>
    </xf>
    <xf numFmtId="0" fontId="35" fillId="7" borderId="6" xfId="0" applyFont="1" applyFill="1" applyBorder="1" applyAlignment="1">
      <alignment horizontal="justify" vertical="center" wrapText="1"/>
    </xf>
    <xf numFmtId="0" fontId="24" fillId="7" borderId="6" xfId="0" applyFont="1" applyFill="1" applyBorder="1" applyAlignment="1">
      <alignment horizontal="left" vertical="center" wrapText="1"/>
    </xf>
    <xf numFmtId="49" fontId="24" fillId="8" borderId="3" xfId="0" applyNumberFormat="1" applyFont="1" applyFill="1" applyBorder="1" applyAlignment="1">
      <alignment horizontal="center" vertical="center" wrapText="1"/>
    </xf>
    <xf numFmtId="0" fontId="24" fillId="8" borderId="6" xfId="0" applyFont="1" applyFill="1" applyBorder="1" applyAlignment="1">
      <alignment vertical="center" wrapText="1"/>
    </xf>
    <xf numFmtId="0" fontId="35" fillId="8" borderId="6" xfId="0" applyFont="1" applyFill="1" applyBorder="1" applyAlignment="1">
      <alignment horizontal="justify" vertical="center" wrapText="1"/>
    </xf>
    <xf numFmtId="0" fontId="24" fillId="8"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39" fillId="0" borderId="6" xfId="0" applyFont="1" applyBorder="1" applyAlignment="1">
      <alignment horizontal="justify" vertical="center" wrapText="1"/>
    </xf>
    <xf numFmtId="0" fontId="35" fillId="0" borderId="6" xfId="0" applyFont="1" applyBorder="1" applyAlignment="1">
      <alignment horizontal="left" vertical="center" wrapText="1"/>
    </xf>
    <xf numFmtId="0" fontId="30" fillId="0" borderId="6" xfId="0" applyFont="1" applyBorder="1" applyAlignment="1">
      <alignment horizontal="justify" vertical="center" wrapText="1"/>
    </xf>
    <xf numFmtId="49" fontId="24" fillId="0" borderId="3" xfId="0" applyNumberFormat="1" applyFont="1" applyBorder="1" applyAlignment="1">
      <alignment horizontal="center" vertical="center" wrapText="1"/>
    </xf>
    <xf numFmtId="0" fontId="35" fillId="13" borderId="6" xfId="0" applyFont="1" applyFill="1" applyBorder="1" applyAlignment="1">
      <alignment horizontal="center" vertical="center" wrapText="1"/>
    </xf>
    <xf numFmtId="0" fontId="35" fillId="13" borderId="6" xfId="0" applyFont="1" applyFill="1" applyBorder="1" applyAlignment="1">
      <alignment horizontal="left" vertical="center" wrapText="1"/>
    </xf>
    <xf numFmtId="0" fontId="30" fillId="13" borderId="6" xfId="0" applyFont="1" applyFill="1" applyBorder="1" applyAlignment="1">
      <alignment horizontal="justify" vertical="center" wrapText="1"/>
    </xf>
    <xf numFmtId="0" fontId="24" fillId="13" borderId="6" xfId="0" applyFont="1" applyFill="1" applyBorder="1" applyAlignment="1">
      <alignment horizontal="center" vertical="center" wrapText="1"/>
    </xf>
    <xf numFmtId="164" fontId="24" fillId="0" borderId="6" xfId="0" applyNumberFormat="1" applyFont="1" applyBorder="1" applyAlignment="1">
      <alignment horizontal="center" vertical="center" wrapText="1"/>
    </xf>
    <xf numFmtId="164" fontId="24" fillId="13" borderId="6" xfId="0" applyNumberFormat="1" applyFont="1" applyFill="1" applyBorder="1" applyAlignment="1">
      <alignment horizontal="center" vertical="center" wrapText="1"/>
    </xf>
    <xf numFmtId="0" fontId="35" fillId="0" borderId="6" xfId="0" applyFont="1" applyBorder="1" applyAlignment="1">
      <alignment vertical="center" wrapText="1"/>
    </xf>
    <xf numFmtId="0" fontId="35" fillId="0" borderId="6" xfId="0" applyFont="1" applyBorder="1" applyAlignment="1">
      <alignment horizontal="justify" vertical="center" wrapText="1"/>
    </xf>
    <xf numFmtId="0" fontId="35" fillId="13" borderId="6" xfId="0" applyFont="1" applyFill="1" applyBorder="1" applyAlignment="1">
      <alignment horizontal="justify" vertical="center" wrapText="1"/>
    </xf>
    <xf numFmtId="164" fontId="35" fillId="13" borderId="6" xfId="0" applyNumberFormat="1" applyFont="1" applyFill="1" applyBorder="1" applyAlignment="1">
      <alignment horizontal="center" vertical="center" wrapText="1"/>
    </xf>
    <xf numFmtId="49" fontId="24" fillId="9" borderId="3" xfId="0" applyNumberFormat="1" applyFont="1" applyFill="1" applyBorder="1" applyAlignment="1">
      <alignment horizontal="center" vertical="center" wrapText="1"/>
    </xf>
    <xf numFmtId="0" fontId="24" fillId="9" borderId="6" xfId="0" applyFont="1" applyFill="1" applyBorder="1" applyAlignment="1">
      <alignment vertical="center" wrapText="1"/>
    </xf>
    <xf numFmtId="164" fontId="35" fillId="9" borderId="6" xfId="0" applyNumberFormat="1" applyFont="1" applyFill="1" applyBorder="1" applyAlignment="1">
      <alignment horizontal="center" vertical="center" wrapText="1"/>
    </xf>
    <xf numFmtId="0" fontId="35" fillId="9" borderId="6" xfId="0" applyFont="1" applyFill="1" applyBorder="1" applyAlignment="1">
      <alignment horizontal="center" vertical="center" wrapText="1"/>
    </xf>
    <xf numFmtId="0" fontId="35" fillId="9" borderId="6" xfId="0" applyFont="1" applyFill="1" applyBorder="1" applyAlignment="1">
      <alignment horizontal="justify" vertical="center" wrapText="1"/>
    </xf>
    <xf numFmtId="0" fontId="30" fillId="9" borderId="6" xfId="0" applyFont="1" applyFill="1" applyBorder="1" applyAlignment="1">
      <alignment horizontal="justify" vertical="center" wrapText="1"/>
    </xf>
    <xf numFmtId="0" fontId="39" fillId="9" borderId="6" xfId="0" applyFont="1" applyFill="1" applyBorder="1" applyAlignment="1">
      <alignment horizontal="justify" vertical="center" wrapText="1"/>
    </xf>
    <xf numFmtId="49" fontId="24" fillId="10" borderId="3" xfId="0" applyNumberFormat="1" applyFont="1" applyFill="1" applyBorder="1" applyAlignment="1">
      <alignment horizontal="center" vertical="center" wrapText="1"/>
    </xf>
    <xf numFmtId="0" fontId="35" fillId="10" borderId="6" xfId="0" applyFont="1" applyFill="1" applyBorder="1" applyAlignment="1">
      <alignment vertical="center" wrapText="1"/>
    </xf>
    <xf numFmtId="164" fontId="35" fillId="10" borderId="6" xfId="0" applyNumberFormat="1"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10" borderId="6" xfId="0" applyFont="1" applyFill="1" applyBorder="1" applyAlignment="1">
      <alignment horizontal="justify" vertical="center" wrapText="1"/>
    </xf>
    <xf numFmtId="0" fontId="24" fillId="10" borderId="6" xfId="0" applyFont="1" applyFill="1" applyBorder="1" applyAlignment="1">
      <alignment vertical="center" wrapText="1"/>
    </xf>
    <xf numFmtId="0" fontId="30" fillId="10" borderId="6" xfId="0" applyFont="1" applyFill="1" applyBorder="1" applyAlignment="1">
      <alignment horizontal="justify" vertical="center" wrapText="1"/>
    </xf>
    <xf numFmtId="0" fontId="39" fillId="10" borderId="6" xfId="0" applyFont="1" applyFill="1" applyBorder="1" applyAlignment="1">
      <alignment horizontal="justify" vertical="center" wrapText="1"/>
    </xf>
    <xf numFmtId="164" fontId="35" fillId="0" borderId="6" xfId="0" applyNumberFormat="1" applyFont="1" applyBorder="1" applyAlignment="1">
      <alignment horizontal="justify" vertical="center" wrapText="1"/>
    </xf>
    <xf numFmtId="164" fontId="12" fillId="0" borderId="2"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26" fillId="5" borderId="32" xfId="0" applyFont="1" applyFill="1" applyBorder="1" applyAlignment="1">
      <alignment vertical="center" wrapText="1"/>
    </xf>
    <xf numFmtId="0" fontId="26" fillId="5" borderId="45" xfId="0" applyFont="1" applyFill="1" applyBorder="1" applyAlignment="1">
      <alignment vertical="center" wrapText="1"/>
    </xf>
    <xf numFmtId="0" fontId="21" fillId="5" borderId="6" xfId="0" applyFont="1" applyFill="1" applyBorder="1" applyAlignment="1">
      <alignment horizontal="left" vertical="top" wrapText="1"/>
    </xf>
    <xf numFmtId="0" fontId="26" fillId="5" borderId="1" xfId="0" applyFont="1" applyFill="1" applyBorder="1" applyAlignment="1">
      <alignment vertical="center" wrapText="1"/>
    </xf>
    <xf numFmtId="0" fontId="26" fillId="5" borderId="6" xfId="0" applyFont="1" applyFill="1" applyBorder="1" applyAlignment="1">
      <alignment vertical="center" wrapText="1"/>
    </xf>
    <xf numFmtId="0" fontId="21" fillId="5" borderId="6" xfId="0" applyFont="1" applyFill="1" applyBorder="1" applyAlignment="1">
      <alignment vertical="center" wrapText="1"/>
    </xf>
    <xf numFmtId="0" fontId="26" fillId="5" borderId="1" xfId="0" applyFont="1" applyFill="1" applyBorder="1" applyAlignment="1">
      <alignment wrapText="1"/>
    </xf>
    <xf numFmtId="0" fontId="29" fillId="0" borderId="6" xfId="0" applyFont="1" applyBorder="1" applyAlignment="1">
      <alignment vertical="top" wrapText="1"/>
    </xf>
    <xf numFmtId="164" fontId="1" fillId="0" borderId="6" xfId="0" applyNumberFormat="1" applyFont="1" applyBorder="1" applyAlignment="1">
      <alignment vertical="top" wrapText="1"/>
    </xf>
    <xf numFmtId="0" fontId="1" fillId="0" borderId="1" xfId="0" applyFont="1" applyBorder="1" applyAlignment="1">
      <alignment horizontal="center" vertical="center"/>
    </xf>
    <xf numFmtId="0" fontId="26" fillId="0" borderId="28" xfId="0" applyFont="1" applyBorder="1" applyAlignment="1">
      <alignment vertical="top" wrapText="1"/>
    </xf>
    <xf numFmtId="0" fontId="26" fillId="0" borderId="1" xfId="0" applyFont="1" applyBorder="1" applyAlignment="1">
      <alignment horizontal="center" vertical="center"/>
    </xf>
    <xf numFmtId="0" fontId="26" fillId="0" borderId="9" xfId="0" applyFont="1" applyBorder="1" applyAlignment="1">
      <alignment vertical="top"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45" fillId="0" borderId="16" xfId="0" applyFont="1" applyBorder="1" applyAlignment="1">
      <alignment horizontal="left" vertical="center" wrapText="1"/>
    </xf>
    <xf numFmtId="0" fontId="45" fillId="0" borderId="1" xfId="0" applyFont="1" applyBorder="1" applyAlignment="1">
      <alignment horizontal="left" vertical="center" wrapText="1"/>
    </xf>
    <xf numFmtId="0" fontId="26" fillId="5" borderId="1" xfId="0" applyFont="1" applyFill="1" applyBorder="1" applyAlignment="1">
      <alignment horizontal="left" vertical="center" wrapText="1"/>
    </xf>
    <xf numFmtId="0" fontId="21" fillId="5" borderId="1" xfId="0" applyFont="1" applyFill="1" applyBorder="1" applyAlignment="1">
      <alignment horizontal="left" vertical="top" wrapText="1"/>
    </xf>
    <xf numFmtId="0" fontId="8" fillId="0" borderId="6" xfId="0" applyFont="1" applyBorder="1" applyAlignment="1">
      <alignment horizontal="center" vertical="top" wrapText="1"/>
    </xf>
    <xf numFmtId="9" fontId="26" fillId="5" borderId="1" xfId="0" applyNumberFormat="1" applyFont="1" applyFill="1" applyBorder="1" applyAlignment="1">
      <alignment vertical="center" wrapText="1"/>
    </xf>
    <xf numFmtId="49" fontId="26" fillId="5" borderId="1" xfId="0" applyNumberFormat="1" applyFont="1" applyFill="1" applyBorder="1" applyAlignment="1">
      <alignment horizontal="left" vertical="top" wrapText="1"/>
    </xf>
    <xf numFmtId="9" fontId="26" fillId="5" borderId="1" xfId="0" applyNumberFormat="1" applyFont="1" applyFill="1" applyBorder="1" applyAlignment="1">
      <alignment horizontal="left" vertical="top" wrapText="1"/>
    </xf>
    <xf numFmtId="0" fontId="26" fillId="5" borderId="3" xfId="0" applyFont="1" applyFill="1" applyBorder="1" applyAlignment="1">
      <alignment vertical="top" wrapText="1"/>
    </xf>
    <xf numFmtId="49" fontId="26" fillId="5" borderId="2" xfId="2" applyNumberFormat="1" applyFont="1" applyFill="1" applyBorder="1" applyAlignment="1">
      <alignment horizontal="left" vertical="top" wrapText="1"/>
    </xf>
    <xf numFmtId="164" fontId="26" fillId="5" borderId="1" xfId="0" applyNumberFormat="1" applyFont="1" applyFill="1" applyBorder="1" applyAlignment="1">
      <alignment horizontal="left" vertical="top" wrapText="1"/>
    </xf>
    <xf numFmtId="164" fontId="26" fillId="5" borderId="13" xfId="0" applyNumberFormat="1" applyFont="1" applyFill="1" applyBorder="1" applyAlignment="1">
      <alignment horizontal="left" vertical="top" wrapText="1"/>
    </xf>
    <xf numFmtId="164" fontId="26" fillId="5" borderId="1" xfId="0" applyNumberFormat="1" applyFont="1" applyFill="1" applyBorder="1" applyAlignment="1">
      <alignment horizontal="left" vertical="center" wrapText="1"/>
    </xf>
    <xf numFmtId="0" fontId="26" fillId="5" borderId="0" xfId="0" applyFont="1" applyFill="1" applyAlignment="1">
      <alignment horizontal="left" vertical="top" wrapText="1"/>
    </xf>
    <xf numFmtId="49" fontId="26" fillId="0" borderId="1" xfId="0" applyNumberFormat="1" applyFont="1" applyBorder="1" applyAlignment="1">
      <alignment horizontal="left" vertical="top" wrapText="1"/>
    </xf>
    <xf numFmtId="49" fontId="26" fillId="5" borderId="1" xfId="0" applyNumberFormat="1" applyFont="1" applyFill="1" applyBorder="1" applyAlignment="1">
      <alignment horizontal="left" vertical="top"/>
    </xf>
    <xf numFmtId="0" fontId="26" fillId="5" borderId="1" xfId="0" applyFont="1" applyFill="1" applyBorder="1" applyAlignment="1">
      <alignment horizontal="left"/>
    </xf>
    <xf numFmtId="0" fontId="2" fillId="5" borderId="6" xfId="0" applyFont="1" applyFill="1" applyBorder="1" applyAlignment="1">
      <alignment vertical="center" wrapText="1"/>
    </xf>
    <xf numFmtId="49" fontId="26" fillId="5" borderId="1" xfId="0" applyNumberFormat="1" applyFont="1" applyFill="1" applyBorder="1" applyAlignment="1">
      <alignment vertical="top"/>
    </xf>
    <xf numFmtId="49" fontId="26" fillId="5" borderId="1" xfId="0" applyNumberFormat="1" applyFont="1" applyFill="1" applyBorder="1" applyAlignment="1">
      <alignment vertical="top" wrapText="1"/>
    </xf>
    <xf numFmtId="0" fontId="26" fillId="5" borderId="1" xfId="0" applyFont="1" applyFill="1" applyBorder="1" applyAlignment="1">
      <alignment vertical="top"/>
    </xf>
    <xf numFmtId="0" fontId="26" fillId="0" borderId="3" xfId="0" applyFont="1" applyBorder="1" applyAlignment="1">
      <alignment vertical="center" wrapText="1"/>
    </xf>
    <xf numFmtId="0" fontId="26" fillId="0" borderId="6" xfId="0" applyFont="1" applyBorder="1" applyAlignment="1">
      <alignment vertical="center" wrapText="1"/>
    </xf>
    <xf numFmtId="0" fontId="21" fillId="0" borderId="6" xfId="0" applyFont="1" applyBorder="1" applyAlignment="1">
      <alignment vertical="center" wrapText="1"/>
    </xf>
    <xf numFmtId="0" fontId="26" fillId="0" borderId="9" xfId="0" applyFont="1" applyBorder="1" applyAlignment="1">
      <alignment wrapText="1"/>
    </xf>
    <xf numFmtId="0" fontId="26" fillId="5" borderId="3" xfId="0" applyFont="1" applyFill="1" applyBorder="1" applyAlignment="1">
      <alignment vertical="center" wrapText="1"/>
    </xf>
    <xf numFmtId="0" fontId="26" fillId="0" borderId="13" xfId="0" applyFont="1" applyBorder="1" applyAlignment="1">
      <alignment wrapText="1"/>
    </xf>
    <xf numFmtId="0" fontId="19" fillId="5" borderId="1" xfId="0" applyFont="1" applyFill="1" applyBorder="1" applyAlignment="1">
      <alignment vertical="center" wrapText="1"/>
    </xf>
    <xf numFmtId="0" fontId="19" fillId="5" borderId="46" xfId="0" applyFont="1" applyFill="1" applyBorder="1" applyAlignment="1">
      <alignment vertical="center" wrapText="1"/>
    </xf>
    <xf numFmtId="0" fontId="26" fillId="5" borderId="11" xfId="0" applyFont="1" applyFill="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horizontal="justify" vertical="center"/>
    </xf>
    <xf numFmtId="0" fontId="21" fillId="0" borderId="3" xfId="0" applyFont="1" applyBorder="1" applyAlignment="1">
      <alignment vertical="center" wrapText="1"/>
    </xf>
    <xf numFmtId="0" fontId="26" fillId="5" borderId="46" xfId="0" applyFont="1" applyFill="1" applyBorder="1" applyAlignment="1">
      <alignment vertical="center" wrapText="1"/>
    </xf>
    <xf numFmtId="0" fontId="26" fillId="5" borderId="47" xfId="0" applyFont="1" applyFill="1" applyBorder="1" applyAlignment="1">
      <alignment vertical="center" wrapText="1"/>
    </xf>
    <xf numFmtId="0" fontId="26" fillId="5" borderId="13" xfId="0" applyFont="1" applyFill="1" applyBorder="1" applyAlignment="1">
      <alignment vertical="top" wrapText="1"/>
    </xf>
    <xf numFmtId="0" fontId="26" fillId="5" borderId="6" xfId="0" applyFont="1" applyFill="1" applyBorder="1" applyAlignment="1">
      <alignment horizontal="center" vertical="top" wrapText="1"/>
    </xf>
    <xf numFmtId="0" fontId="26" fillId="5" borderId="6" xfId="0" applyFont="1" applyFill="1" applyBorder="1" applyAlignment="1">
      <alignment vertical="top" wrapText="1"/>
    </xf>
    <xf numFmtId="0" fontId="21" fillId="5" borderId="6" xfId="0" applyFont="1" applyFill="1" applyBorder="1" applyAlignment="1">
      <alignment vertical="top" wrapText="1"/>
    </xf>
    <xf numFmtId="0" fontId="2" fillId="5" borderId="1" xfId="0" applyFont="1" applyFill="1" applyBorder="1" applyAlignment="1">
      <alignment vertical="top" wrapText="1"/>
    </xf>
    <xf numFmtId="0" fontId="26" fillId="5" borderId="11" xfId="0" applyFont="1" applyFill="1" applyBorder="1" applyAlignment="1">
      <alignment horizontal="left" vertical="top" wrapText="1"/>
    </xf>
    <xf numFmtId="0" fontId="21" fillId="0" borderId="45" xfId="0" applyFont="1" applyBorder="1" applyAlignment="1">
      <alignment vertical="center" wrapText="1"/>
    </xf>
    <xf numFmtId="0" fontId="26" fillId="0" borderId="3" xfId="3" applyFont="1" applyBorder="1" applyAlignment="1">
      <alignment vertical="center" wrapText="1"/>
    </xf>
    <xf numFmtId="0" fontId="26" fillId="0" borderId="1" xfId="3" applyFont="1" applyBorder="1" applyAlignment="1">
      <alignment vertical="top" wrapText="1"/>
    </xf>
    <xf numFmtId="164" fontId="8" fillId="0" borderId="4" xfId="0" applyNumberFormat="1" applyFont="1" applyBorder="1" applyAlignment="1">
      <alignment horizontal="center" vertical="center" wrapText="1"/>
    </xf>
    <xf numFmtId="164" fontId="0" fillId="0" borderId="0" xfId="0" applyNumberFormat="1"/>
    <xf numFmtId="0" fontId="26" fillId="0" borderId="6" xfId="0" applyFont="1" applyBorder="1" applyAlignment="1">
      <alignment horizontal="center" vertical="center" wrapText="1"/>
    </xf>
    <xf numFmtId="164" fontId="8" fillId="5" borderId="6" xfId="0" applyNumberFormat="1" applyFont="1" applyFill="1" applyBorder="1" applyAlignment="1">
      <alignment horizontal="center" vertical="center" wrapText="1"/>
    </xf>
    <xf numFmtId="1" fontId="1" fillId="0" borderId="6" xfId="0" applyNumberFormat="1" applyFont="1" applyBorder="1" applyAlignment="1">
      <alignment horizontal="center" vertical="top" wrapText="1"/>
    </xf>
    <xf numFmtId="0" fontId="1" fillId="5" borderId="6" xfId="0" applyFont="1" applyFill="1" applyBorder="1" applyAlignment="1">
      <alignment horizontal="center" vertical="center" wrapText="1"/>
    </xf>
    <xf numFmtId="0" fontId="28" fillId="0" borderId="0" xfId="0" applyFont="1"/>
    <xf numFmtId="0" fontId="2" fillId="0" borderId="6" xfId="0" applyFont="1" applyBorder="1" applyAlignment="1">
      <alignment vertical="top" wrapText="1"/>
    </xf>
    <xf numFmtId="0" fontId="26" fillId="5" borderId="13" xfId="0" applyFont="1" applyFill="1" applyBorder="1" applyAlignment="1">
      <alignment horizontal="left" vertical="top" wrapText="1"/>
    </xf>
    <xf numFmtId="0" fontId="26" fillId="0" borderId="13" xfId="0" applyFont="1" applyBorder="1" applyAlignment="1">
      <alignment vertical="top" wrapText="1"/>
    </xf>
    <xf numFmtId="0" fontId="26" fillId="0" borderId="2" xfId="0" applyFont="1" applyBorder="1" applyAlignment="1">
      <alignment wrapText="1"/>
    </xf>
    <xf numFmtId="0" fontId="26" fillId="0" borderId="1" xfId="0" applyFont="1" applyBorder="1" applyAlignment="1">
      <alignment wrapText="1"/>
    </xf>
    <xf numFmtId="164" fontId="26" fillId="12" borderId="1" xfId="0" applyNumberFormat="1" applyFont="1" applyFill="1" applyBorder="1" applyAlignment="1">
      <alignment horizontal="left" vertical="top" wrapText="1"/>
    </xf>
    <xf numFmtId="2" fontId="1" fillId="0" borderId="6" xfId="0" applyNumberFormat="1" applyFont="1" applyBorder="1" applyAlignment="1">
      <alignment horizontal="center" vertical="top" wrapText="1"/>
    </xf>
    <xf numFmtId="49" fontId="26" fillId="5" borderId="28" xfId="0" applyNumberFormat="1" applyFont="1" applyFill="1" applyBorder="1" applyAlignment="1">
      <alignment vertical="top" wrapText="1"/>
    </xf>
    <xf numFmtId="0" fontId="21" fillId="0" borderId="1" xfId="0" applyFont="1" applyBorder="1" applyAlignment="1">
      <alignment horizontal="left" vertical="top" wrapText="1"/>
    </xf>
    <xf numFmtId="1" fontId="1" fillId="0" borderId="6" xfId="0" applyNumberFormat="1" applyFont="1" applyBorder="1" applyAlignment="1">
      <alignment horizontal="center" vertical="center" wrapText="1"/>
    </xf>
    <xf numFmtId="0" fontId="21" fillId="0" borderId="1" xfId="0" applyFont="1" applyBorder="1" applyAlignment="1">
      <alignment vertical="center" wrapText="1"/>
    </xf>
    <xf numFmtId="0" fontId="1" fillId="0" borderId="3" xfId="0" applyFont="1" applyBorder="1" applyAlignment="1">
      <alignment horizontal="center" vertical="center" wrapText="1"/>
    </xf>
    <xf numFmtId="0" fontId="48" fillId="5" borderId="27" xfId="0" applyFont="1" applyFill="1" applyBorder="1" applyAlignment="1">
      <alignment horizontal="left" vertical="top" wrapText="1"/>
    </xf>
    <xf numFmtId="0" fontId="26" fillId="5" borderId="27" xfId="0" applyFont="1" applyFill="1" applyBorder="1" applyAlignment="1">
      <alignment horizontal="left" vertical="top" wrapText="1"/>
    </xf>
    <xf numFmtId="0" fontId="21" fillId="5" borderId="27" xfId="0" applyFont="1" applyFill="1" applyBorder="1" applyAlignment="1">
      <alignment horizontal="left" vertical="top" wrapText="1"/>
    </xf>
    <xf numFmtId="0" fontId="26" fillId="5" borderId="1" xfId="0" applyFont="1" applyFill="1" applyBorder="1" applyAlignment="1">
      <alignment horizontal="left" vertical="top"/>
    </xf>
    <xf numFmtId="164" fontId="26" fillId="0" borderId="6" xfId="0" applyNumberFormat="1" applyFont="1" applyBorder="1" applyAlignment="1">
      <alignment horizontal="center" vertical="top" wrapText="1"/>
    </xf>
    <xf numFmtId="0" fontId="26" fillId="11" borderId="6" xfId="0" applyFont="1" applyFill="1" applyBorder="1" applyAlignment="1">
      <alignment vertical="top" wrapText="1"/>
    </xf>
    <xf numFmtId="0" fontId="26" fillId="5" borderId="6" xfId="0" applyFont="1" applyFill="1" applyBorder="1" applyAlignment="1">
      <alignment horizontal="center" vertical="center" wrapText="1"/>
    </xf>
    <xf numFmtId="0" fontId="26" fillId="5" borderId="48" xfId="0" applyFont="1" applyFill="1" applyBorder="1" applyAlignment="1">
      <alignment vertical="center" wrapText="1"/>
    </xf>
    <xf numFmtId="0" fontId="21" fillId="11" borderId="6" xfId="0" applyFont="1" applyFill="1" applyBorder="1" applyAlignment="1">
      <alignment horizontal="left" vertical="top" wrapText="1"/>
    </xf>
    <xf numFmtId="0" fontId="21" fillId="11" borderId="1" xfId="0" applyFont="1" applyFill="1" applyBorder="1" applyAlignment="1">
      <alignment vertical="top" wrapText="1"/>
    </xf>
    <xf numFmtId="0" fontId="26" fillId="0" borderId="1" xfId="1" applyFont="1" applyBorder="1" applyAlignment="1">
      <alignment vertical="top" wrapText="1"/>
    </xf>
    <xf numFmtId="0" fontId="26" fillId="0" borderId="1" xfId="1" applyFont="1" applyBorder="1" applyAlignment="1">
      <alignment horizontal="left" vertical="top" wrapText="1"/>
    </xf>
    <xf numFmtId="0" fontId="26" fillId="0" borderId="1" xfId="1" applyFont="1" applyBorder="1" applyAlignment="1">
      <alignment wrapText="1"/>
    </xf>
    <xf numFmtId="0" fontId="26" fillId="0" borderId="2" xfId="1" applyFont="1" applyBorder="1" applyAlignment="1">
      <alignment vertical="center" wrapText="1"/>
    </xf>
    <xf numFmtId="0" fontId="26" fillId="0" borderId="3" xfId="1" applyFont="1" applyBorder="1" applyAlignment="1">
      <alignment horizontal="justify" vertical="center"/>
    </xf>
    <xf numFmtId="0" fontId="26" fillId="0" borderId="1" xfId="1" applyFont="1" applyBorder="1" applyAlignment="1">
      <alignment horizontal="justify" vertical="center"/>
    </xf>
    <xf numFmtId="0" fontId="26" fillId="5" borderId="1" xfId="1" applyFont="1" applyFill="1" applyBorder="1" applyAlignment="1">
      <alignment wrapText="1"/>
    </xf>
    <xf numFmtId="0" fontId="26" fillId="5" borderId="1" xfId="1" applyFont="1" applyFill="1" applyBorder="1" applyAlignment="1">
      <alignment vertical="center" wrapText="1"/>
    </xf>
    <xf numFmtId="0" fontId="26" fillId="0" borderId="1" xfId="1" applyFont="1" applyBorder="1" applyAlignment="1">
      <alignment vertical="center" wrapText="1"/>
    </xf>
    <xf numFmtId="0" fontId="26" fillId="0" borderId="15" xfId="1" applyFont="1" applyBorder="1" applyAlignment="1">
      <alignment horizontal="left" vertical="top" wrapText="1"/>
    </xf>
    <xf numFmtId="0" fontId="26" fillId="5" borderId="3" xfId="1" applyFont="1" applyFill="1" applyBorder="1" applyAlignment="1">
      <alignment horizontal="left" vertical="top" wrapText="1"/>
    </xf>
    <xf numFmtId="0" fontId="26" fillId="5" borderId="2" xfId="1" applyFont="1" applyFill="1" applyBorder="1" applyAlignment="1">
      <alignment horizontal="justify" vertical="center"/>
    </xf>
    <xf numFmtId="0" fontId="26" fillId="5" borderId="1" xfId="1" applyFont="1" applyFill="1" applyBorder="1" applyAlignment="1">
      <alignment horizontal="justify" vertical="center"/>
    </xf>
    <xf numFmtId="164" fontId="26" fillId="0" borderId="14" xfId="0" applyNumberFormat="1" applyFont="1" applyBorder="1" applyAlignment="1">
      <alignment horizontal="center" vertical="top" wrapText="1"/>
    </xf>
    <xf numFmtId="0" fontId="26" fillId="5" borderId="3" xfId="0" applyFont="1" applyFill="1" applyBorder="1" applyAlignment="1">
      <alignment horizontal="center" vertical="top" wrapText="1"/>
    </xf>
    <xf numFmtId="164" fontId="26" fillId="0" borderId="16" xfId="0" applyNumberFormat="1" applyFont="1" applyBorder="1" applyAlignment="1">
      <alignment horizontal="center" vertical="top" wrapText="1"/>
    </xf>
    <xf numFmtId="0" fontId="50" fillId="5" borderId="9" xfId="0" applyFont="1" applyFill="1" applyBorder="1" applyAlignment="1">
      <alignment horizontal="center" vertical="top"/>
    </xf>
    <xf numFmtId="0" fontId="50" fillId="5" borderId="1" xfId="0" applyFont="1" applyFill="1" applyBorder="1" applyAlignment="1">
      <alignment horizontal="center" vertical="top"/>
    </xf>
    <xf numFmtId="0" fontId="50" fillId="5" borderId="7" xfId="0" applyFont="1" applyFill="1" applyBorder="1" applyAlignment="1">
      <alignment horizontal="center" vertical="top"/>
    </xf>
    <xf numFmtId="0" fontId="50" fillId="5" borderId="4" xfId="0" applyFont="1" applyFill="1" applyBorder="1" applyAlignment="1">
      <alignment horizontal="center" vertical="top"/>
    </xf>
    <xf numFmtId="0" fontId="26" fillId="5" borderId="1" xfId="1" applyFont="1" applyFill="1" applyBorder="1" applyAlignment="1">
      <alignment horizontal="center" vertical="top" wrapText="1"/>
    </xf>
    <xf numFmtId="0" fontId="26" fillId="0" borderId="13" xfId="0" quotePrefix="1" applyFont="1" applyBorder="1" applyAlignment="1">
      <alignment horizontal="center" vertical="top"/>
    </xf>
    <xf numFmtId="164" fontId="27" fillId="0" borderId="1" xfId="0" quotePrefix="1" applyNumberFormat="1" applyFont="1" applyBorder="1" applyAlignment="1">
      <alignment horizontal="center" vertical="top"/>
    </xf>
    <xf numFmtId="1" fontId="26" fillId="0" borderId="1" xfId="0" quotePrefix="1" applyNumberFormat="1" applyFont="1" applyBorder="1" applyAlignment="1">
      <alignment horizontal="center" vertical="top"/>
    </xf>
    <xf numFmtId="164" fontId="8" fillId="0" borderId="1" xfId="0" quotePrefix="1" applyNumberFormat="1" applyFont="1" applyBorder="1" applyAlignment="1">
      <alignment horizontal="center" vertical="top" wrapText="1"/>
    </xf>
    <xf numFmtId="2" fontId="27" fillId="0" borderId="1" xfId="0" quotePrefix="1" applyNumberFormat="1" applyFont="1" applyBorder="1" applyAlignment="1">
      <alignment horizontal="center" vertical="top"/>
    </xf>
    <xf numFmtId="0" fontId="21" fillId="0" borderId="0" xfId="0" applyFont="1" applyAlignment="1">
      <alignment vertical="center"/>
    </xf>
    <xf numFmtId="164" fontId="32" fillId="0" borderId="0" xfId="0" applyNumberFormat="1" applyFont="1"/>
    <xf numFmtId="0" fontId="26" fillId="0" borderId="4" xfId="0" applyFont="1" applyBorder="1" applyAlignment="1">
      <alignment vertical="top" wrapText="1"/>
    </xf>
    <xf numFmtId="164" fontId="13" fillId="5" borderId="6" xfId="0" applyNumberFormat="1" applyFont="1" applyFill="1" applyBorder="1" applyAlignment="1">
      <alignment horizontal="center" vertical="center" wrapText="1"/>
    </xf>
    <xf numFmtId="164" fontId="1" fillId="0" borderId="1" xfId="0" quotePrefix="1" applyNumberFormat="1" applyFont="1" applyBorder="1" applyAlignment="1">
      <alignment horizontal="center" vertical="top" wrapText="1"/>
    </xf>
    <xf numFmtId="2" fontId="15" fillId="0" borderId="6" xfId="0" applyNumberFormat="1" applyFont="1" applyBorder="1" applyAlignment="1">
      <alignment horizontal="justify" vertical="center" wrapText="1"/>
    </xf>
    <xf numFmtId="164" fontId="25"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26" fillId="0" borderId="3" xfId="3" applyFont="1" applyBorder="1" applyAlignment="1">
      <alignment vertical="top" wrapText="1"/>
    </xf>
    <xf numFmtId="0" fontId="26" fillId="0" borderId="27" xfId="0" applyFont="1" applyBorder="1" applyAlignment="1">
      <alignment horizontal="left" vertical="top" wrapText="1"/>
    </xf>
    <xf numFmtId="0" fontId="26" fillId="0" borderId="6" xfId="3" applyFont="1" applyBorder="1" applyAlignment="1">
      <alignment horizontal="center" vertical="top"/>
    </xf>
    <xf numFmtId="0" fontId="2" fillId="0" borderId="1" xfId="0" applyFont="1" applyBorder="1" applyAlignment="1">
      <alignment vertical="center" wrapText="1"/>
    </xf>
    <xf numFmtId="0" fontId="45" fillId="0" borderId="1" xfId="3" applyFont="1" applyBorder="1" applyAlignment="1">
      <alignment horizontal="left" vertical="top" wrapText="1"/>
    </xf>
    <xf numFmtId="0" fontId="45" fillId="0" borderId="1" xfId="3" applyFont="1" applyBorder="1" applyAlignment="1">
      <alignment horizontal="center" vertical="top"/>
    </xf>
    <xf numFmtId="0" fontId="45" fillId="0" borderId="4" xfId="3" applyFont="1" applyBorder="1" applyAlignment="1">
      <alignment horizontal="center" vertical="top"/>
    </xf>
    <xf numFmtId="0" fontId="2" fillId="5" borderId="9" xfId="0" applyFont="1" applyFill="1" applyBorder="1" applyAlignment="1">
      <alignment wrapText="1"/>
    </xf>
    <xf numFmtId="0" fontId="1" fillId="0" borderId="49" xfId="0" applyFont="1" applyBorder="1" applyAlignment="1">
      <alignment horizontal="center" vertical="top" wrapText="1"/>
    </xf>
    <xf numFmtId="49" fontId="8" fillId="0" borderId="1" xfId="0" applyNumberFormat="1" applyFont="1" applyBorder="1" applyAlignment="1">
      <alignment horizontal="center" vertical="center" wrapText="1"/>
    </xf>
    <xf numFmtId="0" fontId="8" fillId="0" borderId="4" xfId="0" applyFont="1" applyBorder="1" applyAlignment="1">
      <alignment vertical="center" wrapText="1"/>
    </xf>
    <xf numFmtId="0" fontId="15"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24" fillId="0" borderId="4" xfId="0" applyNumberFormat="1" applyFont="1" applyBorder="1" applyAlignment="1">
      <alignment horizontal="center" vertical="center" wrapText="1"/>
    </xf>
    <xf numFmtId="0" fontId="24" fillId="0" borderId="4" xfId="0" applyFont="1" applyBorder="1" applyAlignment="1">
      <alignment horizontal="left" vertical="center" wrapText="1"/>
    </xf>
    <xf numFmtId="0" fontId="39" fillId="0" borderId="4" xfId="0" applyFont="1" applyBorder="1" applyAlignment="1">
      <alignment horizontal="justify" vertical="center" wrapText="1"/>
    </xf>
    <xf numFmtId="0" fontId="35" fillId="0" borderId="4" xfId="0" applyFont="1" applyBorder="1" applyAlignment="1">
      <alignment horizontal="justify" vertical="center" wrapText="1"/>
    </xf>
    <xf numFmtId="0" fontId="35" fillId="0" borderId="4" xfId="0" applyFont="1" applyBorder="1" applyAlignment="1">
      <alignment horizontal="left" vertical="center" wrapText="1"/>
    </xf>
    <xf numFmtId="0" fontId="35" fillId="0" borderId="4" xfId="0" applyFont="1" applyBorder="1" applyAlignment="1">
      <alignment horizontal="center" vertical="center" wrapText="1"/>
    </xf>
    <xf numFmtId="49" fontId="24" fillId="7" borderId="1" xfId="0" applyNumberFormat="1" applyFont="1" applyFill="1" applyBorder="1" applyAlignment="1">
      <alignment horizontal="center" vertical="center" wrapText="1"/>
    </xf>
    <xf numFmtId="0" fontId="24" fillId="7" borderId="4" xfId="0" applyFont="1" applyFill="1" applyBorder="1" applyAlignment="1">
      <alignment vertical="center" wrapText="1"/>
    </xf>
    <xf numFmtId="0" fontId="35" fillId="7" borderId="4" xfId="0" applyFont="1" applyFill="1" applyBorder="1" applyAlignment="1">
      <alignment horizontal="justify" vertical="center" wrapText="1"/>
    </xf>
    <xf numFmtId="0" fontId="24" fillId="7" borderId="4" xfId="0" applyFont="1" applyFill="1" applyBorder="1" applyAlignment="1">
      <alignment horizontal="left" vertical="center" wrapText="1"/>
    </xf>
    <xf numFmtId="164" fontId="35" fillId="0" borderId="4" xfId="0" applyNumberFormat="1" applyFont="1" applyBorder="1" applyAlignment="1">
      <alignment horizontal="center" vertical="center" wrapText="1"/>
    </xf>
    <xf numFmtId="0" fontId="1" fillId="0" borderId="4" xfId="0" applyFont="1" applyBorder="1" applyAlignment="1">
      <alignment vertical="top"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1"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39" fillId="0" borderId="6" xfId="0" applyFont="1" applyBorder="1" applyAlignment="1">
      <alignment horizontal="center" vertical="center" wrapText="1"/>
    </xf>
    <xf numFmtId="0" fontId="54" fillId="0" borderId="6" xfId="0" applyFont="1" applyBorder="1" applyAlignment="1">
      <alignment horizontal="left" vertical="center" wrapText="1"/>
    </xf>
    <xf numFmtId="0" fontId="53" fillId="0" borderId="6" xfId="0" applyFont="1" applyBorder="1" applyAlignment="1">
      <alignment horizontal="left" vertical="center" wrapText="1"/>
    </xf>
    <xf numFmtId="0" fontId="45" fillId="0" borderId="6" xfId="3" applyFont="1" applyBorder="1" applyAlignment="1">
      <alignment horizontal="left" vertical="top" wrapText="1"/>
    </xf>
    <xf numFmtId="0" fontId="45" fillId="0" borderId="6" xfId="3" applyFont="1" applyBorder="1" applyAlignment="1">
      <alignment horizontal="center" vertical="top"/>
    </xf>
    <xf numFmtId="0" fontId="1" fillId="5" borderId="3" xfId="0" applyFont="1" applyFill="1" applyBorder="1" applyAlignment="1">
      <alignment vertical="center" wrapText="1"/>
    </xf>
    <xf numFmtId="0" fontId="1" fillId="5" borderId="6" xfId="0" applyFont="1" applyFill="1" applyBorder="1" applyAlignment="1">
      <alignment horizontal="center" vertical="top" wrapText="1"/>
    </xf>
    <xf numFmtId="0" fontId="27" fillId="5" borderId="27" xfId="0" applyFont="1" applyFill="1" applyBorder="1" applyAlignment="1">
      <alignment horizontal="center" vertical="top"/>
    </xf>
    <xf numFmtId="0" fontId="25" fillId="0" borderId="6" xfId="0" applyFont="1" applyBorder="1" applyAlignment="1">
      <alignment horizontal="center" vertical="top" wrapText="1"/>
    </xf>
    <xf numFmtId="0" fontId="39" fillId="5" borderId="1" xfId="0" applyFont="1" applyFill="1" applyBorder="1" applyAlignment="1">
      <alignment horizontal="center" vertical="top"/>
    </xf>
    <xf numFmtId="0" fontId="8" fillId="0" borderId="2" xfId="0" applyFont="1" applyBorder="1" applyAlignment="1">
      <alignment horizontal="left" vertical="center" wrapText="1"/>
    </xf>
    <xf numFmtId="49" fontId="8" fillId="0" borderId="2" xfId="0" applyNumberFormat="1" applyFont="1" applyBorder="1" applyAlignment="1">
      <alignment horizontal="center" vertical="center" wrapText="1"/>
    </xf>
    <xf numFmtId="0" fontId="8" fillId="0" borderId="1" xfId="0" applyFont="1" applyBorder="1" applyAlignment="1">
      <alignment horizontal="left" vertical="center" wrapText="1"/>
    </xf>
    <xf numFmtId="0" fontId="55" fillId="0" borderId="0" xfId="0" applyFont="1"/>
    <xf numFmtId="0" fontId="56" fillId="0" borderId="0" xfId="0" applyFont="1"/>
    <xf numFmtId="0" fontId="57" fillId="0" borderId="0" xfId="0" applyFont="1"/>
    <xf numFmtId="0" fontId="58" fillId="0" borderId="6" xfId="0" applyFont="1" applyBorder="1" applyAlignment="1">
      <alignment horizontal="justify" vertical="center" wrapText="1"/>
    </xf>
    <xf numFmtId="0" fontId="59" fillId="0" borderId="0" xfId="0" applyFont="1"/>
    <xf numFmtId="164" fontId="35" fillId="7" borderId="6" xfId="0" applyNumberFormat="1" applyFont="1" applyFill="1" applyBorder="1" applyAlignment="1">
      <alignment horizontal="justify" vertical="center" wrapText="1"/>
    </xf>
    <xf numFmtId="164" fontId="35" fillId="8" borderId="6" xfId="0" applyNumberFormat="1" applyFont="1" applyFill="1" applyBorder="1" applyAlignment="1">
      <alignment horizontal="justify" vertical="center" wrapText="1"/>
    </xf>
    <xf numFmtId="49" fontId="8" fillId="10" borderId="0" xfId="0" applyNumberFormat="1" applyFont="1" applyFill="1" applyAlignment="1">
      <alignment horizontal="center" vertical="center" wrapText="1"/>
    </xf>
    <xf numFmtId="0" fontId="15" fillId="10" borderId="0" xfId="0" applyFont="1" applyFill="1" applyAlignment="1">
      <alignment vertical="center" wrapText="1"/>
    </xf>
    <xf numFmtId="2" fontId="15" fillId="10" borderId="0" xfId="0" applyNumberFormat="1" applyFont="1" applyFill="1" applyAlignment="1">
      <alignment horizontal="center" vertical="center" wrapText="1"/>
    </xf>
    <xf numFmtId="0" fontId="15" fillId="10" borderId="0" xfId="0" applyFont="1" applyFill="1" applyAlignment="1">
      <alignment horizontal="justify" vertical="center" wrapText="1"/>
    </xf>
    <xf numFmtId="0" fontId="8" fillId="10" borderId="0" xfId="0" applyFont="1" applyFill="1" applyAlignment="1">
      <alignment vertical="center" wrapText="1"/>
    </xf>
    <xf numFmtId="0" fontId="16" fillId="10" borderId="0" xfId="0" applyFont="1" applyFill="1" applyAlignment="1">
      <alignment horizontal="justify" vertical="center" wrapText="1"/>
    </xf>
    <xf numFmtId="0" fontId="14" fillId="10" borderId="0" xfId="0" applyFont="1" applyFill="1" applyAlignment="1">
      <alignment horizontal="justify" vertical="center" wrapText="1"/>
    </xf>
    <xf numFmtId="164" fontId="39" fillId="0" borderId="6" xfId="0" applyNumberFormat="1" applyFont="1" applyBorder="1" applyAlignment="1">
      <alignment horizontal="center" vertical="center" wrapText="1"/>
    </xf>
    <xf numFmtId="0" fontId="1"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6" fillId="5" borderId="0" xfId="0" applyFont="1" applyFill="1" applyAlignment="1">
      <alignment horizontal="center" vertical="center"/>
    </xf>
    <xf numFmtId="0" fontId="26" fillId="0" borderId="0" xfId="0" applyFont="1" applyAlignment="1">
      <alignment horizontal="justify" vertical="top" wrapText="1"/>
    </xf>
    <xf numFmtId="0" fontId="6" fillId="0" borderId="0" xfId="0" applyFont="1" applyAlignment="1">
      <alignment horizontal="center" vertical="top"/>
    </xf>
    <xf numFmtId="0" fontId="26" fillId="0" borderId="0" xfId="0" applyFont="1" applyAlignment="1">
      <alignment horizontal="left" vertical="top" wrapText="1"/>
    </xf>
    <xf numFmtId="0" fontId="2" fillId="0" borderId="0" xfId="0" applyFont="1" applyAlignment="1">
      <alignment vertical="top" wrapText="1"/>
    </xf>
    <xf numFmtId="0" fontId="40" fillId="0" borderId="0" xfId="0" applyFont="1" applyAlignment="1">
      <alignment horizontal="left" vertical="top" wrapText="1"/>
    </xf>
    <xf numFmtId="0" fontId="1" fillId="0" borderId="0" xfId="0" applyFont="1" applyAlignment="1">
      <alignment horizontal="left" vertical="top" wrapText="1" indent="1"/>
    </xf>
    <xf numFmtId="0" fontId="2" fillId="0" borderId="0" xfId="0" applyFont="1" applyAlignment="1">
      <alignment horizontal="left" vertical="top" indent="1"/>
    </xf>
    <xf numFmtId="0" fontId="2" fillId="0" borderId="0" xfId="0" applyFont="1" applyAlignment="1">
      <alignment horizontal="left" vertical="top"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8" fillId="0" borderId="13" xfId="0" applyFont="1" applyBorder="1" applyAlignment="1">
      <alignment horizontal="left" vertical="top" wrapText="1"/>
    </xf>
    <xf numFmtId="0" fontId="2" fillId="0" borderId="0" xfId="0" applyFont="1" applyAlignment="1">
      <alignment horizontal="center" vertical="center" wrapText="1"/>
    </xf>
    <xf numFmtId="0" fontId="7" fillId="0" borderId="0" xfId="0" applyFont="1" applyAlignment="1">
      <alignment horizontal="left" vertical="top" wrapText="1"/>
    </xf>
    <xf numFmtId="0" fontId="0" fillId="0" borderId="0" xfId="0" applyAlignment="1">
      <alignment horizontal="left" vertical="top" wrapText="1"/>
    </xf>
    <xf numFmtId="0" fontId="15" fillId="0" borderId="2" xfId="0" applyFont="1" applyBorder="1" applyAlignment="1">
      <alignment horizontal="left" vertical="center" wrapText="1"/>
    </xf>
    <xf numFmtId="0" fontId="15" fillId="0" borderId="13" xfId="0" applyFont="1" applyBorder="1" applyAlignment="1">
      <alignment horizontal="left" vertical="center" wrapText="1"/>
    </xf>
    <xf numFmtId="0" fontId="15" fillId="0" borderId="3" xfId="0" applyFont="1" applyBorder="1" applyAlignment="1">
      <alignment horizontal="left" vertical="center" wrapText="1"/>
    </xf>
    <xf numFmtId="0" fontId="15" fillId="0" borderId="41"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31" xfId="0" applyFont="1" applyBorder="1" applyAlignment="1">
      <alignment horizontal="center" vertical="center" wrapText="1"/>
    </xf>
    <xf numFmtId="0" fontId="15" fillId="0" borderId="4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15" fillId="0" borderId="2" xfId="0" applyFont="1" applyBorder="1" applyAlignment="1">
      <alignment horizontal="center" vertical="top"/>
    </xf>
    <xf numFmtId="0" fontId="15" fillId="0" borderId="13" xfId="0" applyFont="1" applyBorder="1" applyAlignment="1">
      <alignment horizontal="center" vertical="top"/>
    </xf>
    <xf numFmtId="0" fontId="15" fillId="0" borderId="3" xfId="0" applyFont="1" applyBorder="1" applyAlignment="1">
      <alignment horizontal="center" vertical="top"/>
    </xf>
    <xf numFmtId="0" fontId="15" fillId="0" borderId="2" xfId="0" applyFont="1" applyBorder="1" applyAlignment="1">
      <alignment horizontal="center" vertical="top" wrapText="1"/>
    </xf>
    <xf numFmtId="0" fontId="15" fillId="0" borderId="13" xfId="0" applyFont="1" applyBorder="1" applyAlignment="1">
      <alignment horizontal="center" vertical="top" wrapText="1"/>
    </xf>
    <xf numFmtId="0" fontId="15" fillId="0" borderId="3" xfId="0" applyFont="1" applyBorder="1" applyAlignment="1">
      <alignment horizontal="center" vertical="top" wrapText="1"/>
    </xf>
    <xf numFmtId="0" fontId="9" fillId="2" borderId="2" xfId="0" applyFont="1" applyFill="1" applyBorder="1" applyAlignment="1">
      <alignment horizontal="center" vertical="center" wrapText="1"/>
    </xf>
    <xf numFmtId="0" fontId="0" fillId="0" borderId="3" xfId="0" applyBorder="1" applyAlignment="1">
      <alignment horizontal="center" wrapText="1"/>
    </xf>
    <xf numFmtId="0" fontId="2" fillId="5" borderId="11"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 xfId="0" applyFont="1" applyFill="1" applyBorder="1" applyAlignment="1">
      <alignment vertical="top" wrapText="1"/>
    </xf>
    <xf numFmtId="0" fontId="0" fillId="0" borderId="13" xfId="0" applyBorder="1" applyAlignment="1">
      <alignment vertical="top" wrapText="1"/>
    </xf>
    <xf numFmtId="0" fontId="0" fillId="0" borderId="3" xfId="0" applyBorder="1" applyAlignment="1">
      <alignment vertical="top" wrapText="1"/>
    </xf>
    <xf numFmtId="0" fontId="0" fillId="0" borderId="3" xfId="0" applyBorder="1" applyAlignment="1">
      <alignment wrapText="1"/>
    </xf>
    <xf numFmtId="0" fontId="2" fillId="0" borderId="0" xfId="0" applyFont="1" applyAlignment="1">
      <alignment horizontal="left" vertical="top"/>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5" borderId="13"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3" xfId="0" applyFont="1" applyFill="1" applyBorder="1" applyAlignment="1">
      <alignment horizontal="left"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6" fillId="6" borderId="9" xfId="0" applyFont="1" applyFill="1" applyBorder="1" applyAlignment="1">
      <alignment vertical="center" wrapText="1"/>
    </xf>
    <xf numFmtId="0" fontId="16" fillId="6" borderId="4" xfId="0" applyFont="1" applyFill="1" applyBorder="1" applyAlignment="1">
      <alignment vertical="center" wrapText="1"/>
    </xf>
    <xf numFmtId="0" fontId="14" fillId="6" borderId="4"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39" fillId="5" borderId="9" xfId="0" applyFont="1" applyFill="1" applyBorder="1" applyAlignment="1">
      <alignment horizontal="left" vertical="center" wrapText="1"/>
    </xf>
    <xf numFmtId="0" fontId="39" fillId="5" borderId="4" xfId="0" applyFont="1" applyFill="1" applyBorder="1" applyAlignment="1">
      <alignment horizontal="left" vertical="center" wrapText="1"/>
    </xf>
    <xf numFmtId="0" fontId="14" fillId="0" borderId="9" xfId="0" applyFont="1" applyBorder="1" applyAlignment="1">
      <alignment horizontal="left" vertical="top" wrapText="1"/>
    </xf>
    <xf numFmtId="0" fontId="14" fillId="0" borderId="4" xfId="0" applyFont="1" applyBorder="1" applyAlignment="1">
      <alignment horizontal="left" vertical="top"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2" fillId="0" borderId="0" xfId="0" applyFont="1" applyAlignment="1">
      <alignment horizontal="left" vertical="center"/>
    </xf>
    <xf numFmtId="0" fontId="51" fillId="0" borderId="0" xfId="0" applyFont="1" applyAlignment="1">
      <alignment horizontal="left" vertical="top" wrapText="1"/>
    </xf>
    <xf numFmtId="0" fontId="24" fillId="0" borderId="2" xfId="0" applyFont="1" applyBorder="1" applyAlignment="1">
      <alignment horizontal="left" vertical="top" wrapText="1"/>
    </xf>
    <xf numFmtId="0" fontId="24" fillId="0" borderId="13" xfId="0" applyFont="1" applyBorder="1" applyAlignment="1">
      <alignment horizontal="left" vertical="top" wrapText="1"/>
    </xf>
    <xf numFmtId="0" fontId="24" fillId="0" borderId="3" xfId="0" applyFont="1" applyBorder="1" applyAlignment="1">
      <alignment horizontal="left" vertical="top" wrapText="1"/>
    </xf>
    <xf numFmtId="49" fontId="8" fillId="0" borderId="1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28" fillId="5" borderId="27" xfId="0" applyFont="1" applyFill="1" applyBorder="1" applyAlignment="1">
      <alignment horizontal="center" wrapText="1"/>
    </xf>
    <xf numFmtId="0" fontId="0" fillId="0" borderId="27" xfId="0" applyBorder="1" applyAlignment="1">
      <alignment horizontal="center" wrapText="1"/>
    </xf>
    <xf numFmtId="49" fontId="8"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0" fillId="0" borderId="13" xfId="0" applyBorder="1"/>
    <xf numFmtId="0" fontId="14" fillId="0" borderId="2" xfId="0" applyFont="1" applyBorder="1" applyAlignment="1">
      <alignment horizontal="justify" vertical="top"/>
    </xf>
    <xf numFmtId="0" fontId="0" fillId="0" borderId="13" xfId="0" applyBorder="1" applyAlignment="1">
      <alignment horizontal="justify" vertical="top"/>
    </xf>
    <xf numFmtId="0" fontId="14" fillId="0" borderId="2" xfId="0" applyFont="1" applyBorder="1" applyAlignment="1">
      <alignment horizontal="justify" vertical="top" wrapText="1"/>
    </xf>
    <xf numFmtId="0" fontId="0" fillId="0" borderId="13" xfId="0" applyBorder="1" applyAlignment="1">
      <alignment horizontal="justify" vertical="top" wrapText="1"/>
    </xf>
    <xf numFmtId="0" fontId="0" fillId="0" borderId="3" xfId="0" applyBorder="1" applyAlignment="1">
      <alignment horizontal="justify" vertical="top" wrapText="1"/>
    </xf>
    <xf numFmtId="49" fontId="15" fillId="0" borderId="2"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13"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4" fillId="0" borderId="13" xfId="0" applyFont="1" applyBorder="1" applyAlignment="1">
      <alignment horizontal="left" vertical="center" wrapText="1"/>
    </xf>
    <xf numFmtId="0" fontId="24" fillId="0" borderId="3" xfId="0" applyFont="1" applyBorder="1" applyAlignment="1">
      <alignment horizontal="left" vertical="center" wrapText="1"/>
    </xf>
    <xf numFmtId="0" fontId="8" fillId="5" borderId="2"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3" xfId="0" applyFont="1" applyFill="1" applyBorder="1" applyAlignment="1">
      <alignment horizontal="left" vertical="top" wrapText="1"/>
    </xf>
    <xf numFmtId="0" fontId="35" fillId="0" borderId="2" xfId="0" applyFont="1" applyBorder="1" applyAlignment="1">
      <alignment horizontal="left" vertical="center" wrapText="1"/>
    </xf>
    <xf numFmtId="0" fontId="35" fillId="0" borderId="13" xfId="0" applyFont="1" applyBorder="1" applyAlignment="1">
      <alignment horizontal="left" vertical="center" wrapText="1"/>
    </xf>
    <xf numFmtId="0" fontId="35" fillId="0" borderId="3" xfId="0" applyFont="1" applyBorder="1" applyAlignment="1">
      <alignment horizontal="left" vertical="center" wrapText="1"/>
    </xf>
    <xf numFmtId="0" fontId="24" fillId="0" borderId="2" xfId="0" applyFont="1" applyBorder="1" applyAlignment="1">
      <alignment vertical="top" wrapText="1"/>
    </xf>
    <xf numFmtId="0" fontId="24" fillId="0" borderId="13" xfId="0" applyFont="1" applyBorder="1" applyAlignment="1">
      <alignment vertical="top" wrapText="1"/>
    </xf>
    <xf numFmtId="0" fontId="24" fillId="0" borderId="3" xfId="0" applyFont="1" applyBorder="1" applyAlignment="1">
      <alignment vertical="top" wrapText="1"/>
    </xf>
    <xf numFmtId="0" fontId="35" fillId="0" borderId="2" xfId="0" applyFont="1" applyBorder="1" applyAlignment="1">
      <alignment vertical="center" wrapText="1"/>
    </xf>
    <xf numFmtId="0" fontId="35" fillId="0" borderId="13" xfId="0" applyFont="1" applyBorder="1" applyAlignment="1">
      <alignment vertical="center" wrapText="1"/>
    </xf>
    <xf numFmtId="0" fontId="35" fillId="0" borderId="3" xfId="0" applyFont="1" applyBorder="1" applyAlignment="1">
      <alignment vertical="center" wrapText="1"/>
    </xf>
    <xf numFmtId="0" fontId="8" fillId="0" borderId="13" xfId="0" applyFont="1" applyBorder="1" applyAlignment="1">
      <alignment horizontal="left" vertical="center"/>
    </xf>
    <xf numFmtId="0" fontId="8" fillId="0" borderId="3" xfId="0" applyFont="1" applyBorder="1" applyAlignment="1">
      <alignment horizontal="left" vertical="center"/>
    </xf>
    <xf numFmtId="49" fontId="24" fillId="0" borderId="2" xfId="0" applyNumberFormat="1" applyFont="1" applyBorder="1" applyAlignment="1">
      <alignment horizontal="left" vertical="top" wrapText="1"/>
    </xf>
    <xf numFmtId="49" fontId="24" fillId="0" borderId="13" xfId="0" applyNumberFormat="1" applyFont="1" applyBorder="1" applyAlignment="1">
      <alignment horizontal="left" vertical="top" wrapText="1"/>
    </xf>
    <xf numFmtId="49" fontId="24" fillId="0" borderId="3" xfId="0" applyNumberFormat="1" applyFont="1" applyBorder="1" applyAlignment="1">
      <alignment horizontal="left" vertical="top" wrapText="1"/>
    </xf>
    <xf numFmtId="49" fontId="24" fillId="0" borderId="2" xfId="0" applyNumberFormat="1" applyFont="1" applyBorder="1" applyAlignment="1">
      <alignment horizontal="center" vertical="top" wrapText="1"/>
    </xf>
    <xf numFmtId="49" fontId="24" fillId="0" borderId="13" xfId="0" applyNumberFormat="1" applyFont="1" applyBorder="1" applyAlignment="1">
      <alignment horizontal="center" vertical="top" wrapText="1"/>
    </xf>
    <xf numFmtId="49" fontId="24" fillId="0" borderId="3" xfId="0" applyNumberFormat="1" applyFont="1" applyBorder="1" applyAlignment="1">
      <alignment horizontal="center" vertical="top" wrapText="1"/>
    </xf>
    <xf numFmtId="0" fontId="14" fillId="0" borderId="13" xfId="0" applyFont="1" applyBorder="1" applyAlignment="1">
      <alignment horizontal="justify" vertical="top" wrapText="1"/>
    </xf>
    <xf numFmtId="49" fontId="35" fillId="0" borderId="2" xfId="0" applyNumberFormat="1" applyFont="1" applyBorder="1" applyAlignment="1">
      <alignment horizontal="center" vertical="center" wrapText="1"/>
    </xf>
    <xf numFmtId="49" fontId="35" fillId="0" borderId="13" xfId="0" applyNumberFormat="1" applyFont="1" applyBorder="1" applyAlignment="1">
      <alignment horizontal="center" vertical="center" wrapText="1"/>
    </xf>
    <xf numFmtId="49" fontId="35" fillId="0" borderId="3" xfId="0" applyNumberFormat="1" applyFont="1" applyBorder="1" applyAlignment="1">
      <alignment horizontal="center" vertical="center" wrapText="1"/>
    </xf>
    <xf numFmtId="49" fontId="24" fillId="0" borderId="2" xfId="0" applyNumberFormat="1" applyFont="1" applyBorder="1" applyAlignment="1">
      <alignment horizontal="left" vertical="center" wrapText="1"/>
    </xf>
    <xf numFmtId="49" fontId="24" fillId="0" borderId="13"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0" fontId="6" fillId="5" borderId="9"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4"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2024</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2024</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12225.2</c:v>
                </c:pt>
                <c:pt idx="1">
                  <c:v>28054.1</c:v>
                </c:pt>
                <c:pt idx="2">
                  <c:v>651</c:v>
                </c:pt>
                <c:pt idx="3">
                  <c:v>339</c:v>
                </c:pt>
                <c:pt idx="4">
                  <c:v>2235</c:v>
                </c:pt>
                <c:pt idx="5">
                  <c:v>3130.5</c:v>
                </c:pt>
                <c:pt idx="6">
                  <c:v>389.6</c:v>
                </c:pt>
                <c:pt idx="7">
                  <c:v>354.2</c:v>
                </c:pt>
                <c:pt idx="8">
                  <c:v>18735.8</c:v>
                </c:pt>
                <c:pt idx="9">
                  <c:v>9958.7999999999993</c:v>
                </c:pt>
                <c:pt idx="10">
                  <c:v>4442.3</c:v>
                </c:pt>
                <c:pt idx="11">
                  <c:v>79383.3</c:v>
                </c:pt>
                <c:pt idx="12">
                  <c:v>184.5</c:v>
                </c:pt>
                <c:pt idx="13">
                  <c:v>51721.1</c:v>
                </c:pt>
                <c:pt idx="14">
                  <c:v>1163.7</c:v>
                </c:pt>
              </c:numCache>
            </c:numRef>
          </c:val>
          <c:extLst xmlns:c16r2="http://schemas.microsoft.com/office/drawing/2015/06/chart">
            <c:ext xmlns:c16="http://schemas.microsoft.com/office/drawing/2014/chart" uri="{C3380CC4-5D6E-409C-BE32-E72D297353CC}">
              <c16:uniqueId val="{00000000-A7BF-4830-9514-0D044A3C2E9D}"/>
            </c:ext>
          </c:extLst>
        </c:ser>
        <c:dLbls>
          <c:showLegendKey val="0"/>
          <c:showVal val="0"/>
          <c:showCatName val="0"/>
          <c:showSerName val="0"/>
          <c:showPercent val="0"/>
          <c:showBubbleSize val="0"/>
        </c:dLbls>
        <c:gapWidth val="150"/>
        <c:shape val="box"/>
        <c:axId val="-459368000"/>
        <c:axId val="-459375072"/>
        <c:axId val="0"/>
      </c:bar3DChart>
      <c:catAx>
        <c:axId val="-459368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59375072"/>
        <c:crosses val="autoZero"/>
        <c:auto val="1"/>
        <c:lblAlgn val="ctr"/>
        <c:lblOffset val="100"/>
        <c:noMultiLvlLbl val="0"/>
      </c:catAx>
      <c:valAx>
        <c:axId val="-459375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59368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t>
        <a:bodyPr/>
        <a:lstStyle/>
        <a:p>
          <a:endParaRPr lang="lt-LT"/>
        </a:p>
      </dgm:t>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t>
        <a:bodyPr/>
        <a:lstStyle/>
        <a:p>
          <a:endParaRPr lang="lt-LT"/>
        </a:p>
      </dgm:t>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t>
        <a:bodyPr/>
        <a:lstStyle/>
        <a:p>
          <a:endParaRPr lang="lt-LT"/>
        </a:p>
      </dgm:t>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t>
        <a:bodyPr/>
        <a:lstStyle/>
        <a:p>
          <a:endParaRPr lang="lt-LT"/>
        </a:p>
      </dgm:t>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t>
        <a:bodyPr/>
        <a:lstStyle/>
        <a:p>
          <a:endParaRPr lang="lt-LT"/>
        </a:p>
      </dgm:t>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t>
        <a:bodyPr/>
        <a:lstStyle/>
        <a:p>
          <a:endParaRPr lang="lt-LT"/>
        </a:p>
      </dgm:t>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6DBEB730-FE24-436F-AE0F-1F89700880A0}" type="presOf" srcId="{85CFB2EA-96BE-47C5-ADB1-9C20CE151E1B}" destId="{6A9DD03D-7AEF-4163-9296-AD87FDBDC3B6}" srcOrd="0" destOrd="0" presId="urn:microsoft.com/office/officeart/2005/8/layout/hierarchy6"/>
    <dgm:cxn modelId="{83625DF2-8F7A-424A-ACA9-98C92EC77314}" srcId="{85CFB2EA-96BE-47C5-ADB1-9C20CE151E1B}" destId="{B44235B9-A951-48B9-9A26-8BE7B25B3475}" srcOrd="0" destOrd="0" parTransId="{FFF57444-FBE2-43CC-AACF-1BC05443C1B6}" sibTransId="{3186DF3E-56A6-469F-BDAC-A18D6BB287A8}"/>
    <dgm:cxn modelId="{DE48FB0E-C7FF-4CCA-9658-6DE1C635DB3F}" type="presOf" srcId="{B44235B9-A951-48B9-9A26-8BE7B25B3475}" destId="{AF2056C7-3053-4223-B15A-8F4EB886DCD7}"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2CDB50B2-2C38-43E0-BA0C-005F9EE890D7}" srcId="{250EB5D4-8F6C-4B93-AC7E-CE1EB01102D4}" destId="{85CFB2EA-96BE-47C5-ADB1-9C20CE151E1B}" srcOrd="0" destOrd="0" parTransId="{54F15E63-7360-486C-8292-161DE48DC16C}" sibTransId="{1D6BCAA1-85DB-45BF-A3B0-E9738104A0EA}"/>
    <dgm:cxn modelId="{3E97367A-14CB-4FD4-A8FC-75E04F445417}" type="presOf" srcId="{FFF57444-FBE2-43CC-AACF-1BC05443C1B6}" destId="{52CF58CD-C886-418B-A813-E5A75317E1E5}" srcOrd="0" destOrd="0" presId="urn:microsoft.com/office/officeart/2005/8/layout/hierarchy6"/>
    <dgm:cxn modelId="{8C498A45-FF49-4C79-B6E4-A9D277781DA7}" type="presOf" srcId="{54F15E63-7360-486C-8292-161DE48DC16C}" destId="{97FAFB0D-147E-4DF7-B3CC-F7EC615FFE66}"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xdr:rowOff>
    </xdr:from>
    <xdr:to>
      <xdr:col>7</xdr:col>
      <xdr:colOff>518160</xdr:colOff>
      <xdr:row>24</xdr:row>
      <xdr:rowOff>1546860</xdr:rowOff>
    </xdr:to>
    <xdr:graphicFrame macro="">
      <xdr:nvGraphicFramePr>
        <xdr:cNvPr id="5" name="Diagrama 4">
          <a:extLst>
            <a:ext uri="{FF2B5EF4-FFF2-40B4-BE49-F238E27FC236}">
              <a16:creationId xmlns:a16="http://schemas.microsoft.com/office/drawing/2014/main" xmlns="" id="{930655F2-413D-45EF-9F7E-DC145D6AAB1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1203960</xdr:colOff>
      <xdr:row>27</xdr:row>
      <xdr:rowOff>22860</xdr:rowOff>
    </xdr:from>
    <xdr:to>
      <xdr:col>5</xdr:col>
      <xdr:colOff>571500</xdr:colOff>
      <xdr:row>27</xdr:row>
      <xdr:rowOff>594360</xdr:rowOff>
    </xdr:to>
    <xdr:sp macro="" textlink="">
      <xdr:nvSpPr>
        <xdr:cNvPr id="9" name="Stačiakampis: suapvalinti kampai 8">
          <a:extLst>
            <a:ext uri="{FF2B5EF4-FFF2-40B4-BE49-F238E27FC236}">
              <a16:creationId xmlns:a16="http://schemas.microsoft.com/office/drawing/2014/main" xmlns="" id="{F5E9038E-E53A-3224-165D-499DDD510323}"/>
            </a:ext>
          </a:extLst>
        </xdr:cNvPr>
        <xdr:cNvSpPr/>
      </xdr:nvSpPr>
      <xdr:spPr>
        <a:xfrm>
          <a:off x="2529840" y="1411224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28</xdr:row>
      <xdr:rowOff>0</xdr:rowOff>
    </xdr:from>
    <xdr:to>
      <xdr:col>5</xdr:col>
      <xdr:colOff>579120</xdr:colOff>
      <xdr:row>28</xdr:row>
      <xdr:rowOff>502920</xdr:rowOff>
    </xdr:to>
    <xdr:sp macro="" textlink="">
      <xdr:nvSpPr>
        <xdr:cNvPr id="13" name="Stačiakampis: suapvalinti kampai 12">
          <a:extLst>
            <a:ext uri="{FF2B5EF4-FFF2-40B4-BE49-F238E27FC236}">
              <a16:creationId xmlns:a16="http://schemas.microsoft.com/office/drawing/2014/main" xmlns="" id="{7818F642-8025-4B35-BBD6-9B64D2BC9F9D}"/>
            </a:ext>
          </a:extLst>
        </xdr:cNvPr>
        <xdr:cNvSpPr/>
      </xdr:nvSpPr>
      <xdr:spPr>
        <a:xfrm>
          <a:off x="2537460" y="147370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29</xdr:row>
      <xdr:rowOff>0</xdr:rowOff>
    </xdr:from>
    <xdr:to>
      <xdr:col>5</xdr:col>
      <xdr:colOff>579120</xdr:colOff>
      <xdr:row>29</xdr:row>
      <xdr:rowOff>510540</xdr:rowOff>
    </xdr:to>
    <xdr:sp macro="" textlink="">
      <xdr:nvSpPr>
        <xdr:cNvPr id="15" name="Stačiakampis: suapvalinti kampai 14">
          <a:extLst>
            <a:ext uri="{FF2B5EF4-FFF2-40B4-BE49-F238E27FC236}">
              <a16:creationId xmlns:a16="http://schemas.microsoft.com/office/drawing/2014/main" xmlns="" id="{81507228-5DF7-4FD5-95E8-6719D8E96CFE}"/>
            </a:ext>
          </a:extLst>
        </xdr:cNvPr>
        <xdr:cNvSpPr/>
      </xdr:nvSpPr>
      <xdr:spPr>
        <a:xfrm>
          <a:off x="2537460" y="1529334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30</xdr:row>
      <xdr:rowOff>7620</xdr:rowOff>
    </xdr:from>
    <xdr:to>
      <xdr:col>5</xdr:col>
      <xdr:colOff>563880</xdr:colOff>
      <xdr:row>30</xdr:row>
      <xdr:rowOff>541020</xdr:rowOff>
    </xdr:to>
    <xdr:sp macro="" textlink="">
      <xdr:nvSpPr>
        <xdr:cNvPr id="18" name="Stačiakampis: suapvalinti kampai 17">
          <a:extLst>
            <a:ext uri="{FF2B5EF4-FFF2-40B4-BE49-F238E27FC236}">
              <a16:creationId xmlns:a16="http://schemas.microsoft.com/office/drawing/2014/main" xmlns="" id="{0A0D845D-3F4D-46EF-BBA1-4DCF310B600E}"/>
            </a:ext>
          </a:extLst>
        </xdr:cNvPr>
        <xdr:cNvSpPr/>
      </xdr:nvSpPr>
      <xdr:spPr>
        <a:xfrm>
          <a:off x="2522220" y="1585722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31</xdr:row>
      <xdr:rowOff>38100</xdr:rowOff>
    </xdr:from>
    <xdr:to>
      <xdr:col>5</xdr:col>
      <xdr:colOff>579120</xdr:colOff>
      <xdr:row>31</xdr:row>
      <xdr:rowOff>541020</xdr:rowOff>
    </xdr:to>
    <xdr:sp macro="" textlink="">
      <xdr:nvSpPr>
        <xdr:cNvPr id="19" name="Stačiakampis: suapvalinti kampai 18">
          <a:extLst>
            <a:ext uri="{FF2B5EF4-FFF2-40B4-BE49-F238E27FC236}">
              <a16:creationId xmlns:a16="http://schemas.microsoft.com/office/drawing/2014/main" xmlns="" id="{699694E9-AB85-42F8-9C55-62E75567D987}"/>
            </a:ext>
          </a:extLst>
        </xdr:cNvPr>
        <xdr:cNvSpPr/>
      </xdr:nvSpPr>
      <xdr:spPr>
        <a:xfrm>
          <a:off x="2537460" y="164439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32</xdr:row>
      <xdr:rowOff>53340</xdr:rowOff>
    </xdr:from>
    <xdr:to>
      <xdr:col>5</xdr:col>
      <xdr:colOff>563880</xdr:colOff>
      <xdr:row>32</xdr:row>
      <xdr:rowOff>548640</xdr:rowOff>
    </xdr:to>
    <xdr:sp macro="" textlink="">
      <xdr:nvSpPr>
        <xdr:cNvPr id="21" name="Stačiakampis: suapvalinti kampai 20">
          <a:extLst>
            <a:ext uri="{FF2B5EF4-FFF2-40B4-BE49-F238E27FC236}">
              <a16:creationId xmlns:a16="http://schemas.microsoft.com/office/drawing/2014/main" xmlns="" id="{A5507E65-E082-4F4B-9472-EEAE58A6C45D}"/>
            </a:ext>
          </a:extLst>
        </xdr:cNvPr>
        <xdr:cNvSpPr/>
      </xdr:nvSpPr>
      <xdr:spPr>
        <a:xfrm>
          <a:off x="2522220" y="1701546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26</xdr:row>
      <xdr:rowOff>106680</xdr:rowOff>
    </xdr:from>
    <xdr:to>
      <xdr:col>3</xdr:col>
      <xdr:colOff>1630680</xdr:colOff>
      <xdr:row>26</xdr:row>
      <xdr:rowOff>426720</xdr:rowOff>
    </xdr:to>
    <xdr:sp macro="" textlink="">
      <xdr:nvSpPr>
        <xdr:cNvPr id="22" name="Stačiakampis: suapvalinti kampai 21">
          <a:extLst>
            <a:ext uri="{FF2B5EF4-FFF2-40B4-BE49-F238E27FC236}">
              <a16:creationId xmlns:a16="http://schemas.microsoft.com/office/drawing/2014/main" xmlns="" id="{AF53DDDC-7D8B-42C1-AA3F-4411A62269BD}"/>
            </a:ext>
          </a:extLst>
        </xdr:cNvPr>
        <xdr:cNvSpPr/>
      </xdr:nvSpPr>
      <xdr:spPr>
        <a:xfrm>
          <a:off x="4617720" y="1363980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33</xdr:row>
      <xdr:rowOff>30480</xdr:rowOff>
    </xdr:from>
    <xdr:to>
      <xdr:col>5</xdr:col>
      <xdr:colOff>586740</xdr:colOff>
      <xdr:row>34</xdr:row>
      <xdr:rowOff>7620</xdr:rowOff>
    </xdr:to>
    <xdr:sp macro="" textlink="">
      <xdr:nvSpPr>
        <xdr:cNvPr id="25" name="Stačiakampis: suapvalinti kampai 24">
          <a:extLst>
            <a:ext uri="{FF2B5EF4-FFF2-40B4-BE49-F238E27FC236}">
              <a16:creationId xmlns:a16="http://schemas.microsoft.com/office/drawing/2014/main" xmlns="" id="{D2CB24EA-CEA9-41B8-BDFD-9A807CB4F0BD}"/>
            </a:ext>
          </a:extLst>
        </xdr:cNvPr>
        <xdr:cNvSpPr/>
      </xdr:nvSpPr>
      <xdr:spPr>
        <a:xfrm>
          <a:off x="2545080" y="1757934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45</xdr:row>
      <xdr:rowOff>495300</xdr:rowOff>
    </xdr:from>
    <xdr:to>
      <xdr:col>5</xdr:col>
      <xdr:colOff>220980</xdr:colOff>
      <xdr:row>45</xdr:row>
      <xdr:rowOff>1005840</xdr:rowOff>
    </xdr:to>
    <xdr:sp macro="" textlink="">
      <xdr:nvSpPr>
        <xdr:cNvPr id="46" name="Stačiakampis: suapvalinti kampai 45">
          <a:extLst>
            <a:ext uri="{FF2B5EF4-FFF2-40B4-BE49-F238E27FC236}">
              <a16:creationId xmlns:a16="http://schemas.microsoft.com/office/drawing/2014/main" xmlns="" id="{9D4CD916-B261-44F4-8101-24086BEB941E}"/>
            </a:ext>
          </a:extLst>
        </xdr:cNvPr>
        <xdr:cNvSpPr/>
      </xdr:nvSpPr>
      <xdr:spPr>
        <a:xfrm>
          <a:off x="2179320" y="122072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45</xdr:row>
      <xdr:rowOff>1097280</xdr:rowOff>
    </xdr:from>
    <xdr:to>
      <xdr:col>5</xdr:col>
      <xdr:colOff>243840</xdr:colOff>
      <xdr:row>45</xdr:row>
      <xdr:rowOff>1600200</xdr:rowOff>
    </xdr:to>
    <xdr:sp macro="" textlink="">
      <xdr:nvSpPr>
        <xdr:cNvPr id="47" name="Stačiakampis: suapvalinti kampai 46">
          <a:extLst>
            <a:ext uri="{FF2B5EF4-FFF2-40B4-BE49-F238E27FC236}">
              <a16:creationId xmlns:a16="http://schemas.microsoft.com/office/drawing/2014/main" xmlns="" id="{8C2B43FE-9192-4EF1-B16E-9CF293BE511D}"/>
            </a:ext>
          </a:extLst>
        </xdr:cNvPr>
        <xdr:cNvSpPr/>
      </xdr:nvSpPr>
      <xdr:spPr>
        <a:xfrm>
          <a:off x="2202180" y="128092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45</xdr:row>
      <xdr:rowOff>76200</xdr:rowOff>
    </xdr:from>
    <xdr:to>
      <xdr:col>3</xdr:col>
      <xdr:colOff>1546860</xdr:colOff>
      <xdr:row>45</xdr:row>
      <xdr:rowOff>396240</xdr:rowOff>
    </xdr:to>
    <xdr:sp macro="" textlink="">
      <xdr:nvSpPr>
        <xdr:cNvPr id="52" name="Stačiakampis: suapvalinti kampai 51">
          <a:extLst>
            <a:ext uri="{FF2B5EF4-FFF2-40B4-BE49-F238E27FC236}">
              <a16:creationId xmlns:a16="http://schemas.microsoft.com/office/drawing/2014/main" xmlns="" id="{6480F56A-0B85-42A8-B4ED-F8271BD6C60A}"/>
            </a:ext>
          </a:extLst>
        </xdr:cNvPr>
        <xdr:cNvSpPr/>
      </xdr:nvSpPr>
      <xdr:spPr>
        <a:xfrm>
          <a:off x="4533900" y="117881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45</xdr:row>
      <xdr:rowOff>1691640</xdr:rowOff>
    </xdr:from>
    <xdr:to>
      <xdr:col>5</xdr:col>
      <xdr:colOff>274320</xdr:colOff>
      <xdr:row>45</xdr:row>
      <xdr:rowOff>2240280</xdr:rowOff>
    </xdr:to>
    <xdr:sp macro="" textlink="">
      <xdr:nvSpPr>
        <xdr:cNvPr id="55" name="Stačiakampis: suapvalinti kampai 54">
          <a:extLst>
            <a:ext uri="{FF2B5EF4-FFF2-40B4-BE49-F238E27FC236}">
              <a16:creationId xmlns:a16="http://schemas.microsoft.com/office/drawing/2014/main" xmlns="" id="{5DFBA326-8427-4515-95C4-F43D07304363}"/>
            </a:ext>
          </a:extLst>
        </xdr:cNvPr>
        <xdr:cNvSpPr/>
      </xdr:nvSpPr>
      <xdr:spPr>
        <a:xfrm>
          <a:off x="2232660" y="2318766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853440</xdr:colOff>
      <xdr:row>49</xdr:row>
      <xdr:rowOff>495300</xdr:rowOff>
    </xdr:from>
    <xdr:to>
      <xdr:col>5</xdr:col>
      <xdr:colOff>220980</xdr:colOff>
      <xdr:row>49</xdr:row>
      <xdr:rowOff>1005840</xdr:rowOff>
    </xdr:to>
    <xdr:sp macro="" textlink="">
      <xdr:nvSpPr>
        <xdr:cNvPr id="56" name="Stačiakampis: suapvalinti kampai 55">
          <a:extLst>
            <a:ext uri="{FF2B5EF4-FFF2-40B4-BE49-F238E27FC236}">
              <a16:creationId xmlns:a16="http://schemas.microsoft.com/office/drawing/2014/main" xmlns="" id="{2CD371BB-2A17-4524-B2BB-D7A5F76A56B7}"/>
            </a:ext>
          </a:extLst>
        </xdr:cNvPr>
        <xdr:cNvSpPr/>
      </xdr:nvSpPr>
      <xdr:spPr>
        <a:xfrm>
          <a:off x="2179320" y="21991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876300</xdr:colOff>
      <xdr:row>49</xdr:row>
      <xdr:rowOff>1097280</xdr:rowOff>
    </xdr:from>
    <xdr:to>
      <xdr:col>5</xdr:col>
      <xdr:colOff>243840</xdr:colOff>
      <xdr:row>49</xdr:row>
      <xdr:rowOff>1600200</xdr:rowOff>
    </xdr:to>
    <xdr:sp macro="" textlink="">
      <xdr:nvSpPr>
        <xdr:cNvPr id="57" name="Stačiakampis: suapvalinti kampai 56">
          <a:extLst>
            <a:ext uri="{FF2B5EF4-FFF2-40B4-BE49-F238E27FC236}">
              <a16:creationId xmlns:a16="http://schemas.microsoft.com/office/drawing/2014/main" xmlns="" id="{C94075BC-6637-4153-8FDD-B29DAC52D2F0}"/>
            </a:ext>
          </a:extLst>
        </xdr:cNvPr>
        <xdr:cNvSpPr/>
      </xdr:nvSpPr>
      <xdr:spPr>
        <a:xfrm>
          <a:off x="2202180" y="22593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49</xdr:row>
      <xdr:rowOff>76200</xdr:rowOff>
    </xdr:from>
    <xdr:to>
      <xdr:col>3</xdr:col>
      <xdr:colOff>1546860</xdr:colOff>
      <xdr:row>49</xdr:row>
      <xdr:rowOff>396240</xdr:rowOff>
    </xdr:to>
    <xdr:sp macro="" textlink="">
      <xdr:nvSpPr>
        <xdr:cNvPr id="58" name="Stačiakampis: suapvalinti kampai 57">
          <a:extLst>
            <a:ext uri="{FF2B5EF4-FFF2-40B4-BE49-F238E27FC236}">
              <a16:creationId xmlns:a16="http://schemas.microsoft.com/office/drawing/2014/main" xmlns="" id="{B992CFFE-8157-429A-860F-8E30ED4A2340}"/>
            </a:ext>
          </a:extLst>
        </xdr:cNvPr>
        <xdr:cNvSpPr/>
      </xdr:nvSpPr>
      <xdr:spPr>
        <a:xfrm>
          <a:off x="4533900" y="21572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53</xdr:row>
      <xdr:rowOff>45720</xdr:rowOff>
    </xdr:from>
    <xdr:to>
      <xdr:col>6</xdr:col>
      <xdr:colOff>381000</xdr:colOff>
      <xdr:row>53</xdr:row>
      <xdr:rowOff>548640</xdr:rowOff>
    </xdr:to>
    <xdr:sp macro="" textlink="">
      <xdr:nvSpPr>
        <xdr:cNvPr id="60" name="Stačiakampis: suapvalinti kampai 59">
          <a:extLst>
            <a:ext uri="{FF2B5EF4-FFF2-40B4-BE49-F238E27FC236}">
              <a16:creationId xmlns:a16="http://schemas.microsoft.com/office/drawing/2014/main" xmlns="" id="{7194EB1D-1C76-4B04-BDA6-C1F6995B54B1}"/>
            </a:ext>
          </a:extLst>
        </xdr:cNvPr>
        <xdr:cNvSpPr/>
      </xdr:nvSpPr>
      <xdr:spPr>
        <a:xfrm>
          <a:off x="2171700" y="363169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54</xdr:row>
      <xdr:rowOff>38100</xdr:rowOff>
    </xdr:from>
    <xdr:to>
      <xdr:col>6</xdr:col>
      <xdr:colOff>342900</xdr:colOff>
      <xdr:row>54</xdr:row>
      <xdr:rowOff>548640</xdr:rowOff>
    </xdr:to>
    <xdr:sp macro="" textlink="">
      <xdr:nvSpPr>
        <xdr:cNvPr id="61" name="Stačiakampis: suapvalinti kampai 60">
          <a:extLst>
            <a:ext uri="{FF2B5EF4-FFF2-40B4-BE49-F238E27FC236}">
              <a16:creationId xmlns:a16="http://schemas.microsoft.com/office/drawing/2014/main" xmlns="" id="{F658E998-AFC3-40F1-BF83-C72F6886AEAD}"/>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52</xdr:row>
      <xdr:rowOff>114300</xdr:rowOff>
    </xdr:from>
    <xdr:to>
      <xdr:col>4</xdr:col>
      <xdr:colOff>457200</xdr:colOff>
      <xdr:row>52</xdr:row>
      <xdr:rowOff>434340</xdr:rowOff>
    </xdr:to>
    <xdr:sp macro="" textlink="">
      <xdr:nvSpPr>
        <xdr:cNvPr id="62" name="Stačiakampis: suapvalinti kampai 61">
          <a:extLst>
            <a:ext uri="{FF2B5EF4-FFF2-40B4-BE49-F238E27FC236}">
              <a16:creationId xmlns:a16="http://schemas.microsoft.com/office/drawing/2014/main" xmlns="" id="{56D61474-3943-493F-9796-0C767B08ECBC}"/>
            </a:ext>
          </a:extLst>
        </xdr:cNvPr>
        <xdr:cNvSpPr/>
      </xdr:nvSpPr>
      <xdr:spPr>
        <a:xfrm>
          <a:off x="4541520" y="3574542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55</xdr:row>
      <xdr:rowOff>45720</xdr:rowOff>
    </xdr:from>
    <xdr:to>
      <xdr:col>6</xdr:col>
      <xdr:colOff>304800</xdr:colOff>
      <xdr:row>55</xdr:row>
      <xdr:rowOff>541020</xdr:rowOff>
    </xdr:to>
    <xdr:sp macro="" textlink="">
      <xdr:nvSpPr>
        <xdr:cNvPr id="63" name="Stačiakampis: suapvalinti kampai 62">
          <a:extLst>
            <a:ext uri="{FF2B5EF4-FFF2-40B4-BE49-F238E27FC236}">
              <a16:creationId xmlns:a16="http://schemas.microsoft.com/office/drawing/2014/main" xmlns="" id="{F2762140-059A-4AA4-BE2A-3DBDE5CDB175}"/>
            </a:ext>
          </a:extLst>
        </xdr:cNvPr>
        <xdr:cNvSpPr/>
      </xdr:nvSpPr>
      <xdr:spPr>
        <a:xfrm>
          <a:off x="2148840" y="37597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56</xdr:row>
      <xdr:rowOff>38100</xdr:rowOff>
    </xdr:from>
    <xdr:to>
      <xdr:col>6</xdr:col>
      <xdr:colOff>320040</xdr:colOff>
      <xdr:row>56</xdr:row>
      <xdr:rowOff>533400</xdr:rowOff>
    </xdr:to>
    <xdr:sp macro="" textlink="">
      <xdr:nvSpPr>
        <xdr:cNvPr id="1027" name="Stačiakampis: suapvalinti kampai 1026">
          <a:extLst>
            <a:ext uri="{FF2B5EF4-FFF2-40B4-BE49-F238E27FC236}">
              <a16:creationId xmlns:a16="http://schemas.microsoft.com/office/drawing/2014/main" xmlns="" id="{047CC2B6-1971-4A3C-8B69-B178163C5B39}"/>
            </a:ext>
          </a:extLst>
        </xdr:cNvPr>
        <xdr:cNvSpPr/>
      </xdr:nvSpPr>
      <xdr:spPr>
        <a:xfrm>
          <a:off x="2164080" y="381609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57</xdr:row>
      <xdr:rowOff>45720</xdr:rowOff>
    </xdr:from>
    <xdr:to>
      <xdr:col>6</xdr:col>
      <xdr:colOff>320040</xdr:colOff>
      <xdr:row>57</xdr:row>
      <xdr:rowOff>541020</xdr:rowOff>
    </xdr:to>
    <xdr:sp macro="" textlink="">
      <xdr:nvSpPr>
        <xdr:cNvPr id="1028" name="Stačiakampis: suapvalinti kampai 1027">
          <a:extLst>
            <a:ext uri="{FF2B5EF4-FFF2-40B4-BE49-F238E27FC236}">
              <a16:creationId xmlns:a16="http://schemas.microsoft.com/office/drawing/2014/main" xmlns="" id="{45B4BFBC-7F22-4FDC-87BE-D2EAB4DF283E}"/>
            </a:ext>
          </a:extLst>
        </xdr:cNvPr>
        <xdr:cNvSpPr/>
      </xdr:nvSpPr>
      <xdr:spPr>
        <a:xfrm>
          <a:off x="2164080" y="38740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58</xdr:row>
      <xdr:rowOff>53340</xdr:rowOff>
    </xdr:from>
    <xdr:to>
      <xdr:col>6</xdr:col>
      <xdr:colOff>335280</xdr:colOff>
      <xdr:row>58</xdr:row>
      <xdr:rowOff>548640</xdr:rowOff>
    </xdr:to>
    <xdr:sp macro="" textlink="">
      <xdr:nvSpPr>
        <xdr:cNvPr id="1031" name="Stačiakampis: suapvalinti kampai 1030">
          <a:extLst>
            <a:ext uri="{FF2B5EF4-FFF2-40B4-BE49-F238E27FC236}">
              <a16:creationId xmlns:a16="http://schemas.microsoft.com/office/drawing/2014/main" xmlns="" id="{AE7C357E-F4E7-4F31-B8AC-8214069E0764}"/>
            </a:ext>
          </a:extLst>
        </xdr:cNvPr>
        <xdr:cNvSpPr/>
      </xdr:nvSpPr>
      <xdr:spPr>
        <a:xfrm>
          <a:off x="2179320" y="393192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59</xdr:row>
      <xdr:rowOff>60960</xdr:rowOff>
    </xdr:from>
    <xdr:to>
      <xdr:col>6</xdr:col>
      <xdr:colOff>335280</xdr:colOff>
      <xdr:row>59</xdr:row>
      <xdr:rowOff>556260</xdr:rowOff>
    </xdr:to>
    <xdr:sp macro="" textlink="">
      <xdr:nvSpPr>
        <xdr:cNvPr id="1033" name="Stačiakampis: suapvalinti kampai 1032">
          <a:extLst>
            <a:ext uri="{FF2B5EF4-FFF2-40B4-BE49-F238E27FC236}">
              <a16:creationId xmlns:a16="http://schemas.microsoft.com/office/drawing/2014/main" xmlns="" id="{76D5D922-E044-4B01-8C67-903D2C07038D}"/>
            </a:ext>
          </a:extLst>
        </xdr:cNvPr>
        <xdr:cNvSpPr/>
      </xdr:nvSpPr>
      <xdr:spPr>
        <a:xfrm>
          <a:off x="2179320" y="398983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bei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64</xdr:row>
      <xdr:rowOff>495300</xdr:rowOff>
    </xdr:from>
    <xdr:to>
      <xdr:col>5</xdr:col>
      <xdr:colOff>220980</xdr:colOff>
      <xdr:row>64</xdr:row>
      <xdr:rowOff>1005840</xdr:rowOff>
    </xdr:to>
    <xdr:sp macro="" textlink="">
      <xdr:nvSpPr>
        <xdr:cNvPr id="1034" name="Stačiakampis: suapvalinti kampai 1033">
          <a:extLst>
            <a:ext uri="{FF2B5EF4-FFF2-40B4-BE49-F238E27FC236}">
              <a16:creationId xmlns:a16="http://schemas.microsoft.com/office/drawing/2014/main" xmlns="" id="{08F22202-FB0F-4A28-B1FA-7C3CE0BBC385}"/>
            </a:ext>
          </a:extLst>
        </xdr:cNvPr>
        <xdr:cNvSpPr/>
      </xdr:nvSpPr>
      <xdr:spPr>
        <a:xfrm>
          <a:off x="2179320" y="26776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64</xdr:row>
      <xdr:rowOff>1097280</xdr:rowOff>
    </xdr:from>
    <xdr:to>
      <xdr:col>5</xdr:col>
      <xdr:colOff>243840</xdr:colOff>
      <xdr:row>64</xdr:row>
      <xdr:rowOff>1600200</xdr:rowOff>
    </xdr:to>
    <xdr:sp macro="" textlink="">
      <xdr:nvSpPr>
        <xdr:cNvPr id="1035" name="Stačiakampis: suapvalinti kampai 1034">
          <a:extLst>
            <a:ext uri="{FF2B5EF4-FFF2-40B4-BE49-F238E27FC236}">
              <a16:creationId xmlns:a16="http://schemas.microsoft.com/office/drawing/2014/main" xmlns="" id="{904AE36A-49E7-4C2B-92AE-653A8521A11B}"/>
            </a:ext>
          </a:extLst>
        </xdr:cNvPr>
        <xdr:cNvSpPr/>
      </xdr:nvSpPr>
      <xdr:spPr>
        <a:xfrm>
          <a:off x="2202180" y="27378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64</xdr:row>
      <xdr:rowOff>76200</xdr:rowOff>
    </xdr:from>
    <xdr:to>
      <xdr:col>3</xdr:col>
      <xdr:colOff>1546860</xdr:colOff>
      <xdr:row>64</xdr:row>
      <xdr:rowOff>396240</xdr:rowOff>
    </xdr:to>
    <xdr:sp macro="" textlink="">
      <xdr:nvSpPr>
        <xdr:cNvPr id="1036" name="Stačiakampis: suapvalinti kampai 1035">
          <a:extLst>
            <a:ext uri="{FF2B5EF4-FFF2-40B4-BE49-F238E27FC236}">
              <a16:creationId xmlns:a16="http://schemas.microsoft.com/office/drawing/2014/main" xmlns="" id="{CA0248BC-188B-4D51-BDA9-A0A0416FB31E}"/>
            </a:ext>
          </a:extLst>
        </xdr:cNvPr>
        <xdr:cNvSpPr/>
      </xdr:nvSpPr>
      <xdr:spPr>
        <a:xfrm>
          <a:off x="4533900" y="26357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68</xdr:row>
      <xdr:rowOff>495300</xdr:rowOff>
    </xdr:from>
    <xdr:to>
      <xdr:col>5</xdr:col>
      <xdr:colOff>220980</xdr:colOff>
      <xdr:row>68</xdr:row>
      <xdr:rowOff>1005840</xdr:rowOff>
    </xdr:to>
    <xdr:sp macro="" textlink="">
      <xdr:nvSpPr>
        <xdr:cNvPr id="8" name="Stačiakampis: suapvalinti kampai 7">
          <a:extLst>
            <a:ext uri="{FF2B5EF4-FFF2-40B4-BE49-F238E27FC236}">
              <a16:creationId xmlns:a16="http://schemas.microsoft.com/office/drawing/2014/main" xmlns="" id="{F9166AED-B358-41F5-931C-50F5B8F147B5}"/>
            </a:ext>
          </a:extLst>
        </xdr:cNvPr>
        <xdr:cNvSpPr/>
      </xdr:nvSpPr>
      <xdr:spPr>
        <a:xfrm>
          <a:off x="2179320" y="372084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68</xdr:row>
      <xdr:rowOff>1097280</xdr:rowOff>
    </xdr:from>
    <xdr:to>
      <xdr:col>5</xdr:col>
      <xdr:colOff>243840</xdr:colOff>
      <xdr:row>68</xdr:row>
      <xdr:rowOff>1600200</xdr:rowOff>
    </xdr:to>
    <xdr:sp macro="" textlink="">
      <xdr:nvSpPr>
        <xdr:cNvPr id="10" name="Stačiakampis: suapvalinti kampai 9">
          <a:extLst>
            <a:ext uri="{FF2B5EF4-FFF2-40B4-BE49-F238E27FC236}">
              <a16:creationId xmlns:a16="http://schemas.microsoft.com/office/drawing/2014/main" xmlns="" id="{B3B2B8D8-699E-4743-9700-69B09DF1A7A4}"/>
            </a:ext>
          </a:extLst>
        </xdr:cNvPr>
        <xdr:cNvSpPr/>
      </xdr:nvSpPr>
      <xdr:spPr>
        <a:xfrm>
          <a:off x="2202180" y="37810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68</xdr:row>
      <xdr:rowOff>76200</xdr:rowOff>
    </xdr:from>
    <xdr:to>
      <xdr:col>3</xdr:col>
      <xdr:colOff>1546860</xdr:colOff>
      <xdr:row>68</xdr:row>
      <xdr:rowOff>396240</xdr:rowOff>
    </xdr:to>
    <xdr:sp macro="" textlink="">
      <xdr:nvSpPr>
        <xdr:cNvPr id="11" name="Stačiakampis: suapvalinti kampai 10">
          <a:extLst>
            <a:ext uri="{FF2B5EF4-FFF2-40B4-BE49-F238E27FC236}">
              <a16:creationId xmlns:a16="http://schemas.microsoft.com/office/drawing/2014/main" xmlns="" id="{635FD993-E5D8-467B-B391-769011715F64}"/>
            </a:ext>
          </a:extLst>
        </xdr:cNvPr>
        <xdr:cNvSpPr/>
      </xdr:nvSpPr>
      <xdr:spPr>
        <a:xfrm>
          <a:off x="4533900" y="367893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68</xdr:row>
      <xdr:rowOff>1676400</xdr:rowOff>
    </xdr:from>
    <xdr:to>
      <xdr:col>5</xdr:col>
      <xdr:colOff>251460</xdr:colOff>
      <xdr:row>68</xdr:row>
      <xdr:rowOff>2179320</xdr:rowOff>
    </xdr:to>
    <xdr:sp macro="" textlink="">
      <xdr:nvSpPr>
        <xdr:cNvPr id="14" name="Stačiakampis: suapvalinti kampai 13">
          <a:extLst>
            <a:ext uri="{FF2B5EF4-FFF2-40B4-BE49-F238E27FC236}">
              <a16:creationId xmlns:a16="http://schemas.microsoft.com/office/drawing/2014/main" xmlns="" id="{D28E77BD-49F1-4CC3-81BC-300B27112D2E}"/>
            </a:ext>
          </a:extLst>
        </xdr:cNvPr>
        <xdr:cNvSpPr/>
      </xdr:nvSpPr>
      <xdr:spPr>
        <a:xfrm>
          <a:off x="2209800" y="421309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1219200</xdr:colOff>
      <xdr:row>34</xdr:row>
      <xdr:rowOff>68580</xdr:rowOff>
    </xdr:from>
    <xdr:to>
      <xdr:col>5</xdr:col>
      <xdr:colOff>586740</xdr:colOff>
      <xdr:row>34</xdr:row>
      <xdr:rowOff>563880</xdr:rowOff>
    </xdr:to>
    <xdr:sp macro="" textlink="">
      <xdr:nvSpPr>
        <xdr:cNvPr id="16" name="Stačiakampis: suapvalinti kampai 15">
          <a:extLst>
            <a:ext uri="{FF2B5EF4-FFF2-40B4-BE49-F238E27FC236}">
              <a16:creationId xmlns:a16="http://schemas.microsoft.com/office/drawing/2014/main" xmlns="" id="{6D6331C6-6679-4552-B0C2-62FE6D3A3B9E}"/>
            </a:ext>
          </a:extLst>
        </xdr:cNvPr>
        <xdr:cNvSpPr/>
      </xdr:nvSpPr>
      <xdr:spPr>
        <a:xfrm>
          <a:off x="2545080" y="181737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35</xdr:row>
      <xdr:rowOff>45720</xdr:rowOff>
    </xdr:from>
    <xdr:to>
      <xdr:col>5</xdr:col>
      <xdr:colOff>601980</xdr:colOff>
      <xdr:row>35</xdr:row>
      <xdr:rowOff>541020</xdr:rowOff>
    </xdr:to>
    <xdr:sp macro="" textlink="">
      <xdr:nvSpPr>
        <xdr:cNvPr id="7" name="Stačiakampis: suapvalinti kampai 6">
          <a:extLst>
            <a:ext uri="{FF2B5EF4-FFF2-40B4-BE49-F238E27FC236}">
              <a16:creationId xmlns:a16="http://schemas.microsoft.com/office/drawing/2014/main" xmlns="" id="{6C780295-F30F-4B75-AB4E-B579C62BF2A0}"/>
            </a:ext>
          </a:extLst>
        </xdr:cNvPr>
        <xdr:cNvSpPr/>
      </xdr:nvSpPr>
      <xdr:spPr>
        <a:xfrm>
          <a:off x="2560320" y="199644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41</xdr:row>
      <xdr:rowOff>7620</xdr:rowOff>
    </xdr:from>
    <xdr:to>
      <xdr:col>5</xdr:col>
      <xdr:colOff>617220</xdr:colOff>
      <xdr:row>41</xdr:row>
      <xdr:rowOff>502920</xdr:rowOff>
    </xdr:to>
    <xdr:sp macro="" textlink="">
      <xdr:nvSpPr>
        <xdr:cNvPr id="12" name="Stačiakampis: suapvalinti kampai 11">
          <a:extLst>
            <a:ext uri="{FF2B5EF4-FFF2-40B4-BE49-F238E27FC236}">
              <a16:creationId xmlns:a16="http://schemas.microsoft.com/office/drawing/2014/main" xmlns="" id="{060D9524-4D79-4A5C-AD30-59009C15C37E}"/>
            </a:ext>
          </a:extLst>
        </xdr:cNvPr>
        <xdr:cNvSpPr/>
      </xdr:nvSpPr>
      <xdr:spPr>
        <a:xfrm>
          <a:off x="2575560" y="235229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36</xdr:row>
      <xdr:rowOff>38100</xdr:rowOff>
    </xdr:from>
    <xdr:to>
      <xdr:col>5</xdr:col>
      <xdr:colOff>594360</xdr:colOff>
      <xdr:row>36</xdr:row>
      <xdr:rowOff>533400</xdr:rowOff>
    </xdr:to>
    <xdr:sp macro="" textlink="">
      <xdr:nvSpPr>
        <xdr:cNvPr id="20" name="Stačiakampis: suapvalinti kampai 19">
          <a:extLst>
            <a:ext uri="{FF2B5EF4-FFF2-40B4-BE49-F238E27FC236}">
              <a16:creationId xmlns:a16="http://schemas.microsoft.com/office/drawing/2014/main" xmlns="" id="{263C2EC6-2FA0-4262-84AA-6EB2592B1B08}"/>
            </a:ext>
          </a:extLst>
        </xdr:cNvPr>
        <xdr:cNvSpPr/>
      </xdr:nvSpPr>
      <xdr:spPr>
        <a:xfrm>
          <a:off x="2552700" y="205206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37</xdr:row>
      <xdr:rowOff>38100</xdr:rowOff>
    </xdr:from>
    <xdr:to>
      <xdr:col>5</xdr:col>
      <xdr:colOff>601980</xdr:colOff>
      <xdr:row>37</xdr:row>
      <xdr:rowOff>533400</xdr:rowOff>
    </xdr:to>
    <xdr:sp macro="" textlink="">
      <xdr:nvSpPr>
        <xdr:cNvPr id="24" name="Stačiakampis: suapvalinti kampai 23">
          <a:extLst>
            <a:ext uri="{FF2B5EF4-FFF2-40B4-BE49-F238E27FC236}">
              <a16:creationId xmlns:a16="http://schemas.microsoft.com/office/drawing/2014/main" xmlns="" id="{2633E26B-97C8-4B36-B013-EF154E380B94}"/>
            </a:ext>
          </a:extLst>
        </xdr:cNvPr>
        <xdr:cNvSpPr/>
      </xdr:nvSpPr>
      <xdr:spPr>
        <a:xfrm>
          <a:off x="2560320" y="211150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prieziūrą</a:t>
          </a:r>
        </a:p>
      </xdr:txBody>
    </xdr:sp>
    <xdr:clientData/>
  </xdr:twoCellAnchor>
  <xdr:twoCellAnchor>
    <xdr:from>
      <xdr:col>1</xdr:col>
      <xdr:colOff>1242060</xdr:colOff>
      <xdr:row>38</xdr:row>
      <xdr:rowOff>7620</xdr:rowOff>
    </xdr:from>
    <xdr:to>
      <xdr:col>5</xdr:col>
      <xdr:colOff>609600</xdr:colOff>
      <xdr:row>38</xdr:row>
      <xdr:rowOff>502920</xdr:rowOff>
    </xdr:to>
    <xdr:sp macro="" textlink="">
      <xdr:nvSpPr>
        <xdr:cNvPr id="26" name="Stačiakampis: suapvalinti kampai 25">
          <a:extLst>
            <a:ext uri="{FF2B5EF4-FFF2-40B4-BE49-F238E27FC236}">
              <a16:creationId xmlns:a16="http://schemas.microsoft.com/office/drawing/2014/main" xmlns="" id="{3B9C2ADC-B594-406B-9826-902355592815}"/>
            </a:ext>
          </a:extLst>
        </xdr:cNvPr>
        <xdr:cNvSpPr/>
      </xdr:nvSpPr>
      <xdr:spPr>
        <a:xfrm>
          <a:off x="2567940" y="217093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39</xdr:row>
      <xdr:rowOff>30480</xdr:rowOff>
    </xdr:from>
    <xdr:to>
      <xdr:col>5</xdr:col>
      <xdr:colOff>609600</xdr:colOff>
      <xdr:row>39</xdr:row>
      <xdr:rowOff>525780</xdr:rowOff>
    </xdr:to>
    <xdr:sp macro="" textlink="">
      <xdr:nvSpPr>
        <xdr:cNvPr id="27" name="Stačiakampis: suapvalinti kampai 26">
          <a:extLst>
            <a:ext uri="{FF2B5EF4-FFF2-40B4-BE49-F238E27FC236}">
              <a16:creationId xmlns:a16="http://schemas.microsoft.com/office/drawing/2014/main" xmlns="" id="{FD1B1E94-573E-4CD0-9F75-997CD85F028C}"/>
            </a:ext>
          </a:extLst>
        </xdr:cNvPr>
        <xdr:cNvSpPr/>
      </xdr:nvSpPr>
      <xdr:spPr>
        <a:xfrm>
          <a:off x="2567940" y="223266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40</xdr:row>
      <xdr:rowOff>38100</xdr:rowOff>
    </xdr:from>
    <xdr:to>
      <xdr:col>5</xdr:col>
      <xdr:colOff>594360</xdr:colOff>
      <xdr:row>40</xdr:row>
      <xdr:rowOff>533400</xdr:rowOff>
    </xdr:to>
    <xdr:sp macro="" textlink="">
      <xdr:nvSpPr>
        <xdr:cNvPr id="28" name="Stačiakampis: suapvalinti kampai 27">
          <a:extLst>
            <a:ext uri="{FF2B5EF4-FFF2-40B4-BE49-F238E27FC236}">
              <a16:creationId xmlns:a16="http://schemas.microsoft.com/office/drawing/2014/main" xmlns="" id="{A3E995C3-F76F-4863-BF35-AA8DA09DD3F2}"/>
            </a:ext>
          </a:extLst>
        </xdr:cNvPr>
        <xdr:cNvSpPr/>
      </xdr:nvSpPr>
      <xdr:spPr>
        <a:xfrm>
          <a:off x="2552700" y="229362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822960</xdr:colOff>
      <xdr:row>60</xdr:row>
      <xdr:rowOff>38100</xdr:rowOff>
    </xdr:from>
    <xdr:to>
      <xdr:col>6</xdr:col>
      <xdr:colOff>304800</xdr:colOff>
      <xdr:row>60</xdr:row>
      <xdr:rowOff>533400</xdr:rowOff>
    </xdr:to>
    <xdr:sp macro="" textlink="">
      <xdr:nvSpPr>
        <xdr:cNvPr id="29" name="Stačiakampis: suapvalinti kampai 28">
          <a:extLst>
            <a:ext uri="{FF2B5EF4-FFF2-40B4-BE49-F238E27FC236}">
              <a16:creationId xmlns:a16="http://schemas.microsoft.com/office/drawing/2014/main" xmlns="" id="{03DFEBE5-117A-430E-9B9A-4EF63636F12C}"/>
            </a:ext>
          </a:extLst>
        </xdr:cNvPr>
        <xdr:cNvSpPr/>
      </xdr:nvSpPr>
      <xdr:spPr>
        <a:xfrm>
          <a:off x="2148840" y="404164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72</xdr:row>
      <xdr:rowOff>495300</xdr:rowOff>
    </xdr:from>
    <xdr:to>
      <xdr:col>5</xdr:col>
      <xdr:colOff>220980</xdr:colOff>
      <xdr:row>72</xdr:row>
      <xdr:rowOff>1005840</xdr:rowOff>
    </xdr:to>
    <xdr:sp macro="" textlink="">
      <xdr:nvSpPr>
        <xdr:cNvPr id="30" name="Stačiakampis: suapvalinti kampai 29">
          <a:extLst>
            <a:ext uri="{FF2B5EF4-FFF2-40B4-BE49-F238E27FC236}">
              <a16:creationId xmlns:a16="http://schemas.microsoft.com/office/drawing/2014/main" xmlns="" id="{E2F39789-B3D1-456E-909B-A28DE45C7EC5}"/>
            </a:ext>
          </a:extLst>
        </xdr:cNvPr>
        <xdr:cNvSpPr/>
      </xdr:nvSpPr>
      <xdr:spPr>
        <a:xfrm>
          <a:off x="2179320" y="431749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72</xdr:row>
      <xdr:rowOff>76200</xdr:rowOff>
    </xdr:from>
    <xdr:to>
      <xdr:col>3</xdr:col>
      <xdr:colOff>1874520</xdr:colOff>
      <xdr:row>72</xdr:row>
      <xdr:rowOff>396240</xdr:rowOff>
    </xdr:to>
    <xdr:sp macro="" textlink="">
      <xdr:nvSpPr>
        <xdr:cNvPr id="32" name="Stačiakampis: suapvalinti kampai 31">
          <a:extLst>
            <a:ext uri="{FF2B5EF4-FFF2-40B4-BE49-F238E27FC236}">
              <a16:creationId xmlns:a16="http://schemas.microsoft.com/office/drawing/2014/main" xmlns="" id="{57EE14AF-0EFD-4418-B071-90EBA7FE482F}"/>
            </a:ext>
          </a:extLst>
        </xdr:cNvPr>
        <xdr:cNvSpPr/>
      </xdr:nvSpPr>
      <xdr:spPr>
        <a:xfrm>
          <a:off x="4533900" y="509625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76</xdr:row>
      <xdr:rowOff>45720</xdr:rowOff>
    </xdr:from>
    <xdr:to>
      <xdr:col>6</xdr:col>
      <xdr:colOff>381000</xdr:colOff>
      <xdr:row>76</xdr:row>
      <xdr:rowOff>548640</xdr:rowOff>
    </xdr:to>
    <xdr:sp macro="" textlink="">
      <xdr:nvSpPr>
        <xdr:cNvPr id="33" name="Stačiakampis: suapvalinti kampai 32">
          <a:extLst>
            <a:ext uri="{FF2B5EF4-FFF2-40B4-BE49-F238E27FC236}">
              <a16:creationId xmlns:a16="http://schemas.microsoft.com/office/drawing/2014/main" xmlns="" id="{2713BA25-FDF3-4138-AAB1-30AA64CFAF38}"/>
            </a:ext>
          </a:extLst>
        </xdr:cNvPr>
        <xdr:cNvSpPr/>
      </xdr:nvSpPr>
      <xdr:spPr>
        <a:xfrm>
          <a:off x="2171700" y="554812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77</xdr:row>
      <xdr:rowOff>38100</xdr:rowOff>
    </xdr:from>
    <xdr:to>
      <xdr:col>6</xdr:col>
      <xdr:colOff>342900</xdr:colOff>
      <xdr:row>77</xdr:row>
      <xdr:rowOff>548640</xdr:rowOff>
    </xdr:to>
    <xdr:sp macro="" textlink="">
      <xdr:nvSpPr>
        <xdr:cNvPr id="34" name="Stačiakampis: suapvalinti kampai 33">
          <a:extLst>
            <a:ext uri="{FF2B5EF4-FFF2-40B4-BE49-F238E27FC236}">
              <a16:creationId xmlns:a16="http://schemas.microsoft.com/office/drawing/2014/main" xmlns="" id="{75D2AE13-F978-4CF7-9DDD-58D617D4BAFE}"/>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78</xdr:row>
      <xdr:rowOff>45720</xdr:rowOff>
    </xdr:from>
    <xdr:to>
      <xdr:col>6</xdr:col>
      <xdr:colOff>304800</xdr:colOff>
      <xdr:row>78</xdr:row>
      <xdr:rowOff>541020</xdr:rowOff>
    </xdr:to>
    <xdr:sp macro="" textlink="">
      <xdr:nvSpPr>
        <xdr:cNvPr id="35" name="Stačiakampis: suapvalinti kampai 34">
          <a:extLst>
            <a:ext uri="{FF2B5EF4-FFF2-40B4-BE49-F238E27FC236}">
              <a16:creationId xmlns:a16="http://schemas.microsoft.com/office/drawing/2014/main" xmlns="" id="{678308F4-CEBC-4EE3-9E47-AE599F193E97}"/>
            </a:ext>
          </a:extLst>
        </xdr:cNvPr>
        <xdr:cNvSpPr/>
      </xdr:nvSpPr>
      <xdr:spPr>
        <a:xfrm>
          <a:off x="2148840" y="374675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79</xdr:row>
      <xdr:rowOff>38100</xdr:rowOff>
    </xdr:from>
    <xdr:to>
      <xdr:col>6</xdr:col>
      <xdr:colOff>320040</xdr:colOff>
      <xdr:row>79</xdr:row>
      <xdr:rowOff>533400</xdr:rowOff>
    </xdr:to>
    <xdr:sp macro="" textlink="">
      <xdr:nvSpPr>
        <xdr:cNvPr id="36" name="Stačiakampis: suapvalinti kampai 35">
          <a:extLst>
            <a:ext uri="{FF2B5EF4-FFF2-40B4-BE49-F238E27FC236}">
              <a16:creationId xmlns:a16="http://schemas.microsoft.com/office/drawing/2014/main" xmlns="" id="{FF007900-B8BF-42CA-9BE3-14474B6B782D}"/>
            </a:ext>
          </a:extLst>
        </xdr:cNvPr>
        <xdr:cNvSpPr/>
      </xdr:nvSpPr>
      <xdr:spPr>
        <a:xfrm>
          <a:off x="2164080" y="380847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80</xdr:row>
      <xdr:rowOff>45720</xdr:rowOff>
    </xdr:from>
    <xdr:to>
      <xdr:col>6</xdr:col>
      <xdr:colOff>320040</xdr:colOff>
      <xdr:row>80</xdr:row>
      <xdr:rowOff>541020</xdr:rowOff>
    </xdr:to>
    <xdr:sp macro="" textlink="">
      <xdr:nvSpPr>
        <xdr:cNvPr id="37" name="Stačiakampis: suapvalinti kampai 36">
          <a:extLst>
            <a:ext uri="{FF2B5EF4-FFF2-40B4-BE49-F238E27FC236}">
              <a16:creationId xmlns:a16="http://schemas.microsoft.com/office/drawing/2014/main" xmlns="" id="{3F6C361F-37EB-41D3-BD70-ED8C69852732}"/>
            </a:ext>
          </a:extLst>
        </xdr:cNvPr>
        <xdr:cNvSpPr/>
      </xdr:nvSpPr>
      <xdr:spPr>
        <a:xfrm>
          <a:off x="2164080" y="386638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bei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81</xdr:row>
      <xdr:rowOff>53340</xdr:rowOff>
    </xdr:from>
    <xdr:to>
      <xdr:col>6</xdr:col>
      <xdr:colOff>335280</xdr:colOff>
      <xdr:row>81</xdr:row>
      <xdr:rowOff>548640</xdr:rowOff>
    </xdr:to>
    <xdr:sp macro="" textlink="">
      <xdr:nvSpPr>
        <xdr:cNvPr id="38" name="Stačiakampis: suapvalinti kampai 37">
          <a:extLst>
            <a:ext uri="{FF2B5EF4-FFF2-40B4-BE49-F238E27FC236}">
              <a16:creationId xmlns:a16="http://schemas.microsoft.com/office/drawing/2014/main" xmlns="" id="{8B60A5F6-0AB4-4C13-AC03-3C1E3A0F14E8}"/>
            </a:ext>
          </a:extLst>
        </xdr:cNvPr>
        <xdr:cNvSpPr/>
      </xdr:nvSpPr>
      <xdr:spPr>
        <a:xfrm>
          <a:off x="2179320" y="39243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82</xdr:row>
      <xdr:rowOff>60960</xdr:rowOff>
    </xdr:from>
    <xdr:to>
      <xdr:col>6</xdr:col>
      <xdr:colOff>335280</xdr:colOff>
      <xdr:row>82</xdr:row>
      <xdr:rowOff>556260</xdr:rowOff>
    </xdr:to>
    <xdr:sp macro="" textlink="">
      <xdr:nvSpPr>
        <xdr:cNvPr id="39" name="Stačiakampis: suapvalinti kampai 38">
          <a:extLst>
            <a:ext uri="{FF2B5EF4-FFF2-40B4-BE49-F238E27FC236}">
              <a16:creationId xmlns:a16="http://schemas.microsoft.com/office/drawing/2014/main" xmlns="" id="{034119F7-C6A5-4F29-B7FB-A61F81B31DF2}"/>
            </a:ext>
          </a:extLst>
        </xdr:cNvPr>
        <xdr:cNvSpPr/>
      </xdr:nvSpPr>
      <xdr:spPr>
        <a:xfrm>
          <a:off x="2179320" y="591769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83</xdr:row>
      <xdr:rowOff>45720</xdr:rowOff>
    </xdr:from>
    <xdr:to>
      <xdr:col>6</xdr:col>
      <xdr:colOff>281940</xdr:colOff>
      <xdr:row>83</xdr:row>
      <xdr:rowOff>541020</xdr:rowOff>
    </xdr:to>
    <xdr:sp macro="" textlink="">
      <xdr:nvSpPr>
        <xdr:cNvPr id="40" name="Stačiakampis: suapvalinti kampai 39">
          <a:extLst>
            <a:ext uri="{FF2B5EF4-FFF2-40B4-BE49-F238E27FC236}">
              <a16:creationId xmlns:a16="http://schemas.microsoft.com/office/drawing/2014/main" xmlns="" id="{453F9664-3438-409E-B2BC-79842F095F40}"/>
            </a:ext>
          </a:extLst>
        </xdr:cNvPr>
        <xdr:cNvSpPr/>
      </xdr:nvSpPr>
      <xdr:spPr>
        <a:xfrm>
          <a:off x="2125980" y="59717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75</xdr:row>
      <xdr:rowOff>15240</xdr:rowOff>
    </xdr:from>
    <xdr:to>
      <xdr:col>4</xdr:col>
      <xdr:colOff>1272540</xdr:colOff>
      <xdr:row>75</xdr:row>
      <xdr:rowOff>472440</xdr:rowOff>
    </xdr:to>
    <xdr:sp macro="" textlink="">
      <xdr:nvSpPr>
        <xdr:cNvPr id="42" name="Stačiakampis: suapvalinti kampai 41">
          <a:extLst>
            <a:ext uri="{FF2B5EF4-FFF2-40B4-BE49-F238E27FC236}">
              <a16:creationId xmlns:a16="http://schemas.microsoft.com/office/drawing/2014/main" xmlns="" id="{CFEC6D5A-D72D-48DC-822B-7BD645C02F58}"/>
            </a:ext>
          </a:extLst>
        </xdr:cNvPr>
        <xdr:cNvSpPr/>
      </xdr:nvSpPr>
      <xdr:spPr>
        <a:xfrm>
          <a:off x="3688080" y="5494782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84</xdr:row>
      <xdr:rowOff>60960</xdr:rowOff>
    </xdr:from>
    <xdr:to>
      <xdr:col>6</xdr:col>
      <xdr:colOff>289560</xdr:colOff>
      <xdr:row>84</xdr:row>
      <xdr:rowOff>579120</xdr:rowOff>
    </xdr:to>
    <xdr:sp macro="" textlink="">
      <xdr:nvSpPr>
        <xdr:cNvPr id="45" name="Stačiakampis: suapvalinti kampai 44">
          <a:extLst>
            <a:ext uri="{FF2B5EF4-FFF2-40B4-BE49-F238E27FC236}">
              <a16:creationId xmlns:a16="http://schemas.microsoft.com/office/drawing/2014/main" xmlns="" id="{9EC68A9B-977E-4632-B14C-7A8AFBE55569}"/>
            </a:ext>
          </a:extLst>
        </xdr:cNvPr>
        <xdr:cNvSpPr/>
      </xdr:nvSpPr>
      <xdr:spPr>
        <a:xfrm>
          <a:off x="2133600" y="6030468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88</xdr:row>
      <xdr:rowOff>495300</xdr:rowOff>
    </xdr:from>
    <xdr:to>
      <xdr:col>5</xdr:col>
      <xdr:colOff>220980</xdr:colOff>
      <xdr:row>88</xdr:row>
      <xdr:rowOff>1005840</xdr:rowOff>
    </xdr:to>
    <xdr:sp macro="" textlink="">
      <xdr:nvSpPr>
        <xdr:cNvPr id="53" name="Stačiakampis: suapvalinti kampai 52">
          <a:extLst>
            <a:ext uri="{FF2B5EF4-FFF2-40B4-BE49-F238E27FC236}">
              <a16:creationId xmlns:a16="http://schemas.microsoft.com/office/drawing/2014/main" xmlns="" id="{A1B62F7E-BED5-4C61-AB27-E117AF5DE9CF}"/>
            </a:ext>
          </a:extLst>
        </xdr:cNvPr>
        <xdr:cNvSpPr/>
      </xdr:nvSpPr>
      <xdr:spPr>
        <a:xfrm>
          <a:off x="2179320" y="469163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ir naudojimąsi kultūros produktais bei paslaugomis</a:t>
          </a:r>
        </a:p>
      </xdr:txBody>
    </xdr:sp>
    <xdr:clientData/>
  </xdr:twoCellAnchor>
  <xdr:twoCellAnchor>
    <xdr:from>
      <xdr:col>1</xdr:col>
      <xdr:colOff>876300</xdr:colOff>
      <xdr:row>88</xdr:row>
      <xdr:rowOff>1097280</xdr:rowOff>
    </xdr:from>
    <xdr:to>
      <xdr:col>5</xdr:col>
      <xdr:colOff>243840</xdr:colOff>
      <xdr:row>88</xdr:row>
      <xdr:rowOff>1600200</xdr:rowOff>
    </xdr:to>
    <xdr:sp macro="" textlink="">
      <xdr:nvSpPr>
        <xdr:cNvPr id="54" name="Stačiakampis: suapvalinti kampai 53">
          <a:extLst>
            <a:ext uri="{FF2B5EF4-FFF2-40B4-BE49-F238E27FC236}">
              <a16:creationId xmlns:a16="http://schemas.microsoft.com/office/drawing/2014/main" xmlns="" id="{926C1BE4-A90F-4F32-9837-66680AA9F231}"/>
            </a:ext>
          </a:extLst>
        </xdr:cNvPr>
        <xdr:cNvSpPr/>
      </xdr:nvSpPr>
      <xdr:spPr>
        <a:xfrm>
          <a:off x="2202180" y="475183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profesionalaus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88</xdr:row>
      <xdr:rowOff>76200</xdr:rowOff>
    </xdr:from>
    <xdr:to>
      <xdr:col>3</xdr:col>
      <xdr:colOff>1546860</xdr:colOff>
      <xdr:row>88</xdr:row>
      <xdr:rowOff>396240</xdr:rowOff>
    </xdr:to>
    <xdr:sp macro="" textlink="">
      <xdr:nvSpPr>
        <xdr:cNvPr id="59" name="Stačiakampis: suapvalinti kampai 58">
          <a:extLst>
            <a:ext uri="{FF2B5EF4-FFF2-40B4-BE49-F238E27FC236}">
              <a16:creationId xmlns:a16="http://schemas.microsoft.com/office/drawing/2014/main" xmlns="" id="{2F1A8A8F-01C1-467E-B811-2127D17EFDA8}"/>
            </a:ext>
          </a:extLst>
        </xdr:cNvPr>
        <xdr:cNvSpPr/>
      </xdr:nvSpPr>
      <xdr:spPr>
        <a:xfrm>
          <a:off x="4533900" y="46497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88</xdr:row>
      <xdr:rowOff>1676400</xdr:rowOff>
    </xdr:from>
    <xdr:to>
      <xdr:col>5</xdr:col>
      <xdr:colOff>251460</xdr:colOff>
      <xdr:row>88</xdr:row>
      <xdr:rowOff>2179320</xdr:rowOff>
    </xdr:to>
    <xdr:sp macro="" textlink="">
      <xdr:nvSpPr>
        <xdr:cNvPr id="1024" name="Stačiakampis: suapvalinti kampai 1023">
          <a:extLst>
            <a:ext uri="{FF2B5EF4-FFF2-40B4-BE49-F238E27FC236}">
              <a16:creationId xmlns:a16="http://schemas.microsoft.com/office/drawing/2014/main" xmlns="" id="{FFD7F55D-857A-4A5A-940B-977F12F49A36}"/>
            </a:ext>
          </a:extLst>
        </xdr:cNvPr>
        <xdr:cNvSpPr/>
      </xdr:nvSpPr>
      <xdr:spPr>
        <a:xfrm>
          <a:off x="2209800" y="48097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92</xdr:row>
      <xdr:rowOff>495300</xdr:rowOff>
    </xdr:from>
    <xdr:to>
      <xdr:col>5</xdr:col>
      <xdr:colOff>220980</xdr:colOff>
      <xdr:row>92</xdr:row>
      <xdr:rowOff>1005840</xdr:rowOff>
    </xdr:to>
    <xdr:sp macro="" textlink="">
      <xdr:nvSpPr>
        <xdr:cNvPr id="1032" name="Stačiakampis: suapvalinti kampai 1031">
          <a:extLst>
            <a:ext uri="{FF2B5EF4-FFF2-40B4-BE49-F238E27FC236}">
              <a16:creationId xmlns:a16="http://schemas.microsoft.com/office/drawing/2014/main" xmlns="" id="{A13DD05A-B5CB-4507-BB36-8AC8114834CF}"/>
            </a:ext>
          </a:extLst>
        </xdr:cNvPr>
        <xdr:cNvSpPr/>
      </xdr:nvSpPr>
      <xdr:spPr>
        <a:xfrm>
          <a:off x="2179320" y="64282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92</xdr:row>
      <xdr:rowOff>1097280</xdr:rowOff>
    </xdr:from>
    <xdr:to>
      <xdr:col>5</xdr:col>
      <xdr:colOff>243840</xdr:colOff>
      <xdr:row>92</xdr:row>
      <xdr:rowOff>1600200</xdr:rowOff>
    </xdr:to>
    <xdr:sp macro="" textlink="">
      <xdr:nvSpPr>
        <xdr:cNvPr id="1037" name="Stačiakampis: suapvalinti kampai 1036">
          <a:extLst>
            <a:ext uri="{FF2B5EF4-FFF2-40B4-BE49-F238E27FC236}">
              <a16:creationId xmlns:a16="http://schemas.microsoft.com/office/drawing/2014/main" xmlns="" id="{525B641F-102E-46B8-80BA-533240D9A018}"/>
            </a:ext>
          </a:extLst>
        </xdr:cNvPr>
        <xdr:cNvSpPr/>
      </xdr:nvSpPr>
      <xdr:spPr>
        <a:xfrm>
          <a:off x="2202180" y="64884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92</xdr:row>
      <xdr:rowOff>76200</xdr:rowOff>
    </xdr:from>
    <xdr:to>
      <xdr:col>3</xdr:col>
      <xdr:colOff>1546860</xdr:colOff>
      <xdr:row>92</xdr:row>
      <xdr:rowOff>396240</xdr:rowOff>
    </xdr:to>
    <xdr:sp macro="" textlink="">
      <xdr:nvSpPr>
        <xdr:cNvPr id="1038" name="Stačiakampis: suapvalinti kampai 1037">
          <a:extLst>
            <a:ext uri="{FF2B5EF4-FFF2-40B4-BE49-F238E27FC236}">
              <a16:creationId xmlns:a16="http://schemas.microsoft.com/office/drawing/2014/main" xmlns="" id="{477C130C-8537-4A6C-9D8F-B43A0566C994}"/>
            </a:ext>
          </a:extLst>
        </xdr:cNvPr>
        <xdr:cNvSpPr/>
      </xdr:nvSpPr>
      <xdr:spPr>
        <a:xfrm>
          <a:off x="4533900" y="63863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96</xdr:row>
      <xdr:rowOff>495300</xdr:rowOff>
    </xdr:from>
    <xdr:to>
      <xdr:col>5</xdr:col>
      <xdr:colOff>220980</xdr:colOff>
      <xdr:row>96</xdr:row>
      <xdr:rowOff>990600</xdr:rowOff>
    </xdr:to>
    <xdr:sp macro="" textlink="">
      <xdr:nvSpPr>
        <xdr:cNvPr id="1040" name="Stačiakampis: suapvalinti kampai 1039">
          <a:extLst>
            <a:ext uri="{FF2B5EF4-FFF2-40B4-BE49-F238E27FC236}">
              <a16:creationId xmlns:a16="http://schemas.microsoft.com/office/drawing/2014/main" xmlns="" id="{0BCEDFAC-EF0C-4C6D-9502-B934D32F56DD}"/>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96</xdr:row>
      <xdr:rowOff>1074420</xdr:rowOff>
    </xdr:from>
    <xdr:to>
      <xdr:col>5</xdr:col>
      <xdr:colOff>243840</xdr:colOff>
      <xdr:row>96</xdr:row>
      <xdr:rowOff>1600200</xdr:rowOff>
    </xdr:to>
    <xdr:sp macro="" textlink="">
      <xdr:nvSpPr>
        <xdr:cNvPr id="1041" name="Stačiakampis: suapvalinti kampai 1040">
          <a:extLst>
            <a:ext uri="{FF2B5EF4-FFF2-40B4-BE49-F238E27FC236}">
              <a16:creationId xmlns:a16="http://schemas.microsoft.com/office/drawing/2014/main" xmlns="" id="{9AA10CC8-18BB-4433-88B7-2C4023EE00F5}"/>
            </a:ext>
          </a:extLst>
        </xdr:cNvPr>
        <xdr:cNvSpPr/>
      </xdr:nvSpPr>
      <xdr:spPr>
        <a:xfrm>
          <a:off x="2202180" y="7381494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96</xdr:row>
      <xdr:rowOff>45720</xdr:rowOff>
    </xdr:from>
    <xdr:to>
      <xdr:col>3</xdr:col>
      <xdr:colOff>1524000</xdr:colOff>
      <xdr:row>96</xdr:row>
      <xdr:rowOff>365760</xdr:rowOff>
    </xdr:to>
    <xdr:sp macro="" textlink="">
      <xdr:nvSpPr>
        <xdr:cNvPr id="1042" name="Stačiakampis: suapvalinti kampai 1041">
          <a:extLst>
            <a:ext uri="{FF2B5EF4-FFF2-40B4-BE49-F238E27FC236}">
              <a16:creationId xmlns:a16="http://schemas.microsoft.com/office/drawing/2014/main" xmlns="" id="{702EFC26-7720-41A3-8F30-CAD66628658C}"/>
            </a:ext>
          </a:extLst>
        </xdr:cNvPr>
        <xdr:cNvSpPr/>
      </xdr:nvSpPr>
      <xdr:spPr>
        <a:xfrm>
          <a:off x="4511040" y="72786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96</xdr:row>
      <xdr:rowOff>1676400</xdr:rowOff>
    </xdr:from>
    <xdr:to>
      <xdr:col>5</xdr:col>
      <xdr:colOff>251460</xdr:colOff>
      <xdr:row>96</xdr:row>
      <xdr:rowOff>2179320</xdr:rowOff>
    </xdr:to>
    <xdr:sp macro="" textlink="">
      <xdr:nvSpPr>
        <xdr:cNvPr id="1043" name="Stačiakampis: suapvalinti kampai 1042">
          <a:extLst>
            <a:ext uri="{FF2B5EF4-FFF2-40B4-BE49-F238E27FC236}">
              <a16:creationId xmlns:a16="http://schemas.microsoft.com/office/drawing/2014/main" xmlns="" id="{3968397E-D98C-4A47-B294-5FB6A3D915FC}"/>
            </a:ext>
          </a:extLst>
        </xdr:cNvPr>
        <xdr:cNvSpPr/>
      </xdr:nvSpPr>
      <xdr:spPr>
        <a:xfrm>
          <a:off x="2209800" y="654634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99060</xdr:colOff>
      <xdr:row>96</xdr:row>
      <xdr:rowOff>2270760</xdr:rowOff>
    </xdr:from>
    <xdr:to>
      <xdr:col>5</xdr:col>
      <xdr:colOff>1104900</xdr:colOff>
      <xdr:row>96</xdr:row>
      <xdr:rowOff>2773680</xdr:rowOff>
    </xdr:to>
    <xdr:sp macro="" textlink="">
      <xdr:nvSpPr>
        <xdr:cNvPr id="1044" name="Stačiakampis: suapvalinti kampai 1043">
          <a:extLst>
            <a:ext uri="{FF2B5EF4-FFF2-40B4-BE49-F238E27FC236}">
              <a16:creationId xmlns:a16="http://schemas.microsoft.com/office/drawing/2014/main" xmlns="" id="{13776669-060E-4612-971D-CAE871337188}"/>
            </a:ext>
          </a:extLst>
        </xdr:cNvPr>
        <xdr:cNvSpPr/>
      </xdr:nvSpPr>
      <xdr:spPr>
        <a:xfrm>
          <a:off x="1424940" y="75011280"/>
          <a:ext cx="93497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853440</xdr:colOff>
      <xdr:row>100</xdr:row>
      <xdr:rowOff>495300</xdr:rowOff>
    </xdr:from>
    <xdr:to>
      <xdr:col>5</xdr:col>
      <xdr:colOff>220980</xdr:colOff>
      <xdr:row>100</xdr:row>
      <xdr:rowOff>990600</xdr:rowOff>
    </xdr:to>
    <xdr:sp macro="" textlink="">
      <xdr:nvSpPr>
        <xdr:cNvPr id="1050" name="Stačiakampis: suapvalinti kampai 1049">
          <a:extLst>
            <a:ext uri="{FF2B5EF4-FFF2-40B4-BE49-F238E27FC236}">
              <a16:creationId xmlns:a16="http://schemas.microsoft.com/office/drawing/2014/main" xmlns="" id="{54B27C42-80CC-43CC-B8D8-13615A6CBBD4}"/>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396240</xdr:colOff>
      <xdr:row>100</xdr:row>
      <xdr:rowOff>1089660</xdr:rowOff>
    </xdr:from>
    <xdr:to>
      <xdr:col>5</xdr:col>
      <xdr:colOff>754380</xdr:colOff>
      <xdr:row>100</xdr:row>
      <xdr:rowOff>1615440</xdr:rowOff>
    </xdr:to>
    <xdr:sp macro="" textlink="">
      <xdr:nvSpPr>
        <xdr:cNvPr id="1051" name="Stačiakampis: suapvalinti kampai 1050">
          <a:extLst>
            <a:ext uri="{FF2B5EF4-FFF2-40B4-BE49-F238E27FC236}">
              <a16:creationId xmlns:a16="http://schemas.microsoft.com/office/drawing/2014/main" xmlns="" id="{1CD9373E-E078-4345-AEFA-246E2296BE5A}"/>
            </a:ext>
          </a:extLst>
        </xdr:cNvPr>
        <xdr:cNvSpPr/>
      </xdr:nvSpPr>
      <xdr:spPr>
        <a:xfrm>
          <a:off x="1722120" y="78821280"/>
          <a:ext cx="87020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bei paskatinti jų iniciatyvas, paskatinti gyventojų bendruomeniškumą ir pilietiškumą</a:t>
          </a:r>
        </a:p>
      </xdr:txBody>
    </xdr:sp>
    <xdr:clientData/>
  </xdr:twoCellAnchor>
  <xdr:twoCellAnchor>
    <xdr:from>
      <xdr:col>1</xdr:col>
      <xdr:colOff>2484120</xdr:colOff>
      <xdr:row>100</xdr:row>
      <xdr:rowOff>45720</xdr:rowOff>
    </xdr:from>
    <xdr:to>
      <xdr:col>4</xdr:col>
      <xdr:colOff>792480</xdr:colOff>
      <xdr:row>100</xdr:row>
      <xdr:rowOff>365760</xdr:rowOff>
    </xdr:to>
    <xdr:sp macro="" textlink="">
      <xdr:nvSpPr>
        <xdr:cNvPr id="1052" name="Stačiakampis: suapvalinti kampai 1051">
          <a:extLst>
            <a:ext uri="{FF2B5EF4-FFF2-40B4-BE49-F238E27FC236}">
              <a16:creationId xmlns:a16="http://schemas.microsoft.com/office/drawing/2014/main" xmlns="" id="{EC3997DF-59AA-49C3-9690-650C01F800C6}"/>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289560</xdr:colOff>
      <xdr:row>100</xdr:row>
      <xdr:rowOff>1676400</xdr:rowOff>
    </xdr:from>
    <xdr:to>
      <xdr:col>5</xdr:col>
      <xdr:colOff>891540</xdr:colOff>
      <xdr:row>100</xdr:row>
      <xdr:rowOff>2606040</xdr:rowOff>
    </xdr:to>
    <xdr:sp macro="" textlink="">
      <xdr:nvSpPr>
        <xdr:cNvPr id="1053" name="Stačiakampis: suapvalinti kampai 1052">
          <a:extLst>
            <a:ext uri="{FF2B5EF4-FFF2-40B4-BE49-F238E27FC236}">
              <a16:creationId xmlns:a16="http://schemas.microsoft.com/office/drawing/2014/main" xmlns="" id="{7B45F87E-3D18-49BF-AFC5-2CEAF089FD3F}"/>
            </a:ext>
          </a:extLst>
        </xdr:cNvPr>
        <xdr:cNvSpPr/>
      </xdr:nvSpPr>
      <xdr:spPr>
        <a:xfrm>
          <a:off x="1615440" y="79408020"/>
          <a:ext cx="894588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104</xdr:row>
      <xdr:rowOff>495300</xdr:rowOff>
    </xdr:from>
    <xdr:to>
      <xdr:col>5</xdr:col>
      <xdr:colOff>220980</xdr:colOff>
      <xdr:row>104</xdr:row>
      <xdr:rowOff>990600</xdr:rowOff>
    </xdr:to>
    <xdr:sp macro="" textlink="">
      <xdr:nvSpPr>
        <xdr:cNvPr id="1060" name="Stačiakampis: suapvalinti kampai 1059">
          <a:extLst>
            <a:ext uri="{FF2B5EF4-FFF2-40B4-BE49-F238E27FC236}">
              <a16:creationId xmlns:a16="http://schemas.microsoft.com/office/drawing/2014/main" xmlns="" id="{E24CD1EF-6CD5-4BA8-95F5-BA1780FE3393}"/>
            </a:ext>
          </a:extLst>
        </xdr:cNvPr>
        <xdr:cNvSpPr/>
      </xdr:nvSpPr>
      <xdr:spPr>
        <a:xfrm>
          <a:off x="2179320" y="782269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104</xdr:row>
      <xdr:rowOff>1066800</xdr:rowOff>
    </xdr:from>
    <xdr:to>
      <xdr:col>5</xdr:col>
      <xdr:colOff>220980</xdr:colOff>
      <xdr:row>104</xdr:row>
      <xdr:rowOff>1592580</xdr:rowOff>
    </xdr:to>
    <xdr:sp macro="" textlink="">
      <xdr:nvSpPr>
        <xdr:cNvPr id="1061" name="Stačiakampis: suapvalinti kampai 1060">
          <a:extLst>
            <a:ext uri="{FF2B5EF4-FFF2-40B4-BE49-F238E27FC236}">
              <a16:creationId xmlns:a16="http://schemas.microsoft.com/office/drawing/2014/main" xmlns="" id="{56890561-0135-4D10-9F06-8F277784C24A}"/>
            </a:ext>
          </a:extLst>
        </xdr:cNvPr>
        <xdr:cNvSpPr/>
      </xdr:nvSpPr>
      <xdr:spPr>
        <a:xfrm>
          <a:off x="2202180" y="853973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104</xdr:row>
      <xdr:rowOff>45720</xdr:rowOff>
    </xdr:from>
    <xdr:to>
      <xdr:col>4</xdr:col>
      <xdr:colOff>792480</xdr:colOff>
      <xdr:row>104</xdr:row>
      <xdr:rowOff>365760</xdr:rowOff>
    </xdr:to>
    <xdr:sp macro="" textlink="">
      <xdr:nvSpPr>
        <xdr:cNvPr id="1062" name="Stačiakampis: suapvalinti kampai 1061">
          <a:extLst>
            <a:ext uri="{FF2B5EF4-FFF2-40B4-BE49-F238E27FC236}">
              <a16:creationId xmlns:a16="http://schemas.microsoft.com/office/drawing/2014/main" xmlns="" id="{1D70C310-DECF-4305-965D-1545A07A92E9}"/>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108</xdr:row>
      <xdr:rowOff>495300</xdr:rowOff>
    </xdr:from>
    <xdr:to>
      <xdr:col>5</xdr:col>
      <xdr:colOff>220980</xdr:colOff>
      <xdr:row>108</xdr:row>
      <xdr:rowOff>990600</xdr:rowOff>
    </xdr:to>
    <xdr:sp macro="" textlink="">
      <xdr:nvSpPr>
        <xdr:cNvPr id="1064" name="Stačiakampis: suapvalinti kampai 1063">
          <a:extLst>
            <a:ext uri="{FF2B5EF4-FFF2-40B4-BE49-F238E27FC236}">
              <a16:creationId xmlns:a16="http://schemas.microsoft.com/office/drawing/2014/main" xmlns="" id="{8B059620-EE10-4266-BCAC-E82DDBC80CA7}"/>
            </a:ext>
          </a:extLst>
        </xdr:cNvPr>
        <xdr:cNvSpPr/>
      </xdr:nvSpPr>
      <xdr:spPr>
        <a:xfrm>
          <a:off x="2179320" y="848258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108</xdr:row>
      <xdr:rowOff>45720</xdr:rowOff>
    </xdr:from>
    <xdr:to>
      <xdr:col>4</xdr:col>
      <xdr:colOff>792480</xdr:colOff>
      <xdr:row>108</xdr:row>
      <xdr:rowOff>365760</xdr:rowOff>
    </xdr:to>
    <xdr:sp macro="" textlink="">
      <xdr:nvSpPr>
        <xdr:cNvPr id="1066" name="Stačiakampis: suapvalinti kampai 1065">
          <a:extLst>
            <a:ext uri="{FF2B5EF4-FFF2-40B4-BE49-F238E27FC236}">
              <a16:creationId xmlns:a16="http://schemas.microsoft.com/office/drawing/2014/main" xmlns="" id="{708755D7-B3BC-4A12-9173-4E59B85A6180}"/>
            </a:ext>
          </a:extLst>
        </xdr:cNvPr>
        <xdr:cNvSpPr/>
      </xdr:nvSpPr>
      <xdr:spPr>
        <a:xfrm>
          <a:off x="3810000" y="843762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0</xdr:colOff>
      <xdr:row>6</xdr:row>
      <xdr:rowOff>0</xdr:rowOff>
    </xdr:from>
    <xdr:to>
      <xdr:col>7</xdr:col>
      <xdr:colOff>579120</xdr:colOff>
      <xdr:row>20</xdr:row>
      <xdr:rowOff>137160</xdr:rowOff>
    </xdr:to>
    <xdr:graphicFrame macro="">
      <xdr:nvGraphicFramePr>
        <xdr:cNvPr id="31" name="Diagrama 30">
          <a:extLst>
            <a:ext uri="{FF2B5EF4-FFF2-40B4-BE49-F238E27FC236}">
              <a16:creationId xmlns:a16="http://schemas.microsoft.com/office/drawing/2014/main" xmlns="" id="{3C7E6FE4-C9AB-49D7-9422-AE00EBCC3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panevezys.lt/avilys/ofiles/default/03ab9b4f-673a-4b09-b61c-b58efa6cb6f4/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ow r="1">
          <cell r="B1">
            <v>2024</v>
          </cell>
        </row>
        <row r="2">
          <cell r="A2" t="str">
            <v>01 Programa</v>
          </cell>
          <cell r="B2">
            <v>12225.2</v>
          </cell>
        </row>
        <row r="3">
          <cell r="A3" t="str">
            <v>02 Programa</v>
          </cell>
          <cell r="B3">
            <v>28054.1</v>
          </cell>
        </row>
        <row r="4">
          <cell r="A4" t="str">
            <v>03 Programa</v>
          </cell>
          <cell r="B4">
            <v>651</v>
          </cell>
        </row>
        <row r="5">
          <cell r="A5" t="str">
            <v>04 Programa</v>
          </cell>
          <cell r="B5">
            <v>339</v>
          </cell>
        </row>
        <row r="6">
          <cell r="A6" t="str">
            <v>05 Programa</v>
          </cell>
          <cell r="B6">
            <v>2235</v>
          </cell>
        </row>
        <row r="7">
          <cell r="A7" t="str">
            <v>06 Programa</v>
          </cell>
          <cell r="B7">
            <v>3130.5</v>
          </cell>
        </row>
        <row r="8">
          <cell r="A8" t="str">
            <v>08 Programa</v>
          </cell>
          <cell r="B8">
            <v>389.6</v>
          </cell>
        </row>
        <row r="9">
          <cell r="A9" t="str">
            <v>09 Programa</v>
          </cell>
          <cell r="B9">
            <v>354.2</v>
          </cell>
        </row>
        <row r="10">
          <cell r="A10" t="str">
            <v>10 Programa</v>
          </cell>
          <cell r="B10">
            <v>18735.8</v>
          </cell>
        </row>
        <row r="11">
          <cell r="A11" t="str">
            <v>11 Programa</v>
          </cell>
          <cell r="B11">
            <v>9958.7999999999993</v>
          </cell>
        </row>
        <row r="12">
          <cell r="A12" t="str">
            <v>12 Programa</v>
          </cell>
          <cell r="B12">
            <v>4442.3</v>
          </cell>
        </row>
        <row r="13">
          <cell r="A13" t="str">
            <v>13 Programa</v>
          </cell>
          <cell r="B13">
            <v>79383.3</v>
          </cell>
        </row>
        <row r="14">
          <cell r="A14" t="str">
            <v>14 Programa</v>
          </cell>
          <cell r="B14">
            <v>184.5</v>
          </cell>
        </row>
        <row r="15">
          <cell r="A15" t="str">
            <v>15 Programa</v>
          </cell>
          <cell r="B15">
            <v>51721.1</v>
          </cell>
        </row>
        <row r="16">
          <cell r="A16" t="str">
            <v>16 Programa</v>
          </cell>
          <cell r="B16">
            <v>1163.7</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B5" sqref="B5"/>
    </sheetView>
  </sheetViews>
  <sheetFormatPr defaultRowHeight="14.4" x14ac:dyDescent="0.3"/>
  <cols>
    <col min="1" max="1" width="19.5546875" customWidth="1"/>
    <col min="2" max="2" width="38.33203125" customWidth="1"/>
    <col min="3" max="3" width="24.33203125" customWidth="1"/>
    <col min="4" max="4" width="22.88671875" customWidth="1"/>
    <col min="5" max="5" width="26.44140625" customWidth="1"/>
    <col min="6" max="6" width="14.88671875" customWidth="1"/>
    <col min="7" max="7" width="25.88671875" customWidth="1"/>
    <col min="8" max="8" width="22.88671875" customWidth="1"/>
  </cols>
  <sheetData>
    <row r="1" spans="1:14" ht="15.6" x14ac:dyDescent="0.3">
      <c r="A1" s="598"/>
      <c r="B1" s="598"/>
      <c r="C1" s="598"/>
      <c r="D1" s="598"/>
      <c r="E1" s="598"/>
      <c r="F1" s="598"/>
      <c r="G1" s="598"/>
      <c r="H1" s="598"/>
      <c r="I1" s="598"/>
      <c r="J1" s="598"/>
      <c r="K1" s="598"/>
      <c r="L1" s="598"/>
      <c r="M1" s="598"/>
      <c r="N1" s="598"/>
    </row>
    <row r="2" spans="1:14" ht="15.6" x14ac:dyDescent="0.3">
      <c r="A2" s="3"/>
      <c r="B2" s="3"/>
      <c r="C2" s="3"/>
      <c r="D2" s="3"/>
      <c r="E2" s="3"/>
      <c r="F2" s="3"/>
      <c r="G2" s="3" t="s">
        <v>0</v>
      </c>
      <c r="H2" s="3"/>
    </row>
    <row r="3" spans="1:14" ht="15.6" x14ac:dyDescent="0.3">
      <c r="A3" s="3"/>
      <c r="B3" s="3"/>
      <c r="C3" s="3"/>
      <c r="D3" s="3"/>
      <c r="E3" s="3"/>
      <c r="F3" s="3"/>
      <c r="G3" s="3" t="s">
        <v>715</v>
      </c>
      <c r="H3" s="3"/>
    </row>
    <row r="4" spans="1:14" ht="15.6" x14ac:dyDescent="0.3">
      <c r="A4" s="3"/>
      <c r="B4" s="3"/>
      <c r="C4" s="3"/>
      <c r="D4" s="3"/>
      <c r="E4" s="3"/>
      <c r="F4" s="3"/>
      <c r="G4" s="3" t="s">
        <v>1</v>
      </c>
      <c r="H4" s="3"/>
    </row>
    <row r="5" spans="1:14" ht="15.6" x14ac:dyDescent="0.3">
      <c r="A5" s="2"/>
    </row>
    <row r="6" spans="1:14" ht="15.6" x14ac:dyDescent="0.3">
      <c r="A6" s="598" t="s">
        <v>2</v>
      </c>
      <c r="B6" s="598"/>
      <c r="C6" s="598"/>
      <c r="D6" s="598"/>
      <c r="E6" s="598"/>
      <c r="F6" s="598"/>
      <c r="G6" s="598"/>
      <c r="H6" s="598"/>
    </row>
    <row r="7" spans="1:14" ht="15.6" x14ac:dyDescent="0.3">
      <c r="A7" s="598" t="s">
        <v>3</v>
      </c>
      <c r="B7" s="598"/>
      <c r="C7" s="598"/>
      <c r="D7" s="598"/>
      <c r="E7" s="598"/>
      <c r="F7" s="598"/>
      <c r="G7" s="598"/>
      <c r="H7" s="598"/>
    </row>
    <row r="8" spans="1:14" ht="16.2" x14ac:dyDescent="0.3">
      <c r="A8" s="30"/>
    </row>
    <row r="9" spans="1:14" ht="15.6" x14ac:dyDescent="0.3">
      <c r="A9" s="599" t="s">
        <v>4</v>
      </c>
      <c r="B9" s="599"/>
      <c r="C9" s="599"/>
      <c r="D9" s="599"/>
      <c r="E9" s="599"/>
      <c r="F9" s="599"/>
      <c r="G9" s="599"/>
      <c r="H9" s="599"/>
      <c r="I9" s="29"/>
      <c r="J9" s="29"/>
      <c r="K9" s="29"/>
      <c r="L9" s="29"/>
      <c r="M9" s="29"/>
      <c r="N9" s="29"/>
    </row>
    <row r="10" spans="1:14" ht="15.6" x14ac:dyDescent="0.3">
      <c r="A10" s="599" t="s">
        <v>5</v>
      </c>
      <c r="B10" s="599"/>
      <c r="C10" s="599"/>
      <c r="D10" s="599"/>
      <c r="E10" s="599"/>
      <c r="F10" s="599"/>
      <c r="G10" s="599"/>
      <c r="H10" s="599"/>
      <c r="I10" s="29"/>
      <c r="J10" s="29"/>
      <c r="K10" s="29"/>
      <c r="L10" s="29"/>
      <c r="M10" s="29"/>
      <c r="N10" s="29"/>
    </row>
    <row r="11" spans="1:14" x14ac:dyDescent="0.3">
      <c r="A11" s="5"/>
    </row>
    <row r="12" spans="1:14" ht="128.4" customHeight="1" x14ac:dyDescent="0.3">
      <c r="A12" s="596" t="s">
        <v>716</v>
      </c>
      <c r="B12" s="597"/>
      <c r="C12" s="597"/>
      <c r="D12" s="597"/>
      <c r="E12" s="597"/>
      <c r="F12" s="597"/>
      <c r="G12" s="597"/>
      <c r="H12" s="597"/>
    </row>
    <row r="13" spans="1:14" ht="15.6" x14ac:dyDescent="0.3">
      <c r="A13" s="3"/>
    </row>
    <row r="14" spans="1:14" ht="175.2" customHeight="1" x14ac:dyDescent="0.3">
      <c r="A14" s="594" t="s">
        <v>726</v>
      </c>
      <c r="B14" s="595"/>
      <c r="C14" s="595"/>
      <c r="D14" s="595"/>
      <c r="E14" s="595"/>
      <c r="F14" s="595"/>
      <c r="G14" s="595"/>
      <c r="H14" s="595"/>
    </row>
    <row r="16" spans="1:14" ht="161.4" customHeight="1" x14ac:dyDescent="0.3">
      <c r="A16" s="594" t="s">
        <v>722</v>
      </c>
      <c r="B16" s="594"/>
      <c r="C16" s="594"/>
      <c r="D16" s="594"/>
      <c r="E16" s="594"/>
      <c r="F16" s="594"/>
      <c r="G16" s="594"/>
      <c r="H16" s="594"/>
    </row>
    <row r="18" spans="1:8" ht="104.4" customHeight="1" x14ac:dyDescent="0.3">
      <c r="A18" s="594" t="s">
        <v>723</v>
      </c>
      <c r="B18" s="594"/>
      <c r="C18" s="594"/>
      <c r="D18" s="594"/>
      <c r="E18" s="594"/>
      <c r="F18" s="594"/>
      <c r="G18" s="594"/>
      <c r="H18" s="594"/>
    </row>
  </sheetData>
  <mergeCells count="9">
    <mergeCell ref="A14:H14"/>
    <mergeCell ref="A16:H16"/>
    <mergeCell ref="A18:H18"/>
    <mergeCell ref="A12:H12"/>
    <mergeCell ref="A1:N1"/>
    <mergeCell ref="A6:H6"/>
    <mergeCell ref="A7:H7"/>
    <mergeCell ref="A10:H10"/>
    <mergeCell ref="A9:H9"/>
  </mergeCell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C24" sqref="C24"/>
    </sheetView>
  </sheetViews>
  <sheetFormatPr defaultRowHeight="14.4" x14ac:dyDescent="0.3"/>
  <cols>
    <col min="1" max="1" width="10.6640625" customWidth="1"/>
    <col min="2" max="2" width="53.33203125" customWidth="1"/>
  </cols>
  <sheetData>
    <row r="1" spans="1:2" ht="15" thickBot="1" x14ac:dyDescent="0.35">
      <c r="B1" t="s">
        <v>896</v>
      </c>
    </row>
    <row r="2" spans="1:2" ht="31.8" thickBot="1" x14ac:dyDescent="0.35">
      <c r="A2" s="328" t="s">
        <v>897</v>
      </c>
      <c r="B2" s="329" t="s">
        <v>898</v>
      </c>
    </row>
    <row r="3" spans="1:2" ht="15.6" x14ac:dyDescent="0.3">
      <c r="A3" s="330">
        <v>0</v>
      </c>
      <c r="B3" s="331" t="s">
        <v>899</v>
      </c>
    </row>
    <row r="4" spans="1:2" ht="15.6" x14ac:dyDescent="0.3">
      <c r="A4" s="332">
        <v>1</v>
      </c>
      <c r="B4" s="333" t="s">
        <v>900</v>
      </c>
    </row>
    <row r="5" spans="1:2" ht="15.6" x14ac:dyDescent="0.3">
      <c r="A5" s="332">
        <v>2</v>
      </c>
      <c r="B5" s="333" t="s">
        <v>901</v>
      </c>
    </row>
    <row r="6" spans="1:2" ht="15.6" x14ac:dyDescent="0.3">
      <c r="A6" s="332">
        <v>3</v>
      </c>
      <c r="B6" s="333" t="s">
        <v>902</v>
      </c>
    </row>
    <row r="7" spans="1:2" ht="15.6" x14ac:dyDescent="0.3">
      <c r="A7" s="332">
        <v>4</v>
      </c>
      <c r="B7" s="333" t="s">
        <v>903</v>
      </c>
    </row>
    <row r="8" spans="1:2" ht="15.6" x14ac:dyDescent="0.3">
      <c r="A8" s="332">
        <v>5</v>
      </c>
      <c r="B8" s="333" t="s">
        <v>904</v>
      </c>
    </row>
    <row r="9" spans="1:2" ht="15.6" x14ac:dyDescent="0.3">
      <c r="A9" s="332">
        <v>6</v>
      </c>
      <c r="B9" s="333" t="s">
        <v>905</v>
      </c>
    </row>
    <row r="10" spans="1:2" ht="15.6" x14ac:dyDescent="0.3">
      <c r="A10" s="332">
        <v>7</v>
      </c>
      <c r="B10" s="333" t="s">
        <v>906</v>
      </c>
    </row>
    <row r="11" spans="1:2" ht="15.6" x14ac:dyDescent="0.3">
      <c r="A11" s="332">
        <v>8</v>
      </c>
      <c r="B11" s="333" t="s">
        <v>907</v>
      </c>
    </row>
    <row r="12" spans="1:2" ht="15.6" x14ac:dyDescent="0.3">
      <c r="A12" s="332">
        <v>9</v>
      </c>
      <c r="B12" s="333" t="s">
        <v>908</v>
      </c>
    </row>
    <row r="13" spans="1:2" ht="15.6" x14ac:dyDescent="0.3">
      <c r="A13" s="332">
        <v>10</v>
      </c>
      <c r="B13" s="333" t="s">
        <v>909</v>
      </c>
    </row>
    <row r="14" spans="1:2" ht="15.6" x14ac:dyDescent="0.3">
      <c r="A14" s="332">
        <v>11</v>
      </c>
      <c r="B14" s="333" t="s">
        <v>910</v>
      </c>
    </row>
    <row r="15" spans="1:2" ht="15.6" x14ac:dyDescent="0.3">
      <c r="A15" s="332">
        <v>12</v>
      </c>
      <c r="B15" s="333" t="s">
        <v>911</v>
      </c>
    </row>
    <row r="16" spans="1:2" ht="15.6" x14ac:dyDescent="0.3">
      <c r="A16" s="332">
        <v>13</v>
      </c>
      <c r="B16" s="333" t="s">
        <v>912</v>
      </c>
    </row>
    <row r="17" spans="1:2" ht="15.6" x14ac:dyDescent="0.3">
      <c r="A17" s="332">
        <v>14</v>
      </c>
      <c r="B17" s="333" t="s">
        <v>913</v>
      </c>
    </row>
    <row r="18" spans="1:2" ht="15.6" x14ac:dyDescent="0.3">
      <c r="A18" s="332">
        <v>15</v>
      </c>
      <c r="B18" s="333" t="s">
        <v>914</v>
      </c>
    </row>
    <row r="19" spans="1:2" ht="15.6" x14ac:dyDescent="0.3">
      <c r="A19" s="332">
        <v>16</v>
      </c>
      <c r="B19" s="333" t="s">
        <v>1646</v>
      </c>
    </row>
    <row r="20" spans="1:2" ht="15.6" x14ac:dyDescent="0.3">
      <c r="A20" s="332">
        <v>17</v>
      </c>
      <c r="B20" s="333" t="s">
        <v>915</v>
      </c>
    </row>
    <row r="21" spans="1:2" ht="15.6" x14ac:dyDescent="0.3">
      <c r="A21" s="332">
        <v>18</v>
      </c>
      <c r="B21" s="333" t="s">
        <v>916</v>
      </c>
    </row>
    <row r="22" spans="1:2" ht="15.6" x14ac:dyDescent="0.3">
      <c r="A22" s="332">
        <v>19</v>
      </c>
      <c r="B22" s="333" t="s">
        <v>1647</v>
      </c>
    </row>
    <row r="23" spans="1:2" ht="16.2" thickBot="1" x14ac:dyDescent="0.35">
      <c r="A23" s="334">
        <v>20</v>
      </c>
      <c r="B23" s="335" t="s">
        <v>1648</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L2" sqref="L2"/>
    </sheetView>
  </sheetViews>
  <sheetFormatPr defaultRowHeight="14.4" x14ac:dyDescent="0.3"/>
  <cols>
    <col min="1" max="1" width="28.109375" customWidth="1"/>
    <col min="2" max="2" width="24.109375" customWidth="1"/>
    <col min="3" max="3" width="21.109375" customWidth="1"/>
    <col min="4" max="4" width="15.5546875" customWidth="1"/>
    <col min="5" max="5" width="13" customWidth="1"/>
    <col min="6" max="6" width="15.5546875" customWidth="1"/>
    <col min="7" max="7" width="12.88671875" customWidth="1"/>
    <col min="8" max="8" width="24" customWidth="1"/>
  </cols>
  <sheetData>
    <row r="2" spans="1:8" ht="15.6" x14ac:dyDescent="0.3">
      <c r="A2" s="599" t="s">
        <v>6</v>
      </c>
      <c r="B2" s="599"/>
      <c r="C2" s="599"/>
      <c r="D2" s="599"/>
      <c r="E2" s="599"/>
      <c r="F2" s="599"/>
      <c r="G2" s="599"/>
      <c r="H2" s="599"/>
    </row>
    <row r="3" spans="1:8" ht="15.6" x14ac:dyDescent="0.3">
      <c r="A3" s="603" t="s">
        <v>721</v>
      </c>
      <c r="B3" s="603"/>
      <c r="C3" s="603"/>
      <c r="D3" s="603"/>
      <c r="E3" s="603"/>
      <c r="F3" s="603"/>
      <c r="G3" s="603"/>
      <c r="H3" s="603"/>
    </row>
    <row r="4" spans="1:8" ht="15.6" x14ac:dyDescent="0.3">
      <c r="A4" s="201"/>
      <c r="B4" s="201"/>
      <c r="C4" s="201"/>
      <c r="D4" s="201"/>
      <c r="E4" s="201"/>
      <c r="F4" s="201"/>
      <c r="G4" s="201"/>
      <c r="H4" s="201"/>
    </row>
    <row r="5" spans="1:8" ht="320.39999999999998" customHeight="1" x14ac:dyDescent="0.3">
      <c r="A5" s="604" t="s">
        <v>717</v>
      </c>
      <c r="B5" s="595"/>
      <c r="C5" s="595"/>
      <c r="D5" s="595"/>
      <c r="E5" s="595"/>
      <c r="F5" s="595"/>
      <c r="G5" s="595"/>
      <c r="H5" s="595"/>
    </row>
    <row r="7" spans="1:8" ht="225" customHeight="1" x14ac:dyDescent="0.3">
      <c r="A7" s="594" t="s">
        <v>718</v>
      </c>
      <c r="B7" s="594"/>
      <c r="C7" s="594"/>
      <c r="D7" s="594"/>
      <c r="E7" s="594"/>
      <c r="F7" s="594"/>
      <c r="G7" s="594"/>
      <c r="H7" s="594"/>
    </row>
    <row r="9" spans="1:8" ht="220.2" customHeight="1" x14ac:dyDescent="0.3">
      <c r="A9" s="600" t="s">
        <v>719</v>
      </c>
      <c r="B9" s="601"/>
      <c r="C9" s="601"/>
      <c r="D9" s="601"/>
      <c r="E9" s="601"/>
      <c r="F9" s="601"/>
      <c r="G9" s="601"/>
      <c r="H9" s="601"/>
    </row>
    <row r="11" spans="1:8" ht="15.6" x14ac:dyDescent="0.3">
      <c r="A11" s="602" t="s">
        <v>720</v>
      </c>
      <c r="B11" s="602"/>
      <c r="C11" s="602"/>
      <c r="D11" s="602"/>
      <c r="E11" s="602"/>
      <c r="F11" s="602"/>
      <c r="G11" s="602"/>
      <c r="H11" s="602"/>
    </row>
  </sheetData>
  <mergeCells count="6">
    <mergeCell ref="A9:H9"/>
    <mergeCell ref="A11:H11"/>
    <mergeCell ref="A2:H2"/>
    <mergeCell ref="A3:H3"/>
    <mergeCell ref="A5:H5"/>
    <mergeCell ref="A7:H7"/>
  </mergeCells>
  <pageMargins left="0.98425196850393704" right="0.98425196850393704" top="0.98425196850393704" bottom="0.98425196850393704" header="0.51181102362204722" footer="0.5118110236220472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workbookViewId="0">
      <selection activeCell="L1" sqref="L1"/>
    </sheetView>
  </sheetViews>
  <sheetFormatPr defaultRowHeight="14.4" x14ac:dyDescent="0.3"/>
  <cols>
    <col min="1" max="1" width="23.44140625" customWidth="1"/>
    <col min="2" max="2" width="23" customWidth="1"/>
    <col min="3" max="3" width="15.88671875" customWidth="1"/>
    <col min="4" max="4" width="21.33203125" customWidth="1"/>
    <col min="5" max="5" width="20.5546875" customWidth="1"/>
    <col min="6" max="6" width="18" customWidth="1"/>
    <col min="7" max="7" width="17.6640625" customWidth="1"/>
  </cols>
  <sheetData>
    <row r="1" spans="1:8" ht="15.6" x14ac:dyDescent="0.3">
      <c r="A1" s="605" t="s">
        <v>9</v>
      </c>
      <c r="B1" s="605"/>
      <c r="C1" s="605"/>
      <c r="D1" s="605"/>
      <c r="E1" s="605"/>
      <c r="F1" s="605"/>
      <c r="G1" s="605"/>
      <c r="H1" s="605"/>
    </row>
    <row r="2" spans="1:8" ht="15.6" x14ac:dyDescent="0.3">
      <c r="A2" s="599" t="s">
        <v>10</v>
      </c>
      <c r="B2" s="599"/>
      <c r="C2" s="599"/>
      <c r="D2" s="599"/>
      <c r="E2" s="599"/>
      <c r="F2" s="599"/>
      <c r="G2" s="599"/>
      <c r="H2" s="599"/>
    </row>
    <row r="3" spans="1:8" x14ac:dyDescent="0.3">
      <c r="A3" s="6"/>
    </row>
    <row r="4" spans="1:8" ht="178.2" customHeight="1" x14ac:dyDescent="0.3">
      <c r="A4" s="606" t="s">
        <v>1669</v>
      </c>
      <c r="B4" s="606"/>
      <c r="C4" s="606"/>
      <c r="D4" s="606"/>
      <c r="E4" s="606"/>
      <c r="F4" s="606"/>
      <c r="G4" s="606"/>
      <c r="H4" s="606"/>
    </row>
    <row r="5" spans="1:8" x14ac:dyDescent="0.3">
      <c r="A5" s="31"/>
      <c r="B5" s="28"/>
      <c r="C5" s="28"/>
      <c r="D5" s="28"/>
      <c r="E5" s="28"/>
      <c r="F5" s="28"/>
      <c r="G5" s="28"/>
      <c r="H5" s="28"/>
    </row>
    <row r="6" spans="1:8" x14ac:dyDescent="0.3">
      <c r="A6" s="28"/>
      <c r="B6" s="28"/>
      <c r="C6" s="28"/>
      <c r="D6" s="28"/>
      <c r="E6" s="28"/>
      <c r="F6" s="28"/>
      <c r="G6" s="28"/>
      <c r="H6" s="28"/>
    </row>
    <row r="7" spans="1:8" x14ac:dyDescent="0.3">
      <c r="A7" s="28"/>
      <c r="B7" s="28"/>
      <c r="C7" s="28"/>
      <c r="D7" s="28"/>
      <c r="E7" s="28"/>
      <c r="F7" s="28"/>
      <c r="G7" s="28"/>
      <c r="H7" s="28"/>
    </row>
  </sheetData>
  <mergeCells count="3">
    <mergeCell ref="A1:H1"/>
    <mergeCell ref="A2:H2"/>
    <mergeCell ref="A4:H4"/>
  </mergeCells>
  <pageMargins left="0.7" right="0.7" top="0.75" bottom="0.75" header="0.3" footer="0.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0"/>
  <sheetViews>
    <sheetView workbookViewId="0">
      <selection activeCell="J22" sqref="J22"/>
    </sheetView>
  </sheetViews>
  <sheetFormatPr defaultRowHeight="14.4" x14ac:dyDescent="0.3"/>
  <cols>
    <col min="1" max="1" width="19.33203125" customWidth="1"/>
    <col min="2" max="2" width="43.5546875" customWidth="1"/>
    <col min="3" max="3" width="24.109375" customWidth="1"/>
    <col min="4" max="4" width="28.88671875" customWidth="1"/>
    <col min="5" max="5" width="25.109375" customWidth="1"/>
    <col min="6" max="6" width="23.109375" customWidth="1"/>
  </cols>
  <sheetData>
    <row r="2" spans="1:8" ht="16.2" thickBot="1" x14ac:dyDescent="0.35">
      <c r="A2" s="599" t="s">
        <v>11</v>
      </c>
      <c r="B2" s="599"/>
      <c r="C2" s="599"/>
      <c r="D2" s="599"/>
      <c r="E2" s="599"/>
      <c r="F2" s="599"/>
      <c r="G2" s="599"/>
      <c r="H2" s="599"/>
    </row>
    <row r="3" spans="1:8" ht="15.6" x14ac:dyDescent="0.3">
      <c r="A3" s="599" t="s">
        <v>1623</v>
      </c>
      <c r="B3" s="599"/>
      <c r="C3" s="599"/>
      <c r="D3" s="599"/>
      <c r="E3" s="599"/>
      <c r="F3" s="599"/>
      <c r="G3" s="599"/>
      <c r="H3" s="599"/>
    </row>
    <row r="4" spans="1:8" x14ac:dyDescent="0.3">
      <c r="A4" s="6"/>
    </row>
    <row r="5" spans="1:8" ht="116.4" customHeight="1" x14ac:dyDescent="0.3">
      <c r="A5" s="606" t="s">
        <v>724</v>
      </c>
      <c r="B5" s="608"/>
      <c r="C5" s="608"/>
      <c r="D5" s="608"/>
      <c r="E5" s="608"/>
      <c r="F5" s="608"/>
      <c r="G5" s="608"/>
      <c r="H5" s="608"/>
    </row>
    <row r="6" spans="1:8" ht="24" customHeight="1" x14ac:dyDescent="0.3">
      <c r="A6" s="600" t="s">
        <v>1671</v>
      </c>
      <c r="B6" s="602"/>
      <c r="C6" s="602"/>
      <c r="D6" s="602"/>
      <c r="E6" s="602"/>
      <c r="F6" s="602"/>
      <c r="G6" s="602"/>
      <c r="H6" s="602"/>
    </row>
    <row r="7" spans="1:8" ht="18.600000000000001" customHeight="1" x14ac:dyDescent="0.3">
      <c r="A7" s="209"/>
      <c r="B7" s="209"/>
      <c r="C7" s="209"/>
      <c r="D7" s="209"/>
      <c r="E7" s="209"/>
      <c r="F7" s="209"/>
      <c r="G7" s="209"/>
      <c r="H7" s="209"/>
    </row>
    <row r="8" spans="1:8" ht="18.600000000000001" customHeight="1" x14ac:dyDescent="0.3">
      <c r="A8" s="209"/>
      <c r="B8" s="209"/>
      <c r="C8" s="209"/>
      <c r="D8" s="209"/>
      <c r="E8" s="209"/>
      <c r="F8" s="209"/>
      <c r="G8" s="209"/>
      <c r="H8" s="209"/>
    </row>
    <row r="9" spans="1:8" ht="18.600000000000001" customHeight="1" x14ac:dyDescent="0.3">
      <c r="A9" s="209"/>
      <c r="B9" s="209"/>
      <c r="C9" s="209"/>
      <c r="D9" s="209"/>
      <c r="E9" s="209"/>
      <c r="F9" s="209"/>
      <c r="G9" s="209"/>
      <c r="H9" s="209"/>
    </row>
    <row r="10" spans="1:8" ht="18.600000000000001" customHeight="1" x14ac:dyDescent="0.3">
      <c r="A10" s="209"/>
      <c r="B10" s="209"/>
      <c r="C10" s="209"/>
      <c r="D10" s="209"/>
      <c r="E10" s="209"/>
      <c r="F10" s="209"/>
      <c r="G10" s="209"/>
      <c r="H10" s="209"/>
    </row>
    <row r="11" spans="1:8" ht="18.600000000000001" customHeight="1" x14ac:dyDescent="0.3">
      <c r="A11" s="209"/>
      <c r="B11" s="209"/>
      <c r="C11" s="209"/>
      <c r="D11" s="209"/>
      <c r="E11" s="209"/>
      <c r="F11" s="209"/>
      <c r="G11" s="209"/>
      <c r="H11" s="209"/>
    </row>
    <row r="12" spans="1:8" ht="18.600000000000001" customHeight="1" x14ac:dyDescent="0.3">
      <c r="A12" s="209"/>
      <c r="B12" s="209"/>
      <c r="C12" s="209"/>
      <c r="D12" s="209"/>
      <c r="E12" s="209"/>
      <c r="F12" s="209"/>
      <c r="G12" s="209"/>
      <c r="H12" s="209"/>
    </row>
    <row r="13" spans="1:8" ht="18.600000000000001" customHeight="1" x14ac:dyDescent="0.3">
      <c r="A13" s="209"/>
      <c r="B13" s="209"/>
      <c r="C13" s="209"/>
      <c r="D13" s="209"/>
      <c r="E13" s="209"/>
      <c r="F13" s="209"/>
      <c r="G13" s="209"/>
      <c r="H13" s="209"/>
    </row>
    <row r="14" spans="1:8" ht="18.600000000000001" customHeight="1" x14ac:dyDescent="0.3">
      <c r="A14" s="209"/>
      <c r="B14" s="209"/>
      <c r="C14" s="209"/>
      <c r="D14" s="209"/>
      <c r="E14" s="209"/>
      <c r="F14" s="209"/>
      <c r="G14" s="209"/>
      <c r="H14" s="209"/>
    </row>
    <row r="15" spans="1:8" ht="18.600000000000001" customHeight="1" x14ac:dyDescent="0.3">
      <c r="A15" s="209"/>
      <c r="B15" s="209"/>
      <c r="C15" s="209"/>
      <c r="D15" s="209"/>
      <c r="E15" s="209"/>
      <c r="F15" s="209"/>
      <c r="G15" s="209"/>
      <c r="H15" s="209"/>
    </row>
    <row r="16" spans="1:8" ht="18.600000000000001" customHeight="1" x14ac:dyDescent="0.3">
      <c r="A16" s="209"/>
      <c r="B16" s="209"/>
      <c r="C16" s="209"/>
      <c r="D16" s="209"/>
      <c r="E16" s="209"/>
      <c r="F16" s="209"/>
      <c r="G16" s="209"/>
      <c r="H16" s="209"/>
    </row>
    <row r="17" spans="1:8" ht="18.600000000000001" customHeight="1" x14ac:dyDescent="0.3">
      <c r="A17" s="208"/>
      <c r="B17" s="208"/>
      <c r="C17" s="208"/>
      <c r="D17" s="208"/>
      <c r="E17" s="208"/>
      <c r="F17" s="208"/>
      <c r="G17" s="208"/>
      <c r="H17" s="208"/>
    </row>
    <row r="18" spans="1:8" ht="18.600000000000001" customHeight="1" x14ac:dyDescent="0.3">
      <c r="A18" s="208"/>
      <c r="B18" s="208"/>
      <c r="C18" s="208"/>
      <c r="D18" s="208"/>
      <c r="E18" s="208"/>
      <c r="F18" s="208"/>
      <c r="G18" s="208"/>
      <c r="H18" s="208"/>
    </row>
    <row r="19" spans="1:8" ht="18.600000000000001" customHeight="1" x14ac:dyDescent="0.3">
      <c r="A19" s="208"/>
      <c r="B19" s="208"/>
      <c r="C19" s="208"/>
      <c r="D19" s="208"/>
      <c r="E19" s="208"/>
      <c r="F19" s="208"/>
      <c r="G19" s="208"/>
      <c r="H19" s="208"/>
    </row>
    <row r="20" spans="1:8" ht="18.600000000000001" customHeight="1" x14ac:dyDescent="0.3">
      <c r="A20" s="208"/>
      <c r="B20" s="208"/>
      <c r="C20" s="208"/>
      <c r="D20" s="208"/>
      <c r="E20" s="208"/>
      <c r="F20" s="208"/>
      <c r="G20" s="208"/>
      <c r="H20" s="208"/>
    </row>
    <row r="21" spans="1:8" ht="18.600000000000001" customHeight="1" x14ac:dyDescent="0.3">
      <c r="A21" s="208"/>
      <c r="B21" s="208"/>
      <c r="C21" s="208"/>
      <c r="D21" s="208"/>
      <c r="E21" s="208"/>
      <c r="F21" s="208"/>
      <c r="G21" s="208"/>
      <c r="H21" s="208"/>
    </row>
    <row r="22" spans="1:8" ht="238.2" customHeight="1" x14ac:dyDescent="0.3">
      <c r="A22" s="609" t="s">
        <v>1528</v>
      </c>
      <c r="B22" s="610"/>
      <c r="C22" s="610"/>
      <c r="D22" s="610"/>
      <c r="E22" s="610"/>
      <c r="F22" s="610"/>
      <c r="G22" s="610"/>
      <c r="H22" s="610"/>
    </row>
    <row r="23" spans="1:8" ht="20.399999999999999" customHeight="1" x14ac:dyDescent="0.3">
      <c r="A23" s="207"/>
      <c r="B23" s="202" t="s">
        <v>725</v>
      </c>
      <c r="C23" s="202"/>
      <c r="D23" s="202"/>
      <c r="E23" s="202"/>
      <c r="F23" s="202"/>
      <c r="G23" s="202"/>
      <c r="H23" s="202"/>
    </row>
    <row r="24" spans="1:8" ht="25.95" customHeight="1" x14ac:dyDescent="0.3">
      <c r="A24" s="207"/>
      <c r="B24" s="202"/>
      <c r="C24" s="202"/>
      <c r="D24" s="202"/>
      <c r="E24" s="202"/>
      <c r="F24" s="202"/>
      <c r="G24" s="202"/>
      <c r="H24" s="202"/>
    </row>
    <row r="25" spans="1:8" ht="137.4" customHeight="1" x14ac:dyDescent="0.3">
      <c r="A25" s="205"/>
      <c r="B25" s="202"/>
      <c r="C25" s="202"/>
      <c r="D25" s="202"/>
      <c r="E25" s="202"/>
      <c r="F25" s="202"/>
      <c r="G25" s="202"/>
      <c r="H25" s="202"/>
    </row>
    <row r="26" spans="1:8" ht="207" customHeight="1" x14ac:dyDescent="0.3">
      <c r="A26" s="607" t="s">
        <v>1527</v>
      </c>
      <c r="B26" s="594"/>
      <c r="C26" s="594"/>
      <c r="D26" s="594"/>
      <c r="E26" s="594"/>
      <c r="F26" s="594"/>
      <c r="G26" s="594"/>
      <c r="H26" s="594"/>
    </row>
    <row r="27" spans="1:8" ht="43.95" customHeight="1" x14ac:dyDescent="0.3">
      <c r="A27" s="206"/>
      <c r="B27" s="203"/>
      <c r="C27" s="203"/>
      <c r="D27" s="203"/>
      <c r="E27" s="203"/>
      <c r="F27" s="203"/>
      <c r="G27" s="203"/>
      <c r="H27" s="203"/>
    </row>
    <row r="28" spans="1:8" ht="51" customHeight="1" x14ac:dyDescent="0.3">
      <c r="A28" s="206"/>
      <c r="B28" s="203"/>
      <c r="C28" s="203"/>
      <c r="D28" s="203"/>
      <c r="E28" s="203"/>
      <c r="F28" s="203"/>
      <c r="G28" s="203"/>
      <c r="H28" s="203"/>
    </row>
    <row r="29" spans="1:8" ht="43.95" customHeight="1" x14ac:dyDescent="0.3">
      <c r="A29" s="206"/>
      <c r="B29" s="203"/>
      <c r="C29" s="203"/>
      <c r="D29" s="203"/>
      <c r="E29" s="203"/>
      <c r="F29" s="203"/>
      <c r="G29" s="203"/>
      <c r="H29" s="203"/>
    </row>
    <row r="30" spans="1:8" ht="43.95" customHeight="1" x14ac:dyDescent="0.3">
      <c r="A30" s="206"/>
      <c r="B30" s="203"/>
      <c r="C30" s="203"/>
      <c r="D30" s="203"/>
      <c r="E30" s="203"/>
      <c r="F30" s="203"/>
      <c r="G30" s="203"/>
      <c r="H30" s="203"/>
    </row>
    <row r="31" spans="1:8" ht="43.95" customHeight="1" x14ac:dyDescent="0.3">
      <c r="A31" s="206"/>
      <c r="B31" s="203"/>
      <c r="C31" s="203"/>
      <c r="D31" s="203"/>
      <c r="E31" s="203"/>
      <c r="F31" s="203"/>
      <c r="G31" s="203"/>
      <c r="H31" s="203"/>
    </row>
    <row r="32" spans="1:8" ht="43.95" customHeight="1" x14ac:dyDescent="0.3">
      <c r="A32" s="206"/>
      <c r="B32" s="203"/>
      <c r="C32" s="203"/>
      <c r="D32" s="203"/>
      <c r="E32" s="203"/>
      <c r="F32" s="203"/>
      <c r="G32" s="203"/>
      <c r="H32" s="203"/>
    </row>
    <row r="33" spans="1:8" ht="46.2" customHeight="1" x14ac:dyDescent="0.3">
      <c r="A33" s="206"/>
      <c r="B33" s="203"/>
      <c r="C33" s="203"/>
      <c r="D33" s="203"/>
      <c r="E33" s="203"/>
      <c r="F33" s="203"/>
      <c r="G33" s="203"/>
      <c r="H33" s="203"/>
    </row>
    <row r="34" spans="1:8" ht="43.95" customHeight="1" x14ac:dyDescent="0.3">
      <c r="A34" s="206"/>
      <c r="B34" s="203"/>
      <c r="C34" s="203"/>
      <c r="D34" s="203"/>
      <c r="E34" s="203"/>
      <c r="F34" s="203"/>
      <c r="G34" s="203"/>
      <c r="H34" s="203"/>
    </row>
    <row r="35" spans="1:8" ht="51.6" customHeight="1" x14ac:dyDescent="0.3">
      <c r="A35" s="206"/>
      <c r="B35" s="203"/>
      <c r="C35" s="203"/>
      <c r="D35" s="203"/>
      <c r="E35" s="203"/>
      <c r="F35" s="203"/>
      <c r="G35" s="203"/>
      <c r="H35" s="203"/>
    </row>
    <row r="36" spans="1:8" ht="46.95" customHeight="1" x14ac:dyDescent="0.3">
      <c r="A36" s="206"/>
      <c r="B36" s="203"/>
      <c r="C36" s="203"/>
      <c r="D36" s="203"/>
      <c r="E36" s="203"/>
      <c r="F36" s="203"/>
      <c r="G36" s="203"/>
      <c r="H36" s="203"/>
    </row>
    <row r="37" spans="1:8" ht="46.95" customHeight="1" x14ac:dyDescent="0.3">
      <c r="A37" s="206"/>
      <c r="B37" s="203"/>
      <c r="C37" s="203"/>
      <c r="D37" s="203"/>
      <c r="E37" s="203"/>
      <c r="F37" s="203"/>
      <c r="G37" s="203"/>
      <c r="H37" s="203"/>
    </row>
    <row r="38" spans="1:8" ht="49.2" customHeight="1" x14ac:dyDescent="0.3">
      <c r="A38" s="206"/>
      <c r="B38" s="203"/>
      <c r="C38" s="203"/>
      <c r="D38" s="203"/>
      <c r="E38" s="203"/>
      <c r="F38" s="203"/>
      <c r="G38" s="203"/>
      <c r="H38" s="203"/>
    </row>
    <row r="39" spans="1:8" ht="46.95" customHeight="1" x14ac:dyDescent="0.3">
      <c r="A39" s="206"/>
      <c r="B39" s="203"/>
      <c r="C39" s="203"/>
      <c r="D39" s="203"/>
      <c r="E39" s="203"/>
      <c r="F39" s="203"/>
      <c r="G39" s="203"/>
      <c r="H39" s="203"/>
    </row>
    <row r="40" spans="1:8" ht="47.4" customHeight="1" x14ac:dyDescent="0.3">
      <c r="A40" s="206"/>
      <c r="B40" s="203"/>
      <c r="C40" s="203"/>
      <c r="D40" s="203"/>
      <c r="E40" s="203"/>
      <c r="F40" s="203"/>
      <c r="G40" s="203"/>
      <c r="H40" s="203"/>
    </row>
    <row r="41" spans="1:8" ht="48.6" customHeight="1" x14ac:dyDescent="0.3">
      <c r="A41" s="206"/>
      <c r="B41" s="203"/>
      <c r="C41" s="203"/>
      <c r="D41" s="203"/>
      <c r="E41" s="203"/>
      <c r="F41" s="203"/>
      <c r="G41" s="203"/>
      <c r="H41" s="203"/>
    </row>
    <row r="42" spans="1:8" ht="47.4" customHeight="1" x14ac:dyDescent="0.3">
      <c r="A42" s="206"/>
      <c r="B42" s="203"/>
      <c r="C42" s="203"/>
      <c r="D42" s="203"/>
      <c r="E42" s="203"/>
      <c r="F42" s="203"/>
      <c r="G42" s="203"/>
      <c r="H42" s="203"/>
    </row>
    <row r="43" spans="1:8" ht="21.6" customHeight="1" x14ac:dyDescent="0.3">
      <c r="A43" s="206"/>
      <c r="B43" s="203"/>
      <c r="C43" s="203"/>
      <c r="D43" s="203"/>
      <c r="E43" s="203"/>
      <c r="F43" s="203"/>
      <c r="G43" s="203"/>
      <c r="H43" s="203"/>
    </row>
    <row r="44" spans="1:8" ht="178.95" customHeight="1" x14ac:dyDescent="0.3">
      <c r="A44" s="594" t="s">
        <v>1526</v>
      </c>
      <c r="B44" s="595"/>
      <c r="C44" s="595"/>
      <c r="D44" s="595"/>
      <c r="E44" s="595"/>
      <c r="F44" s="595"/>
      <c r="G44" s="595"/>
      <c r="H44" s="595"/>
    </row>
    <row r="45" spans="1:8" ht="15" customHeight="1" x14ac:dyDescent="0.3">
      <c r="A45" s="203"/>
      <c r="B45" s="204"/>
      <c r="C45" s="204"/>
      <c r="D45" s="204"/>
      <c r="E45" s="204"/>
      <c r="F45" s="204"/>
      <c r="G45" s="204"/>
      <c r="H45" s="204"/>
    </row>
    <row r="46" spans="1:8" ht="185.4" customHeight="1" x14ac:dyDescent="0.3">
      <c r="A46" s="203"/>
      <c r="B46" s="203"/>
      <c r="C46" s="203"/>
      <c r="D46" s="203"/>
      <c r="E46" s="203"/>
      <c r="F46" s="203"/>
      <c r="G46" s="204"/>
      <c r="H46" s="204"/>
    </row>
    <row r="47" spans="1:8" ht="15" customHeight="1" x14ac:dyDescent="0.3">
      <c r="A47" s="203"/>
      <c r="B47" s="204"/>
      <c r="C47" s="204"/>
      <c r="D47" s="204"/>
      <c r="E47" s="204"/>
      <c r="F47" s="204"/>
      <c r="G47" s="204"/>
      <c r="H47" s="204"/>
    </row>
    <row r="48" spans="1:8" ht="161.4" customHeight="1" x14ac:dyDescent="0.3">
      <c r="A48" s="607" t="s">
        <v>1529</v>
      </c>
      <c r="B48" s="595"/>
      <c r="C48" s="595"/>
      <c r="D48" s="595"/>
      <c r="E48" s="595"/>
      <c r="F48" s="595"/>
      <c r="G48" s="595"/>
      <c r="H48" s="595"/>
    </row>
    <row r="49" spans="1:8" ht="19.2" customHeight="1" x14ac:dyDescent="0.3">
      <c r="A49" s="206"/>
      <c r="B49" s="204"/>
      <c r="C49" s="204"/>
      <c r="D49" s="204"/>
      <c r="E49" s="204"/>
      <c r="F49" s="204"/>
      <c r="G49" s="204"/>
      <c r="H49" s="204"/>
    </row>
    <row r="50" spans="1:8" ht="137.4" customHeight="1" x14ac:dyDescent="0.3">
      <c r="A50" s="203"/>
      <c r="B50" s="203"/>
      <c r="C50" s="203"/>
      <c r="D50" s="203"/>
      <c r="E50" s="203"/>
      <c r="F50" s="203"/>
      <c r="G50" s="204"/>
      <c r="H50" s="204"/>
    </row>
    <row r="51" spans="1:8" ht="16.2" customHeight="1" x14ac:dyDescent="0.3">
      <c r="A51" s="206"/>
      <c r="B51" s="204"/>
      <c r="C51" s="204"/>
      <c r="D51" s="204"/>
      <c r="E51" s="204"/>
      <c r="F51" s="204"/>
      <c r="G51" s="204"/>
      <c r="H51" s="204"/>
    </row>
    <row r="52" spans="1:8" ht="156.6" customHeight="1" x14ac:dyDescent="0.3">
      <c r="A52" s="611" t="s">
        <v>1634</v>
      </c>
      <c r="B52" s="611"/>
      <c r="C52" s="611"/>
      <c r="D52" s="611"/>
      <c r="E52" s="611"/>
      <c r="F52" s="611"/>
      <c r="G52" s="611"/>
      <c r="H52" s="611"/>
    </row>
    <row r="53" spans="1:8" ht="40.200000000000003" customHeight="1" x14ac:dyDescent="0.3">
      <c r="A53" s="205"/>
      <c r="B53" s="205"/>
      <c r="C53" s="205"/>
      <c r="D53" s="205"/>
      <c r="E53" s="205"/>
      <c r="F53" s="205"/>
      <c r="G53" s="205"/>
      <c r="H53" s="205"/>
    </row>
    <row r="54" spans="1:8" ht="50.4" customHeight="1" x14ac:dyDescent="0.3">
      <c r="A54" s="205"/>
      <c r="B54" s="205"/>
      <c r="C54" s="205"/>
      <c r="D54" s="205"/>
      <c r="E54" s="205"/>
      <c r="F54" s="205"/>
      <c r="G54" s="205"/>
      <c r="H54" s="205"/>
    </row>
    <row r="55" spans="1:8" ht="50.4" customHeight="1" x14ac:dyDescent="0.3">
      <c r="A55" s="205"/>
      <c r="B55" s="205"/>
      <c r="C55" s="205"/>
      <c r="D55" s="205"/>
      <c r="E55" s="205"/>
      <c r="F55" s="205"/>
      <c r="G55" s="205"/>
      <c r="H55" s="205"/>
    </row>
    <row r="56" spans="1:8" ht="49.2" customHeight="1" x14ac:dyDescent="0.3">
      <c r="A56" s="205"/>
      <c r="B56" s="205"/>
      <c r="C56" s="205"/>
      <c r="D56" s="205"/>
      <c r="E56" s="205"/>
      <c r="F56" s="205"/>
      <c r="G56" s="205"/>
      <c r="H56" s="205"/>
    </row>
    <row r="57" spans="1:8" ht="45" customHeight="1" x14ac:dyDescent="0.3">
      <c r="A57" s="205"/>
      <c r="B57" s="205"/>
      <c r="C57" s="205"/>
      <c r="D57" s="205"/>
      <c r="E57" s="205"/>
      <c r="F57" s="205"/>
      <c r="G57" s="205"/>
      <c r="H57" s="205"/>
    </row>
    <row r="58" spans="1:8" ht="45" customHeight="1" x14ac:dyDescent="0.3">
      <c r="A58" s="205"/>
      <c r="B58" s="205"/>
      <c r="C58" s="205"/>
      <c r="D58" s="205"/>
      <c r="E58" s="205"/>
      <c r="F58" s="205"/>
      <c r="G58" s="205"/>
      <c r="H58" s="205"/>
    </row>
    <row r="59" spans="1:8" ht="45" customHeight="1" x14ac:dyDescent="0.3">
      <c r="A59" s="205"/>
      <c r="B59" s="205"/>
      <c r="C59" s="205"/>
      <c r="D59" s="205"/>
      <c r="E59" s="205"/>
      <c r="F59" s="205"/>
      <c r="G59" s="205"/>
      <c r="H59" s="205"/>
    </row>
    <row r="60" spans="1:8" ht="48.6" customHeight="1" x14ac:dyDescent="0.3">
      <c r="A60" s="205"/>
      <c r="B60" s="205"/>
      <c r="C60" s="205"/>
      <c r="D60" s="205"/>
      <c r="E60" s="205"/>
      <c r="F60" s="205"/>
      <c r="G60" s="205"/>
      <c r="H60" s="205"/>
    </row>
    <row r="61" spans="1:8" ht="45" customHeight="1" x14ac:dyDescent="0.3">
      <c r="A61" s="205"/>
      <c r="B61" s="205"/>
      <c r="C61" s="205"/>
      <c r="D61" s="205"/>
      <c r="E61" s="205"/>
      <c r="F61" s="205"/>
      <c r="G61" s="205"/>
      <c r="H61" s="205"/>
    </row>
    <row r="62" spans="1:8" ht="20.399999999999999" customHeight="1" x14ac:dyDescent="0.3">
      <c r="A62" s="205"/>
      <c r="B62" s="205"/>
      <c r="C62" s="205"/>
      <c r="D62" s="205"/>
      <c r="E62" s="205"/>
      <c r="F62" s="205"/>
      <c r="G62" s="205"/>
      <c r="H62" s="205"/>
    </row>
    <row r="63" spans="1:8" ht="129.6" customHeight="1" x14ac:dyDescent="0.3">
      <c r="A63" s="611" t="s">
        <v>1653</v>
      </c>
      <c r="B63" s="611"/>
      <c r="C63" s="611"/>
      <c r="D63" s="611"/>
      <c r="E63" s="611"/>
      <c r="F63" s="611"/>
      <c r="G63" s="611"/>
      <c r="H63" s="611"/>
    </row>
    <row r="64" spans="1:8" ht="19.2" customHeight="1" x14ac:dyDescent="0.3">
      <c r="A64" s="205"/>
      <c r="B64" s="205"/>
      <c r="C64" s="205"/>
      <c r="D64" s="205"/>
      <c r="E64" s="205"/>
      <c r="F64" s="205"/>
      <c r="G64" s="205"/>
      <c r="H64" s="205"/>
    </row>
    <row r="65" spans="1:8" ht="129.6" customHeight="1" x14ac:dyDescent="0.3">
      <c r="A65" s="203"/>
      <c r="B65" s="203"/>
      <c r="C65" s="203"/>
      <c r="D65" s="203"/>
      <c r="E65" s="203"/>
      <c r="F65" s="203"/>
      <c r="G65" s="205"/>
      <c r="H65" s="205"/>
    </row>
    <row r="66" spans="1:8" ht="20.399999999999999" customHeight="1" x14ac:dyDescent="0.3">
      <c r="A66" s="205"/>
      <c r="B66" s="205"/>
      <c r="C66" s="205"/>
      <c r="D66" s="205"/>
      <c r="E66" s="205"/>
      <c r="F66" s="205"/>
      <c r="G66" s="205"/>
      <c r="H66" s="205"/>
    </row>
    <row r="67" spans="1:8" ht="130.19999999999999" customHeight="1" x14ac:dyDescent="0.3">
      <c r="A67" s="607" t="s">
        <v>1624</v>
      </c>
      <c r="B67" s="607"/>
      <c r="C67" s="607"/>
      <c r="D67" s="607"/>
      <c r="E67" s="607"/>
      <c r="F67" s="607"/>
      <c r="G67" s="607"/>
      <c r="H67" s="607"/>
    </row>
    <row r="68" spans="1:8" ht="14.4" customHeight="1" x14ac:dyDescent="0.3">
      <c r="A68" s="206"/>
      <c r="B68" s="206"/>
      <c r="C68" s="206"/>
      <c r="D68" s="206"/>
      <c r="E68" s="206"/>
      <c r="F68" s="206"/>
      <c r="G68" s="206"/>
      <c r="H68" s="206"/>
    </row>
    <row r="69" spans="1:8" ht="184.95" customHeight="1" x14ac:dyDescent="0.3">
      <c r="A69" s="203"/>
      <c r="B69" s="203"/>
      <c r="C69" s="203"/>
      <c r="D69" s="203"/>
      <c r="E69" s="203"/>
      <c r="F69" s="203"/>
      <c r="G69" s="205"/>
      <c r="H69" s="205"/>
    </row>
    <row r="70" spans="1:8" ht="16.2" customHeight="1" x14ac:dyDescent="0.3">
      <c r="A70" s="205"/>
      <c r="B70" s="205"/>
      <c r="C70" s="205"/>
      <c r="D70" s="205"/>
      <c r="E70" s="205"/>
      <c r="F70" s="205"/>
      <c r="G70" s="205"/>
      <c r="H70" s="205"/>
    </row>
    <row r="71" spans="1:8" ht="159" customHeight="1" x14ac:dyDescent="0.3">
      <c r="A71" s="611" t="s">
        <v>1530</v>
      </c>
      <c r="B71" s="611"/>
      <c r="C71" s="611"/>
      <c r="D71" s="611"/>
      <c r="E71" s="611"/>
      <c r="F71" s="611"/>
      <c r="G71" s="611"/>
      <c r="H71" s="611"/>
    </row>
    <row r="72" spans="1:8" ht="20.399999999999999" customHeight="1" x14ac:dyDescent="0.3">
      <c r="A72" s="205"/>
      <c r="B72" s="205"/>
      <c r="C72" s="205"/>
      <c r="D72" s="205"/>
      <c r="E72" s="205"/>
      <c r="F72" s="205"/>
      <c r="G72" s="205"/>
      <c r="H72" s="205"/>
    </row>
    <row r="73" spans="1:8" ht="89.4" customHeight="1" x14ac:dyDescent="0.3">
      <c r="A73" s="203"/>
      <c r="B73" s="203"/>
      <c r="C73" s="203"/>
      <c r="D73" s="203"/>
      <c r="E73" s="203"/>
      <c r="F73" s="203"/>
      <c r="G73" s="205"/>
      <c r="H73" s="205"/>
    </row>
    <row r="74" spans="1:8" ht="20.399999999999999" customHeight="1" x14ac:dyDescent="0.3">
      <c r="A74" s="205"/>
      <c r="B74" s="205"/>
      <c r="C74" s="205"/>
      <c r="D74" s="205"/>
      <c r="E74" s="205"/>
      <c r="F74" s="205"/>
      <c r="G74" s="205"/>
      <c r="H74" s="205"/>
    </row>
    <row r="75" spans="1:8" ht="180" customHeight="1" x14ac:dyDescent="0.3">
      <c r="A75" s="611" t="s">
        <v>1531</v>
      </c>
      <c r="B75" s="611"/>
      <c r="C75" s="611"/>
      <c r="D75" s="611"/>
      <c r="E75" s="611"/>
      <c r="F75" s="611"/>
      <c r="G75" s="611"/>
      <c r="H75" s="611"/>
    </row>
    <row r="76" spans="1:8" ht="39.6" customHeight="1" x14ac:dyDescent="0.3">
      <c r="A76" s="205"/>
      <c r="B76" s="205"/>
      <c r="C76" s="205"/>
      <c r="D76" s="205"/>
      <c r="E76" s="205"/>
      <c r="F76" s="205"/>
      <c r="G76" s="205"/>
      <c r="H76" s="205"/>
    </row>
    <row r="77" spans="1:8" ht="50.4" customHeight="1" x14ac:dyDescent="0.3">
      <c r="A77" s="205"/>
      <c r="B77" s="205"/>
      <c r="C77" s="205"/>
      <c r="D77" s="205"/>
      <c r="E77" s="205"/>
      <c r="F77" s="205"/>
      <c r="G77" s="205"/>
      <c r="H77" s="205"/>
    </row>
    <row r="78" spans="1:8" ht="50.4" customHeight="1" x14ac:dyDescent="0.3">
      <c r="A78" s="205"/>
      <c r="B78" s="205"/>
      <c r="C78" s="205"/>
      <c r="D78" s="205"/>
      <c r="E78" s="205"/>
      <c r="F78" s="205"/>
      <c r="G78" s="205"/>
      <c r="H78" s="205"/>
    </row>
    <row r="79" spans="1:8" ht="49.2" customHeight="1" x14ac:dyDescent="0.3">
      <c r="A79" s="205"/>
      <c r="B79" s="205"/>
      <c r="C79" s="205"/>
      <c r="D79" s="205"/>
      <c r="E79" s="205"/>
      <c r="F79" s="205"/>
      <c r="G79" s="205"/>
      <c r="H79" s="205"/>
    </row>
    <row r="80" spans="1:8" ht="45" customHeight="1" x14ac:dyDescent="0.3">
      <c r="A80" s="205"/>
      <c r="B80" s="205"/>
      <c r="C80" s="205"/>
      <c r="D80" s="205"/>
      <c r="E80" s="205"/>
      <c r="F80" s="205"/>
      <c r="G80" s="205"/>
      <c r="H80" s="205"/>
    </row>
    <row r="81" spans="1:8" ht="45" customHeight="1" x14ac:dyDescent="0.3">
      <c r="A81" s="205"/>
      <c r="B81" s="205"/>
      <c r="C81" s="205"/>
      <c r="D81" s="205"/>
      <c r="E81" s="205"/>
      <c r="F81" s="205"/>
      <c r="G81" s="205"/>
      <c r="H81" s="205"/>
    </row>
    <row r="82" spans="1:8" ht="45" customHeight="1" x14ac:dyDescent="0.3">
      <c r="A82" s="205"/>
      <c r="B82" s="205"/>
      <c r="C82" s="205"/>
      <c r="D82" s="205"/>
      <c r="E82" s="205"/>
      <c r="F82" s="205"/>
      <c r="G82" s="205"/>
      <c r="H82" s="205"/>
    </row>
    <row r="83" spans="1:8" ht="48.6" customHeight="1" x14ac:dyDescent="0.3">
      <c r="A83" s="205"/>
      <c r="B83" s="205"/>
      <c r="C83" s="205"/>
      <c r="D83" s="205"/>
      <c r="E83" s="205"/>
      <c r="F83" s="205"/>
      <c r="G83" s="205"/>
      <c r="H83" s="205"/>
    </row>
    <row r="84" spans="1:8" ht="45" customHeight="1" x14ac:dyDescent="0.3">
      <c r="A84" s="205"/>
      <c r="B84" s="205"/>
      <c r="C84" s="205"/>
      <c r="D84" s="205"/>
      <c r="E84" s="205"/>
      <c r="F84" s="205"/>
      <c r="G84" s="205"/>
      <c r="H84" s="205"/>
    </row>
    <row r="85" spans="1:8" ht="46.2" customHeight="1" x14ac:dyDescent="0.3">
      <c r="A85" s="205"/>
      <c r="B85" s="205"/>
      <c r="C85" s="205"/>
      <c r="D85" s="205"/>
      <c r="E85" s="205"/>
      <c r="F85" s="205"/>
      <c r="G85" s="205"/>
      <c r="H85" s="205"/>
    </row>
    <row r="86" spans="1:8" ht="20.399999999999999" customHeight="1" x14ac:dyDescent="0.3">
      <c r="A86" s="205"/>
      <c r="B86" s="205"/>
      <c r="C86" s="205"/>
      <c r="D86" s="205"/>
      <c r="E86" s="205"/>
      <c r="F86" s="205"/>
      <c r="G86" s="205"/>
      <c r="H86" s="205"/>
    </row>
    <row r="87" spans="1:8" ht="192" customHeight="1" x14ac:dyDescent="0.3">
      <c r="A87" s="611" t="s">
        <v>1532</v>
      </c>
      <c r="B87" s="611"/>
      <c r="C87" s="611"/>
      <c r="D87" s="611"/>
      <c r="E87" s="611"/>
      <c r="F87" s="611"/>
      <c r="G87" s="611"/>
      <c r="H87" s="611"/>
    </row>
    <row r="88" spans="1:8" ht="20.399999999999999" customHeight="1" x14ac:dyDescent="0.3">
      <c r="A88" s="205"/>
      <c r="B88" s="205"/>
      <c r="C88" s="205"/>
      <c r="D88" s="205"/>
      <c r="E88" s="205"/>
      <c r="F88" s="205"/>
      <c r="G88" s="205"/>
      <c r="H88" s="205"/>
    </row>
    <row r="89" spans="1:8" ht="177.6" customHeight="1" x14ac:dyDescent="0.3">
      <c r="A89" s="203"/>
      <c r="B89" s="203"/>
      <c r="C89" s="203"/>
      <c r="D89" s="203"/>
      <c r="E89" s="203"/>
      <c r="F89" s="203"/>
      <c r="G89" s="205"/>
      <c r="H89" s="205"/>
    </row>
    <row r="90" spans="1:8" ht="20.399999999999999" customHeight="1" x14ac:dyDescent="0.3">
      <c r="A90" s="205"/>
      <c r="B90" s="205"/>
      <c r="C90" s="205"/>
      <c r="D90" s="205"/>
      <c r="E90" s="205"/>
      <c r="F90" s="205"/>
      <c r="G90" s="205"/>
      <c r="H90" s="205"/>
    </row>
    <row r="91" spans="1:8" ht="144" customHeight="1" x14ac:dyDescent="0.3">
      <c r="A91" s="611" t="s">
        <v>1533</v>
      </c>
      <c r="B91" s="611"/>
      <c r="C91" s="611"/>
      <c r="D91" s="611"/>
      <c r="E91" s="611"/>
      <c r="F91" s="611"/>
      <c r="G91" s="611"/>
      <c r="H91" s="611"/>
    </row>
    <row r="92" spans="1:8" ht="18" customHeight="1" x14ac:dyDescent="0.3">
      <c r="A92" s="205"/>
      <c r="B92" s="205"/>
      <c r="C92" s="205"/>
      <c r="D92" s="205"/>
      <c r="E92" s="205"/>
      <c r="F92" s="205"/>
      <c r="G92" s="205"/>
      <c r="H92" s="205"/>
    </row>
    <row r="93" spans="1:8" ht="132.6" customHeight="1" x14ac:dyDescent="0.3">
      <c r="A93" s="203"/>
      <c r="B93" s="203"/>
      <c r="C93" s="203"/>
      <c r="D93" s="203"/>
      <c r="E93" s="203"/>
      <c r="F93" s="203"/>
      <c r="G93" s="205"/>
      <c r="H93" s="205"/>
    </row>
    <row r="94" spans="1:8" ht="18" customHeight="1" x14ac:dyDescent="0.3">
      <c r="A94" s="205"/>
      <c r="B94" s="205"/>
      <c r="C94" s="205"/>
      <c r="D94" s="205"/>
      <c r="E94" s="205"/>
      <c r="F94" s="205"/>
      <c r="G94" s="205"/>
      <c r="H94" s="205"/>
    </row>
    <row r="95" spans="1:8" ht="178.95" customHeight="1" x14ac:dyDescent="0.3">
      <c r="A95" s="611" t="s">
        <v>1534</v>
      </c>
      <c r="B95" s="611"/>
      <c r="C95" s="611"/>
      <c r="D95" s="611"/>
      <c r="E95" s="611"/>
      <c r="F95" s="611"/>
      <c r="G95" s="611"/>
      <c r="H95" s="205"/>
    </row>
    <row r="96" spans="1:8" ht="15.6" customHeight="1" x14ac:dyDescent="0.3">
      <c r="A96" s="205"/>
      <c r="B96" s="205"/>
      <c r="C96" s="205"/>
      <c r="D96" s="205"/>
      <c r="E96" s="205"/>
      <c r="F96" s="205"/>
      <c r="G96" s="205"/>
      <c r="H96" s="205"/>
    </row>
    <row r="97" spans="1:8" ht="222" customHeight="1" x14ac:dyDescent="0.3">
      <c r="A97" s="203"/>
      <c r="B97" s="203"/>
      <c r="C97" s="203"/>
      <c r="D97" s="203"/>
      <c r="E97" s="203"/>
      <c r="F97" s="203"/>
      <c r="G97" s="205"/>
      <c r="H97" s="205"/>
    </row>
    <row r="98" spans="1:8" ht="15.6" customHeight="1" x14ac:dyDescent="0.3">
      <c r="A98" s="205"/>
      <c r="B98" s="205"/>
      <c r="C98" s="205"/>
      <c r="D98" s="205"/>
      <c r="E98" s="205"/>
      <c r="F98" s="205"/>
      <c r="G98" s="205"/>
      <c r="H98" s="205"/>
    </row>
    <row r="99" spans="1:8" ht="135" customHeight="1" x14ac:dyDescent="0.3">
      <c r="A99" s="611" t="s">
        <v>1535</v>
      </c>
      <c r="B99" s="611"/>
      <c r="C99" s="611"/>
      <c r="D99" s="611"/>
      <c r="E99" s="611"/>
      <c r="F99" s="611"/>
      <c r="G99" s="611"/>
      <c r="H99" s="611"/>
    </row>
    <row r="100" spans="1:8" ht="20.399999999999999" customHeight="1" x14ac:dyDescent="0.3">
      <c r="A100" s="205"/>
      <c r="B100" s="205"/>
      <c r="C100" s="205"/>
      <c r="D100" s="205"/>
      <c r="E100" s="205"/>
      <c r="F100" s="205"/>
      <c r="G100" s="205"/>
      <c r="H100" s="205"/>
    </row>
    <row r="101" spans="1:8" ht="214.95" customHeight="1" x14ac:dyDescent="0.3">
      <c r="A101" s="203"/>
      <c r="B101" s="203"/>
      <c r="C101" s="203"/>
      <c r="D101" s="203"/>
      <c r="E101" s="203"/>
      <c r="F101" s="203"/>
      <c r="G101" s="205"/>
      <c r="H101" s="205"/>
    </row>
    <row r="102" spans="1:8" ht="20.399999999999999" customHeight="1" x14ac:dyDescent="0.3">
      <c r="A102" s="205"/>
      <c r="B102" s="205"/>
      <c r="C102" s="205"/>
      <c r="D102" s="205"/>
      <c r="E102" s="205"/>
      <c r="F102" s="205"/>
      <c r="G102" s="205"/>
      <c r="H102" s="205"/>
    </row>
    <row r="103" spans="1:8" ht="264" customHeight="1" x14ac:dyDescent="0.3">
      <c r="A103" s="611" t="s">
        <v>1536</v>
      </c>
      <c r="B103" s="611"/>
      <c r="C103" s="611"/>
      <c r="D103" s="611"/>
      <c r="E103" s="611"/>
      <c r="F103" s="611"/>
      <c r="G103" s="611"/>
      <c r="H103" s="611"/>
    </row>
    <row r="104" spans="1:8" ht="20.399999999999999" customHeight="1" x14ac:dyDescent="0.3">
      <c r="A104" s="205"/>
      <c r="B104" s="205"/>
      <c r="C104" s="205"/>
      <c r="D104" s="205"/>
      <c r="E104" s="205"/>
      <c r="F104" s="205"/>
      <c r="G104" s="205"/>
      <c r="H104" s="205"/>
    </row>
    <row r="105" spans="1:8" ht="137.4" customHeight="1" x14ac:dyDescent="0.3">
      <c r="A105" s="203"/>
      <c r="B105" s="203"/>
      <c r="C105" s="203"/>
      <c r="D105" s="203"/>
      <c r="E105" s="203"/>
      <c r="F105" s="203"/>
      <c r="G105" s="205"/>
      <c r="H105" s="205"/>
    </row>
    <row r="106" spans="1:8" ht="20.399999999999999" customHeight="1" x14ac:dyDescent="0.3">
      <c r="A106" s="205"/>
      <c r="B106" s="205"/>
      <c r="C106" s="205"/>
      <c r="D106" s="205"/>
      <c r="E106" s="205"/>
      <c r="F106" s="205"/>
      <c r="G106" s="205"/>
      <c r="H106" s="205"/>
    </row>
    <row r="107" spans="1:8" ht="100.2" customHeight="1" x14ac:dyDescent="0.3">
      <c r="A107" s="600" t="s">
        <v>1537</v>
      </c>
      <c r="B107" s="600"/>
      <c r="C107" s="600"/>
      <c r="D107" s="600"/>
      <c r="E107" s="600"/>
      <c r="F107" s="600"/>
      <c r="G107" s="600"/>
      <c r="H107" s="600"/>
    </row>
    <row r="108" spans="1:8" ht="20.399999999999999" customHeight="1" x14ac:dyDescent="0.3">
      <c r="A108" s="205"/>
      <c r="B108" s="205"/>
      <c r="C108" s="205"/>
      <c r="D108" s="205"/>
      <c r="E108" s="205"/>
      <c r="F108" s="205"/>
      <c r="G108" s="205"/>
      <c r="H108" s="205"/>
    </row>
    <row r="109" spans="1:8" ht="87" customHeight="1" x14ac:dyDescent="0.3">
      <c r="A109" s="203"/>
      <c r="B109" s="203"/>
      <c r="C109" s="203"/>
      <c r="D109" s="203"/>
      <c r="E109" s="203"/>
      <c r="F109" s="203"/>
      <c r="G109" s="205"/>
      <c r="H109" s="205"/>
    </row>
    <row r="110" spans="1:8" ht="15.6" x14ac:dyDescent="0.3">
      <c r="A110" s="4"/>
    </row>
  </sheetData>
  <mergeCells count="19">
    <mergeCell ref="A52:H52"/>
    <mergeCell ref="A63:H63"/>
    <mergeCell ref="A67:H67"/>
    <mergeCell ref="A71:H71"/>
    <mergeCell ref="A75:H75"/>
    <mergeCell ref="A107:H107"/>
    <mergeCell ref="A87:H87"/>
    <mergeCell ref="A91:H91"/>
    <mergeCell ref="A95:G95"/>
    <mergeCell ref="A99:H99"/>
    <mergeCell ref="A103:H103"/>
    <mergeCell ref="A26:H26"/>
    <mergeCell ref="A44:H44"/>
    <mergeCell ref="A48:H48"/>
    <mergeCell ref="A2:H2"/>
    <mergeCell ref="A3:H3"/>
    <mergeCell ref="A6:H6"/>
    <mergeCell ref="A5:H5"/>
    <mergeCell ref="A22:H22"/>
  </mergeCells>
  <pageMargins left="0.7" right="0.7" top="0.75" bottom="0.75" header="0.3" footer="0.3"/>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6"/>
  <sheetViews>
    <sheetView zoomScaleNormal="100" zoomScaleSheetLayoutView="100" workbookViewId="0">
      <selection activeCell="I60" sqref="I60"/>
    </sheetView>
  </sheetViews>
  <sheetFormatPr defaultRowHeight="14.4" x14ac:dyDescent="0.3"/>
  <cols>
    <col min="1" max="1" width="8.88671875" customWidth="1"/>
    <col min="2" max="2" width="21.109375" customWidth="1"/>
    <col min="3" max="3" width="41.33203125" customWidth="1"/>
    <col min="4" max="4" width="23.109375" customWidth="1"/>
    <col min="5" max="5" width="21.6640625" customWidth="1"/>
    <col min="6" max="6" width="25.6640625" customWidth="1"/>
  </cols>
  <sheetData>
    <row r="2" spans="1:6" ht="15.6" x14ac:dyDescent="0.3">
      <c r="A2" s="598" t="s">
        <v>23</v>
      </c>
      <c r="B2" s="598"/>
      <c r="C2" s="598"/>
      <c r="D2" s="598"/>
      <c r="E2" s="598"/>
      <c r="F2" s="598"/>
    </row>
    <row r="3" spans="1:6" ht="15.6" x14ac:dyDescent="0.3">
      <c r="A3" s="625" t="s">
        <v>24</v>
      </c>
      <c r="B3" s="625"/>
      <c r="C3" s="625"/>
      <c r="D3" s="625"/>
      <c r="E3" s="625"/>
      <c r="F3" s="625"/>
    </row>
    <row r="4" spans="1:6" ht="15.6" x14ac:dyDescent="0.3">
      <c r="A4" s="1"/>
    </row>
    <row r="5" spans="1:6" ht="48" hidden="1" customHeight="1" x14ac:dyDescent="0.3">
      <c r="A5" s="626" t="s">
        <v>25</v>
      </c>
      <c r="B5" s="626"/>
      <c r="C5" s="626"/>
      <c r="D5" s="626"/>
      <c r="E5" s="626"/>
      <c r="F5" s="626"/>
    </row>
    <row r="6" spans="1:6" ht="48.75" hidden="1" customHeight="1" x14ac:dyDescent="0.3">
      <c r="A6" s="626" t="s">
        <v>26</v>
      </c>
      <c r="B6" s="627"/>
      <c r="C6" s="627"/>
      <c r="D6" s="627"/>
      <c r="E6" s="627"/>
      <c r="F6" s="627"/>
    </row>
    <row r="7" spans="1:6" ht="42" hidden="1" customHeight="1" x14ac:dyDescent="0.3">
      <c r="A7" s="626" t="s">
        <v>27</v>
      </c>
      <c r="B7" s="627"/>
      <c r="C7" s="627"/>
      <c r="D7" s="627"/>
      <c r="E7" s="627"/>
      <c r="F7" s="627"/>
    </row>
    <row r="8" spans="1:6" ht="24" customHeight="1" thickBot="1" x14ac:dyDescent="0.35">
      <c r="A8" s="4" t="s">
        <v>28</v>
      </c>
    </row>
    <row r="9" spans="1:6" ht="24" customHeight="1" thickBot="1" x14ac:dyDescent="0.35">
      <c r="A9" s="612" t="s">
        <v>12</v>
      </c>
      <c r="B9" s="612" t="s">
        <v>29</v>
      </c>
      <c r="C9" s="612" t="s">
        <v>30</v>
      </c>
      <c r="D9" s="614" t="s">
        <v>31</v>
      </c>
      <c r="E9" s="615"/>
      <c r="F9" s="616"/>
    </row>
    <row r="10" spans="1:6" ht="62.25" customHeight="1" thickBot="1" x14ac:dyDescent="0.35">
      <c r="A10" s="613"/>
      <c r="B10" s="613"/>
      <c r="C10" s="613"/>
      <c r="D10" s="253" t="s">
        <v>43</v>
      </c>
      <c r="E10" s="253" t="s">
        <v>44</v>
      </c>
      <c r="F10" s="254" t="s">
        <v>90</v>
      </c>
    </row>
    <row r="11" spans="1:6" ht="15" thickBot="1" x14ac:dyDescent="0.35">
      <c r="A11" s="252">
        <v>1</v>
      </c>
      <c r="B11" s="251">
        <v>2</v>
      </c>
      <c r="C11" s="251">
        <v>3</v>
      </c>
      <c r="D11" s="251">
        <v>4</v>
      </c>
      <c r="E11" s="251">
        <v>5</v>
      </c>
      <c r="F11" s="251">
        <v>6</v>
      </c>
    </row>
    <row r="12" spans="1:6" ht="24.6" customHeight="1" thickBot="1" x14ac:dyDescent="0.35">
      <c r="A12" s="635" t="s">
        <v>32</v>
      </c>
      <c r="B12" s="636"/>
      <c r="C12" s="636"/>
      <c r="D12" s="636"/>
      <c r="E12" s="636"/>
      <c r="F12" s="637"/>
    </row>
    <row r="13" spans="1:6" x14ac:dyDescent="0.3">
      <c r="A13" s="621">
        <v>1</v>
      </c>
      <c r="B13" s="617" t="s">
        <v>34</v>
      </c>
      <c r="C13" s="617" t="s">
        <v>45</v>
      </c>
      <c r="D13" s="619">
        <v>3.5</v>
      </c>
      <c r="E13" s="619">
        <v>3.5</v>
      </c>
      <c r="F13" s="619">
        <v>3.5</v>
      </c>
    </row>
    <row r="14" spans="1:6" ht="16.5" customHeight="1" thickBot="1" x14ac:dyDescent="0.35">
      <c r="A14" s="622"/>
      <c r="B14" s="618"/>
      <c r="C14" s="618"/>
      <c r="D14" s="620"/>
      <c r="E14" s="620"/>
      <c r="F14" s="620"/>
    </row>
    <row r="15" spans="1:6" ht="15.75" customHeight="1" x14ac:dyDescent="0.3">
      <c r="A15" s="621">
        <v>2</v>
      </c>
      <c r="B15" s="617" t="s">
        <v>35</v>
      </c>
      <c r="C15" s="617" t="s">
        <v>45</v>
      </c>
      <c r="D15" s="619">
        <v>3.5</v>
      </c>
      <c r="E15" s="619">
        <v>3.5</v>
      </c>
      <c r="F15" s="619">
        <v>3.5</v>
      </c>
    </row>
    <row r="16" spans="1:6" ht="15" thickBot="1" x14ac:dyDescent="0.35">
      <c r="A16" s="623"/>
      <c r="B16" s="624"/>
      <c r="C16" s="618"/>
      <c r="D16" s="620"/>
      <c r="E16" s="620"/>
      <c r="F16" s="620"/>
    </row>
    <row r="17" spans="1:6" ht="15.75" customHeight="1" x14ac:dyDescent="0.3">
      <c r="A17" s="621">
        <v>3</v>
      </c>
      <c r="B17" s="617" t="s">
        <v>36</v>
      </c>
      <c r="C17" s="617" t="s">
        <v>45</v>
      </c>
      <c r="D17" s="619">
        <v>5</v>
      </c>
      <c r="E17" s="619">
        <v>5</v>
      </c>
      <c r="F17" s="619">
        <v>5</v>
      </c>
    </row>
    <row r="18" spans="1:6" ht="15" thickBot="1" x14ac:dyDescent="0.35">
      <c r="A18" s="622"/>
      <c r="B18" s="618"/>
      <c r="C18" s="618"/>
      <c r="D18" s="620"/>
      <c r="E18" s="620"/>
      <c r="F18" s="620"/>
    </row>
    <row r="19" spans="1:6" ht="15.75" customHeight="1" x14ac:dyDescent="0.3">
      <c r="A19" s="621">
        <v>4</v>
      </c>
      <c r="B19" s="617" t="s">
        <v>37</v>
      </c>
      <c r="C19" s="617" t="s">
        <v>45</v>
      </c>
      <c r="D19" s="619">
        <v>5</v>
      </c>
      <c r="E19" s="619">
        <v>5</v>
      </c>
      <c r="F19" s="619">
        <v>5</v>
      </c>
    </row>
    <row r="20" spans="1:6" ht="15" thickBot="1" x14ac:dyDescent="0.35">
      <c r="A20" s="622"/>
      <c r="B20" s="618"/>
      <c r="C20" s="618"/>
      <c r="D20" s="620"/>
      <c r="E20" s="620"/>
      <c r="F20" s="620"/>
    </row>
    <row r="21" spans="1:6" x14ac:dyDescent="0.3">
      <c r="A21" s="621">
        <v>5</v>
      </c>
      <c r="B21" s="617" t="s">
        <v>38</v>
      </c>
      <c r="C21" s="617" t="s">
        <v>45</v>
      </c>
      <c r="D21" s="619">
        <v>8</v>
      </c>
      <c r="E21" s="619">
        <v>8</v>
      </c>
      <c r="F21" s="619">
        <v>8</v>
      </c>
    </row>
    <row r="22" spans="1:6" ht="15" thickBot="1" x14ac:dyDescent="0.35">
      <c r="A22" s="622"/>
      <c r="B22" s="618"/>
      <c r="C22" s="618"/>
      <c r="D22" s="620"/>
      <c r="E22" s="620"/>
      <c r="F22" s="620"/>
    </row>
    <row r="23" spans="1:6" x14ac:dyDescent="0.3">
      <c r="A23" s="621">
        <v>6</v>
      </c>
      <c r="B23" s="617" t="s">
        <v>39</v>
      </c>
      <c r="C23" s="617" t="s">
        <v>45</v>
      </c>
      <c r="D23" s="619">
        <v>8</v>
      </c>
      <c r="E23" s="619">
        <v>8</v>
      </c>
      <c r="F23" s="619">
        <v>8</v>
      </c>
    </row>
    <row r="24" spans="1:6" ht="15" thickBot="1" x14ac:dyDescent="0.35">
      <c r="A24" s="622"/>
      <c r="B24" s="618"/>
      <c r="C24" s="618"/>
      <c r="D24" s="620"/>
      <c r="E24" s="620"/>
      <c r="F24" s="620"/>
    </row>
    <row r="25" spans="1:6" x14ac:dyDescent="0.3">
      <c r="A25" s="621">
        <v>7</v>
      </c>
      <c r="B25" s="617" t="s">
        <v>40</v>
      </c>
      <c r="C25" s="617" t="s">
        <v>45</v>
      </c>
      <c r="D25" s="619">
        <v>18</v>
      </c>
      <c r="E25" s="619">
        <v>18</v>
      </c>
      <c r="F25" s="619">
        <v>18</v>
      </c>
    </row>
    <row r="26" spans="1:6" ht="15" thickBot="1" x14ac:dyDescent="0.35">
      <c r="A26" s="622"/>
      <c r="B26" s="618"/>
      <c r="C26" s="618"/>
      <c r="D26" s="620"/>
      <c r="E26" s="620"/>
      <c r="F26" s="620"/>
    </row>
    <row r="27" spans="1:6" x14ac:dyDescent="0.3">
      <c r="A27" s="621">
        <v>8</v>
      </c>
      <c r="B27" s="617" t="s">
        <v>41</v>
      </c>
      <c r="C27" s="617" t="s">
        <v>45</v>
      </c>
      <c r="D27" s="619">
        <v>8</v>
      </c>
      <c r="E27" s="619">
        <v>8</v>
      </c>
      <c r="F27" s="619">
        <v>8</v>
      </c>
    </row>
    <row r="28" spans="1:6" ht="15" thickBot="1" x14ac:dyDescent="0.35">
      <c r="A28" s="622"/>
      <c r="B28" s="618"/>
      <c r="C28" s="618"/>
      <c r="D28" s="620"/>
      <c r="E28" s="620"/>
      <c r="F28" s="620"/>
    </row>
    <row r="29" spans="1:6" ht="15.75" customHeight="1" x14ac:dyDescent="0.3">
      <c r="A29" s="621">
        <v>9</v>
      </c>
      <c r="B29" s="617" t="s">
        <v>42</v>
      </c>
      <c r="C29" s="617" t="s">
        <v>45</v>
      </c>
      <c r="D29" s="619">
        <v>5</v>
      </c>
      <c r="E29" s="619">
        <v>5</v>
      </c>
      <c r="F29" s="619">
        <v>5</v>
      </c>
    </row>
    <row r="30" spans="1:6" ht="36.75" customHeight="1" thickBot="1" x14ac:dyDescent="0.35">
      <c r="A30" s="622"/>
      <c r="B30" s="618"/>
      <c r="C30" s="618"/>
      <c r="D30" s="620"/>
      <c r="E30" s="620"/>
      <c r="F30" s="620"/>
    </row>
    <row r="31" spans="1:6" ht="15" customHeight="1" thickBot="1" x14ac:dyDescent="0.35">
      <c r="A31" s="635" t="s">
        <v>33</v>
      </c>
      <c r="B31" s="636"/>
      <c r="C31" s="636"/>
      <c r="D31" s="636"/>
      <c r="E31" s="636"/>
      <c r="F31" s="637"/>
    </row>
    <row r="32" spans="1:6" ht="26.25" customHeight="1" thickBot="1" x14ac:dyDescent="0.35">
      <c r="A32" s="633">
        <v>1</v>
      </c>
      <c r="B32" s="631" t="s">
        <v>46</v>
      </c>
      <c r="C32" s="275" t="s">
        <v>844</v>
      </c>
      <c r="D32" s="258" t="s">
        <v>845</v>
      </c>
      <c r="E32" s="258" t="s">
        <v>47</v>
      </c>
      <c r="F32" s="258" t="s">
        <v>845</v>
      </c>
    </row>
    <row r="33" spans="1:6" ht="27" thickBot="1" x14ac:dyDescent="0.35">
      <c r="A33" s="633"/>
      <c r="B33" s="631"/>
      <c r="C33" s="259" t="s">
        <v>846</v>
      </c>
      <c r="D33" s="258" t="s">
        <v>847</v>
      </c>
      <c r="E33" s="258" t="s">
        <v>848</v>
      </c>
      <c r="F33" s="258" t="s">
        <v>847</v>
      </c>
    </row>
    <row r="34" spans="1:6" ht="58.95" customHeight="1" thickBot="1" x14ac:dyDescent="0.35">
      <c r="A34" s="633"/>
      <c r="B34" s="631"/>
      <c r="C34" s="276" t="s">
        <v>849</v>
      </c>
      <c r="D34" s="277" t="s">
        <v>850</v>
      </c>
      <c r="E34" s="278" t="s">
        <v>851</v>
      </c>
      <c r="F34" s="278" t="s">
        <v>851</v>
      </c>
    </row>
    <row r="35" spans="1:6" ht="40.200000000000003" thickBot="1" x14ac:dyDescent="0.35">
      <c r="A35" s="634"/>
      <c r="B35" s="632"/>
      <c r="C35" s="279" t="s">
        <v>852</v>
      </c>
      <c r="D35" s="280" t="s">
        <v>853</v>
      </c>
      <c r="E35" s="280" t="s">
        <v>853</v>
      </c>
      <c r="F35" s="280" t="s">
        <v>853</v>
      </c>
    </row>
    <row r="36" spans="1:6" ht="27" customHeight="1" thickBot="1" x14ac:dyDescent="0.35">
      <c r="A36" s="621">
        <v>2</v>
      </c>
      <c r="B36" s="621" t="s">
        <v>48</v>
      </c>
      <c r="C36" s="259" t="s">
        <v>846</v>
      </c>
      <c r="D36" s="281" t="s">
        <v>854</v>
      </c>
      <c r="E36" s="280" t="s">
        <v>855</v>
      </c>
      <c r="F36" s="280" t="s">
        <v>856</v>
      </c>
    </row>
    <row r="37" spans="1:6" ht="66.75" customHeight="1" thickBot="1" x14ac:dyDescent="0.35">
      <c r="A37" s="623"/>
      <c r="B37" s="623"/>
      <c r="C37" s="282" t="s">
        <v>857</v>
      </c>
      <c r="D37" s="283" t="s">
        <v>858</v>
      </c>
      <c r="E37" s="283" t="s">
        <v>859</v>
      </c>
      <c r="F37" s="283" t="s">
        <v>858</v>
      </c>
    </row>
    <row r="38" spans="1:6" ht="40.200000000000003" thickBot="1" x14ac:dyDescent="0.35">
      <c r="A38" s="623"/>
      <c r="B38" s="623"/>
      <c r="C38" s="284" t="s">
        <v>860</v>
      </c>
      <c r="D38" s="271" t="s">
        <v>861</v>
      </c>
      <c r="E38" s="271" t="s">
        <v>861</v>
      </c>
      <c r="F38" s="271" t="s">
        <v>861</v>
      </c>
    </row>
    <row r="39" spans="1:6" ht="27.6" thickBot="1" x14ac:dyDescent="0.35">
      <c r="A39" s="623"/>
      <c r="B39" s="623"/>
      <c r="C39" s="285" t="s">
        <v>844</v>
      </c>
      <c r="D39" s="258" t="s">
        <v>845</v>
      </c>
      <c r="E39" s="258" t="s">
        <v>47</v>
      </c>
      <c r="F39" s="258" t="s">
        <v>845</v>
      </c>
    </row>
    <row r="40" spans="1:6" ht="27" customHeight="1" thickBot="1" x14ac:dyDescent="0.35">
      <c r="A40" s="621">
        <v>3</v>
      </c>
      <c r="B40" s="628" t="s">
        <v>49</v>
      </c>
      <c r="C40" s="259" t="s">
        <v>846</v>
      </c>
      <c r="D40" s="260" t="s">
        <v>862</v>
      </c>
      <c r="E40" s="261" t="s">
        <v>863</v>
      </c>
      <c r="F40" s="262" t="s">
        <v>864</v>
      </c>
    </row>
    <row r="41" spans="1:6" ht="53.4" thickBot="1" x14ac:dyDescent="0.35">
      <c r="A41" s="623"/>
      <c r="B41" s="629"/>
      <c r="C41" s="263" t="s">
        <v>857</v>
      </c>
      <c r="D41" s="264" t="s">
        <v>858</v>
      </c>
      <c r="E41" s="255" t="s">
        <v>859</v>
      </c>
      <c r="F41" s="265" t="s">
        <v>858</v>
      </c>
    </row>
    <row r="42" spans="1:6" ht="159" thickBot="1" x14ac:dyDescent="0.35">
      <c r="A42" s="623"/>
      <c r="B42" s="629"/>
      <c r="C42" s="266" t="s">
        <v>849</v>
      </c>
      <c r="D42" s="267" t="s">
        <v>850</v>
      </c>
      <c r="E42" s="268" t="s">
        <v>850</v>
      </c>
      <c r="F42" s="269" t="s">
        <v>850</v>
      </c>
    </row>
    <row r="43" spans="1:6" ht="40.200000000000003" thickBot="1" x14ac:dyDescent="0.35">
      <c r="A43" s="623"/>
      <c r="B43" s="629"/>
      <c r="C43" s="270" t="s">
        <v>860</v>
      </c>
      <c r="D43" s="271" t="s">
        <v>865</v>
      </c>
      <c r="E43" s="271" t="s">
        <v>865</v>
      </c>
      <c r="F43" s="271" t="s">
        <v>865</v>
      </c>
    </row>
    <row r="44" spans="1:6" ht="27" thickBot="1" x14ac:dyDescent="0.35">
      <c r="A44" s="622"/>
      <c r="B44" s="630"/>
      <c r="C44" s="272" t="s">
        <v>844</v>
      </c>
      <c r="D44" s="273" t="s">
        <v>845</v>
      </c>
      <c r="E44" s="273" t="s">
        <v>845</v>
      </c>
      <c r="F44" s="274" t="s">
        <v>845</v>
      </c>
    </row>
    <row r="45" spans="1:6" ht="26.4" x14ac:dyDescent="0.3">
      <c r="A45" s="621">
        <v>4</v>
      </c>
      <c r="B45" s="628" t="s">
        <v>51</v>
      </c>
      <c r="C45" s="286" t="s">
        <v>844</v>
      </c>
      <c r="D45" s="287" t="s">
        <v>845</v>
      </c>
      <c r="E45" s="287" t="s">
        <v>845</v>
      </c>
      <c r="F45" s="288" t="s">
        <v>845</v>
      </c>
    </row>
    <row r="46" spans="1:6" ht="39.6" x14ac:dyDescent="0.3">
      <c r="A46" s="623"/>
      <c r="B46" s="629"/>
      <c r="C46" s="289" t="s">
        <v>866</v>
      </c>
      <c r="D46" s="290" t="s">
        <v>867</v>
      </c>
      <c r="E46" s="290" t="s">
        <v>867</v>
      </c>
      <c r="F46" s="290" t="s">
        <v>867</v>
      </c>
    </row>
    <row r="47" spans="1:6" ht="39.6" x14ac:dyDescent="0.3">
      <c r="A47" s="623"/>
      <c r="B47" s="629"/>
      <c r="C47" s="291" t="s">
        <v>868</v>
      </c>
      <c r="D47" s="290" t="s">
        <v>869</v>
      </c>
      <c r="E47" s="290" t="s">
        <v>869</v>
      </c>
      <c r="F47" s="290" t="s">
        <v>869</v>
      </c>
    </row>
    <row r="48" spans="1:6" ht="52.8" x14ac:dyDescent="0.3">
      <c r="A48" s="623"/>
      <c r="B48" s="629"/>
      <c r="C48" s="289" t="s">
        <v>870</v>
      </c>
      <c r="D48" s="290" t="s">
        <v>871</v>
      </c>
      <c r="E48" s="290" t="s">
        <v>871</v>
      </c>
      <c r="F48" s="290" t="s">
        <v>871</v>
      </c>
    </row>
    <row r="49" spans="1:6" ht="26.4" x14ac:dyDescent="0.3">
      <c r="A49" s="623"/>
      <c r="B49" s="629"/>
      <c r="C49" s="291" t="s">
        <v>846</v>
      </c>
      <c r="D49" s="290" t="s">
        <v>872</v>
      </c>
      <c r="E49" s="290" t="s">
        <v>873</v>
      </c>
      <c r="F49" s="292" t="s">
        <v>855</v>
      </c>
    </row>
    <row r="50" spans="1:6" ht="39.6" x14ac:dyDescent="0.3">
      <c r="A50" s="623"/>
      <c r="B50" s="629"/>
      <c r="C50" s="291" t="s">
        <v>50</v>
      </c>
      <c r="D50" s="290" t="s">
        <v>859</v>
      </c>
      <c r="E50" s="265" t="s">
        <v>858</v>
      </c>
      <c r="F50" s="265" t="s">
        <v>858</v>
      </c>
    </row>
    <row r="51" spans="1:6" ht="79.8" thickBot="1" x14ac:dyDescent="0.35">
      <c r="A51" s="622"/>
      <c r="B51" s="630"/>
      <c r="C51" s="294" t="s">
        <v>849</v>
      </c>
      <c r="D51" s="293" t="s">
        <v>874</v>
      </c>
      <c r="E51" s="293" t="s">
        <v>874</v>
      </c>
      <c r="F51" s="256" t="s">
        <v>875</v>
      </c>
    </row>
    <row r="52" spans="1:6" ht="27" thickBot="1" x14ac:dyDescent="0.35">
      <c r="A52" s="621">
        <v>5</v>
      </c>
      <c r="B52" s="628" t="s">
        <v>54</v>
      </c>
      <c r="C52" s="249" t="s">
        <v>52</v>
      </c>
      <c r="D52" s="249">
        <v>320</v>
      </c>
      <c r="E52" s="249">
        <v>330</v>
      </c>
      <c r="F52" s="257">
        <v>350</v>
      </c>
    </row>
    <row r="53" spans="1:6" ht="15" thickBot="1" x14ac:dyDescent="0.35">
      <c r="A53" s="622"/>
      <c r="B53" s="630"/>
      <c r="C53" s="249" t="s">
        <v>53</v>
      </c>
      <c r="D53" s="246">
        <v>29</v>
      </c>
      <c r="E53" s="246">
        <v>31</v>
      </c>
      <c r="F53" s="258">
        <v>33</v>
      </c>
    </row>
    <row r="54" spans="1:6" ht="27" thickBot="1" x14ac:dyDescent="0.35">
      <c r="A54" s="621">
        <v>6</v>
      </c>
      <c r="B54" s="628" t="s">
        <v>58</v>
      </c>
      <c r="C54" s="250" t="s">
        <v>55</v>
      </c>
      <c r="D54" s="249">
        <v>100</v>
      </c>
      <c r="E54" s="249">
        <v>100</v>
      </c>
      <c r="F54" s="257">
        <v>100</v>
      </c>
    </row>
    <row r="55" spans="1:6" ht="27" thickBot="1" x14ac:dyDescent="0.35">
      <c r="A55" s="623"/>
      <c r="B55" s="629"/>
      <c r="C55" s="248" t="s">
        <v>56</v>
      </c>
      <c r="D55" s="246">
        <v>4</v>
      </c>
      <c r="E55" s="246">
        <v>5</v>
      </c>
      <c r="F55" s="258">
        <v>5</v>
      </c>
    </row>
    <row r="56" spans="1:6" ht="15" thickBot="1" x14ac:dyDescent="0.35">
      <c r="A56" s="622"/>
      <c r="B56" s="630"/>
      <c r="C56" s="247" t="s">
        <v>57</v>
      </c>
      <c r="D56" s="246">
        <v>5</v>
      </c>
      <c r="E56" s="246">
        <v>10</v>
      </c>
      <c r="F56" s="246">
        <v>12.5</v>
      </c>
    </row>
    <row r="57" spans="1:6" ht="27" thickBot="1" x14ac:dyDescent="0.35">
      <c r="A57" s="621">
        <v>7</v>
      </c>
      <c r="B57" s="628" t="s">
        <v>66</v>
      </c>
      <c r="C57" s="242" t="s">
        <v>59</v>
      </c>
      <c r="D57" s="243">
        <v>2</v>
      </c>
      <c r="E57" s="243">
        <v>2</v>
      </c>
      <c r="F57" s="243">
        <v>1</v>
      </c>
    </row>
    <row r="58" spans="1:6" ht="27" thickBot="1" x14ac:dyDescent="0.35">
      <c r="A58" s="623"/>
      <c r="B58" s="629"/>
      <c r="C58" s="242" t="s">
        <v>60</v>
      </c>
      <c r="D58" s="243">
        <v>4</v>
      </c>
      <c r="E58" s="243">
        <v>4</v>
      </c>
      <c r="F58" s="243">
        <v>1</v>
      </c>
    </row>
    <row r="59" spans="1:6" ht="27" thickBot="1" x14ac:dyDescent="0.35">
      <c r="A59" s="623"/>
      <c r="B59" s="629"/>
      <c r="C59" s="242" t="s">
        <v>61</v>
      </c>
      <c r="D59" s="241" t="s">
        <v>67</v>
      </c>
      <c r="E59" s="241" t="s">
        <v>68</v>
      </c>
      <c r="F59" s="241" t="s">
        <v>68</v>
      </c>
    </row>
    <row r="60" spans="1:6" ht="48.75" customHeight="1" thickBot="1" x14ac:dyDescent="0.35">
      <c r="A60" s="623"/>
      <c r="B60" s="629"/>
      <c r="C60" s="245" t="s">
        <v>62</v>
      </c>
      <c r="D60" s="241">
        <v>7</v>
      </c>
      <c r="E60" s="241">
        <v>10</v>
      </c>
      <c r="F60" s="241">
        <v>2</v>
      </c>
    </row>
    <row r="61" spans="1:6" ht="27.6" thickBot="1" x14ac:dyDescent="0.35">
      <c r="A61" s="623"/>
      <c r="B61" s="629"/>
      <c r="C61" s="244" t="s">
        <v>63</v>
      </c>
      <c r="D61" s="241">
        <v>3</v>
      </c>
      <c r="E61" s="241">
        <v>4</v>
      </c>
      <c r="F61" s="241">
        <v>4</v>
      </c>
    </row>
    <row r="62" spans="1:6" ht="40.200000000000003" thickBot="1" x14ac:dyDescent="0.35">
      <c r="A62" s="623"/>
      <c r="B62" s="629"/>
      <c r="C62" s="242" t="s">
        <v>64</v>
      </c>
      <c r="D62" s="243" t="s">
        <v>69</v>
      </c>
      <c r="E62" s="243" t="s">
        <v>69</v>
      </c>
      <c r="F62" s="243" t="s">
        <v>69</v>
      </c>
    </row>
    <row r="63" spans="1:6" ht="27" thickBot="1" x14ac:dyDescent="0.35">
      <c r="A63" s="622"/>
      <c r="B63" s="630"/>
      <c r="C63" s="242" t="s">
        <v>65</v>
      </c>
      <c r="D63" s="241">
        <v>3</v>
      </c>
      <c r="E63" s="241">
        <v>3</v>
      </c>
      <c r="F63" s="241">
        <v>5</v>
      </c>
    </row>
    <row r="64" spans="1:6" ht="27" thickBot="1" x14ac:dyDescent="0.35">
      <c r="A64" s="638">
        <v>8</v>
      </c>
      <c r="B64" s="641" t="s">
        <v>71</v>
      </c>
      <c r="C64" s="240" t="s">
        <v>70</v>
      </c>
      <c r="D64" s="47">
        <v>50</v>
      </c>
      <c r="E64" s="47">
        <v>50</v>
      </c>
      <c r="F64" s="47">
        <v>50</v>
      </c>
    </row>
    <row r="65" spans="1:6" ht="40.200000000000003" thickBot="1" x14ac:dyDescent="0.35">
      <c r="A65" s="639"/>
      <c r="B65" s="642"/>
      <c r="C65" s="561" t="s">
        <v>1626</v>
      </c>
      <c r="D65" s="559" t="s">
        <v>1627</v>
      </c>
      <c r="E65" s="559" t="s">
        <v>1627</v>
      </c>
      <c r="F65" s="559" t="s">
        <v>1627</v>
      </c>
    </row>
    <row r="66" spans="1:6" ht="27" thickBot="1" x14ac:dyDescent="0.35">
      <c r="A66" s="640"/>
      <c r="B66" s="643"/>
      <c r="C66" s="562" t="s">
        <v>1628</v>
      </c>
      <c r="D66" s="560" t="s">
        <v>1629</v>
      </c>
      <c r="E66" s="560" t="s">
        <v>1629</v>
      </c>
      <c r="F66" s="560" t="s">
        <v>1629</v>
      </c>
    </row>
  </sheetData>
  <mergeCells count="81">
    <mergeCell ref="A64:A66"/>
    <mergeCell ref="B64:B66"/>
    <mergeCell ref="B9:B10"/>
    <mergeCell ref="B25:B26"/>
    <mergeCell ref="B27:B28"/>
    <mergeCell ref="B29:B30"/>
    <mergeCell ref="A29:A30"/>
    <mergeCell ref="A17:A18"/>
    <mergeCell ref="A19:A20"/>
    <mergeCell ref="A21:A22"/>
    <mergeCell ref="A23:A24"/>
    <mergeCell ref="A25:A26"/>
    <mergeCell ref="A27:A28"/>
    <mergeCell ref="A12:F12"/>
    <mergeCell ref="E29:E30"/>
    <mergeCell ref="F29:F30"/>
    <mergeCell ref="F21:F22"/>
    <mergeCell ref="E21:E22"/>
    <mergeCell ref="E19:E20"/>
    <mergeCell ref="F19:F20"/>
    <mergeCell ref="E25:E26"/>
    <mergeCell ref="F25:F26"/>
    <mergeCell ref="D13:D14"/>
    <mergeCell ref="C15:C16"/>
    <mergeCell ref="D15:D16"/>
    <mergeCell ref="E13:E14"/>
    <mergeCell ref="A45:A51"/>
    <mergeCell ref="A36:A39"/>
    <mergeCell ref="B32:B35"/>
    <mergeCell ref="A32:A35"/>
    <mergeCell ref="D27:D28"/>
    <mergeCell ref="B40:B44"/>
    <mergeCell ref="A40:A44"/>
    <mergeCell ref="A31:F31"/>
    <mergeCell ref="C27:C28"/>
    <mergeCell ref="C29:C30"/>
    <mergeCell ref="E23:E24"/>
    <mergeCell ref="D29:D30"/>
    <mergeCell ref="D25:D26"/>
    <mergeCell ref="F23:F24"/>
    <mergeCell ref="E27:E28"/>
    <mergeCell ref="B54:B56"/>
    <mergeCell ref="A54:A56"/>
    <mergeCell ref="C25:C26"/>
    <mergeCell ref="F27:F28"/>
    <mergeCell ref="B57:B63"/>
    <mergeCell ref="A57:A63"/>
    <mergeCell ref="B52:B53"/>
    <mergeCell ref="A52:A53"/>
    <mergeCell ref="B21:B22"/>
    <mergeCell ref="B45:B51"/>
    <mergeCell ref="B36:B39"/>
    <mergeCell ref="D19:D20"/>
    <mergeCell ref="D21:D22"/>
    <mergeCell ref="B19:B20"/>
    <mergeCell ref="B23:B24"/>
    <mergeCell ref="D23:D24"/>
    <mergeCell ref="C21:C22"/>
    <mergeCell ref="C23:C24"/>
    <mergeCell ref="C19:C20"/>
    <mergeCell ref="A2:F2"/>
    <mergeCell ref="A3:F3"/>
    <mergeCell ref="A5:F5"/>
    <mergeCell ref="A6:F6"/>
    <mergeCell ref="A7:F7"/>
    <mergeCell ref="C9:C10"/>
    <mergeCell ref="D9:F9"/>
    <mergeCell ref="A9:A10"/>
    <mergeCell ref="C13:C14"/>
    <mergeCell ref="F17:F18"/>
    <mergeCell ref="A13:A14"/>
    <mergeCell ref="F13:F14"/>
    <mergeCell ref="B17:B18"/>
    <mergeCell ref="E15:E16"/>
    <mergeCell ref="F15:F16"/>
    <mergeCell ref="D17:D18"/>
    <mergeCell ref="E17:E18"/>
    <mergeCell ref="C17:C18"/>
    <mergeCell ref="A15:A16"/>
    <mergeCell ref="B13:B14"/>
    <mergeCell ref="B15:B16"/>
  </mergeCells>
  <pageMargins left="0.7" right="0.7"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workbookViewId="0">
      <selection activeCell="B45" sqref="B45"/>
    </sheetView>
  </sheetViews>
  <sheetFormatPr defaultRowHeight="14.4" x14ac:dyDescent="0.3"/>
  <cols>
    <col min="1" max="1" width="40.33203125" customWidth="1"/>
    <col min="2" max="2" width="43.109375" customWidth="1"/>
    <col min="3" max="3" width="12.33203125" customWidth="1"/>
    <col min="4" max="9" width="10.5546875" customWidth="1"/>
  </cols>
  <sheetData>
    <row r="1" spans="1:9" ht="30.6" customHeight="1" x14ac:dyDescent="0.3">
      <c r="A1" s="657" t="s">
        <v>1515</v>
      </c>
      <c r="B1" s="657"/>
      <c r="C1" s="657"/>
      <c r="D1" s="657"/>
      <c r="E1" s="657"/>
      <c r="F1" s="657"/>
      <c r="G1" s="657"/>
      <c r="H1" s="657"/>
      <c r="I1" s="657"/>
    </row>
    <row r="2" spans="1:9" ht="16.2" thickBot="1" x14ac:dyDescent="0.35">
      <c r="A2" s="4" t="s">
        <v>1516</v>
      </c>
      <c r="B2" s="4"/>
    </row>
    <row r="3" spans="1:9" ht="40.200000000000003" customHeight="1" thickBot="1" x14ac:dyDescent="0.35">
      <c r="A3" s="644" t="s">
        <v>7</v>
      </c>
      <c r="B3" s="644" t="s">
        <v>648</v>
      </c>
      <c r="C3" s="666" t="s">
        <v>649</v>
      </c>
      <c r="D3" s="644" t="s">
        <v>647</v>
      </c>
      <c r="E3" s="658" t="s">
        <v>8</v>
      </c>
      <c r="F3" s="659"/>
      <c r="G3" s="660"/>
      <c r="H3" s="644" t="s">
        <v>644</v>
      </c>
      <c r="I3" s="644" t="s">
        <v>650</v>
      </c>
    </row>
    <row r="4" spans="1:9" ht="54.6" customHeight="1" thickBot="1" x14ac:dyDescent="0.35">
      <c r="A4" s="661"/>
      <c r="B4" s="645"/>
      <c r="C4" s="667"/>
      <c r="D4" s="661"/>
      <c r="E4" s="7" t="s">
        <v>43</v>
      </c>
      <c r="F4" s="7" t="s">
        <v>44</v>
      </c>
      <c r="G4" s="7" t="s">
        <v>90</v>
      </c>
      <c r="H4" s="661"/>
      <c r="I4" s="661"/>
    </row>
    <row r="5" spans="1:9" ht="25.8" customHeight="1" thickBot="1" x14ac:dyDescent="0.35">
      <c r="A5" s="8">
        <v>1</v>
      </c>
      <c r="B5" s="9"/>
      <c r="C5" s="9">
        <v>2</v>
      </c>
      <c r="D5" s="9">
        <v>3</v>
      </c>
      <c r="E5" s="9">
        <v>4</v>
      </c>
      <c r="F5" s="9">
        <v>5</v>
      </c>
      <c r="G5" s="9">
        <v>6</v>
      </c>
      <c r="H5" s="9">
        <v>7</v>
      </c>
      <c r="I5" s="9">
        <v>8</v>
      </c>
    </row>
    <row r="6" spans="1:9" ht="63.6" customHeight="1" thickBot="1" x14ac:dyDescent="0.35">
      <c r="A6" s="109" t="s">
        <v>72</v>
      </c>
      <c r="B6" s="110" t="s">
        <v>655</v>
      </c>
      <c r="C6" s="295" t="s">
        <v>876</v>
      </c>
      <c r="D6" s="123" t="s">
        <v>654</v>
      </c>
      <c r="E6" s="511">
        <v>20</v>
      </c>
      <c r="F6" s="511">
        <v>25</v>
      </c>
      <c r="G6" s="511">
        <v>30</v>
      </c>
      <c r="H6" s="122">
        <v>47.48</v>
      </c>
      <c r="I6" s="124">
        <v>30</v>
      </c>
    </row>
    <row r="7" spans="1:9" ht="42" thickBot="1" x14ac:dyDescent="0.35">
      <c r="A7" s="210"/>
      <c r="B7" s="193" t="s">
        <v>880</v>
      </c>
      <c r="C7" s="211" t="s">
        <v>877</v>
      </c>
      <c r="D7" s="123" t="s">
        <v>878</v>
      </c>
      <c r="E7" s="225" t="s">
        <v>879</v>
      </c>
      <c r="F7" s="225" t="s">
        <v>879</v>
      </c>
      <c r="G7" s="225" t="s">
        <v>879</v>
      </c>
      <c r="H7" s="225" t="s">
        <v>879</v>
      </c>
      <c r="I7" s="225" t="s">
        <v>879</v>
      </c>
    </row>
    <row r="8" spans="1:9" ht="70.2" customHeight="1" thickBot="1" x14ac:dyDescent="0.35">
      <c r="A8" s="102" t="s">
        <v>73</v>
      </c>
      <c r="B8" s="111" t="s">
        <v>656</v>
      </c>
      <c r="C8" s="119" t="s">
        <v>657</v>
      </c>
      <c r="D8" s="116" t="s">
        <v>658</v>
      </c>
      <c r="E8" s="126" t="s">
        <v>659</v>
      </c>
      <c r="F8" s="126" t="s">
        <v>659</v>
      </c>
      <c r="G8" s="126" t="s">
        <v>659</v>
      </c>
      <c r="H8" s="126" t="s">
        <v>659</v>
      </c>
      <c r="I8" s="126" t="s">
        <v>659</v>
      </c>
    </row>
    <row r="9" spans="1:9" ht="32.4" customHeight="1" thickBot="1" x14ac:dyDescent="0.35">
      <c r="A9" s="103" t="s">
        <v>74</v>
      </c>
      <c r="B9" s="112" t="s">
        <v>881</v>
      </c>
      <c r="C9" s="119" t="s">
        <v>646</v>
      </c>
      <c r="D9" s="117">
        <v>-43.3</v>
      </c>
      <c r="E9" s="511">
        <v>10</v>
      </c>
      <c r="F9" s="511">
        <v>11</v>
      </c>
      <c r="G9" s="511">
        <v>12</v>
      </c>
      <c r="H9" s="114">
        <v>38.200000000000003</v>
      </c>
      <c r="I9" s="121">
        <v>14</v>
      </c>
    </row>
    <row r="10" spans="1:9" ht="63" thickBot="1" x14ac:dyDescent="0.35">
      <c r="A10" s="103" t="s">
        <v>75</v>
      </c>
      <c r="B10" s="111" t="s">
        <v>660</v>
      </c>
      <c r="C10" s="119" t="s">
        <v>657</v>
      </c>
      <c r="D10" s="118" t="s">
        <v>661</v>
      </c>
      <c r="E10" s="126" t="s">
        <v>659</v>
      </c>
      <c r="F10" s="126" t="s">
        <v>659</v>
      </c>
      <c r="G10" s="126" t="s">
        <v>659</v>
      </c>
      <c r="H10" s="127" t="s">
        <v>659</v>
      </c>
      <c r="I10" s="126" t="s">
        <v>659</v>
      </c>
    </row>
    <row r="11" spans="1:9" ht="28.2" customHeight="1" thickBot="1" x14ac:dyDescent="0.35">
      <c r="A11" s="651" t="s">
        <v>76</v>
      </c>
      <c r="B11" s="111" t="s">
        <v>662</v>
      </c>
      <c r="C11" s="114" t="s">
        <v>664</v>
      </c>
      <c r="D11" s="130">
        <v>8195</v>
      </c>
      <c r="E11" s="114">
        <v>28350</v>
      </c>
      <c r="F11" s="114">
        <v>29800</v>
      </c>
      <c r="G11" s="114">
        <v>31300</v>
      </c>
      <c r="H11" s="114">
        <v>25101</v>
      </c>
      <c r="I11" s="116" t="s">
        <v>77</v>
      </c>
    </row>
    <row r="12" spans="1:9" ht="31.8" thickBot="1" x14ac:dyDescent="0.35">
      <c r="A12" s="652"/>
      <c r="B12" s="128" t="s">
        <v>663</v>
      </c>
      <c r="C12" s="114" t="s">
        <v>664</v>
      </c>
      <c r="D12" s="129">
        <v>3000</v>
      </c>
      <c r="E12" s="131">
        <v>3120</v>
      </c>
      <c r="F12" s="131">
        <v>3180</v>
      </c>
      <c r="G12" s="131">
        <v>3240</v>
      </c>
      <c r="H12" s="131">
        <v>3533</v>
      </c>
      <c r="I12" s="132" t="s">
        <v>77</v>
      </c>
    </row>
    <row r="13" spans="1:9" ht="26.4" customHeight="1" thickBot="1" x14ac:dyDescent="0.35">
      <c r="A13" s="663" t="s">
        <v>78</v>
      </c>
      <c r="B13" s="111" t="s">
        <v>766</v>
      </c>
      <c r="C13" s="341" t="s">
        <v>767</v>
      </c>
      <c r="D13" s="143">
        <v>76</v>
      </c>
      <c r="E13" s="114" t="s">
        <v>768</v>
      </c>
      <c r="F13" s="114" t="s">
        <v>768</v>
      </c>
      <c r="G13" s="114" t="s">
        <v>768</v>
      </c>
      <c r="H13" s="114">
        <v>72.8</v>
      </c>
      <c r="I13" s="116" t="s">
        <v>768</v>
      </c>
    </row>
    <row r="14" spans="1:9" ht="40.200000000000003" customHeight="1" thickBot="1" x14ac:dyDescent="0.35">
      <c r="A14" s="665"/>
      <c r="B14" s="111" t="s">
        <v>1513</v>
      </c>
      <c r="C14" s="512" t="s">
        <v>767</v>
      </c>
      <c r="D14" s="143">
        <v>102.5</v>
      </c>
      <c r="E14" s="131" t="s">
        <v>1512</v>
      </c>
      <c r="F14" s="131" t="s">
        <v>1512</v>
      </c>
      <c r="G14" s="131" t="s">
        <v>1512</v>
      </c>
      <c r="H14" s="114">
        <v>102.7</v>
      </c>
      <c r="I14" s="132" t="s">
        <v>77</v>
      </c>
    </row>
    <row r="15" spans="1:9" ht="31.95" customHeight="1" thickBot="1" x14ac:dyDescent="0.35">
      <c r="A15" s="653" t="s">
        <v>79</v>
      </c>
      <c r="B15" s="111" t="s">
        <v>883</v>
      </c>
      <c r="C15" s="133" t="s">
        <v>646</v>
      </c>
      <c r="D15" s="114">
        <v>1.1000000000000001</v>
      </c>
      <c r="E15" s="116" t="s">
        <v>81</v>
      </c>
      <c r="F15" s="116" t="s">
        <v>81</v>
      </c>
      <c r="G15" s="116" t="s">
        <v>81</v>
      </c>
      <c r="H15" s="116" t="s">
        <v>764</v>
      </c>
      <c r="I15" s="116" t="s">
        <v>81</v>
      </c>
    </row>
    <row r="16" spans="1:9" ht="47.4" thickBot="1" x14ac:dyDescent="0.35">
      <c r="A16" s="654"/>
      <c r="B16" s="125" t="s">
        <v>1538</v>
      </c>
      <c r="C16" s="114" t="s">
        <v>646</v>
      </c>
      <c r="D16" s="131">
        <v>126.6</v>
      </c>
      <c r="E16" s="212" t="s">
        <v>682</v>
      </c>
      <c r="F16" s="212" t="s">
        <v>682</v>
      </c>
      <c r="G16" s="212" t="s">
        <v>682</v>
      </c>
      <c r="H16" s="137" t="s">
        <v>764</v>
      </c>
      <c r="I16" s="212" t="s">
        <v>682</v>
      </c>
    </row>
    <row r="17" spans="1:9" ht="47.4" thickBot="1" x14ac:dyDescent="0.35">
      <c r="A17" s="654"/>
      <c r="B17" s="111" t="s">
        <v>882</v>
      </c>
      <c r="C17" s="114" t="s">
        <v>646</v>
      </c>
      <c r="D17" s="297">
        <v>35.299999999999997</v>
      </c>
      <c r="E17" s="161">
        <v>30</v>
      </c>
      <c r="F17" s="161">
        <v>32</v>
      </c>
      <c r="G17" s="161">
        <v>35</v>
      </c>
      <c r="H17" s="296">
        <v>27.5</v>
      </c>
      <c r="I17" s="513">
        <v>38</v>
      </c>
    </row>
    <row r="18" spans="1:9" ht="16.2" thickBot="1" x14ac:dyDescent="0.35">
      <c r="A18" s="655"/>
      <c r="B18" s="111" t="s">
        <v>665</v>
      </c>
      <c r="C18" s="341" t="s">
        <v>651</v>
      </c>
      <c r="D18" s="114">
        <v>534</v>
      </c>
      <c r="E18" s="131">
        <v>600</v>
      </c>
      <c r="F18" s="131">
        <v>600</v>
      </c>
      <c r="G18" s="131">
        <v>600</v>
      </c>
      <c r="H18" s="114">
        <v>1080</v>
      </c>
      <c r="I18" s="114">
        <v>600</v>
      </c>
    </row>
    <row r="19" spans="1:9" ht="34.950000000000003" customHeight="1" thickBot="1" x14ac:dyDescent="0.35">
      <c r="A19" s="103" t="s">
        <v>80</v>
      </c>
      <c r="B19" s="111" t="s">
        <v>666</v>
      </c>
      <c r="C19" s="135" t="s">
        <v>652</v>
      </c>
      <c r="D19" s="514">
        <v>278</v>
      </c>
      <c r="E19" s="515">
        <v>280</v>
      </c>
      <c r="F19" s="516">
        <v>285</v>
      </c>
      <c r="G19" s="515">
        <v>290</v>
      </c>
      <c r="H19" s="515">
        <v>282</v>
      </c>
      <c r="I19" s="517">
        <v>300</v>
      </c>
    </row>
    <row r="20" spans="1:9" ht="34.200000000000003" customHeight="1" thickBot="1" x14ac:dyDescent="0.35">
      <c r="A20" s="109" t="s">
        <v>82</v>
      </c>
      <c r="B20" s="125" t="s">
        <v>667</v>
      </c>
      <c r="C20" s="139" t="s">
        <v>646</v>
      </c>
      <c r="D20" s="518">
        <v>99.9</v>
      </c>
      <c r="E20" s="134">
        <v>99.9</v>
      </c>
      <c r="F20" s="114">
        <v>99.9</v>
      </c>
      <c r="G20" s="316">
        <v>99.9</v>
      </c>
      <c r="H20" s="315">
        <v>99.9</v>
      </c>
      <c r="I20" s="313">
        <v>99.9</v>
      </c>
    </row>
    <row r="21" spans="1:9" ht="50.4" customHeight="1" thickBot="1" x14ac:dyDescent="0.35">
      <c r="A21" s="308" t="s">
        <v>83</v>
      </c>
      <c r="B21" s="309" t="s">
        <v>668</v>
      </c>
      <c r="C21" s="310" t="s">
        <v>646</v>
      </c>
      <c r="D21" s="311">
        <v>92</v>
      </c>
      <c r="E21" s="142">
        <v>93</v>
      </c>
      <c r="F21" s="143">
        <v>95</v>
      </c>
      <c r="G21" s="312">
        <v>97</v>
      </c>
      <c r="H21" s="311">
        <v>92</v>
      </c>
      <c r="I21" s="313">
        <v>100</v>
      </c>
    </row>
    <row r="22" spans="1:9" ht="46.95" customHeight="1" thickBot="1" x14ac:dyDescent="0.35">
      <c r="A22" s="314" t="s">
        <v>84</v>
      </c>
      <c r="B22" s="309" t="s">
        <v>1269</v>
      </c>
      <c r="C22" s="139" t="s">
        <v>652</v>
      </c>
      <c r="D22" s="315">
        <v>270</v>
      </c>
      <c r="E22" s="134">
        <v>260</v>
      </c>
      <c r="F22" s="114">
        <v>260</v>
      </c>
      <c r="G22" s="316">
        <v>260</v>
      </c>
      <c r="H22" s="315">
        <v>354</v>
      </c>
      <c r="I22" s="313">
        <v>260</v>
      </c>
    </row>
    <row r="23" spans="1:9" ht="51" customHeight="1" thickBot="1" x14ac:dyDescent="0.35">
      <c r="A23" s="36" t="s">
        <v>85</v>
      </c>
      <c r="B23" s="111" t="s">
        <v>669</v>
      </c>
      <c r="C23" s="115" t="s">
        <v>646</v>
      </c>
      <c r="D23" s="145" t="s">
        <v>88</v>
      </c>
      <c r="E23" s="138"/>
      <c r="F23" s="137"/>
      <c r="G23" s="146"/>
      <c r="H23" s="213" t="s">
        <v>769</v>
      </c>
      <c r="I23" s="214">
        <v>45</v>
      </c>
    </row>
    <row r="24" spans="1:9" ht="47.4" thickBot="1" x14ac:dyDescent="0.35">
      <c r="A24" s="34"/>
      <c r="B24" s="111" t="s">
        <v>888</v>
      </c>
      <c r="C24" s="115" t="s">
        <v>646</v>
      </c>
      <c r="D24" s="145" t="s">
        <v>89</v>
      </c>
      <c r="E24" s="138"/>
      <c r="F24" s="137"/>
      <c r="G24" s="144"/>
      <c r="H24" s="213" t="s">
        <v>769</v>
      </c>
      <c r="I24" s="214">
        <v>30</v>
      </c>
    </row>
    <row r="25" spans="1:9" ht="31.8" thickBot="1" x14ac:dyDescent="0.35">
      <c r="A25" s="34"/>
      <c r="B25" s="158" t="s">
        <v>890</v>
      </c>
      <c r="C25" s="317" t="s">
        <v>889</v>
      </c>
      <c r="D25" s="318">
        <v>6</v>
      </c>
      <c r="E25" s="319">
        <v>4</v>
      </c>
      <c r="F25" s="320">
        <v>4</v>
      </c>
      <c r="G25" s="321">
        <v>4</v>
      </c>
      <c r="H25" s="318">
        <v>4</v>
      </c>
      <c r="I25" s="322">
        <v>42</v>
      </c>
    </row>
    <row r="26" spans="1:9" ht="35.4" customHeight="1" thickBot="1" x14ac:dyDescent="0.35">
      <c r="A26" s="103" t="s">
        <v>86</v>
      </c>
      <c r="B26" s="111" t="s">
        <v>670</v>
      </c>
      <c r="C26" s="148" t="s">
        <v>653</v>
      </c>
      <c r="D26" s="149">
        <v>1</v>
      </c>
      <c r="E26" s="150">
        <v>1</v>
      </c>
      <c r="F26" s="151">
        <v>1</v>
      </c>
      <c r="G26" s="152">
        <v>1</v>
      </c>
      <c r="H26" s="149">
        <v>1</v>
      </c>
      <c r="I26" s="147">
        <v>3</v>
      </c>
    </row>
    <row r="27" spans="1:9" ht="50.4" customHeight="1" thickBot="1" x14ac:dyDescent="0.35">
      <c r="A27" s="106" t="s">
        <v>87</v>
      </c>
      <c r="B27" s="195" t="s">
        <v>671</v>
      </c>
      <c r="C27" s="153" t="s">
        <v>653</v>
      </c>
      <c r="D27" s="149">
        <v>59</v>
      </c>
      <c r="E27" s="150">
        <v>90</v>
      </c>
      <c r="F27" s="151">
        <v>100</v>
      </c>
      <c r="G27" s="151">
        <v>110</v>
      </c>
      <c r="H27" s="149">
        <v>110</v>
      </c>
      <c r="I27" s="136">
        <v>75</v>
      </c>
    </row>
    <row r="28" spans="1:9" ht="49.95" customHeight="1" thickBot="1" x14ac:dyDescent="0.35">
      <c r="A28" s="113"/>
      <c r="B28" s="195" t="s">
        <v>770</v>
      </c>
      <c r="C28" s="215" t="s">
        <v>651</v>
      </c>
      <c r="D28" s="155">
        <v>130</v>
      </c>
      <c r="E28" s="150">
        <v>100</v>
      </c>
      <c r="F28" s="151">
        <v>110</v>
      </c>
      <c r="G28" s="151">
        <v>120</v>
      </c>
      <c r="H28" s="155">
        <v>150</v>
      </c>
      <c r="I28" s="149">
        <v>150</v>
      </c>
    </row>
    <row r="29" spans="1:9" ht="47.4" thickBot="1" x14ac:dyDescent="0.35">
      <c r="A29" s="33" t="s">
        <v>91</v>
      </c>
      <c r="B29" s="104" t="s">
        <v>672</v>
      </c>
      <c r="C29" s="115" t="s">
        <v>673</v>
      </c>
      <c r="D29" s="156" t="s">
        <v>675</v>
      </c>
      <c r="E29" s="121" t="s">
        <v>674</v>
      </c>
      <c r="F29" s="121" t="s">
        <v>674</v>
      </c>
      <c r="G29" s="121" t="s">
        <v>674</v>
      </c>
      <c r="H29" s="116" t="s">
        <v>675</v>
      </c>
      <c r="I29" s="114" t="s">
        <v>674</v>
      </c>
    </row>
    <row r="30" spans="1:9" ht="47.4" thickBot="1" x14ac:dyDescent="0.35">
      <c r="A30" s="646" t="s">
        <v>92</v>
      </c>
      <c r="B30" s="105" t="s">
        <v>111</v>
      </c>
      <c r="C30" s="133" t="s">
        <v>646</v>
      </c>
      <c r="D30" s="159">
        <v>56</v>
      </c>
      <c r="E30" s="160">
        <v>60</v>
      </c>
      <c r="F30" s="159">
        <v>70</v>
      </c>
      <c r="G30" s="160">
        <v>75</v>
      </c>
      <c r="H30" s="159">
        <v>56</v>
      </c>
      <c r="I30" s="143">
        <v>100</v>
      </c>
    </row>
    <row r="31" spans="1:9" ht="31.8" thickBot="1" x14ac:dyDescent="0.35">
      <c r="A31" s="647"/>
      <c r="B31" s="158" t="s">
        <v>112</v>
      </c>
      <c r="C31" s="133" t="s">
        <v>646</v>
      </c>
      <c r="D31" s="159">
        <v>40</v>
      </c>
      <c r="E31" s="160">
        <v>57</v>
      </c>
      <c r="F31" s="159">
        <v>58</v>
      </c>
      <c r="G31" s="160">
        <v>59</v>
      </c>
      <c r="H31" s="159">
        <v>57</v>
      </c>
      <c r="I31" s="161">
        <v>60</v>
      </c>
    </row>
    <row r="32" spans="1:9" ht="31.8" thickBot="1" x14ac:dyDescent="0.35">
      <c r="A32" s="103" t="s">
        <v>93</v>
      </c>
      <c r="B32" s="162" t="s">
        <v>676</v>
      </c>
      <c r="C32" s="133" t="s">
        <v>646</v>
      </c>
      <c r="D32" s="159">
        <v>60</v>
      </c>
      <c r="E32" s="160">
        <v>70</v>
      </c>
      <c r="F32" s="159">
        <v>80</v>
      </c>
      <c r="G32" s="160">
        <v>90</v>
      </c>
      <c r="H32" s="159">
        <v>64</v>
      </c>
      <c r="I32" s="143">
        <v>100</v>
      </c>
    </row>
    <row r="33" spans="1:9" ht="33" customHeight="1" thickBot="1" x14ac:dyDescent="0.35">
      <c r="A33" s="33" t="s">
        <v>94</v>
      </c>
      <c r="B33" s="104" t="s">
        <v>113</v>
      </c>
      <c r="C33" s="133" t="s">
        <v>646</v>
      </c>
      <c r="D33" s="167" t="s">
        <v>677</v>
      </c>
      <c r="E33" s="167" t="s">
        <v>917</v>
      </c>
      <c r="F33" s="167" t="s">
        <v>680</v>
      </c>
      <c r="G33" s="167" t="s">
        <v>679</v>
      </c>
      <c r="H33" s="167" t="s">
        <v>678</v>
      </c>
      <c r="I33" s="121" t="s">
        <v>917</v>
      </c>
    </row>
    <row r="34" spans="1:9" ht="34.200000000000003" customHeight="1" thickBot="1" x14ac:dyDescent="0.35">
      <c r="A34" s="113" t="s">
        <v>95</v>
      </c>
      <c r="B34" s="111" t="s">
        <v>114</v>
      </c>
      <c r="C34" s="165" t="s">
        <v>653</v>
      </c>
      <c r="D34" s="167">
        <v>0</v>
      </c>
      <c r="E34" s="167">
        <v>0</v>
      </c>
      <c r="F34" s="167">
        <v>0</v>
      </c>
      <c r="G34" s="167">
        <v>1</v>
      </c>
      <c r="H34" s="167">
        <v>0</v>
      </c>
      <c r="I34" s="121">
        <v>1</v>
      </c>
    </row>
    <row r="35" spans="1:9" ht="31.8" thickBot="1" x14ac:dyDescent="0.35">
      <c r="A35" s="106" t="s">
        <v>96</v>
      </c>
      <c r="B35" s="163" t="s">
        <v>681</v>
      </c>
      <c r="C35" s="166" t="s">
        <v>653</v>
      </c>
      <c r="D35" s="519">
        <v>4</v>
      </c>
      <c r="E35" s="519">
        <v>4</v>
      </c>
      <c r="F35" s="519">
        <v>4</v>
      </c>
      <c r="G35" s="519">
        <v>4</v>
      </c>
      <c r="H35" s="519">
        <v>4</v>
      </c>
      <c r="I35" s="169">
        <v>5</v>
      </c>
    </row>
    <row r="36" spans="1:9" ht="31.8" thickBot="1" x14ac:dyDescent="0.35">
      <c r="A36" s="349" t="s">
        <v>97</v>
      </c>
      <c r="B36" s="105" t="s">
        <v>115</v>
      </c>
      <c r="C36" s="165" t="s">
        <v>653</v>
      </c>
      <c r="D36" s="117">
        <v>8</v>
      </c>
      <c r="E36" s="141" t="s">
        <v>682</v>
      </c>
      <c r="F36" s="141" t="s">
        <v>682</v>
      </c>
      <c r="G36" s="141" t="s">
        <v>682</v>
      </c>
      <c r="H36" s="114">
        <v>8</v>
      </c>
      <c r="I36" s="141" t="s">
        <v>682</v>
      </c>
    </row>
    <row r="37" spans="1:9" ht="53.4" customHeight="1" thickBot="1" x14ac:dyDescent="0.35">
      <c r="A37" s="157" t="s">
        <v>98</v>
      </c>
      <c r="B37" s="128" t="s">
        <v>116</v>
      </c>
      <c r="C37" s="345" t="s">
        <v>653</v>
      </c>
      <c r="D37" s="37">
        <v>82</v>
      </c>
      <c r="E37" s="346">
        <v>80</v>
      </c>
      <c r="F37" s="347">
        <v>80</v>
      </c>
      <c r="G37" s="347">
        <v>80</v>
      </c>
      <c r="H37" s="347">
        <v>90</v>
      </c>
      <c r="I37" s="348">
        <v>0</v>
      </c>
    </row>
    <row r="38" spans="1:9" ht="20.399999999999999" customHeight="1" thickBot="1" x14ac:dyDescent="0.35">
      <c r="A38" s="103" t="s">
        <v>99</v>
      </c>
      <c r="B38" s="111" t="s">
        <v>918</v>
      </c>
      <c r="C38" s="340" t="s">
        <v>889</v>
      </c>
      <c r="D38" s="216">
        <v>125</v>
      </c>
      <c r="E38" s="217">
        <v>140</v>
      </c>
      <c r="F38" s="216">
        <v>130</v>
      </c>
      <c r="G38" s="217">
        <v>110</v>
      </c>
      <c r="H38" s="216">
        <v>137</v>
      </c>
      <c r="I38" s="218">
        <v>0</v>
      </c>
    </row>
    <row r="39" spans="1:9" ht="31.8" thickBot="1" x14ac:dyDescent="0.35">
      <c r="A39" s="103" t="s">
        <v>100</v>
      </c>
      <c r="B39" s="177" t="s">
        <v>1539</v>
      </c>
      <c r="C39" s="120" t="s">
        <v>653</v>
      </c>
      <c r="D39" s="171">
        <v>0</v>
      </c>
      <c r="E39" s="134">
        <v>0</v>
      </c>
      <c r="F39" s="114">
        <v>0</v>
      </c>
      <c r="G39" s="114">
        <v>0</v>
      </c>
      <c r="H39" s="134">
        <v>0</v>
      </c>
      <c r="I39" s="114">
        <v>1</v>
      </c>
    </row>
    <row r="40" spans="1:9" ht="31.8" thickBot="1" x14ac:dyDescent="0.35">
      <c r="A40" s="647" t="s">
        <v>101</v>
      </c>
      <c r="B40" s="158" t="s">
        <v>684</v>
      </c>
      <c r="C40" s="178" t="s">
        <v>646</v>
      </c>
      <c r="D40" s="160">
        <v>3</v>
      </c>
      <c r="E40" s="159">
        <v>40</v>
      </c>
      <c r="F40" s="160">
        <v>45</v>
      </c>
      <c r="G40" s="159">
        <v>55</v>
      </c>
      <c r="H40" s="142">
        <v>43.5</v>
      </c>
      <c r="I40" s="143">
        <v>10</v>
      </c>
    </row>
    <row r="41" spans="1:9" ht="31.8" thickBot="1" x14ac:dyDescent="0.35">
      <c r="A41" s="647"/>
      <c r="B41" s="158" t="s">
        <v>685</v>
      </c>
      <c r="C41" s="130" t="s">
        <v>653</v>
      </c>
      <c r="D41" s="179">
        <v>2</v>
      </c>
      <c r="E41" s="167">
        <v>4</v>
      </c>
      <c r="F41" s="179">
        <v>5</v>
      </c>
      <c r="G41" s="167">
        <v>6</v>
      </c>
      <c r="H41" s="134">
        <v>4</v>
      </c>
      <c r="I41" s="114">
        <v>4</v>
      </c>
    </row>
    <row r="42" spans="1:9" ht="31.95" customHeight="1" thickBot="1" x14ac:dyDescent="0.35">
      <c r="A42" s="648"/>
      <c r="B42" s="105" t="s">
        <v>686</v>
      </c>
      <c r="C42" s="178" t="s">
        <v>646</v>
      </c>
      <c r="D42" s="160">
        <v>3</v>
      </c>
      <c r="E42" s="159">
        <v>16</v>
      </c>
      <c r="F42" s="160">
        <v>20</v>
      </c>
      <c r="G42" s="159">
        <v>25</v>
      </c>
      <c r="H42" s="142">
        <v>16</v>
      </c>
      <c r="I42" s="143">
        <v>7</v>
      </c>
    </row>
    <row r="43" spans="1:9" ht="49.2" customHeight="1" thickBot="1" x14ac:dyDescent="0.35">
      <c r="A43" s="103" t="s">
        <v>102</v>
      </c>
      <c r="B43" s="104" t="s">
        <v>771</v>
      </c>
      <c r="C43" s="165" t="s">
        <v>646</v>
      </c>
      <c r="D43" s="159">
        <v>25</v>
      </c>
      <c r="E43" s="159">
        <v>27</v>
      </c>
      <c r="F43" s="159">
        <v>29</v>
      </c>
      <c r="G43" s="160">
        <v>31</v>
      </c>
      <c r="H43" s="143">
        <v>35.299999999999997</v>
      </c>
      <c r="I43" s="176">
        <v>35</v>
      </c>
    </row>
    <row r="44" spans="1:9" ht="57.6" customHeight="1" thickBot="1" x14ac:dyDescent="0.35">
      <c r="A44" s="103" t="s">
        <v>103</v>
      </c>
      <c r="B44" s="104" t="s">
        <v>117</v>
      </c>
      <c r="C44" s="130" t="s">
        <v>653</v>
      </c>
      <c r="D44" s="167">
        <v>1</v>
      </c>
      <c r="E44" s="167">
        <v>1</v>
      </c>
      <c r="F44" s="167">
        <v>1</v>
      </c>
      <c r="G44" s="179">
        <v>1</v>
      </c>
      <c r="H44" s="167">
        <v>2</v>
      </c>
      <c r="I44" s="121">
        <v>3</v>
      </c>
    </row>
    <row r="45" spans="1:9" ht="41.4" customHeight="1" thickBot="1" x14ac:dyDescent="0.35">
      <c r="A45" s="35" t="s">
        <v>104</v>
      </c>
      <c r="B45" s="104" t="s">
        <v>118</v>
      </c>
      <c r="C45" s="120" t="s">
        <v>646</v>
      </c>
      <c r="D45" s="171">
        <v>76.25</v>
      </c>
      <c r="E45" s="171">
        <v>76.25</v>
      </c>
      <c r="F45" s="181">
        <v>76.25</v>
      </c>
      <c r="G45" s="171">
        <v>76.25</v>
      </c>
      <c r="H45" s="181">
        <v>76.25</v>
      </c>
      <c r="I45" s="114">
        <v>76.25</v>
      </c>
    </row>
    <row r="46" spans="1:9" ht="46.8" customHeight="1" thickBot="1" x14ac:dyDescent="0.35">
      <c r="A46" s="302" t="s">
        <v>105</v>
      </c>
      <c r="B46" s="104" t="s">
        <v>119</v>
      </c>
      <c r="C46" s="120" t="s">
        <v>683</v>
      </c>
      <c r="D46" s="171">
        <v>28</v>
      </c>
      <c r="E46" s="134">
        <v>32</v>
      </c>
      <c r="F46" s="114">
        <v>30</v>
      </c>
      <c r="G46" s="134">
        <v>25</v>
      </c>
      <c r="H46" s="114">
        <v>36</v>
      </c>
      <c r="I46" s="126">
        <v>20</v>
      </c>
    </row>
    <row r="47" spans="1:9" ht="52.2" customHeight="1" thickBot="1" x14ac:dyDescent="0.35">
      <c r="A47" s="103" t="s">
        <v>106</v>
      </c>
      <c r="B47" s="111" t="s">
        <v>687</v>
      </c>
      <c r="C47" s="120" t="s">
        <v>646</v>
      </c>
      <c r="D47" s="172">
        <v>36</v>
      </c>
      <c r="E47" s="174">
        <v>16</v>
      </c>
      <c r="F47" s="172">
        <v>13</v>
      </c>
      <c r="G47" s="174">
        <v>11</v>
      </c>
      <c r="H47" s="172">
        <v>24</v>
      </c>
      <c r="I47" s="176">
        <v>31</v>
      </c>
    </row>
    <row r="48" spans="1:9" ht="24.6" customHeight="1" thickBot="1" x14ac:dyDescent="0.35">
      <c r="A48" s="653" t="s">
        <v>107</v>
      </c>
      <c r="B48" s="104" t="s">
        <v>688</v>
      </c>
      <c r="C48" s="130" t="s">
        <v>653</v>
      </c>
      <c r="D48" s="182">
        <v>1</v>
      </c>
      <c r="E48" s="167">
        <v>1</v>
      </c>
      <c r="F48" s="179">
        <v>1</v>
      </c>
      <c r="G48" s="167">
        <v>1</v>
      </c>
      <c r="H48" s="179">
        <v>2</v>
      </c>
      <c r="I48" s="167">
        <v>3</v>
      </c>
    </row>
    <row r="49" spans="1:9" ht="39.6" customHeight="1" thickBot="1" x14ac:dyDescent="0.35">
      <c r="A49" s="656"/>
      <c r="B49" s="183" t="s">
        <v>1540</v>
      </c>
      <c r="C49" s="130" t="s">
        <v>653</v>
      </c>
      <c r="D49" s="182">
        <v>0</v>
      </c>
      <c r="E49" s="167">
        <v>0</v>
      </c>
      <c r="F49" s="179">
        <v>0</v>
      </c>
      <c r="G49" s="167">
        <v>0</v>
      </c>
      <c r="H49" s="179">
        <v>1</v>
      </c>
      <c r="I49" s="114">
        <v>1</v>
      </c>
    </row>
    <row r="50" spans="1:9" ht="31.8" thickBot="1" x14ac:dyDescent="0.35">
      <c r="A50" s="649" t="s">
        <v>108</v>
      </c>
      <c r="B50" s="175" t="s">
        <v>920</v>
      </c>
      <c r="C50" s="130" t="s">
        <v>889</v>
      </c>
      <c r="D50" s="182">
        <v>5</v>
      </c>
      <c r="E50" s="182">
        <v>4</v>
      </c>
      <c r="F50" s="167">
        <v>3</v>
      </c>
      <c r="G50" s="182">
        <v>4</v>
      </c>
      <c r="H50" s="182">
        <v>6</v>
      </c>
      <c r="I50" s="114">
        <v>30</v>
      </c>
    </row>
    <row r="51" spans="1:9" ht="28.8" customHeight="1" thickBot="1" x14ac:dyDescent="0.35">
      <c r="A51" s="649"/>
      <c r="B51" s="158" t="s">
        <v>379</v>
      </c>
      <c r="C51" s="184" t="s">
        <v>690</v>
      </c>
      <c r="D51" s="170">
        <v>0</v>
      </c>
      <c r="E51" s="182">
        <v>0</v>
      </c>
      <c r="F51" s="167">
        <v>0</v>
      </c>
      <c r="G51" s="170">
        <v>0</v>
      </c>
      <c r="H51" s="179">
        <v>0</v>
      </c>
      <c r="I51" s="341">
        <v>3600</v>
      </c>
    </row>
    <row r="52" spans="1:9" ht="22.8" customHeight="1" thickBot="1" x14ac:dyDescent="0.35">
      <c r="A52" s="649"/>
      <c r="B52" s="158" t="s">
        <v>919</v>
      </c>
      <c r="C52" s="184" t="s">
        <v>653</v>
      </c>
      <c r="D52" s="170"/>
      <c r="E52" s="185"/>
      <c r="F52" s="168"/>
      <c r="G52" s="170"/>
      <c r="H52" s="179"/>
      <c r="I52" s="341">
        <v>1</v>
      </c>
    </row>
    <row r="53" spans="1:9" ht="47.4" thickBot="1" x14ac:dyDescent="0.35">
      <c r="A53" s="649"/>
      <c r="B53" s="158" t="s">
        <v>120</v>
      </c>
      <c r="C53" s="130" t="s">
        <v>653</v>
      </c>
      <c r="D53" s="167">
        <v>0</v>
      </c>
      <c r="E53" s="182">
        <v>0</v>
      </c>
      <c r="F53" s="167">
        <v>0</v>
      </c>
      <c r="G53" s="167">
        <v>0</v>
      </c>
      <c r="H53" s="179">
        <v>0</v>
      </c>
      <c r="I53" s="114">
        <v>1</v>
      </c>
    </row>
    <row r="54" spans="1:9" ht="39.6" customHeight="1" thickBot="1" x14ac:dyDescent="0.35">
      <c r="A54" s="650"/>
      <c r="B54" s="158" t="s">
        <v>689</v>
      </c>
      <c r="C54" s="130" t="s">
        <v>653</v>
      </c>
      <c r="D54" s="167">
        <v>84</v>
      </c>
      <c r="E54" s="182">
        <v>90</v>
      </c>
      <c r="F54" s="167">
        <v>100</v>
      </c>
      <c r="G54" s="167">
        <v>100</v>
      </c>
      <c r="H54" s="179">
        <v>51</v>
      </c>
      <c r="I54" s="114">
        <v>184</v>
      </c>
    </row>
    <row r="55" spans="1:9" ht="22.2" customHeight="1" thickBot="1" x14ac:dyDescent="0.35">
      <c r="A55" s="651" t="s">
        <v>109</v>
      </c>
      <c r="B55" s="105" t="s">
        <v>691</v>
      </c>
      <c r="C55" s="139" t="s">
        <v>692</v>
      </c>
      <c r="D55" s="167">
        <v>53</v>
      </c>
      <c r="E55" s="167">
        <v>60</v>
      </c>
      <c r="F55" s="167">
        <v>61</v>
      </c>
      <c r="G55" s="167">
        <v>62</v>
      </c>
      <c r="H55" s="167">
        <v>58.7</v>
      </c>
      <c r="I55" s="114">
        <v>63</v>
      </c>
    </row>
    <row r="56" spans="1:9" ht="31.8" customHeight="1" thickBot="1" x14ac:dyDescent="0.35">
      <c r="A56" s="662"/>
      <c r="B56" s="158" t="s">
        <v>693</v>
      </c>
      <c r="C56" s="139" t="s">
        <v>694</v>
      </c>
      <c r="D56" s="167">
        <v>4.4000000000000004</v>
      </c>
      <c r="E56" s="167">
        <v>4.5</v>
      </c>
      <c r="F56" s="167">
        <v>4.7</v>
      </c>
      <c r="G56" s="167">
        <v>4.9000000000000004</v>
      </c>
      <c r="H56" s="167">
        <v>4.4000000000000004</v>
      </c>
      <c r="I56" s="143">
        <v>5</v>
      </c>
    </row>
    <row r="57" spans="1:9" ht="63" thickBot="1" x14ac:dyDescent="0.35">
      <c r="A57" s="103" t="s">
        <v>110</v>
      </c>
      <c r="B57" s="162" t="s">
        <v>695</v>
      </c>
      <c r="C57" s="130" t="s">
        <v>653</v>
      </c>
      <c r="D57" s="167">
        <v>0</v>
      </c>
      <c r="E57" s="182">
        <v>0</v>
      </c>
      <c r="F57" s="167">
        <v>0</v>
      </c>
      <c r="G57" s="167">
        <v>0</v>
      </c>
      <c r="H57" s="179">
        <v>0</v>
      </c>
      <c r="I57" s="114">
        <v>3</v>
      </c>
    </row>
    <row r="58" spans="1:9" ht="16.2" thickBot="1" x14ac:dyDescent="0.35">
      <c r="A58" s="539"/>
      <c r="B58" s="164" t="s">
        <v>696</v>
      </c>
      <c r="C58" s="187" t="s">
        <v>653</v>
      </c>
      <c r="D58" s="167">
        <v>0</v>
      </c>
      <c r="E58" s="167">
        <v>0</v>
      </c>
      <c r="F58" s="167">
        <v>0</v>
      </c>
      <c r="G58" s="167">
        <v>0</v>
      </c>
      <c r="H58" s="167">
        <v>0</v>
      </c>
      <c r="I58" s="114">
        <v>1</v>
      </c>
    </row>
    <row r="59" spans="1:9" ht="31.95" customHeight="1" thickBot="1" x14ac:dyDescent="0.35">
      <c r="A59" s="663" t="s">
        <v>121</v>
      </c>
      <c r="B59" s="158" t="s">
        <v>698</v>
      </c>
      <c r="C59" s="189" t="s">
        <v>646</v>
      </c>
      <c r="D59" s="190">
        <v>17.5</v>
      </c>
      <c r="E59" s="172">
        <v>17.5</v>
      </c>
      <c r="F59" s="174">
        <v>17.8</v>
      </c>
      <c r="G59" s="172">
        <v>17.899999999999999</v>
      </c>
      <c r="H59" s="173">
        <v>17.3</v>
      </c>
      <c r="I59" s="176">
        <v>18</v>
      </c>
    </row>
    <row r="60" spans="1:9" ht="31.8" thickBot="1" x14ac:dyDescent="0.35">
      <c r="A60" s="664"/>
      <c r="B60" s="175" t="s">
        <v>772</v>
      </c>
      <c r="C60" s="184" t="s">
        <v>773</v>
      </c>
      <c r="D60" s="188">
        <v>227.9</v>
      </c>
      <c r="E60" s="219">
        <v>228</v>
      </c>
      <c r="F60" s="188">
        <v>228.5</v>
      </c>
      <c r="G60" s="219">
        <v>229</v>
      </c>
      <c r="H60" s="188">
        <v>227.9</v>
      </c>
      <c r="I60" s="220">
        <v>230</v>
      </c>
    </row>
    <row r="61" spans="1:9" ht="31.8" thickBot="1" x14ac:dyDescent="0.35">
      <c r="A61" s="646" t="s">
        <v>122</v>
      </c>
      <c r="B61" s="158" t="s">
        <v>699</v>
      </c>
      <c r="C61" s="140" t="s">
        <v>646</v>
      </c>
      <c r="D61" s="190">
        <v>97.9</v>
      </c>
      <c r="E61" s="172">
        <v>97.8</v>
      </c>
      <c r="F61" s="172">
        <v>98</v>
      </c>
      <c r="G61" s="172">
        <v>98.2</v>
      </c>
      <c r="H61" s="173">
        <v>97.6</v>
      </c>
      <c r="I61" s="176">
        <v>98.5</v>
      </c>
    </row>
    <row r="62" spans="1:9" ht="53.4" thickBot="1" x14ac:dyDescent="0.35">
      <c r="A62" s="647"/>
      <c r="B62" s="105" t="s">
        <v>700</v>
      </c>
      <c r="C62" s="139" t="s">
        <v>646</v>
      </c>
      <c r="D62" s="191" t="s">
        <v>123</v>
      </c>
      <c r="E62" s="32" t="s">
        <v>774</v>
      </c>
      <c r="F62" s="32" t="s">
        <v>774</v>
      </c>
      <c r="G62" s="32" t="s">
        <v>774</v>
      </c>
      <c r="H62" s="32" t="s">
        <v>777</v>
      </c>
      <c r="I62" s="32" t="s">
        <v>774</v>
      </c>
    </row>
    <row r="63" spans="1:9" ht="31.8" thickBot="1" x14ac:dyDescent="0.35">
      <c r="A63" s="647"/>
      <c r="B63" s="175" t="s">
        <v>775</v>
      </c>
      <c r="C63" s="222" t="s">
        <v>776</v>
      </c>
      <c r="D63" s="159">
        <v>35</v>
      </c>
      <c r="E63" s="520" t="s">
        <v>77</v>
      </c>
      <c r="F63" s="520" t="s">
        <v>77</v>
      </c>
      <c r="G63" s="520" t="s">
        <v>77</v>
      </c>
      <c r="H63" s="160">
        <v>35</v>
      </c>
      <c r="I63" s="143">
        <v>35</v>
      </c>
    </row>
    <row r="64" spans="1:9" ht="47.4" thickBot="1" x14ac:dyDescent="0.35">
      <c r="A64" s="647"/>
      <c r="B64" s="158" t="s">
        <v>701</v>
      </c>
      <c r="C64" s="120" t="s">
        <v>646</v>
      </c>
      <c r="D64" s="172">
        <v>39</v>
      </c>
      <c r="E64" s="172">
        <v>70</v>
      </c>
      <c r="F64" s="172">
        <v>75</v>
      </c>
      <c r="G64" s="172">
        <v>80</v>
      </c>
      <c r="H64" s="174">
        <v>67</v>
      </c>
      <c r="I64" s="172">
        <v>90</v>
      </c>
    </row>
    <row r="65" spans="1:9" ht="63" thickBot="1" x14ac:dyDescent="0.35">
      <c r="A65" s="648"/>
      <c r="B65" s="192" t="s">
        <v>1541</v>
      </c>
      <c r="C65" s="120" t="s">
        <v>653</v>
      </c>
      <c r="D65" s="171">
        <v>16</v>
      </c>
      <c r="E65" s="521">
        <v>16</v>
      </c>
      <c r="F65" s="521">
        <v>16</v>
      </c>
      <c r="G65" s="521">
        <v>17</v>
      </c>
      <c r="H65" s="134">
        <v>16</v>
      </c>
      <c r="I65" s="114">
        <v>18</v>
      </c>
    </row>
    <row r="66" spans="1:9" ht="47.4" thickBot="1" x14ac:dyDescent="0.35">
      <c r="A66" s="103" t="s">
        <v>124</v>
      </c>
      <c r="B66" s="111" t="s">
        <v>702</v>
      </c>
      <c r="C66" s="180" t="s">
        <v>651</v>
      </c>
      <c r="D66" s="167">
        <v>1</v>
      </c>
      <c r="E66" s="521">
        <v>1</v>
      </c>
      <c r="F66" s="521">
        <v>1</v>
      </c>
      <c r="G66" s="521">
        <v>1</v>
      </c>
      <c r="H66" s="179">
        <v>1</v>
      </c>
      <c r="I66" s="114">
        <v>1</v>
      </c>
    </row>
    <row r="67" spans="1:9" ht="78.599999999999994" thickBot="1" x14ac:dyDescent="0.35">
      <c r="A67" s="646" t="s">
        <v>125</v>
      </c>
      <c r="B67" s="158" t="s">
        <v>778</v>
      </c>
      <c r="C67" s="139" t="s">
        <v>646</v>
      </c>
      <c r="D67" s="159">
        <v>25</v>
      </c>
      <c r="E67" s="172">
        <v>29</v>
      </c>
      <c r="F67" s="172">
        <v>31</v>
      </c>
      <c r="G67" s="172">
        <v>33</v>
      </c>
      <c r="H67" s="160">
        <v>25.4</v>
      </c>
      <c r="I67" s="159">
        <v>35</v>
      </c>
    </row>
    <row r="68" spans="1:9" ht="63" thickBot="1" x14ac:dyDescent="0.35">
      <c r="A68" s="647"/>
      <c r="B68" s="105" t="s">
        <v>703</v>
      </c>
      <c r="C68" s="139" t="s">
        <v>646</v>
      </c>
      <c r="D68" s="159">
        <v>5</v>
      </c>
      <c r="E68" s="172">
        <v>15</v>
      </c>
      <c r="F68" s="172">
        <v>17</v>
      </c>
      <c r="G68" s="172">
        <v>20</v>
      </c>
      <c r="H68" s="160">
        <v>7</v>
      </c>
      <c r="I68" s="159">
        <v>30</v>
      </c>
    </row>
    <row r="69" spans="1:9" ht="47.4" thickBot="1" x14ac:dyDescent="0.35">
      <c r="A69" s="647"/>
      <c r="B69" s="158" t="s">
        <v>704</v>
      </c>
      <c r="C69" s="342" t="s">
        <v>779</v>
      </c>
      <c r="D69" s="159">
        <v>25</v>
      </c>
      <c r="E69" s="523" t="s">
        <v>768</v>
      </c>
      <c r="F69" s="523" t="s">
        <v>768</v>
      </c>
      <c r="G69" s="523" t="s">
        <v>768</v>
      </c>
      <c r="H69" s="343">
        <v>25</v>
      </c>
      <c r="I69" s="143">
        <v>60</v>
      </c>
    </row>
    <row r="70" spans="1:9" ht="63" thickBot="1" x14ac:dyDescent="0.35">
      <c r="A70" s="301"/>
      <c r="B70" s="196" t="s">
        <v>921</v>
      </c>
      <c r="C70" s="130" t="s">
        <v>646</v>
      </c>
      <c r="D70" s="159">
        <v>60</v>
      </c>
      <c r="E70" s="172">
        <v>64</v>
      </c>
      <c r="F70" s="174">
        <v>65</v>
      </c>
      <c r="G70" s="172">
        <v>66</v>
      </c>
      <c r="H70" s="522" t="s">
        <v>1514</v>
      </c>
      <c r="I70" s="143">
        <v>70</v>
      </c>
    </row>
    <row r="71" spans="1:9" ht="47.4" thickBot="1" x14ac:dyDescent="0.35">
      <c r="A71" s="34" t="s">
        <v>126</v>
      </c>
      <c r="B71" s="193" t="s">
        <v>705</v>
      </c>
      <c r="C71" s="139" t="s">
        <v>646</v>
      </c>
      <c r="D71" s="159">
        <v>37.6</v>
      </c>
      <c r="E71" s="159">
        <v>39.799999999999997</v>
      </c>
      <c r="F71" s="160">
        <v>39.9</v>
      </c>
      <c r="G71" s="159">
        <v>40</v>
      </c>
      <c r="H71" s="160">
        <v>39.700000000000003</v>
      </c>
      <c r="I71" s="159">
        <v>40</v>
      </c>
    </row>
    <row r="72" spans="1:9" ht="79.2" customHeight="1" thickBot="1" x14ac:dyDescent="0.35">
      <c r="A72" s="194" t="s">
        <v>127</v>
      </c>
      <c r="B72" s="195" t="s">
        <v>781</v>
      </c>
      <c r="C72" s="139" t="s">
        <v>780</v>
      </c>
      <c r="D72" s="159">
        <v>70</v>
      </c>
      <c r="E72" s="159">
        <v>72</v>
      </c>
      <c r="F72" s="160">
        <v>74</v>
      </c>
      <c r="G72" s="159">
        <v>76</v>
      </c>
      <c r="H72" s="160">
        <v>77</v>
      </c>
      <c r="I72" s="159">
        <v>80</v>
      </c>
    </row>
    <row r="73" spans="1:9" ht="64.95" customHeight="1" thickBot="1" x14ac:dyDescent="0.35">
      <c r="A73" s="113" t="s">
        <v>128</v>
      </c>
      <c r="B73" s="111" t="s">
        <v>1542</v>
      </c>
      <c r="C73" s="139" t="s">
        <v>653</v>
      </c>
      <c r="D73" s="186">
        <v>18</v>
      </c>
      <c r="E73" s="521">
        <v>19</v>
      </c>
      <c r="F73" s="521">
        <v>20</v>
      </c>
      <c r="G73" s="521">
        <v>21</v>
      </c>
      <c r="H73" s="522" t="s">
        <v>1514</v>
      </c>
      <c r="I73" s="122">
        <v>21</v>
      </c>
    </row>
    <row r="74" spans="1:9" ht="47.4" thickBot="1" x14ac:dyDescent="0.35">
      <c r="A74" s="107" t="s">
        <v>129</v>
      </c>
      <c r="B74" s="162" t="s">
        <v>707</v>
      </c>
      <c r="C74" s="139" t="s">
        <v>646</v>
      </c>
      <c r="D74" s="159">
        <v>63.2</v>
      </c>
      <c r="E74" s="160">
        <v>74.8</v>
      </c>
      <c r="F74" s="159">
        <v>74.900000000000006</v>
      </c>
      <c r="G74" s="221">
        <v>74.95</v>
      </c>
      <c r="H74" s="160">
        <v>74.7</v>
      </c>
      <c r="I74" s="159">
        <v>67.099999999999994</v>
      </c>
    </row>
    <row r="75" spans="1:9" ht="31.8" thickBot="1" x14ac:dyDescent="0.35">
      <c r="A75" s="663" t="s">
        <v>922</v>
      </c>
      <c r="B75" s="183" t="s">
        <v>1543</v>
      </c>
      <c r="C75" s="139" t="s">
        <v>923</v>
      </c>
      <c r="D75" s="159">
        <v>2118</v>
      </c>
      <c r="E75" s="160">
        <v>2182</v>
      </c>
      <c r="F75" s="159">
        <v>2291</v>
      </c>
      <c r="G75" s="221">
        <v>2406</v>
      </c>
      <c r="H75" s="528">
        <v>2121</v>
      </c>
      <c r="I75" s="344" t="s">
        <v>77</v>
      </c>
    </row>
    <row r="76" spans="1:9" ht="35.4" customHeight="1" thickBot="1" x14ac:dyDescent="0.35">
      <c r="A76" s="665"/>
      <c r="B76" s="192" t="s">
        <v>1544</v>
      </c>
      <c r="C76" s="139" t="s">
        <v>646</v>
      </c>
      <c r="D76" s="159">
        <v>65.400000000000006</v>
      </c>
      <c r="E76" s="116" t="s">
        <v>77</v>
      </c>
      <c r="F76" s="116" t="s">
        <v>77</v>
      </c>
      <c r="G76" s="116" t="s">
        <v>77</v>
      </c>
      <c r="H76" s="528">
        <v>48</v>
      </c>
      <c r="I76" s="132" t="s">
        <v>77</v>
      </c>
    </row>
    <row r="77" spans="1:9" ht="31.8" thickBot="1" x14ac:dyDescent="0.35">
      <c r="A77" s="647" t="s">
        <v>130</v>
      </c>
      <c r="B77" s="196" t="s">
        <v>1545</v>
      </c>
      <c r="C77" s="197" t="s">
        <v>651</v>
      </c>
      <c r="D77" s="198">
        <v>29.7</v>
      </c>
      <c r="E77" s="199">
        <v>30</v>
      </c>
      <c r="F77" s="198">
        <v>31</v>
      </c>
      <c r="G77" s="198">
        <v>32</v>
      </c>
      <c r="H77" s="199">
        <v>28.1</v>
      </c>
      <c r="I77" s="143">
        <v>33</v>
      </c>
    </row>
    <row r="78" spans="1:9" ht="16.2" thickBot="1" x14ac:dyDescent="0.35">
      <c r="A78" s="648"/>
      <c r="B78" s="105" t="s">
        <v>708</v>
      </c>
      <c r="C78" s="139" t="s">
        <v>651</v>
      </c>
      <c r="D78" s="167">
        <v>42</v>
      </c>
      <c r="E78" s="167">
        <v>28</v>
      </c>
      <c r="F78" s="179">
        <v>29</v>
      </c>
      <c r="G78" s="167">
        <v>29</v>
      </c>
      <c r="H78" s="179">
        <v>28</v>
      </c>
      <c r="I78" s="114">
        <v>30</v>
      </c>
    </row>
    <row r="79" spans="1:9" ht="47.4" thickBot="1" x14ac:dyDescent="0.35">
      <c r="A79" s="646" t="s">
        <v>131</v>
      </c>
      <c r="B79" s="158" t="s">
        <v>709</v>
      </c>
      <c r="C79" s="130" t="s">
        <v>646</v>
      </c>
      <c r="D79" s="160">
        <v>50.9</v>
      </c>
      <c r="E79" s="159">
        <v>50</v>
      </c>
      <c r="F79" s="160">
        <v>55</v>
      </c>
      <c r="G79" s="159">
        <v>60</v>
      </c>
      <c r="H79" s="160">
        <v>46.8</v>
      </c>
      <c r="I79" s="143">
        <v>80</v>
      </c>
    </row>
    <row r="80" spans="1:9" ht="31.8" thickBot="1" x14ac:dyDescent="0.35">
      <c r="A80" s="648"/>
      <c r="B80" s="192" t="s">
        <v>710</v>
      </c>
      <c r="C80" s="129" t="s">
        <v>653</v>
      </c>
      <c r="D80" s="200">
        <v>7</v>
      </c>
      <c r="E80" s="521">
        <v>12</v>
      </c>
      <c r="F80" s="521">
        <v>13</v>
      </c>
      <c r="G80" s="521">
        <v>14</v>
      </c>
      <c r="H80" s="522" t="s">
        <v>1514</v>
      </c>
      <c r="I80" s="131">
        <v>14</v>
      </c>
    </row>
    <row r="81" spans="1:9" ht="34.950000000000003" customHeight="1" thickBot="1" x14ac:dyDescent="0.35">
      <c r="A81" s="646" t="s">
        <v>132</v>
      </c>
      <c r="B81" s="158" t="s">
        <v>711</v>
      </c>
      <c r="C81" s="130" t="s">
        <v>646</v>
      </c>
      <c r="D81" s="160">
        <v>20</v>
      </c>
      <c r="E81" s="172">
        <v>23</v>
      </c>
      <c r="F81" s="172">
        <v>28</v>
      </c>
      <c r="G81" s="172">
        <v>32</v>
      </c>
      <c r="H81" s="160">
        <v>35.700000000000003</v>
      </c>
      <c r="I81" s="143">
        <v>40</v>
      </c>
    </row>
    <row r="82" spans="1:9" ht="31.8" thickBot="1" x14ac:dyDescent="0.35">
      <c r="A82" s="648"/>
      <c r="B82" s="192" t="s">
        <v>712</v>
      </c>
      <c r="C82" s="540" t="s">
        <v>697</v>
      </c>
      <c r="D82" s="167">
        <v>650520</v>
      </c>
      <c r="E82" s="132" t="s">
        <v>77</v>
      </c>
      <c r="F82" s="132" t="s">
        <v>77</v>
      </c>
      <c r="G82" s="132" t="s">
        <v>77</v>
      </c>
      <c r="H82" s="167">
        <v>747807</v>
      </c>
      <c r="I82" s="132" t="s">
        <v>77</v>
      </c>
    </row>
    <row r="83" spans="1:9" ht="65.400000000000006" customHeight="1" thickBot="1" x14ac:dyDescent="0.35">
      <c r="A83" s="103" t="s">
        <v>133</v>
      </c>
      <c r="B83" s="104" t="s">
        <v>713</v>
      </c>
      <c r="C83" s="139" t="s">
        <v>653</v>
      </c>
      <c r="D83" s="167">
        <v>2</v>
      </c>
      <c r="E83" s="521">
        <v>2</v>
      </c>
      <c r="F83" s="521">
        <v>2</v>
      </c>
      <c r="G83" s="521">
        <v>2</v>
      </c>
      <c r="H83" s="224" t="s">
        <v>764</v>
      </c>
      <c r="I83" s="121">
        <v>6</v>
      </c>
    </row>
    <row r="84" spans="1:9" ht="51" customHeight="1" thickBot="1" x14ac:dyDescent="0.35">
      <c r="A84" s="103" t="s">
        <v>134</v>
      </c>
      <c r="B84" s="154" t="s">
        <v>714</v>
      </c>
      <c r="C84" s="139" t="s">
        <v>653</v>
      </c>
      <c r="D84" s="37">
        <v>0</v>
      </c>
      <c r="E84" s="521">
        <v>2</v>
      </c>
      <c r="F84" s="521">
        <v>2</v>
      </c>
      <c r="G84" s="521">
        <v>2</v>
      </c>
      <c r="H84" s="37">
        <v>2</v>
      </c>
      <c r="I84" s="223">
        <v>7</v>
      </c>
    </row>
  </sheetData>
  <mergeCells count="23">
    <mergeCell ref="A1:I1"/>
    <mergeCell ref="A79:A80"/>
    <mergeCell ref="A81:A82"/>
    <mergeCell ref="E3:G3"/>
    <mergeCell ref="H3:H4"/>
    <mergeCell ref="A67:A69"/>
    <mergeCell ref="A77:A78"/>
    <mergeCell ref="A55:A56"/>
    <mergeCell ref="A59:A60"/>
    <mergeCell ref="A75:A76"/>
    <mergeCell ref="A13:A14"/>
    <mergeCell ref="I3:I4"/>
    <mergeCell ref="A61:A65"/>
    <mergeCell ref="A3:A4"/>
    <mergeCell ref="C3:C4"/>
    <mergeCell ref="D3:D4"/>
    <mergeCell ref="B3:B4"/>
    <mergeCell ref="A30:A31"/>
    <mergeCell ref="A40:A42"/>
    <mergeCell ref="A50:A54"/>
    <mergeCell ref="A11:A12"/>
    <mergeCell ref="A15:A18"/>
    <mergeCell ref="A48:A49"/>
  </mergeCells>
  <phoneticPr fontId="31" type="noConversion"/>
  <pageMargins left="0.7" right="0.7" top="0.75" bottom="0.75" header="0.3" footer="0.3"/>
  <pageSetup paperSize="9"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4"/>
  <sheetViews>
    <sheetView tabSelected="1" workbookViewId="0">
      <selection activeCell="C418" sqref="C418"/>
    </sheetView>
  </sheetViews>
  <sheetFormatPr defaultRowHeight="14.4" x14ac:dyDescent="0.3"/>
  <cols>
    <col min="1" max="1" width="19.33203125" customWidth="1"/>
    <col min="2" max="2" width="43.5546875" customWidth="1"/>
    <col min="3" max="5" width="13.33203125" customWidth="1"/>
    <col min="6" max="6" width="23.109375" customWidth="1"/>
  </cols>
  <sheetData>
    <row r="1" spans="1:8" ht="26.4" customHeight="1" x14ac:dyDescent="0.3">
      <c r="A1" s="686" t="s">
        <v>1519</v>
      </c>
      <c r="B1" s="686"/>
      <c r="C1" s="686"/>
      <c r="D1" s="686"/>
      <c r="E1" s="686"/>
    </row>
    <row r="2" spans="1:8" ht="15.6" x14ac:dyDescent="0.3">
      <c r="A2" s="685" t="s">
        <v>1520</v>
      </c>
      <c r="B2" s="685"/>
      <c r="C2" s="685"/>
      <c r="D2" s="685"/>
      <c r="E2" s="685"/>
      <c r="F2" s="685"/>
      <c r="G2" s="685"/>
      <c r="H2" s="685"/>
    </row>
    <row r="3" spans="1:8" ht="16.2" thickBot="1" x14ac:dyDescent="0.35">
      <c r="A3" s="1"/>
      <c r="B3" s="1"/>
      <c r="C3" s="1"/>
      <c r="D3" s="1"/>
      <c r="E3" s="1"/>
      <c r="F3" s="1"/>
      <c r="G3" s="1"/>
      <c r="H3" s="1"/>
    </row>
    <row r="4" spans="1:8" ht="34.799999999999997" thickBot="1" x14ac:dyDescent="0.35">
      <c r="A4" s="10" t="s">
        <v>12</v>
      </c>
      <c r="B4" s="11" t="s">
        <v>13</v>
      </c>
      <c r="C4" s="17" t="s">
        <v>152</v>
      </c>
      <c r="D4" s="17" t="s">
        <v>153</v>
      </c>
      <c r="E4" s="17" t="s">
        <v>154</v>
      </c>
      <c r="F4" s="1"/>
      <c r="G4" s="1"/>
      <c r="H4" s="1"/>
    </row>
    <row r="5" spans="1:8" ht="16.2" thickBot="1" x14ac:dyDescent="0.35">
      <c r="A5" s="12">
        <v>1</v>
      </c>
      <c r="B5" s="13">
        <v>2</v>
      </c>
      <c r="C5" s="13">
        <v>3</v>
      </c>
      <c r="D5" s="13">
        <v>4</v>
      </c>
      <c r="E5" s="13">
        <v>5</v>
      </c>
      <c r="F5" s="1"/>
      <c r="G5" s="1"/>
      <c r="H5" s="1"/>
    </row>
    <row r="6" spans="1:8" ht="16.2" thickBot="1" x14ac:dyDescent="0.35">
      <c r="A6" s="14"/>
      <c r="B6" s="108" t="s">
        <v>213</v>
      </c>
      <c r="C6" s="16"/>
      <c r="D6" s="16"/>
      <c r="E6" s="16"/>
      <c r="F6" s="1"/>
      <c r="G6" s="1"/>
      <c r="H6" s="1"/>
    </row>
    <row r="7" spans="1:8" ht="16.2" customHeight="1" thickBot="1" x14ac:dyDescent="0.35">
      <c r="A7" s="672" t="s">
        <v>148</v>
      </c>
      <c r="B7" s="673"/>
      <c r="C7" s="39">
        <f>C9+C12+C22</f>
        <v>12225.2</v>
      </c>
      <c r="D7" s="39">
        <f t="shared" ref="D7:E7" si="0">D9+D12+D22</f>
        <v>12852.8</v>
      </c>
      <c r="E7" s="39">
        <f t="shared" si="0"/>
        <v>13434.2</v>
      </c>
      <c r="F7" s="1"/>
      <c r="G7" s="1"/>
      <c r="H7" s="1"/>
    </row>
    <row r="8" spans="1:8" ht="15.6" x14ac:dyDescent="0.3">
      <c r="A8" s="681" t="s">
        <v>14</v>
      </c>
      <c r="B8" s="682"/>
      <c r="C8" s="38"/>
      <c r="D8" s="38"/>
      <c r="E8" s="38"/>
      <c r="F8" s="1"/>
      <c r="G8" s="1"/>
      <c r="H8" s="1"/>
    </row>
    <row r="9" spans="1:8" ht="16.2" customHeight="1" thickBot="1" x14ac:dyDescent="0.35">
      <c r="A9" s="683" t="s">
        <v>136</v>
      </c>
      <c r="B9" s="684"/>
      <c r="C9" s="14">
        <f>C10+C11</f>
        <v>11538.2</v>
      </c>
      <c r="D9" s="307">
        <f t="shared" ref="D9:E9" si="1">D10+D11</f>
        <v>12152.5</v>
      </c>
      <c r="E9" s="14">
        <f t="shared" si="1"/>
        <v>12795.2</v>
      </c>
      <c r="F9" s="1"/>
      <c r="G9" s="1"/>
      <c r="H9" s="1"/>
    </row>
    <row r="10" spans="1:8" ht="16.2" customHeight="1" thickBot="1" x14ac:dyDescent="0.35">
      <c r="A10" s="668" t="s">
        <v>214</v>
      </c>
      <c r="B10" s="669"/>
      <c r="C10" s="56">
        <v>11538.2</v>
      </c>
      <c r="D10" s="306">
        <v>12152.5</v>
      </c>
      <c r="E10" s="56">
        <v>12795.2</v>
      </c>
      <c r="F10" s="1"/>
      <c r="G10" s="1"/>
      <c r="H10" s="1"/>
    </row>
    <row r="11" spans="1:8" ht="16.2" customHeight="1" thickBot="1" x14ac:dyDescent="0.35">
      <c r="A11" s="668" t="s">
        <v>135</v>
      </c>
      <c r="B11" s="669"/>
      <c r="C11" s="56"/>
      <c r="D11" s="16"/>
      <c r="E11" s="16"/>
      <c r="F11" s="1"/>
      <c r="G11" s="1"/>
      <c r="H11" s="1"/>
    </row>
    <row r="12" spans="1:8" ht="16.2" customHeight="1" thickBot="1" x14ac:dyDescent="0.35">
      <c r="A12" s="668" t="s">
        <v>137</v>
      </c>
      <c r="B12" s="669"/>
      <c r="C12" s="16">
        <f>C13+C14+C15+C16+C17+C18</f>
        <v>687</v>
      </c>
      <c r="D12" s="305">
        <f t="shared" ref="D12:E12" si="2">D13+D14+D15+D16+D17+D18</f>
        <v>700.3</v>
      </c>
      <c r="E12" s="305">
        <f t="shared" si="2"/>
        <v>639</v>
      </c>
      <c r="F12" s="1"/>
      <c r="G12" s="1"/>
      <c r="H12" s="1"/>
    </row>
    <row r="13" spans="1:8" ht="16.2" customHeight="1" thickBot="1" x14ac:dyDescent="0.35">
      <c r="A13" s="668" t="s">
        <v>138</v>
      </c>
      <c r="B13" s="669"/>
      <c r="C13" s="306">
        <v>35.5</v>
      </c>
      <c r="D13" s="305"/>
      <c r="E13" s="305"/>
      <c r="F13" s="1"/>
      <c r="G13" s="1"/>
      <c r="H13" s="1"/>
    </row>
    <row r="14" spans="1:8" ht="31.95" customHeight="1" thickBot="1" x14ac:dyDescent="0.35">
      <c r="A14" s="668" t="s">
        <v>139</v>
      </c>
      <c r="B14" s="669"/>
      <c r="C14" s="56">
        <v>651.5</v>
      </c>
      <c r="D14" s="306">
        <v>700.3</v>
      </c>
      <c r="E14" s="306">
        <v>639</v>
      </c>
      <c r="F14" s="1"/>
      <c r="G14" s="1"/>
      <c r="H14" s="1"/>
    </row>
    <row r="15" spans="1:8" ht="25.95" customHeight="1" thickBot="1" x14ac:dyDescent="0.35">
      <c r="A15" s="668" t="s">
        <v>140</v>
      </c>
      <c r="B15" s="669"/>
      <c r="C15" s="56"/>
      <c r="D15" s="16"/>
      <c r="E15" s="16"/>
      <c r="F15" s="1"/>
      <c r="G15" s="1"/>
      <c r="H15" s="1"/>
    </row>
    <row r="16" spans="1:8" ht="23.4" customHeight="1" thickBot="1" x14ac:dyDescent="0.35">
      <c r="A16" s="668" t="s">
        <v>141</v>
      </c>
      <c r="B16" s="669"/>
      <c r="C16" s="56"/>
      <c r="D16" s="16"/>
      <c r="E16" s="16"/>
      <c r="F16" s="1"/>
      <c r="G16" s="1"/>
      <c r="H16" s="1"/>
    </row>
    <row r="17" spans="1:8" ht="26.4" customHeight="1" thickBot="1" x14ac:dyDescent="0.35">
      <c r="A17" s="668" t="s">
        <v>142</v>
      </c>
      <c r="B17" s="669"/>
      <c r="C17" s="56"/>
      <c r="D17" s="16"/>
      <c r="E17" s="16"/>
      <c r="F17" s="1"/>
      <c r="G17" s="1"/>
      <c r="H17" s="1"/>
    </row>
    <row r="18" spans="1:8" ht="16.2" customHeight="1" thickBot="1" x14ac:dyDescent="0.35">
      <c r="A18" s="670" t="s">
        <v>143</v>
      </c>
      <c r="B18" s="671"/>
      <c r="C18" s="56"/>
      <c r="D18" s="16"/>
      <c r="E18" s="16"/>
      <c r="F18" s="1"/>
      <c r="G18" s="1"/>
      <c r="H18" s="1"/>
    </row>
    <row r="19" spans="1:8" ht="16.2" customHeight="1" thickBot="1" x14ac:dyDescent="0.35">
      <c r="A19" s="670" t="s">
        <v>144</v>
      </c>
      <c r="B19" s="671"/>
      <c r="C19" s="16"/>
      <c r="D19" s="16"/>
      <c r="E19" s="16"/>
      <c r="F19" s="1"/>
      <c r="G19" s="1"/>
      <c r="H19" s="1"/>
    </row>
    <row r="20" spans="1:8" ht="16.2" customHeight="1" thickBot="1" x14ac:dyDescent="0.35">
      <c r="A20" s="670" t="s">
        <v>145</v>
      </c>
      <c r="B20" s="671"/>
      <c r="C20" s="16"/>
      <c r="D20" s="16"/>
      <c r="E20" s="16"/>
      <c r="F20" s="1"/>
      <c r="G20" s="1"/>
      <c r="H20" s="1"/>
    </row>
    <row r="21" spans="1:8" ht="16.2" thickBot="1" x14ac:dyDescent="0.35">
      <c r="A21" s="670" t="s">
        <v>146</v>
      </c>
      <c r="B21" s="671"/>
      <c r="C21" s="16"/>
      <c r="D21" s="16"/>
      <c r="E21" s="16"/>
      <c r="F21" s="1"/>
      <c r="G21" s="1"/>
      <c r="H21" s="1"/>
    </row>
    <row r="22" spans="1:8" ht="16.2" customHeight="1" thickBot="1" x14ac:dyDescent="0.35">
      <c r="A22" s="670" t="s">
        <v>215</v>
      </c>
      <c r="B22" s="671"/>
      <c r="C22" s="56">
        <f>C23+C24</f>
        <v>0</v>
      </c>
      <c r="D22" s="16"/>
      <c r="E22" s="16"/>
      <c r="F22" s="1"/>
      <c r="G22" s="1"/>
      <c r="H22" s="1"/>
    </row>
    <row r="23" spans="1:8" ht="16.2" customHeight="1" thickBot="1" x14ac:dyDescent="0.35">
      <c r="A23" s="668" t="s">
        <v>216</v>
      </c>
      <c r="B23" s="669"/>
      <c r="C23" s="56"/>
      <c r="D23" s="16"/>
      <c r="E23" s="16"/>
      <c r="F23" s="1"/>
      <c r="G23" s="1"/>
      <c r="H23" s="1"/>
    </row>
    <row r="24" spans="1:8" ht="16.2" customHeight="1" thickBot="1" x14ac:dyDescent="0.35">
      <c r="A24" s="668" t="s">
        <v>217</v>
      </c>
      <c r="B24" s="669"/>
      <c r="C24" s="56"/>
      <c r="D24" s="16"/>
      <c r="E24" s="16"/>
      <c r="F24" s="1"/>
      <c r="G24" s="1"/>
      <c r="H24" s="1"/>
    </row>
    <row r="25" spans="1:8" ht="27" customHeight="1" thickBot="1" x14ac:dyDescent="0.35">
      <c r="A25" s="672" t="s">
        <v>147</v>
      </c>
      <c r="B25" s="674"/>
      <c r="C25" s="39">
        <f>C26*1</f>
        <v>0</v>
      </c>
      <c r="D25" s="39">
        <f t="shared" ref="D25:E25" si="3">D26*1</f>
        <v>0</v>
      </c>
      <c r="E25" s="39">
        <f t="shared" si="3"/>
        <v>0</v>
      </c>
      <c r="F25" s="1"/>
      <c r="G25" s="1"/>
      <c r="H25" s="1"/>
    </row>
    <row r="26" spans="1:8" ht="18.600000000000001" customHeight="1" thickBot="1" x14ac:dyDescent="0.35">
      <c r="A26" s="675" t="s">
        <v>149</v>
      </c>
      <c r="B26" s="676"/>
      <c r="C26" s="57"/>
      <c r="D26" s="40"/>
      <c r="E26" s="40"/>
      <c r="F26" s="1"/>
      <c r="G26" s="1"/>
      <c r="H26" s="1"/>
    </row>
    <row r="27" spans="1:8" ht="18.600000000000001" customHeight="1" thickBot="1" x14ac:dyDescent="0.35">
      <c r="A27" s="677" t="s">
        <v>782</v>
      </c>
      <c r="B27" s="678"/>
      <c r="C27" s="57"/>
      <c r="D27" s="40"/>
      <c r="E27" s="40"/>
      <c r="F27" s="1"/>
      <c r="G27" s="1"/>
      <c r="H27" s="1"/>
    </row>
    <row r="28" spans="1:8" ht="16.2" customHeight="1" thickBot="1" x14ac:dyDescent="0.35">
      <c r="A28" s="672" t="s">
        <v>150</v>
      </c>
      <c r="B28" s="673"/>
      <c r="C28" s="39">
        <f>C7+C25</f>
        <v>12225.2</v>
      </c>
      <c r="D28" s="39">
        <f t="shared" ref="D28:E28" si="4">D7+D25</f>
        <v>12852.8</v>
      </c>
      <c r="E28" s="39">
        <f t="shared" si="4"/>
        <v>13434.2</v>
      </c>
      <c r="F28" s="1"/>
      <c r="G28" s="1"/>
      <c r="H28" s="1"/>
    </row>
    <row r="29" spans="1:8" ht="24" customHeight="1" thickBot="1" x14ac:dyDescent="0.35">
      <c r="A29" s="670" t="s">
        <v>15</v>
      </c>
      <c r="B29" s="671"/>
      <c r="C29" s="16"/>
      <c r="D29" s="16"/>
      <c r="E29" s="16"/>
      <c r="F29" s="1"/>
      <c r="G29" s="1"/>
      <c r="H29" s="1"/>
    </row>
    <row r="30" spans="1:8" ht="26.4" customHeight="1" thickBot="1" x14ac:dyDescent="0.35">
      <c r="A30" s="670" t="s">
        <v>16</v>
      </c>
      <c r="B30" s="671"/>
      <c r="C30" s="305">
        <v>-1277</v>
      </c>
      <c r="D30" s="16">
        <f>D28-C28</f>
        <v>627.59999999999854</v>
      </c>
      <c r="E30" s="16">
        <f>E28-D28</f>
        <v>581.40000000000146</v>
      </c>
      <c r="F30" s="1"/>
      <c r="G30" s="1"/>
      <c r="H30" s="1"/>
    </row>
    <row r="31" spans="1:8" ht="16.2" thickBot="1" x14ac:dyDescent="0.35">
      <c r="A31" s="1"/>
      <c r="B31" s="1"/>
      <c r="C31" s="1"/>
      <c r="D31" s="1"/>
      <c r="E31" s="1"/>
      <c r="F31" s="1"/>
      <c r="G31" s="1"/>
      <c r="H31" s="1"/>
    </row>
    <row r="32" spans="1:8" ht="34.799999999999997" thickBot="1" x14ac:dyDescent="0.35">
      <c r="A32" s="10" t="s">
        <v>12</v>
      </c>
      <c r="B32" s="11" t="s">
        <v>13</v>
      </c>
      <c r="C32" s="17" t="s">
        <v>152</v>
      </c>
      <c r="D32" s="17" t="s">
        <v>153</v>
      </c>
      <c r="E32" s="17" t="s">
        <v>154</v>
      </c>
      <c r="F32" s="1"/>
      <c r="G32" s="1"/>
      <c r="H32" s="1"/>
    </row>
    <row r="33" spans="1:8" ht="16.2" thickBot="1" x14ac:dyDescent="0.35">
      <c r="A33" s="12">
        <v>1</v>
      </c>
      <c r="B33" s="13">
        <v>2</v>
      </c>
      <c r="C33" s="13">
        <v>3</v>
      </c>
      <c r="D33" s="13">
        <v>4</v>
      </c>
      <c r="E33" s="13">
        <v>5</v>
      </c>
      <c r="F33" s="1"/>
      <c r="G33" s="1"/>
      <c r="H33" s="1"/>
    </row>
    <row r="34" spans="1:8" ht="16.2" thickBot="1" x14ac:dyDescent="0.35">
      <c r="A34" s="14"/>
      <c r="B34" s="108" t="s">
        <v>886</v>
      </c>
      <c r="C34" s="16"/>
      <c r="D34" s="16"/>
      <c r="E34" s="16"/>
      <c r="F34" s="1"/>
      <c r="G34" s="1"/>
      <c r="H34" s="1"/>
    </row>
    <row r="35" spans="1:8" ht="18.600000000000001" customHeight="1" thickBot="1" x14ac:dyDescent="0.35">
      <c r="A35" s="672" t="s">
        <v>148</v>
      </c>
      <c r="B35" s="673"/>
      <c r="C35" s="304">
        <f>C37+C40+C47+C48+C49+C50</f>
        <v>28054.1</v>
      </c>
      <c r="D35" s="304">
        <f t="shared" ref="D35:E35" si="5">D37+D40+D47+D48+D49+D50</f>
        <v>24697</v>
      </c>
      <c r="E35" s="304">
        <f t="shared" si="5"/>
        <v>6841.6</v>
      </c>
      <c r="F35" s="1"/>
      <c r="G35" s="1"/>
      <c r="H35" s="1"/>
    </row>
    <row r="36" spans="1:8" ht="15.6" x14ac:dyDescent="0.3">
      <c r="A36" s="681" t="s">
        <v>14</v>
      </c>
      <c r="B36" s="682"/>
      <c r="C36" s="406"/>
      <c r="D36" s="406"/>
      <c r="E36" s="406"/>
      <c r="F36" s="1"/>
      <c r="G36" s="1"/>
      <c r="H36" s="1"/>
    </row>
    <row r="37" spans="1:8" ht="24.6" customHeight="1" thickBot="1" x14ac:dyDescent="0.35">
      <c r="A37" s="683" t="s">
        <v>136</v>
      </c>
      <c r="B37" s="684"/>
      <c r="C37" s="307">
        <f>C38+C39</f>
        <v>1240</v>
      </c>
      <c r="D37" s="307">
        <f t="shared" ref="D37:E37" si="6">D38+D39</f>
        <v>13682.1</v>
      </c>
      <c r="E37" s="307">
        <f t="shared" si="6"/>
        <v>479</v>
      </c>
      <c r="F37" s="1"/>
      <c r="G37" s="1"/>
      <c r="H37" s="1"/>
    </row>
    <row r="38" spans="1:8" ht="24.6" customHeight="1" thickBot="1" x14ac:dyDescent="0.35">
      <c r="A38" s="668" t="s">
        <v>214</v>
      </c>
      <c r="B38" s="669"/>
      <c r="C38" s="306">
        <v>1240</v>
      </c>
      <c r="D38" s="306">
        <v>13682.1</v>
      </c>
      <c r="E38" s="306">
        <v>479</v>
      </c>
      <c r="F38" s="1"/>
      <c r="G38" s="1"/>
      <c r="H38" s="1"/>
    </row>
    <row r="39" spans="1:8" ht="16.2" thickBot="1" x14ac:dyDescent="0.35">
      <c r="A39" s="668" t="s">
        <v>135</v>
      </c>
      <c r="B39" s="669"/>
      <c r="C39" s="306"/>
      <c r="D39" s="305"/>
      <c r="E39" s="305"/>
      <c r="F39" s="1"/>
      <c r="G39" s="1"/>
      <c r="H39" s="1"/>
    </row>
    <row r="40" spans="1:8" ht="18.600000000000001" customHeight="1" thickBot="1" x14ac:dyDescent="0.35">
      <c r="A40" s="668" t="s">
        <v>137</v>
      </c>
      <c r="B40" s="669"/>
      <c r="C40" s="305">
        <f>C41+C42+C43+C44+C45+C46</f>
        <v>5292</v>
      </c>
      <c r="D40" s="305">
        <f t="shared" ref="D40:E40" si="7">D41+D42+D43+D44+D45+D46</f>
        <v>6080</v>
      </c>
      <c r="E40" s="305">
        <f t="shared" si="7"/>
        <v>0</v>
      </c>
      <c r="F40" s="1"/>
      <c r="G40" s="1"/>
      <c r="H40" s="1"/>
    </row>
    <row r="41" spans="1:8" ht="21.6" customHeight="1" thickBot="1" x14ac:dyDescent="0.35">
      <c r="A41" s="668" t="s">
        <v>138</v>
      </c>
      <c r="B41" s="669"/>
      <c r="C41" s="306"/>
      <c r="D41" s="305"/>
      <c r="E41" s="305"/>
      <c r="F41" s="1"/>
      <c r="G41" s="1"/>
      <c r="H41" s="1"/>
    </row>
    <row r="42" spans="1:8" ht="28.2" customHeight="1" thickBot="1" x14ac:dyDescent="0.35">
      <c r="A42" s="668" t="s">
        <v>139</v>
      </c>
      <c r="B42" s="669"/>
      <c r="C42" s="306"/>
      <c r="D42" s="305"/>
      <c r="E42" s="305"/>
      <c r="F42" s="1"/>
      <c r="G42" s="1"/>
      <c r="H42" s="1"/>
    </row>
    <row r="43" spans="1:8" ht="27" customHeight="1" thickBot="1" x14ac:dyDescent="0.35">
      <c r="A43" s="668" t="s">
        <v>140</v>
      </c>
      <c r="B43" s="669"/>
      <c r="C43" s="306"/>
      <c r="D43" s="305"/>
      <c r="E43" s="305"/>
      <c r="F43" s="1"/>
      <c r="G43" s="1"/>
      <c r="H43" s="1"/>
    </row>
    <row r="44" spans="1:8" ht="22.95" customHeight="1" thickBot="1" x14ac:dyDescent="0.35">
      <c r="A44" s="668" t="s">
        <v>141</v>
      </c>
      <c r="B44" s="669"/>
      <c r="C44" s="306"/>
      <c r="D44" s="305"/>
      <c r="E44" s="305"/>
      <c r="F44" s="1"/>
      <c r="G44" s="1"/>
      <c r="H44" s="1"/>
    </row>
    <row r="45" spans="1:8" ht="30" customHeight="1" thickBot="1" x14ac:dyDescent="0.35">
      <c r="A45" s="668" t="s">
        <v>142</v>
      </c>
      <c r="B45" s="669"/>
      <c r="C45" s="306"/>
      <c r="D45" s="305"/>
      <c r="E45" s="305"/>
      <c r="F45" s="1"/>
      <c r="G45" s="1"/>
      <c r="H45" s="1"/>
    </row>
    <row r="46" spans="1:8" ht="16.2" thickBot="1" x14ac:dyDescent="0.35">
      <c r="A46" s="670" t="s">
        <v>143</v>
      </c>
      <c r="B46" s="671"/>
      <c r="C46" s="306">
        <v>5292</v>
      </c>
      <c r="D46" s="306">
        <v>6080</v>
      </c>
      <c r="E46" s="306">
        <v>0</v>
      </c>
      <c r="F46" s="1"/>
      <c r="G46" s="1"/>
      <c r="H46" s="1"/>
    </row>
    <row r="47" spans="1:8" ht="23.4" customHeight="1" thickBot="1" x14ac:dyDescent="0.35">
      <c r="A47" s="670" t="s">
        <v>144</v>
      </c>
      <c r="B47" s="671"/>
      <c r="C47" s="305"/>
      <c r="D47" s="305"/>
      <c r="E47" s="305"/>
      <c r="F47" s="1"/>
      <c r="G47" s="1"/>
      <c r="H47" s="1"/>
    </row>
    <row r="48" spans="1:8" ht="19.95" customHeight="1" thickBot="1" x14ac:dyDescent="0.35">
      <c r="A48" s="670" t="s">
        <v>145</v>
      </c>
      <c r="B48" s="671"/>
      <c r="C48" s="306">
        <v>6601.7</v>
      </c>
      <c r="D48" s="306">
        <v>3963.7</v>
      </c>
      <c r="E48" s="306">
        <v>2292.6</v>
      </c>
      <c r="F48" s="1"/>
      <c r="G48" s="1"/>
      <c r="H48" s="1"/>
    </row>
    <row r="49" spans="1:8" ht="16.2" thickBot="1" x14ac:dyDescent="0.35">
      <c r="A49" s="670" t="s">
        <v>146</v>
      </c>
      <c r="B49" s="671"/>
      <c r="C49" s="306">
        <v>8103.5</v>
      </c>
      <c r="D49" s="305"/>
      <c r="E49" s="305"/>
      <c r="F49" s="1"/>
      <c r="G49" s="1"/>
      <c r="H49" s="1"/>
    </row>
    <row r="50" spans="1:8" ht="16.2" thickBot="1" x14ac:dyDescent="0.35">
      <c r="A50" s="670" t="s">
        <v>215</v>
      </c>
      <c r="B50" s="671"/>
      <c r="C50" s="305">
        <f>C51+C52</f>
        <v>6816.9</v>
      </c>
      <c r="D50" s="305">
        <f t="shared" ref="D50:E50" si="8">D51+D52</f>
        <v>971.2</v>
      </c>
      <c r="E50" s="305">
        <f t="shared" si="8"/>
        <v>4070</v>
      </c>
      <c r="F50" s="1"/>
      <c r="G50" s="1"/>
      <c r="H50" s="1"/>
    </row>
    <row r="51" spans="1:8" ht="16.2" thickBot="1" x14ac:dyDescent="0.35">
      <c r="A51" s="668" t="s">
        <v>216</v>
      </c>
      <c r="B51" s="669"/>
      <c r="C51" s="306">
        <v>6816.9</v>
      </c>
      <c r="D51" s="306">
        <v>971.2</v>
      </c>
      <c r="E51" s="306">
        <v>4070</v>
      </c>
      <c r="F51" s="1"/>
      <c r="G51" s="1"/>
      <c r="H51" s="1"/>
    </row>
    <row r="52" spans="1:8" ht="24.6" customHeight="1" thickBot="1" x14ac:dyDescent="0.35">
      <c r="A52" s="668" t="s">
        <v>217</v>
      </c>
      <c r="B52" s="669"/>
      <c r="C52" s="306"/>
      <c r="D52" s="305"/>
      <c r="E52" s="305"/>
      <c r="F52" s="1"/>
      <c r="G52" s="1"/>
      <c r="H52" s="1"/>
    </row>
    <row r="53" spans="1:8" ht="24.6" customHeight="1" thickBot="1" x14ac:dyDescent="0.35">
      <c r="A53" s="672" t="s">
        <v>147</v>
      </c>
      <c r="B53" s="674"/>
      <c r="C53" s="39">
        <f>C54*1</f>
        <v>0</v>
      </c>
      <c r="D53" s="39">
        <f t="shared" ref="D53:E53" si="9">D54*1</f>
        <v>0</v>
      </c>
      <c r="E53" s="39">
        <f t="shared" si="9"/>
        <v>0</v>
      </c>
      <c r="F53" s="1"/>
      <c r="G53" s="1"/>
      <c r="H53" s="1"/>
    </row>
    <row r="54" spans="1:8" ht="17.399999999999999" customHeight="1" thickBot="1" x14ac:dyDescent="0.35">
      <c r="A54" s="675" t="s">
        <v>149</v>
      </c>
      <c r="B54" s="676"/>
      <c r="C54" s="57"/>
      <c r="D54" s="40"/>
      <c r="E54" s="40"/>
      <c r="F54" s="1"/>
      <c r="G54" s="1"/>
      <c r="H54" s="1"/>
    </row>
    <row r="55" spans="1:8" ht="16.2" thickBot="1" x14ac:dyDescent="0.35">
      <c r="A55" s="677" t="s">
        <v>782</v>
      </c>
      <c r="B55" s="678"/>
      <c r="C55" s="57"/>
      <c r="D55" s="40"/>
      <c r="E55" s="40"/>
      <c r="F55" s="1"/>
      <c r="G55" s="1"/>
      <c r="H55" s="1"/>
    </row>
    <row r="56" spans="1:8" ht="16.2" thickBot="1" x14ac:dyDescent="0.35">
      <c r="A56" s="672" t="s">
        <v>150</v>
      </c>
      <c r="B56" s="673"/>
      <c r="C56" s="304">
        <f>C35+C53+C50</f>
        <v>34871</v>
      </c>
      <c r="D56" s="304">
        <f>D35+D53+D50</f>
        <v>25668.2</v>
      </c>
      <c r="E56" s="304">
        <f>E35+E53+E50</f>
        <v>10911.6</v>
      </c>
      <c r="F56" s="1"/>
      <c r="G56" s="1"/>
      <c r="H56" s="1"/>
    </row>
    <row r="57" spans="1:8" ht="23.4" customHeight="1" thickBot="1" x14ac:dyDescent="0.35">
      <c r="A57" s="670" t="s">
        <v>15</v>
      </c>
      <c r="B57" s="671"/>
      <c r="C57" s="16"/>
      <c r="D57" s="593">
        <v>2550</v>
      </c>
      <c r="E57" s="593">
        <v>2550</v>
      </c>
      <c r="F57" s="1"/>
      <c r="G57" s="1"/>
      <c r="H57" s="1"/>
    </row>
    <row r="58" spans="1:8" ht="27" customHeight="1" thickBot="1" x14ac:dyDescent="0.35">
      <c r="A58" s="670" t="s">
        <v>16</v>
      </c>
      <c r="B58" s="671"/>
      <c r="C58" s="16">
        <v>-1592.4</v>
      </c>
      <c r="D58" s="305">
        <f>D56-C56</f>
        <v>-9202.7999999999993</v>
      </c>
      <c r="E58" s="305">
        <f>E56-D56</f>
        <v>-14756.6</v>
      </c>
      <c r="F58" s="1"/>
      <c r="G58" s="1"/>
      <c r="H58" s="1"/>
    </row>
    <row r="59" spans="1:8" ht="27" customHeight="1" thickBot="1" x14ac:dyDescent="0.35">
      <c r="A59" s="679" t="s">
        <v>964</v>
      </c>
      <c r="B59" s="680"/>
      <c r="C59" s="407">
        <f>C56-C50</f>
        <v>28054.1</v>
      </c>
      <c r="D59" s="407">
        <f>D56-D50</f>
        <v>24697</v>
      </c>
      <c r="E59" s="407">
        <f t="shared" ref="E59" si="10">E56-E50</f>
        <v>6841.6</v>
      </c>
      <c r="F59" s="1"/>
      <c r="G59" s="1"/>
      <c r="H59" s="1"/>
    </row>
    <row r="60" spans="1:8" ht="16.2" thickBot="1" x14ac:dyDescent="0.35">
      <c r="A60" s="1"/>
      <c r="B60" s="1"/>
      <c r="C60" s="1"/>
      <c r="D60" s="1"/>
      <c r="E60" s="1"/>
      <c r="F60" s="1"/>
      <c r="G60" s="1"/>
      <c r="H60" s="1"/>
    </row>
    <row r="61" spans="1:8" ht="34.799999999999997" thickBot="1" x14ac:dyDescent="0.35">
      <c r="A61" s="10" t="s">
        <v>12</v>
      </c>
      <c r="B61" s="11" t="s">
        <v>13</v>
      </c>
      <c r="C61" s="17" t="s">
        <v>152</v>
      </c>
      <c r="D61" s="17" t="s">
        <v>153</v>
      </c>
      <c r="E61" s="17" t="s">
        <v>154</v>
      </c>
      <c r="F61" s="1"/>
      <c r="G61" s="1"/>
      <c r="H61" s="1"/>
    </row>
    <row r="62" spans="1:8" ht="16.2" thickBot="1" x14ac:dyDescent="0.35">
      <c r="A62" s="12">
        <v>1</v>
      </c>
      <c r="B62" s="13">
        <v>2</v>
      </c>
      <c r="C62" s="13">
        <v>3</v>
      </c>
      <c r="D62" s="13">
        <v>4</v>
      </c>
      <c r="E62" s="13">
        <v>5</v>
      </c>
      <c r="F62" s="1"/>
      <c r="G62" s="1"/>
      <c r="H62" s="1"/>
    </row>
    <row r="63" spans="1:8" ht="16.2" thickBot="1" x14ac:dyDescent="0.35">
      <c r="A63" s="14"/>
      <c r="B63" s="108" t="s">
        <v>887</v>
      </c>
      <c r="C63" s="16"/>
      <c r="D63" s="16"/>
      <c r="E63" s="16"/>
      <c r="F63" s="1"/>
      <c r="G63" s="1"/>
      <c r="H63" s="1"/>
    </row>
    <row r="64" spans="1:8" ht="16.2" customHeight="1" thickBot="1" x14ac:dyDescent="0.35">
      <c r="A64" s="672" t="s">
        <v>148</v>
      </c>
      <c r="B64" s="673"/>
      <c r="C64" s="304">
        <f>C66+C69+C79</f>
        <v>651</v>
      </c>
      <c r="D64" s="304">
        <f t="shared" ref="D64:E64" si="11">D66+D69+D79</f>
        <v>337</v>
      </c>
      <c r="E64" s="304">
        <f t="shared" si="11"/>
        <v>353</v>
      </c>
      <c r="F64" s="1"/>
      <c r="G64" s="1"/>
      <c r="H64" s="1"/>
    </row>
    <row r="65" spans="1:8" ht="15.6" x14ac:dyDescent="0.3">
      <c r="A65" s="681" t="s">
        <v>14</v>
      </c>
      <c r="B65" s="682"/>
      <c r="C65" s="38"/>
      <c r="D65" s="38"/>
      <c r="E65" s="38"/>
      <c r="F65" s="1"/>
      <c r="G65" s="1"/>
      <c r="H65" s="1"/>
    </row>
    <row r="66" spans="1:8" ht="16.2" customHeight="1" thickBot="1" x14ac:dyDescent="0.35">
      <c r="A66" s="683" t="s">
        <v>136</v>
      </c>
      <c r="B66" s="684"/>
      <c r="C66" s="14">
        <f>C67+C68</f>
        <v>320.5</v>
      </c>
      <c r="D66" s="307">
        <f t="shared" ref="D66:E66" si="12">D67+D68</f>
        <v>337</v>
      </c>
      <c r="E66" s="307">
        <f t="shared" si="12"/>
        <v>353</v>
      </c>
      <c r="F66" s="1"/>
      <c r="G66" s="1"/>
      <c r="H66" s="1"/>
    </row>
    <row r="67" spans="1:8" ht="16.2" customHeight="1" thickBot="1" x14ac:dyDescent="0.35">
      <c r="A67" s="668" t="s">
        <v>214</v>
      </c>
      <c r="B67" s="669"/>
      <c r="C67" s="56">
        <v>320.5</v>
      </c>
      <c r="D67" s="306">
        <v>337</v>
      </c>
      <c r="E67" s="306">
        <v>353</v>
      </c>
      <c r="F67" s="1"/>
      <c r="G67" s="1"/>
      <c r="H67" s="1"/>
    </row>
    <row r="68" spans="1:8" ht="16.2" customHeight="1" thickBot="1" x14ac:dyDescent="0.35">
      <c r="A68" s="668" t="s">
        <v>135</v>
      </c>
      <c r="B68" s="669"/>
      <c r="C68" s="56"/>
      <c r="D68" s="16"/>
      <c r="E68" s="16"/>
      <c r="F68" s="1"/>
      <c r="G68" s="1"/>
      <c r="H68" s="1"/>
    </row>
    <row r="69" spans="1:8" ht="16.2" customHeight="1" thickBot="1" x14ac:dyDescent="0.35">
      <c r="A69" s="668" t="s">
        <v>137</v>
      </c>
      <c r="B69" s="669"/>
      <c r="C69" s="16">
        <f>C70+C71+C72+C73+C74+C75</f>
        <v>0</v>
      </c>
      <c r="D69" s="16">
        <f t="shared" ref="D69:E69" si="13">D70+D71+D72+D73+D74+D75</f>
        <v>0</v>
      </c>
      <c r="E69" s="16">
        <f t="shared" si="13"/>
        <v>0</v>
      </c>
      <c r="F69" s="1"/>
      <c r="G69" s="1"/>
      <c r="H69" s="1"/>
    </row>
    <row r="70" spans="1:8" ht="16.2" customHeight="1" thickBot="1" x14ac:dyDescent="0.35">
      <c r="A70" s="668" t="s">
        <v>138</v>
      </c>
      <c r="B70" s="669"/>
      <c r="C70" s="56"/>
      <c r="D70" s="16"/>
      <c r="E70" s="16"/>
      <c r="F70" s="1"/>
      <c r="G70" s="1"/>
      <c r="H70" s="1"/>
    </row>
    <row r="71" spans="1:8" ht="25.2" customHeight="1" thickBot="1" x14ac:dyDescent="0.35">
      <c r="A71" s="668" t="s">
        <v>139</v>
      </c>
      <c r="B71" s="669"/>
      <c r="C71" s="56"/>
      <c r="D71" s="16"/>
      <c r="E71" s="16"/>
      <c r="F71" s="1"/>
      <c r="G71" s="1"/>
      <c r="H71" s="1"/>
    </row>
    <row r="72" spans="1:8" ht="25.95" customHeight="1" thickBot="1" x14ac:dyDescent="0.35">
      <c r="A72" s="668" t="s">
        <v>140</v>
      </c>
      <c r="B72" s="669"/>
      <c r="C72" s="56"/>
      <c r="D72" s="16"/>
      <c r="E72" s="16"/>
      <c r="F72" s="1"/>
      <c r="G72" s="1"/>
      <c r="H72" s="1"/>
    </row>
    <row r="73" spans="1:8" ht="21.6" customHeight="1" thickBot="1" x14ac:dyDescent="0.35">
      <c r="A73" s="668" t="s">
        <v>141</v>
      </c>
      <c r="B73" s="669"/>
      <c r="C73" s="56"/>
      <c r="D73" s="16"/>
      <c r="E73" s="16"/>
      <c r="F73" s="1"/>
      <c r="G73" s="1"/>
      <c r="H73" s="1"/>
    </row>
    <row r="74" spans="1:8" ht="27" customHeight="1" thickBot="1" x14ac:dyDescent="0.35">
      <c r="A74" s="668" t="s">
        <v>142</v>
      </c>
      <c r="B74" s="669"/>
      <c r="C74" s="56"/>
      <c r="D74" s="16"/>
      <c r="E74" s="16"/>
      <c r="F74" s="1"/>
      <c r="G74" s="1"/>
      <c r="H74" s="1"/>
    </row>
    <row r="75" spans="1:8" ht="16.2" customHeight="1" thickBot="1" x14ac:dyDescent="0.35">
      <c r="A75" s="670" t="s">
        <v>143</v>
      </c>
      <c r="B75" s="671"/>
      <c r="C75" s="56"/>
      <c r="D75" s="16"/>
      <c r="E75" s="16"/>
      <c r="F75" s="1"/>
      <c r="G75" s="1"/>
      <c r="H75" s="1"/>
    </row>
    <row r="76" spans="1:8" ht="16.2" customHeight="1" thickBot="1" x14ac:dyDescent="0.35">
      <c r="A76" s="670" t="s">
        <v>144</v>
      </c>
      <c r="B76" s="671"/>
      <c r="C76" s="16"/>
      <c r="D76" s="16"/>
      <c r="E76" s="16"/>
      <c r="F76" s="1"/>
      <c r="G76" s="1"/>
      <c r="H76" s="1"/>
    </row>
    <row r="77" spans="1:8" ht="16.2" customHeight="1" thickBot="1" x14ac:dyDescent="0.35">
      <c r="A77" s="670" t="s">
        <v>145</v>
      </c>
      <c r="B77" s="671"/>
      <c r="C77" s="16"/>
      <c r="D77" s="16"/>
      <c r="E77" s="16"/>
      <c r="F77" s="1"/>
      <c r="G77" s="1"/>
      <c r="H77" s="1"/>
    </row>
    <row r="78" spans="1:8" ht="16.2" thickBot="1" x14ac:dyDescent="0.35">
      <c r="A78" s="670" t="s">
        <v>146</v>
      </c>
      <c r="B78" s="671"/>
      <c r="C78" s="16"/>
      <c r="D78" s="16"/>
      <c r="E78" s="16"/>
      <c r="F78" s="1"/>
      <c r="G78" s="1"/>
      <c r="H78" s="1"/>
    </row>
    <row r="79" spans="1:8" ht="16.2" customHeight="1" thickBot="1" x14ac:dyDescent="0.35">
      <c r="A79" s="670" t="s">
        <v>215</v>
      </c>
      <c r="B79" s="671"/>
      <c r="C79" s="16">
        <f>C80+C81</f>
        <v>330.5</v>
      </c>
      <c r="D79" s="305">
        <f t="shared" ref="D79:E79" si="14">D80+D81</f>
        <v>0</v>
      </c>
      <c r="E79" s="305">
        <f t="shared" si="14"/>
        <v>0</v>
      </c>
      <c r="F79" s="1"/>
      <c r="G79" s="1"/>
      <c r="H79" s="1"/>
    </row>
    <row r="80" spans="1:8" ht="16.2" customHeight="1" thickBot="1" x14ac:dyDescent="0.35">
      <c r="A80" s="668" t="s">
        <v>216</v>
      </c>
      <c r="B80" s="669"/>
      <c r="C80" s="56">
        <v>330.5</v>
      </c>
      <c r="D80" s="306"/>
      <c r="E80" s="306"/>
      <c r="F80" s="1"/>
      <c r="G80" s="1"/>
      <c r="H80" s="1"/>
    </row>
    <row r="81" spans="1:8" ht="18.600000000000001" customHeight="1" thickBot="1" x14ac:dyDescent="0.35">
      <c r="A81" s="668" t="s">
        <v>217</v>
      </c>
      <c r="B81" s="669"/>
      <c r="C81" s="56"/>
      <c r="D81" s="16"/>
      <c r="E81" s="16"/>
      <c r="F81" s="1"/>
      <c r="G81" s="1"/>
      <c r="H81" s="1"/>
    </row>
    <row r="82" spans="1:8" ht="25.2" customHeight="1" thickBot="1" x14ac:dyDescent="0.35">
      <c r="A82" s="672" t="s">
        <v>147</v>
      </c>
      <c r="B82" s="674"/>
      <c r="C82" s="39">
        <f>C83*1</f>
        <v>0</v>
      </c>
      <c r="D82" s="39">
        <f t="shared" ref="D82:E82" si="15">D83*1</f>
        <v>0</v>
      </c>
      <c r="E82" s="39">
        <f t="shared" si="15"/>
        <v>0</v>
      </c>
      <c r="F82" s="1"/>
      <c r="G82" s="1"/>
      <c r="H82" s="1"/>
    </row>
    <row r="83" spans="1:8" ht="24.6" customHeight="1" thickBot="1" x14ac:dyDescent="0.35">
      <c r="A83" s="675" t="s">
        <v>149</v>
      </c>
      <c r="B83" s="676"/>
      <c r="C83" s="57"/>
      <c r="D83" s="40"/>
      <c r="E83" s="40"/>
      <c r="F83" s="1"/>
      <c r="G83" s="1"/>
      <c r="H83" s="1"/>
    </row>
    <row r="84" spans="1:8" ht="19.2" customHeight="1" thickBot="1" x14ac:dyDescent="0.35">
      <c r="A84" s="677" t="s">
        <v>782</v>
      </c>
      <c r="B84" s="678"/>
      <c r="C84" s="57"/>
      <c r="D84" s="40"/>
      <c r="E84" s="40"/>
      <c r="F84" s="1"/>
      <c r="G84" s="1"/>
      <c r="H84" s="1"/>
    </row>
    <row r="85" spans="1:8" ht="16.2" customHeight="1" thickBot="1" x14ac:dyDescent="0.35">
      <c r="A85" s="672" t="s">
        <v>150</v>
      </c>
      <c r="B85" s="673"/>
      <c r="C85" s="304">
        <f>C64+C82</f>
        <v>651</v>
      </c>
      <c r="D85" s="304">
        <f t="shared" ref="D85:E85" si="16">D64+D82</f>
        <v>337</v>
      </c>
      <c r="E85" s="304">
        <f t="shared" si="16"/>
        <v>353</v>
      </c>
      <c r="F85" s="1"/>
      <c r="G85" s="1"/>
      <c r="H85" s="1"/>
    </row>
    <row r="86" spans="1:8" ht="19.95" customHeight="1" thickBot="1" x14ac:dyDescent="0.35">
      <c r="A86" s="670" t="s">
        <v>15</v>
      </c>
      <c r="B86" s="671"/>
      <c r="C86" s="16"/>
      <c r="D86" s="16"/>
      <c r="E86" s="16"/>
      <c r="F86" s="1"/>
      <c r="G86" s="1"/>
      <c r="H86" s="1"/>
    </row>
    <row r="87" spans="1:8" ht="24.6" customHeight="1" thickBot="1" x14ac:dyDescent="0.35">
      <c r="A87" s="670" t="s">
        <v>16</v>
      </c>
      <c r="B87" s="671"/>
      <c r="C87" s="16">
        <v>-55.7</v>
      </c>
      <c r="D87" s="305">
        <f>D85-C85</f>
        <v>-314</v>
      </c>
      <c r="E87" s="305">
        <f>E85-D85</f>
        <v>16</v>
      </c>
      <c r="F87" s="1"/>
      <c r="G87" s="1"/>
      <c r="H87" s="1"/>
    </row>
    <row r="88" spans="1:8" ht="16.2" thickBot="1" x14ac:dyDescent="0.35">
      <c r="A88" s="1"/>
      <c r="B88" s="1"/>
      <c r="C88" s="1"/>
      <c r="D88" s="1"/>
      <c r="E88" s="1"/>
      <c r="F88" s="1"/>
      <c r="G88" s="1"/>
      <c r="H88" s="1"/>
    </row>
    <row r="89" spans="1:8" ht="34.799999999999997" thickBot="1" x14ac:dyDescent="0.35">
      <c r="A89" s="10" t="s">
        <v>12</v>
      </c>
      <c r="B89" s="11" t="s">
        <v>13</v>
      </c>
      <c r="C89" s="17" t="s">
        <v>152</v>
      </c>
      <c r="D89" s="17" t="s">
        <v>153</v>
      </c>
      <c r="E89" s="17" t="s">
        <v>154</v>
      </c>
      <c r="F89" s="1"/>
      <c r="G89" s="1"/>
      <c r="H89" s="1"/>
    </row>
    <row r="90" spans="1:8" ht="16.2" thickBot="1" x14ac:dyDescent="0.35">
      <c r="A90" s="12">
        <v>1</v>
      </c>
      <c r="B90" s="13">
        <v>2</v>
      </c>
      <c r="C90" s="13">
        <v>3</v>
      </c>
      <c r="D90" s="13">
        <v>4</v>
      </c>
      <c r="E90" s="13">
        <v>5</v>
      </c>
      <c r="F90" s="1"/>
      <c r="G90" s="1"/>
      <c r="H90" s="1"/>
    </row>
    <row r="91" spans="1:8" ht="16.2" thickBot="1" x14ac:dyDescent="0.35">
      <c r="A91" s="14"/>
      <c r="B91" s="108" t="s">
        <v>1406</v>
      </c>
      <c r="C91" s="16"/>
      <c r="D91" s="16"/>
      <c r="E91" s="16"/>
      <c r="F91" s="1"/>
      <c r="G91" s="1"/>
      <c r="H91" s="1"/>
    </row>
    <row r="92" spans="1:8" ht="16.2" customHeight="1" thickBot="1" x14ac:dyDescent="0.35">
      <c r="A92" s="672" t="s">
        <v>148</v>
      </c>
      <c r="B92" s="673"/>
      <c r="C92" s="304">
        <f>C94+C97+C107</f>
        <v>339.9</v>
      </c>
      <c r="D92" s="304">
        <f t="shared" ref="D92:E92" si="17">D94+D97+D107</f>
        <v>299</v>
      </c>
      <c r="E92" s="304">
        <f t="shared" si="17"/>
        <v>311</v>
      </c>
      <c r="F92" s="1"/>
      <c r="G92" s="1"/>
      <c r="H92" s="1"/>
    </row>
    <row r="93" spans="1:8" ht="15.6" x14ac:dyDescent="0.3">
      <c r="A93" s="681" t="s">
        <v>14</v>
      </c>
      <c r="B93" s="682"/>
      <c r="C93" s="38"/>
      <c r="D93" s="38"/>
      <c r="E93" s="38"/>
      <c r="F93" s="1"/>
      <c r="G93" s="1"/>
      <c r="H93" s="1"/>
    </row>
    <row r="94" spans="1:8" ht="16.2" customHeight="1" thickBot="1" x14ac:dyDescent="0.35">
      <c r="A94" s="683" t="s">
        <v>136</v>
      </c>
      <c r="B94" s="684"/>
      <c r="C94" s="307">
        <f>C95+C96</f>
        <v>252</v>
      </c>
      <c r="D94" s="307">
        <f t="shared" ref="D94:E94" si="18">D95+D96</f>
        <v>299</v>
      </c>
      <c r="E94" s="307">
        <f t="shared" si="18"/>
        <v>311</v>
      </c>
      <c r="F94" s="1"/>
      <c r="G94" s="1"/>
      <c r="H94" s="1"/>
    </row>
    <row r="95" spans="1:8" ht="16.2" customHeight="1" thickBot="1" x14ac:dyDescent="0.35">
      <c r="A95" s="668" t="s">
        <v>214</v>
      </c>
      <c r="B95" s="669"/>
      <c r="C95" s="306"/>
      <c r="D95" s="306"/>
      <c r="E95" s="306"/>
      <c r="F95" s="1"/>
      <c r="G95" s="1"/>
      <c r="H95" s="1"/>
    </row>
    <row r="96" spans="1:8" ht="16.2" customHeight="1" thickBot="1" x14ac:dyDescent="0.35">
      <c r="A96" s="668" t="s">
        <v>135</v>
      </c>
      <c r="B96" s="669"/>
      <c r="C96" s="306">
        <v>252</v>
      </c>
      <c r="D96" s="306">
        <v>299</v>
      </c>
      <c r="E96" s="306">
        <v>311</v>
      </c>
      <c r="F96" s="1"/>
      <c r="G96" s="1"/>
      <c r="H96" s="1"/>
    </row>
    <row r="97" spans="1:8" ht="25.2" customHeight="1" thickBot="1" x14ac:dyDescent="0.35">
      <c r="A97" s="668" t="s">
        <v>137</v>
      </c>
      <c r="B97" s="669"/>
      <c r="C97" s="16">
        <f>C98+C99+C100+C101+C102+C103</f>
        <v>0</v>
      </c>
      <c r="D97" s="16">
        <f t="shared" ref="D97:E97" si="19">D98+D99+D100+D101+D102+D103</f>
        <v>0</v>
      </c>
      <c r="E97" s="16">
        <f t="shared" si="19"/>
        <v>0</v>
      </c>
      <c r="F97" s="1"/>
      <c r="G97" s="1"/>
      <c r="H97" s="1"/>
    </row>
    <row r="98" spans="1:8" ht="21.6" customHeight="1" thickBot="1" x14ac:dyDescent="0.35">
      <c r="A98" s="668" t="s">
        <v>138</v>
      </c>
      <c r="B98" s="669"/>
      <c r="C98" s="56"/>
      <c r="D98" s="16"/>
      <c r="E98" s="16"/>
      <c r="F98" s="1"/>
      <c r="G98" s="1"/>
      <c r="H98" s="1"/>
    </row>
    <row r="99" spans="1:8" ht="31.2" customHeight="1" thickBot="1" x14ac:dyDescent="0.35">
      <c r="A99" s="668" t="s">
        <v>139</v>
      </c>
      <c r="B99" s="669"/>
      <c r="C99" s="56"/>
      <c r="D99" s="16"/>
      <c r="E99" s="16"/>
      <c r="F99" s="1"/>
      <c r="G99" s="1"/>
      <c r="H99" s="1"/>
    </row>
    <row r="100" spans="1:8" ht="29.4" customHeight="1" thickBot="1" x14ac:dyDescent="0.35">
      <c r="A100" s="668" t="s">
        <v>140</v>
      </c>
      <c r="B100" s="669"/>
      <c r="C100" s="56"/>
      <c r="D100" s="16"/>
      <c r="E100" s="16"/>
      <c r="F100" s="1"/>
      <c r="G100" s="1"/>
      <c r="H100" s="1"/>
    </row>
    <row r="101" spans="1:8" ht="25.2" customHeight="1" thickBot="1" x14ac:dyDescent="0.35">
      <c r="A101" s="668" t="s">
        <v>141</v>
      </c>
      <c r="B101" s="669"/>
      <c r="C101" s="56"/>
      <c r="D101" s="16"/>
      <c r="E101" s="16"/>
      <c r="F101" s="1"/>
      <c r="G101" s="1"/>
      <c r="H101" s="1"/>
    </row>
    <row r="102" spans="1:8" ht="31.2" customHeight="1" thickBot="1" x14ac:dyDescent="0.35">
      <c r="A102" s="668" t="s">
        <v>142</v>
      </c>
      <c r="B102" s="669"/>
      <c r="C102" s="56"/>
      <c r="D102" s="16"/>
      <c r="E102" s="16"/>
      <c r="F102" s="1"/>
      <c r="G102" s="1"/>
      <c r="H102" s="1"/>
    </row>
    <row r="103" spans="1:8" ht="16.2" customHeight="1" thickBot="1" x14ac:dyDescent="0.35">
      <c r="A103" s="670" t="s">
        <v>143</v>
      </c>
      <c r="B103" s="671"/>
      <c r="C103" s="56"/>
      <c r="D103" s="16"/>
      <c r="E103" s="16"/>
      <c r="F103" s="1"/>
      <c r="G103" s="1"/>
      <c r="H103" s="1"/>
    </row>
    <row r="104" spans="1:8" ht="16.2" customHeight="1" thickBot="1" x14ac:dyDescent="0.35">
      <c r="A104" s="670" t="s">
        <v>144</v>
      </c>
      <c r="B104" s="671"/>
      <c r="C104" s="16"/>
      <c r="D104" s="16"/>
      <c r="E104" s="16"/>
      <c r="F104" s="1"/>
      <c r="G104" s="1"/>
      <c r="H104" s="1"/>
    </row>
    <row r="105" spans="1:8" ht="16.2" customHeight="1" thickBot="1" x14ac:dyDescent="0.35">
      <c r="A105" s="670" t="s">
        <v>145</v>
      </c>
      <c r="B105" s="671"/>
      <c r="C105" s="16"/>
      <c r="D105" s="16"/>
      <c r="E105" s="16"/>
      <c r="F105" s="1"/>
      <c r="G105" s="1"/>
      <c r="H105" s="1"/>
    </row>
    <row r="106" spans="1:8" ht="16.2" thickBot="1" x14ac:dyDescent="0.35">
      <c r="A106" s="670" t="s">
        <v>146</v>
      </c>
      <c r="B106" s="671"/>
      <c r="C106" s="16"/>
      <c r="D106" s="16"/>
      <c r="E106" s="16"/>
      <c r="F106" s="1"/>
      <c r="G106" s="1"/>
      <c r="H106" s="1"/>
    </row>
    <row r="107" spans="1:8" ht="16.2" customHeight="1" thickBot="1" x14ac:dyDescent="0.35">
      <c r="A107" s="670" t="s">
        <v>215</v>
      </c>
      <c r="B107" s="671"/>
      <c r="C107" s="16">
        <f>C108+C109</f>
        <v>87.9</v>
      </c>
      <c r="D107" s="305">
        <f t="shared" ref="D107:E107" si="20">D108+D109</f>
        <v>0</v>
      </c>
      <c r="E107" s="305">
        <f t="shared" si="20"/>
        <v>0</v>
      </c>
      <c r="F107" s="1"/>
      <c r="G107" s="1"/>
      <c r="H107" s="1"/>
    </row>
    <row r="108" spans="1:8" ht="16.2" customHeight="1" thickBot="1" x14ac:dyDescent="0.35">
      <c r="A108" s="668" t="s">
        <v>216</v>
      </c>
      <c r="B108" s="669"/>
      <c r="C108" s="56">
        <v>0</v>
      </c>
      <c r="D108" s="306">
        <v>0</v>
      </c>
      <c r="E108" s="306">
        <v>0</v>
      </c>
      <c r="F108" s="1"/>
      <c r="G108" s="1"/>
      <c r="H108" s="1"/>
    </row>
    <row r="109" spans="1:8" ht="16.2" customHeight="1" thickBot="1" x14ac:dyDescent="0.35">
      <c r="A109" s="668" t="s">
        <v>217</v>
      </c>
      <c r="B109" s="669"/>
      <c r="C109" s="56">
        <v>87.9</v>
      </c>
      <c r="D109" s="16"/>
      <c r="E109" s="16"/>
      <c r="F109" s="1"/>
      <c r="G109" s="1"/>
      <c r="H109" s="1"/>
    </row>
    <row r="110" spans="1:8" ht="33.6" customHeight="1" thickBot="1" x14ac:dyDescent="0.35">
      <c r="A110" s="672" t="s">
        <v>147</v>
      </c>
      <c r="B110" s="674"/>
      <c r="C110" s="39">
        <f>C111*1</f>
        <v>0</v>
      </c>
      <c r="D110" s="39">
        <f t="shared" ref="D110:E110" si="21">D111*1</f>
        <v>0</v>
      </c>
      <c r="E110" s="39">
        <f t="shared" si="21"/>
        <v>0</v>
      </c>
      <c r="F110" s="1"/>
      <c r="G110" s="1"/>
      <c r="H110" s="1"/>
    </row>
    <row r="111" spans="1:8" ht="18.600000000000001" customHeight="1" thickBot="1" x14ac:dyDescent="0.35">
      <c r="A111" s="675" t="s">
        <v>149</v>
      </c>
      <c r="B111" s="676"/>
      <c r="C111" s="57"/>
      <c r="D111" s="40"/>
      <c r="E111" s="40"/>
      <c r="F111" s="1"/>
      <c r="G111" s="1"/>
      <c r="H111" s="1"/>
    </row>
    <row r="112" spans="1:8" ht="16.2" customHeight="1" thickBot="1" x14ac:dyDescent="0.35">
      <c r="A112" s="677" t="s">
        <v>782</v>
      </c>
      <c r="B112" s="678"/>
      <c r="C112" s="57"/>
      <c r="D112" s="40"/>
      <c r="E112" s="40"/>
      <c r="F112" s="1"/>
      <c r="G112" s="1"/>
      <c r="H112" s="1"/>
    </row>
    <row r="113" spans="1:8" ht="16.2" customHeight="1" thickBot="1" x14ac:dyDescent="0.35">
      <c r="A113" s="672" t="s">
        <v>150</v>
      </c>
      <c r="B113" s="673"/>
      <c r="C113" s="304">
        <f>C92+C110</f>
        <v>339.9</v>
      </c>
      <c r="D113" s="304">
        <f t="shared" ref="D113:E113" si="22">D92+D110</f>
        <v>299</v>
      </c>
      <c r="E113" s="304">
        <f t="shared" si="22"/>
        <v>311</v>
      </c>
      <c r="F113" s="1"/>
      <c r="G113" s="1"/>
      <c r="H113" s="1"/>
    </row>
    <row r="114" spans="1:8" ht="28.95" customHeight="1" thickBot="1" x14ac:dyDescent="0.35">
      <c r="A114" s="670" t="s">
        <v>15</v>
      </c>
      <c r="B114" s="671"/>
      <c r="C114" s="16"/>
      <c r="D114" s="16"/>
      <c r="E114" s="16"/>
      <c r="F114" s="1"/>
      <c r="G114" s="1"/>
      <c r="H114" s="1"/>
    </row>
    <row r="115" spans="1:8" ht="24" customHeight="1" thickBot="1" x14ac:dyDescent="0.35">
      <c r="A115" s="670" t="s">
        <v>16</v>
      </c>
      <c r="B115" s="671"/>
      <c r="C115" s="16">
        <v>-520.5</v>
      </c>
      <c r="D115" s="305">
        <f>D113-C113</f>
        <v>-40.899999999999977</v>
      </c>
      <c r="E115" s="305">
        <f>E113-D113</f>
        <v>12</v>
      </c>
      <c r="F115" s="1"/>
      <c r="G115" s="1"/>
      <c r="H115" s="1"/>
    </row>
    <row r="116" spans="1:8" ht="16.2" thickBot="1" x14ac:dyDescent="0.35">
      <c r="A116" s="1"/>
      <c r="B116" s="1"/>
      <c r="C116" s="1"/>
      <c r="D116" s="1"/>
      <c r="E116" s="1"/>
      <c r="F116" s="1"/>
      <c r="G116" s="1"/>
      <c r="H116" s="1"/>
    </row>
    <row r="117" spans="1:8" ht="34.799999999999997" thickBot="1" x14ac:dyDescent="0.35">
      <c r="A117" s="10" t="s">
        <v>12</v>
      </c>
      <c r="B117" s="11" t="s">
        <v>13</v>
      </c>
      <c r="C117" s="17" t="s">
        <v>152</v>
      </c>
      <c r="D117" s="17" t="s">
        <v>153</v>
      </c>
      <c r="E117" s="17" t="s">
        <v>154</v>
      </c>
      <c r="F117" s="1"/>
      <c r="G117" s="1"/>
      <c r="H117" s="1"/>
    </row>
    <row r="118" spans="1:8" ht="16.2" thickBot="1" x14ac:dyDescent="0.35">
      <c r="A118" s="12">
        <v>1</v>
      </c>
      <c r="B118" s="13">
        <v>2</v>
      </c>
      <c r="C118" s="13">
        <v>3</v>
      </c>
      <c r="D118" s="13">
        <v>4</v>
      </c>
      <c r="E118" s="13">
        <v>5</v>
      </c>
      <c r="F118" s="1"/>
      <c r="G118" s="1"/>
      <c r="H118" s="1"/>
    </row>
    <row r="119" spans="1:8" ht="16.2" thickBot="1" x14ac:dyDescent="0.35">
      <c r="A119" s="14"/>
      <c r="B119" s="108" t="s">
        <v>1407</v>
      </c>
      <c r="C119" s="16"/>
      <c r="D119" s="16"/>
      <c r="E119" s="16"/>
      <c r="F119" s="1"/>
      <c r="G119" s="1"/>
      <c r="H119" s="1"/>
    </row>
    <row r="120" spans="1:8" ht="16.2" customHeight="1" thickBot="1" x14ac:dyDescent="0.35">
      <c r="A120" s="672" t="s">
        <v>148</v>
      </c>
      <c r="B120" s="673"/>
      <c r="C120" s="304">
        <f>C122+C125+C135</f>
        <v>2235</v>
      </c>
      <c r="D120" s="304">
        <f t="shared" ref="D120:E120" si="23">D122+D125+D135</f>
        <v>2288</v>
      </c>
      <c r="E120" s="304">
        <f t="shared" si="23"/>
        <v>2301</v>
      </c>
      <c r="F120" s="1"/>
      <c r="G120" s="1"/>
      <c r="H120" s="1"/>
    </row>
    <row r="121" spans="1:8" ht="15.6" x14ac:dyDescent="0.3">
      <c r="A121" s="681" t="s">
        <v>14</v>
      </c>
      <c r="B121" s="682"/>
      <c r="C121" s="38"/>
      <c r="D121" s="38"/>
      <c r="E121" s="38"/>
      <c r="F121" s="1"/>
      <c r="G121" s="1"/>
      <c r="H121" s="1"/>
    </row>
    <row r="122" spans="1:8" ht="16.2" customHeight="1" thickBot="1" x14ac:dyDescent="0.35">
      <c r="A122" s="683" t="s">
        <v>136</v>
      </c>
      <c r="B122" s="684"/>
      <c r="C122" s="307">
        <f>C123+C124</f>
        <v>2235</v>
      </c>
      <c r="D122" s="307">
        <f t="shared" ref="D122:E122" si="24">D123+D124</f>
        <v>2288</v>
      </c>
      <c r="E122" s="307">
        <f t="shared" si="24"/>
        <v>2301</v>
      </c>
      <c r="F122" s="1"/>
      <c r="G122" s="1"/>
      <c r="H122" s="1"/>
    </row>
    <row r="123" spans="1:8" ht="16.2" customHeight="1" thickBot="1" x14ac:dyDescent="0.35">
      <c r="A123" s="668" t="s">
        <v>214</v>
      </c>
      <c r="B123" s="669"/>
      <c r="C123" s="306">
        <v>2235</v>
      </c>
      <c r="D123" s="306">
        <v>2288</v>
      </c>
      <c r="E123" s="306">
        <v>2301</v>
      </c>
      <c r="F123" s="1"/>
      <c r="G123" s="1"/>
      <c r="H123" s="1"/>
    </row>
    <row r="124" spans="1:8" ht="16.2" customHeight="1" thickBot="1" x14ac:dyDescent="0.35">
      <c r="A124" s="668" t="s">
        <v>135</v>
      </c>
      <c r="B124" s="669"/>
      <c r="C124" s="306"/>
      <c r="D124" s="306"/>
      <c r="E124" s="306"/>
      <c r="F124" s="1"/>
      <c r="G124" s="1"/>
      <c r="H124" s="1"/>
    </row>
    <row r="125" spans="1:8" ht="16.2" customHeight="1" thickBot="1" x14ac:dyDescent="0.35">
      <c r="A125" s="668" t="s">
        <v>137</v>
      </c>
      <c r="B125" s="669"/>
      <c r="C125" s="16">
        <f>C126+C127+C128+C129+C130+C131</f>
        <v>0</v>
      </c>
      <c r="D125" s="16">
        <f t="shared" ref="D125:E125" si="25">D126+D127+D128+D129+D130+D131</f>
        <v>0</v>
      </c>
      <c r="E125" s="16">
        <f t="shared" si="25"/>
        <v>0</v>
      </c>
      <c r="F125" s="1"/>
      <c r="G125" s="1"/>
      <c r="H125" s="1"/>
    </row>
    <row r="126" spans="1:8" ht="16.2" customHeight="1" thickBot="1" x14ac:dyDescent="0.35">
      <c r="A126" s="668" t="s">
        <v>138</v>
      </c>
      <c r="B126" s="669"/>
      <c r="C126" s="56"/>
      <c r="D126" s="16"/>
      <c r="E126" s="16"/>
      <c r="F126" s="1"/>
      <c r="G126" s="1"/>
      <c r="H126" s="1"/>
    </row>
    <row r="127" spans="1:8" ht="24.6" customHeight="1" thickBot="1" x14ac:dyDescent="0.35">
      <c r="A127" s="668" t="s">
        <v>139</v>
      </c>
      <c r="B127" s="669"/>
      <c r="C127" s="56"/>
      <c r="D127" s="16"/>
      <c r="E127" s="16"/>
      <c r="F127" s="1"/>
      <c r="G127" s="1"/>
      <c r="H127" s="1"/>
    </row>
    <row r="128" spans="1:8" ht="26.4" customHeight="1" thickBot="1" x14ac:dyDescent="0.35">
      <c r="A128" s="668" t="s">
        <v>140</v>
      </c>
      <c r="B128" s="669"/>
      <c r="C128" s="56"/>
      <c r="D128" s="16"/>
      <c r="E128" s="16"/>
      <c r="F128" s="1"/>
      <c r="G128" s="1"/>
      <c r="H128" s="1"/>
    </row>
    <row r="129" spans="1:8" ht="16.2" customHeight="1" thickBot="1" x14ac:dyDescent="0.35">
      <c r="A129" s="668" t="s">
        <v>141</v>
      </c>
      <c r="B129" s="669"/>
      <c r="C129" s="56"/>
      <c r="D129" s="16"/>
      <c r="E129" s="16"/>
      <c r="F129" s="1"/>
      <c r="G129" s="1"/>
      <c r="H129" s="1"/>
    </row>
    <row r="130" spans="1:8" ht="31.95" customHeight="1" thickBot="1" x14ac:dyDescent="0.35">
      <c r="A130" s="668" t="s">
        <v>142</v>
      </c>
      <c r="B130" s="669"/>
      <c r="C130" s="56"/>
      <c r="D130" s="16"/>
      <c r="E130" s="16"/>
      <c r="F130" s="1"/>
      <c r="G130" s="1"/>
      <c r="H130" s="1"/>
    </row>
    <row r="131" spans="1:8" ht="16.2" customHeight="1" thickBot="1" x14ac:dyDescent="0.35">
      <c r="A131" s="670" t="s">
        <v>143</v>
      </c>
      <c r="B131" s="671"/>
      <c r="C131" s="56"/>
      <c r="D131" s="16"/>
      <c r="E131" s="16"/>
      <c r="F131" s="1"/>
      <c r="G131" s="1"/>
      <c r="H131" s="1"/>
    </row>
    <row r="132" spans="1:8" ht="16.2" customHeight="1" thickBot="1" x14ac:dyDescent="0.35">
      <c r="A132" s="670" t="s">
        <v>144</v>
      </c>
      <c r="B132" s="671"/>
      <c r="C132" s="16"/>
      <c r="D132" s="16"/>
      <c r="E132" s="16"/>
      <c r="F132" s="1"/>
      <c r="G132" s="1"/>
      <c r="H132" s="1"/>
    </row>
    <row r="133" spans="1:8" ht="16.2" customHeight="1" thickBot="1" x14ac:dyDescent="0.35">
      <c r="A133" s="670" t="s">
        <v>145</v>
      </c>
      <c r="B133" s="671"/>
      <c r="C133" s="16"/>
      <c r="D133" s="16"/>
      <c r="E133" s="16"/>
      <c r="F133" s="1"/>
      <c r="G133" s="1"/>
      <c r="H133" s="1"/>
    </row>
    <row r="134" spans="1:8" ht="16.2" thickBot="1" x14ac:dyDescent="0.35">
      <c r="A134" s="670" t="s">
        <v>146</v>
      </c>
      <c r="B134" s="671"/>
      <c r="C134" s="16"/>
      <c r="D134" s="16"/>
      <c r="E134" s="16"/>
      <c r="F134" s="1"/>
      <c r="G134" s="1"/>
      <c r="H134" s="1"/>
    </row>
    <row r="135" spans="1:8" ht="16.2" customHeight="1" thickBot="1" x14ac:dyDescent="0.35">
      <c r="A135" s="670" t="s">
        <v>215</v>
      </c>
      <c r="B135" s="671"/>
      <c r="C135" s="16">
        <f>C136+C137</f>
        <v>0</v>
      </c>
      <c r="D135" s="305">
        <f t="shared" ref="D135:E135" si="26">D136+D137</f>
        <v>0</v>
      </c>
      <c r="E135" s="305">
        <f t="shared" si="26"/>
        <v>0</v>
      </c>
      <c r="F135" s="1"/>
      <c r="G135" s="1"/>
      <c r="H135" s="1"/>
    </row>
    <row r="136" spans="1:8" ht="16.2" customHeight="1" thickBot="1" x14ac:dyDescent="0.35">
      <c r="A136" s="668" t="s">
        <v>216</v>
      </c>
      <c r="B136" s="669"/>
      <c r="C136" s="56">
        <v>0</v>
      </c>
      <c r="D136" s="306">
        <v>0</v>
      </c>
      <c r="E136" s="306">
        <v>0</v>
      </c>
      <c r="F136" s="1"/>
      <c r="G136" s="1"/>
      <c r="H136" s="1"/>
    </row>
    <row r="137" spans="1:8" ht="16.2" customHeight="1" thickBot="1" x14ac:dyDescent="0.35">
      <c r="A137" s="668" t="s">
        <v>217</v>
      </c>
      <c r="B137" s="669"/>
      <c r="C137" s="56"/>
      <c r="D137" s="16"/>
      <c r="E137" s="16"/>
      <c r="F137" s="1"/>
      <c r="G137" s="1"/>
      <c r="H137" s="1"/>
    </row>
    <row r="138" spans="1:8" ht="33.6" customHeight="1" thickBot="1" x14ac:dyDescent="0.35">
      <c r="A138" s="672" t="s">
        <v>147</v>
      </c>
      <c r="B138" s="674"/>
      <c r="C138" s="39">
        <f>C139*1</f>
        <v>0</v>
      </c>
      <c r="D138" s="39">
        <f t="shared" ref="D138:E138" si="27">D139*1</f>
        <v>0</v>
      </c>
      <c r="E138" s="39">
        <f t="shared" si="27"/>
        <v>0</v>
      </c>
      <c r="F138" s="1"/>
      <c r="G138" s="1"/>
      <c r="H138" s="1"/>
    </row>
    <row r="139" spans="1:8" ht="16.2" customHeight="1" thickBot="1" x14ac:dyDescent="0.35">
      <c r="A139" s="675" t="s">
        <v>149</v>
      </c>
      <c r="B139" s="676"/>
      <c r="C139" s="57"/>
      <c r="D139" s="40"/>
      <c r="E139" s="40"/>
      <c r="F139" s="1"/>
      <c r="G139" s="1"/>
      <c r="H139" s="1"/>
    </row>
    <row r="140" spans="1:8" ht="16.2" customHeight="1" thickBot="1" x14ac:dyDescent="0.35">
      <c r="A140" s="677" t="s">
        <v>782</v>
      </c>
      <c r="B140" s="678"/>
      <c r="C140" s="57"/>
      <c r="D140" s="40"/>
      <c r="E140" s="40"/>
      <c r="F140" s="1"/>
      <c r="G140" s="1"/>
      <c r="H140" s="1"/>
    </row>
    <row r="141" spans="1:8" ht="16.2" customHeight="1" thickBot="1" x14ac:dyDescent="0.35">
      <c r="A141" s="672" t="s">
        <v>150</v>
      </c>
      <c r="B141" s="673"/>
      <c r="C141" s="304">
        <f>C120+C138</f>
        <v>2235</v>
      </c>
      <c r="D141" s="304">
        <f t="shared" ref="D141:E141" si="28">D120+D138</f>
        <v>2288</v>
      </c>
      <c r="E141" s="304">
        <f t="shared" si="28"/>
        <v>2301</v>
      </c>
      <c r="F141" s="1"/>
      <c r="G141" s="1"/>
      <c r="H141" s="1"/>
    </row>
    <row r="142" spans="1:8" ht="19.95" customHeight="1" thickBot="1" x14ac:dyDescent="0.35">
      <c r="A142" s="670" t="s">
        <v>15</v>
      </c>
      <c r="B142" s="671"/>
      <c r="C142" s="16"/>
      <c r="D142" s="16"/>
      <c r="E142" s="16"/>
      <c r="F142" s="1"/>
      <c r="G142" s="1"/>
      <c r="H142" s="1"/>
    </row>
    <row r="143" spans="1:8" ht="30.6" customHeight="1" thickBot="1" x14ac:dyDescent="0.35">
      <c r="A143" s="670" t="s">
        <v>16</v>
      </c>
      <c r="B143" s="671"/>
      <c r="C143" s="305">
        <v>516</v>
      </c>
      <c r="D143" s="305">
        <f>D141-C141</f>
        <v>53</v>
      </c>
      <c r="E143" s="305">
        <f>E141-D141</f>
        <v>13</v>
      </c>
      <c r="F143" s="1"/>
      <c r="G143" s="1"/>
      <c r="H143" s="1"/>
    </row>
    <row r="144" spans="1:8" ht="16.2" thickBot="1" x14ac:dyDescent="0.35">
      <c r="A144" s="1"/>
      <c r="B144" s="1"/>
      <c r="C144" s="1"/>
      <c r="D144" s="1"/>
      <c r="E144" s="1"/>
      <c r="F144" s="1"/>
      <c r="G144" s="1"/>
      <c r="H144" s="1"/>
    </row>
    <row r="145" spans="1:8" ht="34.799999999999997" thickBot="1" x14ac:dyDescent="0.35">
      <c r="A145" s="10" t="s">
        <v>12</v>
      </c>
      <c r="B145" s="11" t="s">
        <v>13</v>
      </c>
      <c r="C145" s="17" t="s">
        <v>152</v>
      </c>
      <c r="D145" s="17" t="s">
        <v>153</v>
      </c>
      <c r="E145" s="17" t="s">
        <v>154</v>
      </c>
      <c r="F145" s="1"/>
      <c r="G145" s="1"/>
      <c r="H145" s="1"/>
    </row>
    <row r="146" spans="1:8" ht="16.2" thickBot="1" x14ac:dyDescent="0.35">
      <c r="A146" s="12">
        <v>1</v>
      </c>
      <c r="B146" s="13">
        <v>2</v>
      </c>
      <c r="C146" s="13">
        <v>3</v>
      </c>
      <c r="D146" s="13">
        <v>4</v>
      </c>
      <c r="E146" s="13">
        <v>5</v>
      </c>
      <c r="F146" s="1"/>
      <c r="G146" s="1"/>
      <c r="H146" s="1"/>
    </row>
    <row r="147" spans="1:8" ht="16.2" thickBot="1" x14ac:dyDescent="0.35">
      <c r="A147" s="14"/>
      <c r="B147" s="108" t="s">
        <v>1408</v>
      </c>
      <c r="C147" s="16"/>
      <c r="D147" s="16"/>
      <c r="E147" s="16"/>
      <c r="F147" s="1"/>
      <c r="G147" s="1"/>
      <c r="H147" s="1"/>
    </row>
    <row r="148" spans="1:8" ht="16.2" customHeight="1" thickBot="1" x14ac:dyDescent="0.35">
      <c r="A148" s="672" t="s">
        <v>148</v>
      </c>
      <c r="B148" s="673"/>
      <c r="C148" s="304">
        <f>C150+C153+C163+C160</f>
        <v>3130.5</v>
      </c>
      <c r="D148" s="304">
        <f t="shared" ref="D148:E148" si="29">D150+D153+D163+D160</f>
        <v>1431.6</v>
      </c>
      <c r="E148" s="304">
        <f t="shared" si="29"/>
        <v>1499.2</v>
      </c>
      <c r="F148" s="1"/>
      <c r="G148" s="1"/>
      <c r="H148" s="1"/>
    </row>
    <row r="149" spans="1:8" ht="15.6" x14ac:dyDescent="0.3">
      <c r="A149" s="681" t="s">
        <v>14</v>
      </c>
      <c r="B149" s="682"/>
      <c r="C149" s="38"/>
      <c r="D149" s="38"/>
      <c r="E149" s="38"/>
      <c r="F149" s="1"/>
      <c r="G149" s="1"/>
      <c r="H149" s="1"/>
    </row>
    <row r="150" spans="1:8" ht="16.2" customHeight="1" thickBot="1" x14ac:dyDescent="0.35">
      <c r="A150" s="683" t="s">
        <v>136</v>
      </c>
      <c r="B150" s="684"/>
      <c r="C150" s="307">
        <f>C151+C152</f>
        <v>1277.5999999999999</v>
      </c>
      <c r="D150" s="307">
        <f t="shared" ref="D150:E150" si="30">D151+D152</f>
        <v>889</v>
      </c>
      <c r="E150" s="307">
        <f t="shared" si="30"/>
        <v>930</v>
      </c>
      <c r="F150" s="1"/>
      <c r="G150" s="1"/>
      <c r="H150" s="1"/>
    </row>
    <row r="151" spans="1:8" ht="16.2" customHeight="1" thickBot="1" x14ac:dyDescent="0.35">
      <c r="A151" s="668" t="s">
        <v>214</v>
      </c>
      <c r="B151" s="669"/>
      <c r="C151" s="306">
        <v>1277.5999999999999</v>
      </c>
      <c r="D151" s="306">
        <v>889</v>
      </c>
      <c r="E151" s="306">
        <v>930</v>
      </c>
      <c r="F151" s="1"/>
      <c r="G151" s="1"/>
      <c r="H151" s="1"/>
    </row>
    <row r="152" spans="1:8" ht="16.2" customHeight="1" thickBot="1" x14ac:dyDescent="0.35">
      <c r="A152" s="668" t="s">
        <v>135</v>
      </c>
      <c r="B152" s="669"/>
      <c r="C152" s="306"/>
      <c r="D152" s="306"/>
      <c r="E152" s="306"/>
      <c r="F152" s="1"/>
      <c r="G152" s="1"/>
      <c r="H152" s="1"/>
    </row>
    <row r="153" spans="1:8" ht="16.2" customHeight="1" thickBot="1" x14ac:dyDescent="0.35">
      <c r="A153" s="668" t="s">
        <v>137</v>
      </c>
      <c r="B153" s="669"/>
      <c r="C153" s="16">
        <f>C154+C155+C156+C157+C158+C159</f>
        <v>0</v>
      </c>
      <c r="D153" s="16">
        <f t="shared" ref="D153:E153" si="31">D154+D155+D156+D157+D158+D159</f>
        <v>0</v>
      </c>
      <c r="E153" s="16">
        <f t="shared" si="31"/>
        <v>0</v>
      </c>
      <c r="F153" s="1"/>
      <c r="G153" s="1"/>
      <c r="H153" s="1"/>
    </row>
    <row r="154" spans="1:8" ht="16.2" customHeight="1" thickBot="1" x14ac:dyDescent="0.35">
      <c r="A154" s="668" t="s">
        <v>138</v>
      </c>
      <c r="B154" s="669"/>
      <c r="C154" s="56"/>
      <c r="D154" s="16"/>
      <c r="E154" s="16"/>
      <c r="F154" s="1"/>
      <c r="G154" s="1"/>
      <c r="H154" s="1"/>
    </row>
    <row r="155" spans="1:8" ht="30" customHeight="1" thickBot="1" x14ac:dyDescent="0.35">
      <c r="A155" s="668" t="s">
        <v>139</v>
      </c>
      <c r="B155" s="669"/>
      <c r="C155" s="56"/>
      <c r="D155" s="16"/>
      <c r="E155" s="16"/>
      <c r="F155" s="1"/>
      <c r="G155" s="1"/>
      <c r="H155" s="1"/>
    </row>
    <row r="156" spans="1:8" ht="31.2" customHeight="1" thickBot="1" x14ac:dyDescent="0.35">
      <c r="A156" s="668" t="s">
        <v>140</v>
      </c>
      <c r="B156" s="669"/>
      <c r="C156" s="56"/>
      <c r="D156" s="16"/>
      <c r="E156" s="16"/>
      <c r="F156" s="1"/>
      <c r="G156" s="1"/>
      <c r="H156" s="1"/>
    </row>
    <row r="157" spans="1:8" ht="16.2" customHeight="1" thickBot="1" x14ac:dyDescent="0.35">
      <c r="A157" s="668" t="s">
        <v>141</v>
      </c>
      <c r="B157" s="669"/>
      <c r="C157" s="56"/>
      <c r="D157" s="16"/>
      <c r="E157" s="16"/>
      <c r="F157" s="1"/>
      <c r="G157" s="1"/>
      <c r="H157" s="1"/>
    </row>
    <row r="158" spans="1:8" ht="27" customHeight="1" thickBot="1" x14ac:dyDescent="0.35">
      <c r="A158" s="668" t="s">
        <v>142</v>
      </c>
      <c r="B158" s="669"/>
      <c r="C158" s="56"/>
      <c r="D158" s="16"/>
      <c r="E158" s="16"/>
      <c r="F158" s="1"/>
      <c r="G158" s="1"/>
      <c r="H158" s="1"/>
    </row>
    <row r="159" spans="1:8" ht="16.2" customHeight="1" thickBot="1" x14ac:dyDescent="0.35">
      <c r="A159" s="670" t="s">
        <v>143</v>
      </c>
      <c r="B159" s="671"/>
      <c r="C159" s="56"/>
      <c r="D159" s="16"/>
      <c r="E159" s="16"/>
      <c r="F159" s="1"/>
      <c r="G159" s="1"/>
      <c r="H159" s="1"/>
    </row>
    <row r="160" spans="1:8" ht="16.2" customHeight="1" thickBot="1" x14ac:dyDescent="0.35">
      <c r="A160" s="670" t="s">
        <v>144</v>
      </c>
      <c r="B160" s="671"/>
      <c r="C160" s="306">
        <v>515</v>
      </c>
      <c r="D160" s="306">
        <v>542.6</v>
      </c>
      <c r="E160" s="306">
        <v>569.20000000000005</v>
      </c>
      <c r="F160" s="1"/>
      <c r="G160" s="1"/>
      <c r="H160" s="1"/>
    </row>
    <row r="161" spans="1:8" ht="16.2" customHeight="1" thickBot="1" x14ac:dyDescent="0.35">
      <c r="A161" s="670" t="s">
        <v>145</v>
      </c>
      <c r="B161" s="671"/>
      <c r="C161" s="16"/>
      <c r="D161" s="16"/>
      <c r="E161" s="16"/>
      <c r="F161" s="1"/>
      <c r="G161" s="1"/>
      <c r="H161" s="1"/>
    </row>
    <row r="162" spans="1:8" ht="16.2" thickBot="1" x14ac:dyDescent="0.35">
      <c r="A162" s="670" t="s">
        <v>146</v>
      </c>
      <c r="B162" s="671"/>
      <c r="C162" s="16"/>
      <c r="D162" s="16"/>
      <c r="E162" s="16"/>
      <c r="F162" s="1"/>
      <c r="G162" s="1"/>
      <c r="H162" s="1"/>
    </row>
    <row r="163" spans="1:8" ht="16.2" customHeight="1" thickBot="1" x14ac:dyDescent="0.35">
      <c r="A163" s="670" t="s">
        <v>215</v>
      </c>
      <c r="B163" s="671"/>
      <c r="C163" s="16">
        <f>C164+C165</f>
        <v>1337.9</v>
      </c>
      <c r="D163" s="305">
        <f t="shared" ref="D163:E163" si="32">D164+D165</f>
        <v>0</v>
      </c>
      <c r="E163" s="305">
        <f t="shared" si="32"/>
        <v>0</v>
      </c>
      <c r="F163" s="1"/>
      <c r="G163" s="1"/>
      <c r="H163" s="1"/>
    </row>
    <row r="164" spans="1:8" ht="16.2" customHeight="1" thickBot="1" x14ac:dyDescent="0.35">
      <c r="A164" s="668" t="s">
        <v>216</v>
      </c>
      <c r="B164" s="669"/>
      <c r="C164" s="56">
        <v>1337.9</v>
      </c>
      <c r="D164" s="306">
        <v>0</v>
      </c>
      <c r="E164" s="306">
        <v>0</v>
      </c>
      <c r="F164" s="1"/>
      <c r="G164" s="1"/>
      <c r="H164" s="1"/>
    </row>
    <row r="165" spans="1:8" ht="19.2" customHeight="1" thickBot="1" x14ac:dyDescent="0.35">
      <c r="A165" s="668" t="s">
        <v>217</v>
      </c>
      <c r="B165" s="669"/>
      <c r="C165" s="56"/>
      <c r="D165" s="16"/>
      <c r="E165" s="16"/>
      <c r="F165" s="1"/>
      <c r="G165" s="1"/>
      <c r="H165" s="1"/>
    </row>
    <row r="166" spans="1:8" ht="33" customHeight="1" thickBot="1" x14ac:dyDescent="0.35">
      <c r="A166" s="672" t="s">
        <v>147</v>
      </c>
      <c r="B166" s="674"/>
      <c r="C166" s="39">
        <f>C167*1</f>
        <v>0</v>
      </c>
      <c r="D166" s="39">
        <f t="shared" ref="D166:E166" si="33">D167*1</f>
        <v>0</v>
      </c>
      <c r="E166" s="39">
        <f t="shared" si="33"/>
        <v>0</v>
      </c>
      <c r="F166" s="1"/>
      <c r="G166" s="1"/>
      <c r="H166" s="1"/>
    </row>
    <row r="167" spans="1:8" ht="16.2" customHeight="1" thickBot="1" x14ac:dyDescent="0.35">
      <c r="A167" s="675" t="s">
        <v>149</v>
      </c>
      <c r="B167" s="676"/>
      <c r="C167" s="57"/>
      <c r="D167" s="40"/>
      <c r="E167" s="40"/>
      <c r="F167" s="1"/>
      <c r="G167" s="1"/>
      <c r="H167" s="1"/>
    </row>
    <row r="168" spans="1:8" ht="16.2" customHeight="1" thickBot="1" x14ac:dyDescent="0.35">
      <c r="A168" s="677" t="s">
        <v>782</v>
      </c>
      <c r="B168" s="678"/>
      <c r="C168" s="57"/>
      <c r="D168" s="40"/>
      <c r="E168" s="40"/>
      <c r="F168" s="1"/>
      <c r="G168" s="1"/>
      <c r="H168" s="1"/>
    </row>
    <row r="169" spans="1:8" ht="16.2" customHeight="1" thickBot="1" x14ac:dyDescent="0.35">
      <c r="A169" s="672" t="s">
        <v>150</v>
      </c>
      <c r="B169" s="673"/>
      <c r="C169" s="304">
        <f>C148+C166</f>
        <v>3130.5</v>
      </c>
      <c r="D169" s="304">
        <f t="shared" ref="D169:E169" si="34">D148+D166</f>
        <v>1431.6</v>
      </c>
      <c r="E169" s="304">
        <f t="shared" si="34"/>
        <v>1499.2</v>
      </c>
      <c r="F169" s="1"/>
      <c r="G169" s="1"/>
      <c r="H169" s="1"/>
    </row>
    <row r="170" spans="1:8" ht="24.6" customHeight="1" thickBot="1" x14ac:dyDescent="0.35">
      <c r="A170" s="670" t="s">
        <v>15</v>
      </c>
      <c r="B170" s="671"/>
      <c r="C170" s="16"/>
      <c r="D170" s="16"/>
      <c r="E170" s="16"/>
      <c r="F170" s="1"/>
      <c r="G170" s="1"/>
      <c r="H170" s="1"/>
    </row>
    <row r="171" spans="1:8" ht="26.4" customHeight="1" thickBot="1" x14ac:dyDescent="0.35">
      <c r="A171" s="670" t="s">
        <v>16</v>
      </c>
      <c r="B171" s="671"/>
      <c r="C171" s="16">
        <v>2168.8000000000002</v>
      </c>
      <c r="D171" s="305">
        <f>D169-C169</f>
        <v>-1698.9</v>
      </c>
      <c r="E171" s="305">
        <f>E169-D169</f>
        <v>67.600000000000136</v>
      </c>
      <c r="F171" s="1"/>
      <c r="G171" s="1"/>
      <c r="H171" s="1"/>
    </row>
    <row r="172" spans="1:8" ht="16.2" thickBot="1" x14ac:dyDescent="0.35">
      <c r="A172" s="1"/>
      <c r="B172" s="1"/>
      <c r="C172" s="1"/>
      <c r="D172" s="1"/>
      <c r="E172" s="1"/>
      <c r="F172" s="1"/>
      <c r="G172" s="1"/>
      <c r="H172" s="1"/>
    </row>
    <row r="173" spans="1:8" ht="34.799999999999997" thickBot="1" x14ac:dyDescent="0.35">
      <c r="A173" s="10" t="s">
        <v>12</v>
      </c>
      <c r="B173" s="11" t="s">
        <v>13</v>
      </c>
      <c r="C173" s="17" t="s">
        <v>152</v>
      </c>
      <c r="D173" s="17" t="s">
        <v>153</v>
      </c>
      <c r="E173" s="17" t="s">
        <v>154</v>
      </c>
      <c r="F173" s="1"/>
      <c r="G173" s="1"/>
      <c r="H173" s="1"/>
    </row>
    <row r="174" spans="1:8" ht="16.2" thickBot="1" x14ac:dyDescent="0.35">
      <c r="A174" s="12">
        <v>1</v>
      </c>
      <c r="B174" s="13">
        <v>2</v>
      </c>
      <c r="C174" s="13">
        <v>3</v>
      </c>
      <c r="D174" s="13">
        <v>4</v>
      </c>
      <c r="E174" s="13">
        <v>5</v>
      </c>
      <c r="F174" s="1"/>
      <c r="G174" s="1"/>
      <c r="H174" s="1"/>
    </row>
    <row r="175" spans="1:8" ht="16.2" thickBot="1" x14ac:dyDescent="0.35">
      <c r="A175" s="14"/>
      <c r="B175" s="108" t="s">
        <v>1409</v>
      </c>
      <c r="C175" s="16"/>
      <c r="D175" s="16"/>
      <c r="E175" s="16"/>
      <c r="F175" s="1"/>
      <c r="G175" s="1"/>
      <c r="H175" s="1"/>
    </row>
    <row r="176" spans="1:8" ht="16.2" customHeight="1" thickBot="1" x14ac:dyDescent="0.35">
      <c r="A176" s="672" t="s">
        <v>148</v>
      </c>
      <c r="B176" s="673"/>
      <c r="C176" s="304">
        <f>C178+C181+C191+C188</f>
        <v>389.6</v>
      </c>
      <c r="D176" s="304">
        <f t="shared" ref="D176:E176" si="35">D178+D181+D191+D188</f>
        <v>411</v>
      </c>
      <c r="E176" s="304">
        <f t="shared" si="35"/>
        <v>432</v>
      </c>
      <c r="F176" s="1"/>
      <c r="G176" s="1"/>
      <c r="H176" s="1"/>
    </row>
    <row r="177" spans="1:8" ht="15.6" x14ac:dyDescent="0.3">
      <c r="A177" s="681" t="s">
        <v>14</v>
      </c>
      <c r="B177" s="682"/>
      <c r="C177" s="38"/>
      <c r="D177" s="38"/>
      <c r="E177" s="38"/>
      <c r="F177" s="1"/>
      <c r="G177" s="1"/>
      <c r="H177" s="1"/>
    </row>
    <row r="178" spans="1:8" ht="16.2" customHeight="1" thickBot="1" x14ac:dyDescent="0.35">
      <c r="A178" s="683" t="s">
        <v>136</v>
      </c>
      <c r="B178" s="684"/>
      <c r="C178" s="307">
        <f>C179+C180</f>
        <v>389.6</v>
      </c>
      <c r="D178" s="307">
        <f t="shared" ref="D178:E178" si="36">D179+D180</f>
        <v>411</v>
      </c>
      <c r="E178" s="307">
        <f t="shared" si="36"/>
        <v>432</v>
      </c>
      <c r="F178" s="1"/>
      <c r="G178" s="1"/>
      <c r="H178" s="1"/>
    </row>
    <row r="179" spans="1:8" ht="16.2" customHeight="1" thickBot="1" x14ac:dyDescent="0.35">
      <c r="A179" s="668" t="s">
        <v>214</v>
      </c>
      <c r="B179" s="669"/>
      <c r="C179" s="306">
        <v>389.6</v>
      </c>
      <c r="D179" s="306">
        <v>411</v>
      </c>
      <c r="E179" s="306">
        <v>432</v>
      </c>
      <c r="F179" s="1"/>
      <c r="G179" s="1"/>
      <c r="H179" s="1"/>
    </row>
    <row r="180" spans="1:8" ht="16.2" customHeight="1" thickBot="1" x14ac:dyDescent="0.35">
      <c r="A180" s="668" t="s">
        <v>135</v>
      </c>
      <c r="B180" s="669"/>
      <c r="C180" s="306"/>
      <c r="D180" s="306"/>
      <c r="E180" s="306"/>
      <c r="F180" s="1"/>
      <c r="G180" s="1"/>
      <c r="H180" s="1"/>
    </row>
    <row r="181" spans="1:8" ht="16.2" customHeight="1" thickBot="1" x14ac:dyDescent="0.35">
      <c r="A181" s="668" t="s">
        <v>137</v>
      </c>
      <c r="B181" s="669"/>
      <c r="C181" s="16">
        <f>C182+C183+C184+C185+C186+C187</f>
        <v>0</v>
      </c>
      <c r="D181" s="16">
        <f t="shared" ref="D181:E181" si="37">D182+D183+D184+D185+D186+D187</f>
        <v>0</v>
      </c>
      <c r="E181" s="16">
        <f t="shared" si="37"/>
        <v>0</v>
      </c>
      <c r="F181" s="1"/>
      <c r="G181" s="1"/>
      <c r="H181" s="1"/>
    </row>
    <row r="182" spans="1:8" ht="16.2" customHeight="1" thickBot="1" x14ac:dyDescent="0.35">
      <c r="A182" s="668" t="s">
        <v>138</v>
      </c>
      <c r="B182" s="669"/>
      <c r="C182" s="56"/>
      <c r="D182" s="16"/>
      <c r="E182" s="16"/>
      <c r="F182" s="1"/>
      <c r="G182" s="1"/>
      <c r="H182" s="1"/>
    </row>
    <row r="183" spans="1:8" ht="24.6" customHeight="1" thickBot="1" x14ac:dyDescent="0.35">
      <c r="A183" s="668" t="s">
        <v>139</v>
      </c>
      <c r="B183" s="669"/>
      <c r="C183" s="56"/>
      <c r="D183" s="16"/>
      <c r="E183" s="16"/>
      <c r="F183" s="1"/>
      <c r="G183" s="1"/>
      <c r="H183" s="1"/>
    </row>
    <row r="184" spans="1:8" ht="23.4" customHeight="1" thickBot="1" x14ac:dyDescent="0.35">
      <c r="A184" s="668" t="s">
        <v>140</v>
      </c>
      <c r="B184" s="669"/>
      <c r="C184" s="56"/>
      <c r="D184" s="16"/>
      <c r="E184" s="16"/>
      <c r="F184" s="1"/>
      <c r="G184" s="1"/>
      <c r="H184" s="1"/>
    </row>
    <row r="185" spans="1:8" ht="23.4" customHeight="1" thickBot="1" x14ac:dyDescent="0.35">
      <c r="A185" s="668" t="s">
        <v>141</v>
      </c>
      <c r="B185" s="669"/>
      <c r="C185" s="56"/>
      <c r="D185" s="16"/>
      <c r="E185" s="16"/>
      <c r="F185" s="1"/>
      <c r="G185" s="1"/>
      <c r="H185" s="1"/>
    </row>
    <row r="186" spans="1:8" ht="27" customHeight="1" thickBot="1" x14ac:dyDescent="0.35">
      <c r="A186" s="668" t="s">
        <v>142</v>
      </c>
      <c r="B186" s="669"/>
      <c r="C186" s="56"/>
      <c r="D186" s="16"/>
      <c r="E186" s="16"/>
      <c r="F186" s="1"/>
      <c r="G186" s="1"/>
      <c r="H186" s="1"/>
    </row>
    <row r="187" spans="1:8" ht="16.2" customHeight="1" thickBot="1" x14ac:dyDescent="0.35">
      <c r="A187" s="670" t="s">
        <v>143</v>
      </c>
      <c r="B187" s="671"/>
      <c r="C187" s="56"/>
      <c r="D187" s="16"/>
      <c r="E187" s="16"/>
      <c r="F187" s="1"/>
      <c r="G187" s="1"/>
      <c r="H187" s="1"/>
    </row>
    <row r="188" spans="1:8" ht="16.2" customHeight="1" thickBot="1" x14ac:dyDescent="0.35">
      <c r="A188" s="670" t="s">
        <v>144</v>
      </c>
      <c r="B188" s="671"/>
      <c r="C188" s="306"/>
      <c r="D188" s="306"/>
      <c r="E188" s="306"/>
      <c r="F188" s="1"/>
      <c r="G188" s="1"/>
      <c r="H188" s="1"/>
    </row>
    <row r="189" spans="1:8" ht="16.2" customHeight="1" thickBot="1" x14ac:dyDescent="0.35">
      <c r="A189" s="670" t="s">
        <v>145</v>
      </c>
      <c r="B189" s="671"/>
      <c r="C189" s="16"/>
      <c r="D189" s="16"/>
      <c r="E189" s="16"/>
      <c r="F189" s="1"/>
      <c r="G189" s="1"/>
      <c r="H189" s="1"/>
    </row>
    <row r="190" spans="1:8" ht="16.2" thickBot="1" x14ac:dyDescent="0.35">
      <c r="A190" s="670" t="s">
        <v>146</v>
      </c>
      <c r="B190" s="671"/>
      <c r="C190" s="16"/>
      <c r="D190" s="16"/>
      <c r="E190" s="16"/>
      <c r="F190" s="1"/>
      <c r="G190" s="1"/>
      <c r="H190" s="1"/>
    </row>
    <row r="191" spans="1:8" ht="16.2" customHeight="1" thickBot="1" x14ac:dyDescent="0.35">
      <c r="A191" s="670" t="s">
        <v>215</v>
      </c>
      <c r="B191" s="671"/>
      <c r="C191" s="16">
        <f>C192+C193</f>
        <v>0</v>
      </c>
      <c r="D191" s="305">
        <f t="shared" ref="D191:E191" si="38">D192+D193</f>
        <v>0</v>
      </c>
      <c r="E191" s="305">
        <f t="shared" si="38"/>
        <v>0</v>
      </c>
      <c r="F191" s="1"/>
      <c r="G191" s="1"/>
      <c r="H191" s="1"/>
    </row>
    <row r="192" spans="1:8" ht="16.2" customHeight="1" thickBot="1" x14ac:dyDescent="0.35">
      <c r="A192" s="668" t="s">
        <v>216</v>
      </c>
      <c r="B192" s="669"/>
      <c r="C192" s="56">
        <v>0</v>
      </c>
      <c r="D192" s="306">
        <v>0</v>
      </c>
      <c r="E192" s="306">
        <v>0</v>
      </c>
      <c r="F192" s="1"/>
      <c r="G192" s="1"/>
      <c r="H192" s="1"/>
    </row>
    <row r="193" spans="1:8" ht="20.399999999999999" customHeight="1" thickBot="1" x14ac:dyDescent="0.35">
      <c r="A193" s="668" t="s">
        <v>217</v>
      </c>
      <c r="B193" s="669"/>
      <c r="C193" s="56"/>
      <c r="D193" s="16"/>
      <c r="E193" s="16"/>
      <c r="F193" s="1"/>
      <c r="G193" s="1"/>
      <c r="H193" s="1"/>
    </row>
    <row r="194" spans="1:8" ht="27" customHeight="1" thickBot="1" x14ac:dyDescent="0.35">
      <c r="A194" s="672" t="s">
        <v>147</v>
      </c>
      <c r="B194" s="674"/>
      <c r="C194" s="39">
        <f>C195*1</f>
        <v>0</v>
      </c>
      <c r="D194" s="39">
        <f t="shared" ref="D194:E194" si="39">D195*1</f>
        <v>0</v>
      </c>
      <c r="E194" s="39">
        <f t="shared" si="39"/>
        <v>0</v>
      </c>
      <c r="F194" s="1"/>
      <c r="G194" s="1"/>
      <c r="H194" s="1"/>
    </row>
    <row r="195" spans="1:8" ht="16.2" customHeight="1" thickBot="1" x14ac:dyDescent="0.35">
      <c r="A195" s="675" t="s">
        <v>149</v>
      </c>
      <c r="B195" s="676"/>
      <c r="C195" s="57"/>
      <c r="D195" s="40"/>
      <c r="E195" s="40"/>
      <c r="F195" s="1"/>
      <c r="G195" s="1"/>
      <c r="H195" s="1"/>
    </row>
    <row r="196" spans="1:8" ht="16.2" customHeight="1" thickBot="1" x14ac:dyDescent="0.35">
      <c r="A196" s="677" t="s">
        <v>782</v>
      </c>
      <c r="B196" s="678"/>
      <c r="C196" s="57"/>
      <c r="D196" s="40"/>
      <c r="E196" s="40"/>
      <c r="F196" s="1"/>
      <c r="G196" s="1"/>
      <c r="H196" s="1"/>
    </row>
    <row r="197" spans="1:8" ht="16.2" customHeight="1" thickBot="1" x14ac:dyDescent="0.35">
      <c r="A197" s="672" t="s">
        <v>150</v>
      </c>
      <c r="B197" s="673"/>
      <c r="C197" s="304">
        <f>C176+C194</f>
        <v>389.6</v>
      </c>
      <c r="D197" s="304">
        <f t="shared" ref="D197:E197" si="40">D176+D194</f>
        <v>411</v>
      </c>
      <c r="E197" s="304">
        <f t="shared" si="40"/>
        <v>432</v>
      </c>
      <c r="F197" s="1"/>
      <c r="G197" s="1"/>
      <c r="H197" s="1"/>
    </row>
    <row r="198" spans="1:8" ht="24" customHeight="1" thickBot="1" x14ac:dyDescent="0.35">
      <c r="A198" s="670" t="s">
        <v>15</v>
      </c>
      <c r="B198" s="671"/>
      <c r="C198" s="16"/>
      <c r="D198" s="16"/>
      <c r="E198" s="16"/>
      <c r="F198" s="1"/>
      <c r="G198" s="1"/>
      <c r="H198" s="1"/>
    </row>
    <row r="199" spans="1:8" ht="24" customHeight="1" thickBot="1" x14ac:dyDescent="0.35">
      <c r="A199" s="670" t="s">
        <v>16</v>
      </c>
      <c r="B199" s="671"/>
      <c r="C199" s="16">
        <v>92.1</v>
      </c>
      <c r="D199" s="305">
        <f>D197-C197</f>
        <v>21.399999999999977</v>
      </c>
      <c r="E199" s="305">
        <f>E197-D197</f>
        <v>21</v>
      </c>
      <c r="F199" s="1"/>
      <c r="G199" s="1"/>
      <c r="H199" s="1"/>
    </row>
    <row r="200" spans="1:8" ht="16.2" thickBot="1" x14ac:dyDescent="0.35">
      <c r="A200" s="1"/>
      <c r="B200" s="1"/>
      <c r="C200" s="1"/>
      <c r="D200" s="1"/>
      <c r="E200" s="1"/>
      <c r="F200" s="1"/>
      <c r="G200" s="1"/>
      <c r="H200" s="1"/>
    </row>
    <row r="201" spans="1:8" ht="34.799999999999997" thickBot="1" x14ac:dyDescent="0.35">
      <c r="A201" s="10" t="s">
        <v>12</v>
      </c>
      <c r="B201" s="11" t="s">
        <v>13</v>
      </c>
      <c r="C201" s="17" t="s">
        <v>152</v>
      </c>
      <c r="D201" s="17" t="s">
        <v>153</v>
      </c>
      <c r="E201" s="17" t="s">
        <v>154</v>
      </c>
      <c r="F201" s="1"/>
      <c r="G201" s="1"/>
      <c r="H201" s="1"/>
    </row>
    <row r="202" spans="1:8" ht="16.2" thickBot="1" x14ac:dyDescent="0.35">
      <c r="A202" s="12">
        <v>1</v>
      </c>
      <c r="B202" s="13">
        <v>2</v>
      </c>
      <c r="C202" s="13">
        <v>3</v>
      </c>
      <c r="D202" s="13">
        <v>4</v>
      </c>
      <c r="E202" s="13">
        <v>5</v>
      </c>
      <c r="F202" s="1"/>
      <c r="G202" s="1"/>
      <c r="H202" s="1"/>
    </row>
    <row r="203" spans="1:8" ht="19.95" customHeight="1" thickBot="1" x14ac:dyDescent="0.35">
      <c r="A203" s="14"/>
      <c r="B203" s="108" t="s">
        <v>1410</v>
      </c>
      <c r="C203" s="16"/>
      <c r="D203" s="16"/>
      <c r="E203" s="16"/>
      <c r="F203" s="1"/>
      <c r="G203" s="1"/>
      <c r="H203" s="1"/>
    </row>
    <row r="204" spans="1:8" ht="16.2" thickBot="1" x14ac:dyDescent="0.35">
      <c r="A204" s="672" t="s">
        <v>148</v>
      </c>
      <c r="B204" s="673"/>
      <c r="C204" s="304">
        <f>C206+C209+C219+C216</f>
        <v>354.2</v>
      </c>
      <c r="D204" s="304">
        <f t="shared" ref="D204:E204" si="41">D206+D209+D219+D216</f>
        <v>372</v>
      </c>
      <c r="E204" s="304">
        <f t="shared" si="41"/>
        <v>390</v>
      </c>
      <c r="F204" s="1"/>
      <c r="G204" s="1"/>
      <c r="H204" s="1"/>
    </row>
    <row r="205" spans="1:8" ht="15.6" x14ac:dyDescent="0.3">
      <c r="A205" s="681" t="s">
        <v>14</v>
      </c>
      <c r="B205" s="682"/>
      <c r="C205" s="38"/>
      <c r="D205" s="38"/>
      <c r="E205" s="38"/>
      <c r="F205" s="1"/>
      <c r="G205" s="1"/>
      <c r="H205" s="1"/>
    </row>
    <row r="206" spans="1:8" ht="16.2" thickBot="1" x14ac:dyDescent="0.35">
      <c r="A206" s="683" t="s">
        <v>136</v>
      </c>
      <c r="B206" s="684"/>
      <c r="C206" s="307">
        <f>C207+C208</f>
        <v>354.2</v>
      </c>
      <c r="D206" s="307">
        <f t="shared" ref="D206:E206" si="42">D207+D208</f>
        <v>372</v>
      </c>
      <c r="E206" s="307">
        <f t="shared" si="42"/>
        <v>390</v>
      </c>
      <c r="F206" s="1"/>
      <c r="G206" s="1"/>
      <c r="H206" s="1"/>
    </row>
    <row r="207" spans="1:8" ht="16.2" thickBot="1" x14ac:dyDescent="0.35">
      <c r="A207" s="668" t="s">
        <v>214</v>
      </c>
      <c r="B207" s="669"/>
      <c r="C207" s="306">
        <v>354.2</v>
      </c>
      <c r="D207" s="306">
        <v>372</v>
      </c>
      <c r="E207" s="306">
        <v>390</v>
      </c>
      <c r="F207" s="1"/>
      <c r="G207" s="1"/>
      <c r="H207" s="1"/>
    </row>
    <row r="208" spans="1:8" ht="16.2" thickBot="1" x14ac:dyDescent="0.35">
      <c r="A208" s="668" t="s">
        <v>135</v>
      </c>
      <c r="B208" s="669"/>
      <c r="C208" s="306"/>
      <c r="D208" s="306"/>
      <c r="E208" s="306"/>
      <c r="F208" s="1"/>
      <c r="G208" s="1"/>
      <c r="H208" s="1"/>
    </row>
    <row r="209" spans="1:8" ht="16.2" thickBot="1" x14ac:dyDescent="0.35">
      <c r="A209" s="668" t="s">
        <v>137</v>
      </c>
      <c r="B209" s="669"/>
      <c r="C209" s="16">
        <f>C210+C211+C212+C213+C214+C215</f>
        <v>0</v>
      </c>
      <c r="D209" s="16">
        <f t="shared" ref="D209:E209" si="43">D210+D211+D212+D213+D214+D215</f>
        <v>0</v>
      </c>
      <c r="E209" s="16">
        <f t="shared" si="43"/>
        <v>0</v>
      </c>
      <c r="F209" s="1"/>
      <c r="G209" s="1"/>
      <c r="H209" s="1"/>
    </row>
    <row r="210" spans="1:8" ht="16.2" thickBot="1" x14ac:dyDescent="0.35">
      <c r="A210" s="668" t="s">
        <v>138</v>
      </c>
      <c r="B210" s="669"/>
      <c r="C210" s="56"/>
      <c r="D210" s="16"/>
      <c r="E210" s="16"/>
      <c r="F210" s="1"/>
      <c r="G210" s="1"/>
      <c r="H210" s="1"/>
    </row>
    <row r="211" spans="1:8" ht="22.95" customHeight="1" thickBot="1" x14ac:dyDescent="0.35">
      <c r="A211" s="668" t="s">
        <v>139</v>
      </c>
      <c r="B211" s="669"/>
      <c r="C211" s="56"/>
      <c r="D211" s="16"/>
      <c r="E211" s="16"/>
      <c r="F211" s="1"/>
      <c r="G211" s="1"/>
      <c r="H211" s="1"/>
    </row>
    <row r="212" spans="1:8" ht="27" customHeight="1" thickBot="1" x14ac:dyDescent="0.35">
      <c r="A212" s="668" t="s">
        <v>140</v>
      </c>
      <c r="B212" s="669"/>
      <c r="C212" s="56"/>
      <c r="D212" s="16"/>
      <c r="E212" s="16"/>
      <c r="F212" s="1"/>
      <c r="G212" s="1"/>
      <c r="H212" s="1"/>
    </row>
    <row r="213" spans="1:8" ht="16.2" thickBot="1" x14ac:dyDescent="0.35">
      <c r="A213" s="668" t="s">
        <v>141</v>
      </c>
      <c r="B213" s="669"/>
      <c r="C213" s="56"/>
      <c r="D213" s="16"/>
      <c r="E213" s="16"/>
      <c r="F213" s="1"/>
      <c r="G213" s="1"/>
      <c r="H213" s="1"/>
    </row>
    <row r="214" spans="1:8" ht="28.95" customHeight="1" thickBot="1" x14ac:dyDescent="0.35">
      <c r="A214" s="668" t="s">
        <v>142</v>
      </c>
      <c r="B214" s="669"/>
      <c r="C214" s="56"/>
      <c r="D214" s="16"/>
      <c r="E214" s="16"/>
      <c r="F214" s="1"/>
      <c r="G214" s="1"/>
      <c r="H214" s="1"/>
    </row>
    <row r="215" spans="1:8" ht="16.2" thickBot="1" x14ac:dyDescent="0.35">
      <c r="A215" s="670" t="s">
        <v>143</v>
      </c>
      <c r="B215" s="671"/>
      <c r="C215" s="56"/>
      <c r="D215" s="16"/>
      <c r="E215" s="16"/>
      <c r="F215" s="1"/>
      <c r="G215" s="1"/>
      <c r="H215" s="1"/>
    </row>
    <row r="216" spans="1:8" ht="16.2" thickBot="1" x14ac:dyDescent="0.35">
      <c r="A216" s="670" t="s">
        <v>144</v>
      </c>
      <c r="B216" s="671"/>
      <c r="C216" s="306"/>
      <c r="D216" s="306"/>
      <c r="E216" s="306"/>
      <c r="F216" s="1"/>
      <c r="G216" s="1"/>
      <c r="H216" s="1"/>
    </row>
    <row r="217" spans="1:8" ht="16.2" thickBot="1" x14ac:dyDescent="0.35">
      <c r="A217" s="670" t="s">
        <v>145</v>
      </c>
      <c r="B217" s="671"/>
      <c r="C217" s="16"/>
      <c r="D217" s="16"/>
      <c r="E217" s="16"/>
      <c r="F217" s="1"/>
      <c r="G217" s="1"/>
      <c r="H217" s="1"/>
    </row>
    <row r="218" spans="1:8" ht="16.2" thickBot="1" x14ac:dyDescent="0.35">
      <c r="A218" s="670" t="s">
        <v>146</v>
      </c>
      <c r="B218" s="671"/>
      <c r="C218" s="16"/>
      <c r="D218" s="16"/>
      <c r="E218" s="16"/>
      <c r="F218" s="1"/>
      <c r="G218" s="1"/>
      <c r="H218" s="1"/>
    </row>
    <row r="219" spans="1:8" ht="16.2" thickBot="1" x14ac:dyDescent="0.35">
      <c r="A219" s="670" t="s">
        <v>215</v>
      </c>
      <c r="B219" s="671"/>
      <c r="C219" s="16">
        <f>C220+C221</f>
        <v>0</v>
      </c>
      <c r="D219" s="305">
        <f t="shared" ref="D219:E219" si="44">D220+D221</f>
        <v>0</v>
      </c>
      <c r="E219" s="305">
        <f t="shared" si="44"/>
        <v>0</v>
      </c>
      <c r="F219" s="1"/>
      <c r="G219" s="1"/>
      <c r="H219" s="1"/>
    </row>
    <row r="220" spans="1:8" ht="16.2" thickBot="1" x14ac:dyDescent="0.35">
      <c r="A220" s="668" t="s">
        <v>216</v>
      </c>
      <c r="B220" s="669"/>
      <c r="C220" s="56">
        <v>0</v>
      </c>
      <c r="D220" s="306">
        <v>0</v>
      </c>
      <c r="E220" s="306">
        <v>0</v>
      </c>
      <c r="F220" s="1"/>
      <c r="G220" s="1"/>
      <c r="H220" s="1"/>
    </row>
    <row r="221" spans="1:8" ht="16.2" thickBot="1" x14ac:dyDescent="0.35">
      <c r="A221" s="668" t="s">
        <v>217</v>
      </c>
      <c r="B221" s="669"/>
      <c r="C221" s="56"/>
      <c r="D221" s="16"/>
      <c r="E221" s="16"/>
      <c r="F221" s="1"/>
      <c r="G221" s="1"/>
      <c r="H221" s="1"/>
    </row>
    <row r="222" spans="1:8" ht="34.950000000000003" customHeight="1" thickBot="1" x14ac:dyDescent="0.35">
      <c r="A222" s="672" t="s">
        <v>147</v>
      </c>
      <c r="B222" s="674"/>
      <c r="C222" s="39">
        <f>C223*1</f>
        <v>0</v>
      </c>
      <c r="D222" s="39">
        <f t="shared" ref="D222:E222" si="45">D223*1</f>
        <v>0</v>
      </c>
      <c r="E222" s="39">
        <f t="shared" si="45"/>
        <v>0</v>
      </c>
      <c r="F222" s="1"/>
      <c r="G222" s="1"/>
      <c r="H222" s="1"/>
    </row>
    <row r="223" spans="1:8" ht="16.2" thickBot="1" x14ac:dyDescent="0.35">
      <c r="A223" s="675" t="s">
        <v>149</v>
      </c>
      <c r="B223" s="676"/>
      <c r="C223" s="57"/>
      <c r="D223" s="40"/>
      <c r="E223" s="40"/>
      <c r="F223" s="1"/>
      <c r="G223" s="1"/>
      <c r="H223" s="1"/>
    </row>
    <row r="224" spans="1:8" ht="16.2" thickBot="1" x14ac:dyDescent="0.35">
      <c r="A224" s="677" t="s">
        <v>782</v>
      </c>
      <c r="B224" s="678"/>
      <c r="C224" s="57"/>
      <c r="D224" s="40"/>
      <c r="E224" s="40"/>
      <c r="F224" s="1"/>
      <c r="G224" s="1"/>
      <c r="H224" s="1"/>
    </row>
    <row r="225" spans="1:8" ht="16.2" thickBot="1" x14ac:dyDescent="0.35">
      <c r="A225" s="672" t="s">
        <v>150</v>
      </c>
      <c r="B225" s="673"/>
      <c r="C225" s="304">
        <f>C204+C222</f>
        <v>354.2</v>
      </c>
      <c r="D225" s="304">
        <f t="shared" ref="D225:E225" si="46">D204+D222</f>
        <v>372</v>
      </c>
      <c r="E225" s="304">
        <f t="shared" si="46"/>
        <v>390</v>
      </c>
      <c r="F225" s="1"/>
      <c r="G225" s="1"/>
      <c r="H225" s="1"/>
    </row>
    <row r="226" spans="1:8" ht="16.95" customHeight="1" thickBot="1" x14ac:dyDescent="0.35">
      <c r="A226" s="670" t="s">
        <v>15</v>
      </c>
      <c r="B226" s="671"/>
      <c r="C226" s="16"/>
      <c r="D226" s="16"/>
      <c r="E226" s="16"/>
      <c r="F226" s="1"/>
      <c r="G226" s="1"/>
      <c r="H226" s="1"/>
    </row>
    <row r="227" spans="1:8" ht="25.2" customHeight="1" thickBot="1" x14ac:dyDescent="0.35">
      <c r="A227" s="670" t="s">
        <v>16</v>
      </c>
      <c r="B227" s="671"/>
      <c r="C227" s="16">
        <v>164.2</v>
      </c>
      <c r="D227" s="305">
        <f>D225-C225</f>
        <v>17.800000000000011</v>
      </c>
      <c r="E227" s="305">
        <f>E225-D225</f>
        <v>18</v>
      </c>
      <c r="F227" s="1"/>
      <c r="G227" s="1"/>
      <c r="H227" s="1"/>
    </row>
    <row r="228" spans="1:8" ht="16.2" thickBot="1" x14ac:dyDescent="0.35">
      <c r="A228" s="1"/>
      <c r="B228" s="1"/>
      <c r="C228" s="1"/>
      <c r="D228" s="1"/>
      <c r="E228" s="1"/>
      <c r="F228" s="1"/>
      <c r="G228" s="1"/>
      <c r="H228" s="1"/>
    </row>
    <row r="229" spans="1:8" ht="34.799999999999997" thickBot="1" x14ac:dyDescent="0.35">
      <c r="A229" s="10" t="s">
        <v>12</v>
      </c>
      <c r="B229" s="11" t="s">
        <v>13</v>
      </c>
      <c r="C229" s="17" t="s">
        <v>152</v>
      </c>
      <c r="D229" s="17" t="s">
        <v>153</v>
      </c>
      <c r="E229" s="17" t="s">
        <v>154</v>
      </c>
      <c r="F229" s="1"/>
      <c r="G229" s="1"/>
      <c r="H229" s="1"/>
    </row>
    <row r="230" spans="1:8" ht="16.2" thickBot="1" x14ac:dyDescent="0.35">
      <c r="A230" s="12">
        <v>1</v>
      </c>
      <c r="B230" s="13">
        <v>2</v>
      </c>
      <c r="C230" s="13">
        <v>3</v>
      </c>
      <c r="D230" s="13">
        <v>4</v>
      </c>
      <c r="E230" s="13">
        <v>5</v>
      </c>
      <c r="F230" s="1"/>
      <c r="G230" s="1"/>
      <c r="H230" s="1"/>
    </row>
    <row r="231" spans="1:8" ht="23.4" thickBot="1" x14ac:dyDescent="0.35">
      <c r="A231" s="14"/>
      <c r="B231" s="108" t="s">
        <v>1411</v>
      </c>
      <c r="C231" s="16"/>
      <c r="D231" s="16"/>
      <c r="E231" s="16"/>
      <c r="F231" s="1"/>
      <c r="G231" s="1"/>
      <c r="H231" s="1"/>
    </row>
    <row r="232" spans="1:8" ht="16.2" thickBot="1" x14ac:dyDescent="0.35">
      <c r="A232" s="672" t="s">
        <v>148</v>
      </c>
      <c r="B232" s="673"/>
      <c r="C232" s="304">
        <f>C234+C237+C247+C244</f>
        <v>18735.8</v>
      </c>
      <c r="D232" s="304">
        <f t="shared" ref="D232:E232" si="47">D234+D237+D247+D244</f>
        <v>18566.5</v>
      </c>
      <c r="E232" s="304">
        <f t="shared" si="47"/>
        <v>17391</v>
      </c>
      <c r="F232" s="1"/>
      <c r="G232" s="1"/>
      <c r="H232" s="1"/>
    </row>
    <row r="233" spans="1:8" ht="15.6" x14ac:dyDescent="0.3">
      <c r="A233" s="681" t="s">
        <v>14</v>
      </c>
      <c r="B233" s="682"/>
      <c r="C233" s="38"/>
      <c r="D233" s="38"/>
      <c r="E233" s="38"/>
      <c r="F233" s="1"/>
      <c r="G233" s="1"/>
      <c r="H233" s="1"/>
    </row>
    <row r="234" spans="1:8" ht="16.2" thickBot="1" x14ac:dyDescent="0.35">
      <c r="A234" s="683" t="s">
        <v>136</v>
      </c>
      <c r="B234" s="684"/>
      <c r="C234" s="307">
        <f>C235+C236</f>
        <v>13405.4</v>
      </c>
      <c r="D234" s="307">
        <f t="shared" ref="D234:E234" si="48">D235+D236</f>
        <v>13912.5</v>
      </c>
      <c r="E234" s="307">
        <f t="shared" si="48"/>
        <v>12506</v>
      </c>
      <c r="F234" s="1"/>
      <c r="G234" s="1"/>
      <c r="H234" s="1"/>
    </row>
    <row r="235" spans="1:8" ht="16.2" thickBot="1" x14ac:dyDescent="0.35">
      <c r="A235" s="668" t="s">
        <v>214</v>
      </c>
      <c r="B235" s="669"/>
      <c r="C235" s="306">
        <v>13405.4</v>
      </c>
      <c r="D235" s="306">
        <v>13912.5</v>
      </c>
      <c r="E235" s="306">
        <v>12506</v>
      </c>
      <c r="F235" s="1"/>
      <c r="G235" s="1"/>
      <c r="H235" s="1"/>
    </row>
    <row r="236" spans="1:8" ht="16.2" thickBot="1" x14ac:dyDescent="0.35">
      <c r="A236" s="668" t="s">
        <v>135</v>
      </c>
      <c r="B236" s="669"/>
      <c r="C236" s="306"/>
      <c r="D236" s="306"/>
      <c r="E236" s="306"/>
      <c r="F236" s="1"/>
      <c r="G236" s="1"/>
      <c r="H236" s="1"/>
    </row>
    <row r="237" spans="1:8" ht="16.2" thickBot="1" x14ac:dyDescent="0.35">
      <c r="A237" s="668" t="s">
        <v>137</v>
      </c>
      <c r="B237" s="669"/>
      <c r="C237" s="16">
        <f>C238+C239+C240+C241+C242+C243</f>
        <v>4769.6000000000004</v>
      </c>
      <c r="D237" s="305">
        <f t="shared" ref="D237:E237" si="49">D238+D239+D240+D241+D242+D243</f>
        <v>4654</v>
      </c>
      <c r="E237" s="305">
        <f t="shared" si="49"/>
        <v>4885</v>
      </c>
      <c r="F237" s="1"/>
      <c r="G237" s="1"/>
      <c r="H237" s="1"/>
    </row>
    <row r="238" spans="1:8" ht="16.2" thickBot="1" x14ac:dyDescent="0.35">
      <c r="A238" s="668" t="s">
        <v>138</v>
      </c>
      <c r="B238" s="669"/>
      <c r="C238" s="56"/>
      <c r="D238" s="305"/>
      <c r="E238" s="305"/>
      <c r="F238" s="1"/>
      <c r="G238" s="1"/>
      <c r="H238" s="1"/>
    </row>
    <row r="239" spans="1:8" ht="29.4" customHeight="1" thickBot="1" x14ac:dyDescent="0.35">
      <c r="A239" s="668" t="s">
        <v>139</v>
      </c>
      <c r="B239" s="669"/>
      <c r="C239" s="56"/>
      <c r="D239" s="305"/>
      <c r="E239" s="305"/>
      <c r="F239" s="1"/>
      <c r="G239" s="1"/>
      <c r="H239" s="1"/>
    </row>
    <row r="240" spans="1:8" ht="22.2" customHeight="1" thickBot="1" x14ac:dyDescent="0.35">
      <c r="A240" s="668" t="s">
        <v>140</v>
      </c>
      <c r="B240" s="669"/>
      <c r="C240" s="56"/>
      <c r="D240" s="305"/>
      <c r="E240" s="305"/>
      <c r="F240" s="1"/>
      <c r="G240" s="1"/>
      <c r="H240" s="1"/>
    </row>
    <row r="241" spans="1:8" ht="16.2" thickBot="1" x14ac:dyDescent="0.35">
      <c r="A241" s="668" t="s">
        <v>141</v>
      </c>
      <c r="B241" s="669"/>
      <c r="C241" s="56"/>
      <c r="D241" s="305"/>
      <c r="E241" s="305"/>
      <c r="F241" s="1"/>
      <c r="G241" s="1"/>
      <c r="H241" s="1"/>
    </row>
    <row r="242" spans="1:8" ht="35.4" customHeight="1" thickBot="1" x14ac:dyDescent="0.35">
      <c r="A242" s="668" t="s">
        <v>142</v>
      </c>
      <c r="B242" s="669"/>
      <c r="C242" s="56">
        <v>4769.6000000000004</v>
      </c>
      <c r="D242" s="306">
        <v>4654</v>
      </c>
      <c r="E242" s="306">
        <v>4885</v>
      </c>
      <c r="F242" s="1"/>
      <c r="G242" s="1"/>
      <c r="H242" s="1"/>
    </row>
    <row r="243" spans="1:8" ht="16.2" thickBot="1" x14ac:dyDescent="0.35">
      <c r="A243" s="670" t="s">
        <v>143</v>
      </c>
      <c r="B243" s="671"/>
      <c r="C243" s="56"/>
      <c r="D243" s="16"/>
      <c r="E243" s="16"/>
      <c r="F243" s="1"/>
      <c r="G243" s="1"/>
      <c r="H243" s="1"/>
    </row>
    <row r="244" spans="1:8" ht="16.2" thickBot="1" x14ac:dyDescent="0.35">
      <c r="A244" s="670" t="s">
        <v>144</v>
      </c>
      <c r="B244" s="671"/>
      <c r="C244" s="306"/>
      <c r="D244" s="306"/>
      <c r="E244" s="306"/>
      <c r="F244" s="1"/>
      <c r="G244" s="1"/>
      <c r="H244" s="1"/>
    </row>
    <row r="245" spans="1:8" ht="16.2" thickBot="1" x14ac:dyDescent="0.35">
      <c r="A245" s="670" t="s">
        <v>145</v>
      </c>
      <c r="B245" s="671"/>
      <c r="C245" s="16"/>
      <c r="D245" s="16"/>
      <c r="E245" s="16"/>
      <c r="F245" s="1"/>
      <c r="G245" s="1"/>
      <c r="H245" s="1"/>
    </row>
    <row r="246" spans="1:8" ht="16.2" thickBot="1" x14ac:dyDescent="0.35">
      <c r="A246" s="670" t="s">
        <v>146</v>
      </c>
      <c r="B246" s="671"/>
      <c r="C246" s="16"/>
      <c r="D246" s="16"/>
      <c r="E246" s="16"/>
      <c r="F246" s="1"/>
      <c r="G246" s="1"/>
      <c r="H246" s="1"/>
    </row>
    <row r="247" spans="1:8" ht="16.2" thickBot="1" x14ac:dyDescent="0.35">
      <c r="A247" s="670" t="s">
        <v>215</v>
      </c>
      <c r="B247" s="671"/>
      <c r="C247" s="16">
        <f>C248+C249</f>
        <v>560.79999999999995</v>
      </c>
      <c r="D247" s="305">
        <f t="shared" ref="D247:E247" si="50">D248+D249</f>
        <v>0</v>
      </c>
      <c r="E247" s="305">
        <f t="shared" si="50"/>
        <v>0</v>
      </c>
      <c r="F247" s="1"/>
      <c r="G247" s="1"/>
      <c r="H247" s="1"/>
    </row>
    <row r="248" spans="1:8" ht="16.2" thickBot="1" x14ac:dyDescent="0.35">
      <c r="A248" s="668" t="s">
        <v>216</v>
      </c>
      <c r="B248" s="669"/>
      <c r="C248" s="56">
        <v>560.79999999999995</v>
      </c>
      <c r="D248" s="306">
        <v>0</v>
      </c>
      <c r="E248" s="306">
        <v>0</v>
      </c>
      <c r="F248" s="1"/>
      <c r="G248" s="1"/>
      <c r="H248" s="1"/>
    </row>
    <row r="249" spans="1:8" ht="16.2" thickBot="1" x14ac:dyDescent="0.35">
      <c r="A249" s="668" t="s">
        <v>217</v>
      </c>
      <c r="B249" s="669"/>
      <c r="C249" s="56"/>
      <c r="D249" s="16"/>
      <c r="E249" s="16"/>
      <c r="F249" s="1"/>
      <c r="G249" s="1"/>
      <c r="H249" s="1"/>
    </row>
    <row r="250" spans="1:8" ht="28.95" customHeight="1" thickBot="1" x14ac:dyDescent="0.35">
      <c r="A250" s="672" t="s">
        <v>147</v>
      </c>
      <c r="B250" s="674"/>
      <c r="C250" s="39">
        <f>C251*1</f>
        <v>0</v>
      </c>
      <c r="D250" s="39">
        <f t="shared" ref="D250:E250" si="51">D251*1</f>
        <v>0</v>
      </c>
      <c r="E250" s="39">
        <f t="shared" si="51"/>
        <v>0</v>
      </c>
      <c r="F250" s="1"/>
      <c r="G250" s="1"/>
      <c r="H250" s="1"/>
    </row>
    <row r="251" spans="1:8" ht="16.2" thickBot="1" x14ac:dyDescent="0.35">
      <c r="A251" s="675" t="s">
        <v>149</v>
      </c>
      <c r="B251" s="676"/>
      <c r="C251" s="57"/>
      <c r="D251" s="40"/>
      <c r="E251" s="40"/>
      <c r="F251" s="1"/>
      <c r="G251" s="1"/>
      <c r="H251" s="1"/>
    </row>
    <row r="252" spans="1:8" ht="16.2" thickBot="1" x14ac:dyDescent="0.35">
      <c r="A252" s="677" t="s">
        <v>782</v>
      </c>
      <c r="B252" s="678"/>
      <c r="C252" s="57"/>
      <c r="D252" s="40"/>
      <c r="E252" s="40"/>
      <c r="F252" s="1"/>
      <c r="G252" s="1"/>
      <c r="H252" s="1"/>
    </row>
    <row r="253" spans="1:8" ht="20.399999999999999" customHeight="1" thickBot="1" x14ac:dyDescent="0.35">
      <c r="A253" s="672" t="s">
        <v>150</v>
      </c>
      <c r="B253" s="673"/>
      <c r="C253" s="304">
        <f>C232+C250</f>
        <v>18735.8</v>
      </c>
      <c r="D253" s="304">
        <f t="shared" ref="D253:E253" si="52">D232+D250</f>
        <v>18566.5</v>
      </c>
      <c r="E253" s="304">
        <f t="shared" si="52"/>
        <v>17391</v>
      </c>
      <c r="F253" s="1"/>
      <c r="G253" s="1"/>
      <c r="H253" s="1"/>
    </row>
    <row r="254" spans="1:8" ht="16.2" thickBot="1" x14ac:dyDescent="0.35">
      <c r="A254" s="670" t="s">
        <v>15</v>
      </c>
      <c r="B254" s="671"/>
      <c r="C254" s="16"/>
      <c r="D254" s="16"/>
      <c r="E254" s="16"/>
      <c r="F254" s="1"/>
      <c r="G254" s="1"/>
      <c r="H254" s="1"/>
    </row>
    <row r="255" spans="1:8" ht="26.4" customHeight="1" thickBot="1" x14ac:dyDescent="0.35">
      <c r="A255" s="670" t="s">
        <v>16</v>
      </c>
      <c r="B255" s="671"/>
      <c r="C255" s="16">
        <v>605.4</v>
      </c>
      <c r="D255" s="305">
        <f>D253-C253</f>
        <v>-169.29999999999927</v>
      </c>
      <c r="E255" s="305">
        <f>E253-D253</f>
        <v>-1175.5</v>
      </c>
      <c r="F255" s="1"/>
      <c r="G255" s="1"/>
      <c r="H255" s="1"/>
    </row>
    <row r="256" spans="1:8" ht="16.2" thickBot="1" x14ac:dyDescent="0.35">
      <c r="A256" s="1"/>
      <c r="B256" s="1"/>
      <c r="C256" s="1"/>
      <c r="D256" s="1"/>
      <c r="E256" s="1"/>
      <c r="F256" s="1"/>
      <c r="G256" s="1"/>
      <c r="H256" s="1"/>
    </row>
    <row r="257" spans="1:8" ht="34.799999999999997" thickBot="1" x14ac:dyDescent="0.35">
      <c r="A257" s="10" t="s">
        <v>12</v>
      </c>
      <c r="B257" s="11" t="s">
        <v>13</v>
      </c>
      <c r="C257" s="17" t="s">
        <v>152</v>
      </c>
      <c r="D257" s="17" t="s">
        <v>153</v>
      </c>
      <c r="E257" s="17" t="s">
        <v>154</v>
      </c>
      <c r="F257" s="1"/>
      <c r="G257" s="1"/>
      <c r="H257" s="1"/>
    </row>
    <row r="258" spans="1:8" ht="16.2" thickBot="1" x14ac:dyDescent="0.35">
      <c r="A258" s="12">
        <v>1</v>
      </c>
      <c r="B258" s="13">
        <v>2</v>
      </c>
      <c r="C258" s="13">
        <v>3</v>
      </c>
      <c r="D258" s="13">
        <v>4</v>
      </c>
      <c r="E258" s="13">
        <v>5</v>
      </c>
      <c r="F258" s="1"/>
      <c r="G258" s="1"/>
      <c r="H258" s="1"/>
    </row>
    <row r="259" spans="1:8" ht="16.2" thickBot="1" x14ac:dyDescent="0.35">
      <c r="A259" s="14"/>
      <c r="B259" s="108" t="s">
        <v>1412</v>
      </c>
      <c r="C259" s="16"/>
      <c r="D259" s="16"/>
      <c r="E259" s="16"/>
      <c r="F259" s="1"/>
      <c r="G259" s="1"/>
      <c r="H259" s="1"/>
    </row>
    <row r="260" spans="1:8" ht="16.2" customHeight="1" thickBot="1" x14ac:dyDescent="0.35">
      <c r="A260" s="672" t="s">
        <v>148</v>
      </c>
      <c r="B260" s="673"/>
      <c r="C260" s="304">
        <f>C262+C265+C275+C272+C273</f>
        <v>9958.7999999999993</v>
      </c>
      <c r="D260" s="304">
        <f t="shared" ref="D260:E260" si="53">D262+D265+D275+D272+D273</f>
        <v>10199.300000000001</v>
      </c>
      <c r="E260" s="304">
        <f t="shared" si="53"/>
        <v>10710.3</v>
      </c>
      <c r="F260" s="1"/>
      <c r="G260" s="1"/>
      <c r="H260" s="1"/>
    </row>
    <row r="261" spans="1:8" ht="15.6" x14ac:dyDescent="0.3">
      <c r="A261" s="681" t="s">
        <v>14</v>
      </c>
      <c r="B261" s="682"/>
      <c r="C261" s="38"/>
      <c r="D261" s="38"/>
      <c r="E261" s="38"/>
      <c r="F261" s="1"/>
      <c r="G261" s="1"/>
      <c r="H261" s="1"/>
    </row>
    <row r="262" spans="1:8" ht="16.2" customHeight="1" thickBot="1" x14ac:dyDescent="0.35">
      <c r="A262" s="683" t="s">
        <v>136</v>
      </c>
      <c r="B262" s="684"/>
      <c r="C262" s="307">
        <f>C263+C264</f>
        <v>9175.7999999999993</v>
      </c>
      <c r="D262" s="307">
        <f t="shared" ref="D262:E262" si="54">D263+D264</f>
        <v>9635.1</v>
      </c>
      <c r="E262" s="307">
        <f t="shared" si="54"/>
        <v>10116.4</v>
      </c>
      <c r="F262" s="1"/>
      <c r="G262" s="1"/>
      <c r="H262" s="1"/>
    </row>
    <row r="263" spans="1:8" ht="16.2" customHeight="1" thickBot="1" x14ac:dyDescent="0.35">
      <c r="A263" s="668" t="s">
        <v>214</v>
      </c>
      <c r="B263" s="669"/>
      <c r="C263" s="306">
        <v>9175.7999999999993</v>
      </c>
      <c r="D263" s="306">
        <v>9635.1</v>
      </c>
      <c r="E263" s="306">
        <v>10116.4</v>
      </c>
      <c r="F263" s="1"/>
      <c r="G263" s="1"/>
      <c r="H263" s="1"/>
    </row>
    <row r="264" spans="1:8" ht="16.2" customHeight="1" thickBot="1" x14ac:dyDescent="0.35">
      <c r="A264" s="668" t="s">
        <v>135</v>
      </c>
      <c r="B264" s="669"/>
      <c r="C264" s="306"/>
      <c r="D264" s="306"/>
      <c r="E264" s="306"/>
      <c r="F264" s="1"/>
      <c r="G264" s="1"/>
      <c r="H264" s="1"/>
    </row>
    <row r="265" spans="1:8" ht="16.2" customHeight="1" thickBot="1" x14ac:dyDescent="0.35">
      <c r="A265" s="668" t="s">
        <v>137</v>
      </c>
      <c r="B265" s="669"/>
      <c r="C265" s="16">
        <f>C266+C267+C268+C269+C270+C271</f>
        <v>35.799999999999997</v>
      </c>
      <c r="D265" s="16">
        <f t="shared" ref="D265:E265" si="55">D266+D267+D268+D269+D270+D271</f>
        <v>37.6</v>
      </c>
      <c r="E265" s="16">
        <f t="shared" si="55"/>
        <v>39.5</v>
      </c>
      <c r="F265" s="1"/>
      <c r="G265" s="1"/>
      <c r="H265" s="1"/>
    </row>
    <row r="266" spans="1:8" ht="16.2" customHeight="1" thickBot="1" x14ac:dyDescent="0.35">
      <c r="A266" s="668" t="s">
        <v>138</v>
      </c>
      <c r="B266" s="669"/>
      <c r="C266" s="56">
        <v>35.799999999999997</v>
      </c>
      <c r="D266" s="56">
        <v>37.6</v>
      </c>
      <c r="E266" s="56">
        <v>39.5</v>
      </c>
      <c r="F266" s="1"/>
      <c r="G266" s="1"/>
      <c r="H266" s="1"/>
    </row>
    <row r="267" spans="1:8" ht="32.4" customHeight="1" thickBot="1" x14ac:dyDescent="0.35">
      <c r="A267" s="668" t="s">
        <v>139</v>
      </c>
      <c r="B267" s="669"/>
      <c r="C267" s="56"/>
      <c r="D267" s="16"/>
      <c r="E267" s="16"/>
      <c r="F267" s="1"/>
      <c r="G267" s="1"/>
      <c r="H267" s="1"/>
    </row>
    <row r="268" spans="1:8" ht="30.6" customHeight="1" thickBot="1" x14ac:dyDescent="0.35">
      <c r="A268" s="668" t="s">
        <v>140</v>
      </c>
      <c r="B268" s="669"/>
      <c r="C268" s="56"/>
      <c r="D268" s="16"/>
      <c r="E268" s="16"/>
      <c r="F268" s="1"/>
      <c r="G268" s="1"/>
      <c r="H268" s="1"/>
    </row>
    <row r="269" spans="1:8" ht="16.2" customHeight="1" thickBot="1" x14ac:dyDescent="0.35">
      <c r="A269" s="668" t="s">
        <v>141</v>
      </c>
      <c r="B269" s="669"/>
      <c r="C269" s="56"/>
      <c r="D269" s="16"/>
      <c r="E269" s="16"/>
      <c r="F269" s="1"/>
      <c r="G269" s="1"/>
      <c r="H269" s="1"/>
    </row>
    <row r="270" spans="1:8" ht="28.95" customHeight="1" thickBot="1" x14ac:dyDescent="0.35">
      <c r="A270" s="668" t="s">
        <v>142</v>
      </c>
      <c r="B270" s="669"/>
      <c r="C270" s="56"/>
      <c r="D270" s="16"/>
      <c r="E270" s="16"/>
      <c r="F270" s="1"/>
      <c r="G270" s="1"/>
      <c r="H270" s="1"/>
    </row>
    <row r="271" spans="1:8" ht="16.2" customHeight="1" thickBot="1" x14ac:dyDescent="0.35">
      <c r="A271" s="670" t="s">
        <v>143</v>
      </c>
      <c r="B271" s="671"/>
      <c r="C271" s="56"/>
      <c r="D271" s="16"/>
      <c r="E271" s="16"/>
      <c r="F271" s="1"/>
      <c r="G271" s="1"/>
      <c r="H271" s="1"/>
    </row>
    <row r="272" spans="1:8" ht="16.2" customHeight="1" thickBot="1" x14ac:dyDescent="0.35">
      <c r="A272" s="670" t="s">
        <v>144</v>
      </c>
      <c r="B272" s="671"/>
      <c r="C272" s="306">
        <v>501</v>
      </c>
      <c r="D272" s="306">
        <v>526.6</v>
      </c>
      <c r="E272" s="306">
        <v>554.4</v>
      </c>
      <c r="F272" s="1"/>
      <c r="G272" s="1"/>
      <c r="H272" s="1"/>
    </row>
    <row r="273" spans="1:8" ht="16.2" customHeight="1" thickBot="1" x14ac:dyDescent="0.35">
      <c r="A273" s="670" t="s">
        <v>145</v>
      </c>
      <c r="B273" s="671"/>
      <c r="C273" s="16">
        <v>22.6</v>
      </c>
      <c r="D273" s="16"/>
      <c r="E273" s="16"/>
      <c r="F273" s="1"/>
      <c r="G273" s="1"/>
      <c r="H273" s="1"/>
    </row>
    <row r="274" spans="1:8" ht="16.2" thickBot="1" x14ac:dyDescent="0.35">
      <c r="A274" s="670" t="s">
        <v>146</v>
      </c>
      <c r="B274" s="671"/>
      <c r="C274" s="16"/>
      <c r="D274" s="16"/>
      <c r="E274" s="16"/>
      <c r="F274" s="1"/>
      <c r="G274" s="1"/>
      <c r="H274" s="1"/>
    </row>
    <row r="275" spans="1:8" ht="16.2" customHeight="1" thickBot="1" x14ac:dyDescent="0.35">
      <c r="A275" s="670" t="s">
        <v>215</v>
      </c>
      <c r="B275" s="671"/>
      <c r="C275" s="16">
        <f>C276+C277</f>
        <v>223.6</v>
      </c>
      <c r="D275" s="305">
        <f t="shared" ref="D275:E275" si="56">D276+D277</f>
        <v>0</v>
      </c>
      <c r="E275" s="305">
        <f t="shared" si="56"/>
        <v>0</v>
      </c>
      <c r="F275" s="1"/>
      <c r="G275" s="1"/>
      <c r="H275" s="1"/>
    </row>
    <row r="276" spans="1:8" ht="16.2" customHeight="1" thickBot="1" x14ac:dyDescent="0.35">
      <c r="A276" s="668" t="s">
        <v>216</v>
      </c>
      <c r="B276" s="669"/>
      <c r="C276" s="56">
        <v>223.6</v>
      </c>
      <c r="D276" s="306">
        <v>0</v>
      </c>
      <c r="E276" s="306">
        <v>0</v>
      </c>
      <c r="F276" s="1"/>
      <c r="G276" s="1"/>
      <c r="H276" s="1"/>
    </row>
    <row r="277" spans="1:8" ht="16.2" customHeight="1" thickBot="1" x14ac:dyDescent="0.35">
      <c r="A277" s="668" t="s">
        <v>217</v>
      </c>
      <c r="B277" s="669"/>
      <c r="C277" s="56"/>
      <c r="D277" s="16"/>
      <c r="E277" s="16"/>
      <c r="F277" s="1"/>
      <c r="G277" s="1"/>
      <c r="H277" s="1"/>
    </row>
    <row r="278" spans="1:8" ht="24" customHeight="1" thickBot="1" x14ac:dyDescent="0.35">
      <c r="A278" s="672" t="s">
        <v>147</v>
      </c>
      <c r="B278" s="674"/>
      <c r="C278" s="39">
        <f>C279*1</f>
        <v>0</v>
      </c>
      <c r="D278" s="39">
        <f t="shared" ref="D278:E278" si="57">D279*1</f>
        <v>0</v>
      </c>
      <c r="E278" s="39">
        <f t="shared" si="57"/>
        <v>0</v>
      </c>
      <c r="F278" s="1"/>
      <c r="G278" s="1"/>
      <c r="H278" s="1"/>
    </row>
    <row r="279" spans="1:8" ht="16.2" customHeight="1" thickBot="1" x14ac:dyDescent="0.35">
      <c r="A279" s="675" t="s">
        <v>149</v>
      </c>
      <c r="B279" s="676"/>
      <c r="C279" s="57"/>
      <c r="D279" s="40"/>
      <c r="E279" s="40"/>
      <c r="F279" s="1"/>
      <c r="G279" s="1"/>
      <c r="H279" s="1"/>
    </row>
    <row r="280" spans="1:8" ht="16.2" customHeight="1" thickBot="1" x14ac:dyDescent="0.35">
      <c r="A280" s="677" t="s">
        <v>782</v>
      </c>
      <c r="B280" s="678"/>
      <c r="C280" s="57"/>
      <c r="D280" s="40"/>
      <c r="E280" s="40"/>
      <c r="F280" s="1"/>
      <c r="G280" s="1"/>
      <c r="H280" s="1"/>
    </row>
    <row r="281" spans="1:8" ht="16.2" customHeight="1" thickBot="1" x14ac:dyDescent="0.35">
      <c r="A281" s="672" t="s">
        <v>150</v>
      </c>
      <c r="B281" s="673"/>
      <c r="C281" s="304">
        <f>C260+C278</f>
        <v>9958.7999999999993</v>
      </c>
      <c r="D281" s="304">
        <f t="shared" ref="D281:E281" si="58">D260+D278</f>
        <v>10199.300000000001</v>
      </c>
      <c r="E281" s="304">
        <f t="shared" si="58"/>
        <v>10710.3</v>
      </c>
      <c r="F281" s="1"/>
      <c r="G281" s="1"/>
      <c r="H281" s="1"/>
    </row>
    <row r="282" spans="1:8" ht="16.2" customHeight="1" thickBot="1" x14ac:dyDescent="0.35">
      <c r="A282" s="670" t="s">
        <v>15</v>
      </c>
      <c r="B282" s="671"/>
      <c r="C282" s="16"/>
      <c r="D282" s="16"/>
      <c r="E282" s="16"/>
      <c r="F282" s="1"/>
      <c r="G282" s="1"/>
      <c r="H282" s="1"/>
    </row>
    <row r="283" spans="1:8" ht="27.6" customHeight="1" thickBot="1" x14ac:dyDescent="0.35">
      <c r="A283" s="670" t="s">
        <v>16</v>
      </c>
      <c r="B283" s="671"/>
      <c r="C283" s="16">
        <v>1817.6</v>
      </c>
      <c r="D283" s="305">
        <f>D281-C281</f>
        <v>240.50000000000182</v>
      </c>
      <c r="E283" s="305">
        <f>E281-D281</f>
        <v>510.99999999999818</v>
      </c>
      <c r="F283" s="1"/>
      <c r="G283" s="1"/>
      <c r="H283" s="1"/>
    </row>
    <row r="284" spans="1:8" ht="16.2" thickBot="1" x14ac:dyDescent="0.35">
      <c r="A284" s="1"/>
      <c r="B284" s="1"/>
      <c r="C284" s="1"/>
      <c r="D284" s="1"/>
      <c r="E284" s="1"/>
      <c r="F284" s="1"/>
      <c r="G284" s="1"/>
      <c r="H284" s="1"/>
    </row>
    <row r="285" spans="1:8" ht="34.799999999999997" thickBot="1" x14ac:dyDescent="0.35">
      <c r="A285" s="10" t="s">
        <v>12</v>
      </c>
      <c r="B285" s="11" t="s">
        <v>13</v>
      </c>
      <c r="C285" s="17" t="s">
        <v>152</v>
      </c>
      <c r="D285" s="17" t="s">
        <v>153</v>
      </c>
      <c r="E285" s="17" t="s">
        <v>154</v>
      </c>
      <c r="F285" s="1"/>
      <c r="G285" s="1"/>
      <c r="H285" s="1"/>
    </row>
    <row r="286" spans="1:8" ht="16.2" thickBot="1" x14ac:dyDescent="0.35">
      <c r="A286" s="12">
        <v>1</v>
      </c>
      <c r="B286" s="13">
        <v>2</v>
      </c>
      <c r="C286" s="13">
        <v>3</v>
      </c>
      <c r="D286" s="13">
        <v>4</v>
      </c>
      <c r="E286" s="13">
        <v>5</v>
      </c>
      <c r="F286" s="1"/>
      <c r="G286" s="1"/>
      <c r="H286" s="1"/>
    </row>
    <row r="287" spans="1:8" ht="16.2" thickBot="1" x14ac:dyDescent="0.35">
      <c r="A287" s="14"/>
      <c r="B287" s="108" t="s">
        <v>1413</v>
      </c>
      <c r="C287" s="16"/>
      <c r="D287" s="16"/>
      <c r="E287" s="16"/>
      <c r="F287" s="1"/>
      <c r="G287" s="1"/>
      <c r="H287" s="1"/>
    </row>
    <row r="288" spans="1:8" ht="16.2" customHeight="1" thickBot="1" x14ac:dyDescent="0.35">
      <c r="A288" s="672" t="s">
        <v>148</v>
      </c>
      <c r="B288" s="673"/>
      <c r="C288" s="304">
        <f>C290+C293+C303+C300</f>
        <v>4442.3</v>
      </c>
      <c r="D288" s="304">
        <f t="shared" ref="D288:E288" si="59">D290+D293+D303+D300</f>
        <v>4613</v>
      </c>
      <c r="E288" s="304">
        <f t="shared" si="59"/>
        <v>4842</v>
      </c>
      <c r="F288" s="1"/>
      <c r="G288" s="1"/>
      <c r="H288" s="1"/>
    </row>
    <row r="289" spans="1:8" ht="15.6" x14ac:dyDescent="0.3">
      <c r="A289" s="681" t="s">
        <v>14</v>
      </c>
      <c r="B289" s="682"/>
      <c r="C289" s="38"/>
      <c r="D289" s="38"/>
      <c r="E289" s="38"/>
      <c r="F289" s="1"/>
      <c r="G289" s="1"/>
      <c r="H289" s="1"/>
    </row>
    <row r="290" spans="1:8" ht="16.2" customHeight="1" thickBot="1" x14ac:dyDescent="0.35">
      <c r="A290" s="683" t="s">
        <v>136</v>
      </c>
      <c r="B290" s="684"/>
      <c r="C290" s="307">
        <f>C291+C292</f>
        <v>4241.1000000000004</v>
      </c>
      <c r="D290" s="307">
        <f t="shared" ref="D290:E290" si="60">D291+D292</f>
        <v>4455</v>
      </c>
      <c r="E290" s="307">
        <f t="shared" si="60"/>
        <v>4677</v>
      </c>
      <c r="F290" s="1"/>
      <c r="G290" s="1"/>
      <c r="H290" s="1"/>
    </row>
    <row r="291" spans="1:8" ht="16.2" customHeight="1" thickBot="1" x14ac:dyDescent="0.35">
      <c r="A291" s="668" t="s">
        <v>214</v>
      </c>
      <c r="B291" s="669"/>
      <c r="C291" s="306">
        <v>4241.1000000000004</v>
      </c>
      <c r="D291" s="306">
        <v>4455</v>
      </c>
      <c r="E291" s="306">
        <v>4677</v>
      </c>
      <c r="F291" s="1"/>
      <c r="G291" s="1"/>
      <c r="H291" s="1"/>
    </row>
    <row r="292" spans="1:8" ht="16.2" customHeight="1" thickBot="1" x14ac:dyDescent="0.35">
      <c r="A292" s="668" t="s">
        <v>135</v>
      </c>
      <c r="B292" s="669"/>
      <c r="C292" s="306"/>
      <c r="D292" s="306"/>
      <c r="E292" s="306"/>
      <c r="F292" s="1"/>
      <c r="G292" s="1"/>
      <c r="H292" s="1"/>
    </row>
    <row r="293" spans="1:8" ht="16.2" customHeight="1" thickBot="1" x14ac:dyDescent="0.35">
      <c r="A293" s="668" t="s">
        <v>137</v>
      </c>
      <c r="B293" s="669"/>
      <c r="C293" s="16">
        <f>C294+C295+C296+C297+C298+C299</f>
        <v>0</v>
      </c>
      <c r="D293" s="16">
        <f t="shared" ref="D293:E293" si="61">D294+D295+D296+D297+D298+D299</f>
        <v>0</v>
      </c>
      <c r="E293" s="16">
        <f t="shared" si="61"/>
        <v>0</v>
      </c>
      <c r="F293" s="1"/>
      <c r="G293" s="1"/>
      <c r="H293" s="1"/>
    </row>
    <row r="294" spans="1:8" ht="16.2" customHeight="1" thickBot="1" x14ac:dyDescent="0.35">
      <c r="A294" s="668" t="s">
        <v>138</v>
      </c>
      <c r="B294" s="669"/>
      <c r="C294" s="56"/>
      <c r="D294" s="16"/>
      <c r="E294" s="16"/>
      <c r="F294" s="1"/>
      <c r="G294" s="1"/>
      <c r="H294" s="1"/>
    </row>
    <row r="295" spans="1:8" ht="28.2" customHeight="1" thickBot="1" x14ac:dyDescent="0.35">
      <c r="A295" s="668" t="s">
        <v>139</v>
      </c>
      <c r="B295" s="669"/>
      <c r="C295" s="56"/>
      <c r="D295" s="16"/>
      <c r="E295" s="16"/>
      <c r="F295" s="1"/>
      <c r="G295" s="1"/>
      <c r="H295" s="1"/>
    </row>
    <row r="296" spans="1:8" ht="25.95" customHeight="1" thickBot="1" x14ac:dyDescent="0.35">
      <c r="A296" s="668" t="s">
        <v>140</v>
      </c>
      <c r="B296" s="669"/>
      <c r="C296" s="56"/>
      <c r="D296" s="16"/>
      <c r="E296" s="16"/>
      <c r="F296" s="1"/>
      <c r="G296" s="1"/>
      <c r="H296" s="1"/>
    </row>
    <row r="297" spans="1:8" ht="22.95" customHeight="1" thickBot="1" x14ac:dyDescent="0.35">
      <c r="A297" s="668" t="s">
        <v>141</v>
      </c>
      <c r="B297" s="669"/>
      <c r="C297" s="56"/>
      <c r="D297" s="16"/>
      <c r="E297" s="16"/>
      <c r="F297" s="1"/>
      <c r="G297" s="1"/>
      <c r="H297" s="1"/>
    </row>
    <row r="298" spans="1:8" ht="30" customHeight="1" thickBot="1" x14ac:dyDescent="0.35">
      <c r="A298" s="668" t="s">
        <v>142</v>
      </c>
      <c r="B298" s="669"/>
      <c r="C298" s="56"/>
      <c r="D298" s="16"/>
      <c r="E298" s="16"/>
      <c r="F298" s="1"/>
      <c r="G298" s="1"/>
      <c r="H298" s="1"/>
    </row>
    <row r="299" spans="1:8" ht="16.2" customHeight="1" thickBot="1" x14ac:dyDescent="0.35">
      <c r="A299" s="670" t="s">
        <v>143</v>
      </c>
      <c r="B299" s="671"/>
      <c r="C299" s="56"/>
      <c r="D299" s="16"/>
      <c r="E299" s="16"/>
      <c r="F299" s="1"/>
      <c r="G299" s="1"/>
      <c r="H299" s="1"/>
    </row>
    <row r="300" spans="1:8" ht="16.2" customHeight="1" thickBot="1" x14ac:dyDescent="0.35">
      <c r="A300" s="670" t="s">
        <v>144</v>
      </c>
      <c r="B300" s="671"/>
      <c r="C300" s="306">
        <v>150</v>
      </c>
      <c r="D300" s="306">
        <v>158</v>
      </c>
      <c r="E300" s="306">
        <v>165</v>
      </c>
      <c r="F300" s="1"/>
      <c r="G300" s="1"/>
      <c r="H300" s="1"/>
    </row>
    <row r="301" spans="1:8" ht="16.2" customHeight="1" thickBot="1" x14ac:dyDescent="0.35">
      <c r="A301" s="670" t="s">
        <v>145</v>
      </c>
      <c r="B301" s="671"/>
      <c r="C301" s="16"/>
      <c r="D301" s="16"/>
      <c r="E301" s="16"/>
      <c r="F301" s="1"/>
      <c r="G301" s="1"/>
      <c r="H301" s="1"/>
    </row>
    <row r="302" spans="1:8" ht="16.2" thickBot="1" x14ac:dyDescent="0.35">
      <c r="A302" s="670" t="s">
        <v>146</v>
      </c>
      <c r="B302" s="671"/>
      <c r="C302" s="16"/>
      <c r="D302" s="16"/>
      <c r="E302" s="16"/>
      <c r="F302" s="1"/>
      <c r="G302" s="1"/>
      <c r="H302" s="1"/>
    </row>
    <row r="303" spans="1:8" ht="16.2" customHeight="1" thickBot="1" x14ac:dyDescent="0.35">
      <c r="A303" s="670" t="s">
        <v>215</v>
      </c>
      <c r="B303" s="671"/>
      <c r="C303" s="16">
        <f>C304+C305</f>
        <v>51.2</v>
      </c>
      <c r="D303" s="305">
        <f t="shared" ref="D303:E303" si="62">D304+D305</f>
        <v>0</v>
      </c>
      <c r="E303" s="305">
        <f t="shared" si="62"/>
        <v>0</v>
      </c>
      <c r="F303" s="1"/>
      <c r="G303" s="1"/>
      <c r="H303" s="1"/>
    </row>
    <row r="304" spans="1:8" ht="16.2" customHeight="1" thickBot="1" x14ac:dyDescent="0.35">
      <c r="A304" s="668" t="s">
        <v>216</v>
      </c>
      <c r="B304" s="669"/>
      <c r="C304" s="56">
        <v>51.2</v>
      </c>
      <c r="D304" s="306">
        <v>0</v>
      </c>
      <c r="E304" s="306">
        <v>0</v>
      </c>
      <c r="F304" s="1"/>
      <c r="G304" s="1"/>
      <c r="H304" s="1"/>
    </row>
    <row r="305" spans="1:8" ht="16.2" customHeight="1" thickBot="1" x14ac:dyDescent="0.35">
      <c r="A305" s="668" t="s">
        <v>217</v>
      </c>
      <c r="B305" s="669"/>
      <c r="C305" s="56"/>
      <c r="D305" s="16"/>
      <c r="E305" s="16"/>
      <c r="F305" s="1"/>
      <c r="G305" s="1"/>
      <c r="H305" s="1"/>
    </row>
    <row r="306" spans="1:8" ht="27.6" customHeight="1" thickBot="1" x14ac:dyDescent="0.35">
      <c r="A306" s="672" t="s">
        <v>147</v>
      </c>
      <c r="B306" s="674"/>
      <c r="C306" s="39">
        <f>C307*1</f>
        <v>0</v>
      </c>
      <c r="D306" s="39">
        <f t="shared" ref="D306:E306" si="63">D307*1</f>
        <v>0</v>
      </c>
      <c r="E306" s="39">
        <f t="shared" si="63"/>
        <v>0</v>
      </c>
      <c r="F306" s="1"/>
      <c r="G306" s="1"/>
      <c r="H306" s="1"/>
    </row>
    <row r="307" spans="1:8" ht="16.2" customHeight="1" thickBot="1" x14ac:dyDescent="0.35">
      <c r="A307" s="675" t="s">
        <v>149</v>
      </c>
      <c r="B307" s="676"/>
      <c r="C307" s="57"/>
      <c r="D307" s="40"/>
      <c r="E307" s="40"/>
      <c r="F307" s="1"/>
      <c r="G307" s="1"/>
      <c r="H307" s="1"/>
    </row>
    <row r="308" spans="1:8" ht="16.2" customHeight="1" thickBot="1" x14ac:dyDescent="0.35">
      <c r="A308" s="677" t="s">
        <v>782</v>
      </c>
      <c r="B308" s="678"/>
      <c r="C308" s="57"/>
      <c r="D308" s="40"/>
      <c r="E308" s="40"/>
      <c r="F308" s="1"/>
      <c r="G308" s="1"/>
      <c r="H308" s="1"/>
    </row>
    <row r="309" spans="1:8" ht="16.2" customHeight="1" thickBot="1" x14ac:dyDescent="0.35">
      <c r="A309" s="672" t="s">
        <v>150</v>
      </c>
      <c r="B309" s="673"/>
      <c r="C309" s="304">
        <f>C288+C306</f>
        <v>4442.3</v>
      </c>
      <c r="D309" s="304">
        <f t="shared" ref="D309:E309" si="64">D288+D306</f>
        <v>4613</v>
      </c>
      <c r="E309" s="304">
        <f t="shared" si="64"/>
        <v>4842</v>
      </c>
      <c r="F309" s="1"/>
      <c r="G309" s="1"/>
      <c r="H309" s="1"/>
    </row>
    <row r="310" spans="1:8" ht="22.2" customHeight="1" thickBot="1" x14ac:dyDescent="0.35">
      <c r="A310" s="670" t="s">
        <v>15</v>
      </c>
      <c r="B310" s="671"/>
      <c r="C310" s="16"/>
      <c r="D310" s="16"/>
      <c r="E310" s="16"/>
      <c r="F310" s="1"/>
      <c r="G310" s="1"/>
      <c r="H310" s="1"/>
    </row>
    <row r="311" spans="1:8" ht="28.2" customHeight="1" thickBot="1" x14ac:dyDescent="0.35">
      <c r="A311" s="670" t="s">
        <v>16</v>
      </c>
      <c r="B311" s="671"/>
      <c r="C311" s="16">
        <v>390.3</v>
      </c>
      <c r="D311" s="305">
        <f>D309-C309</f>
        <v>170.69999999999982</v>
      </c>
      <c r="E311" s="305">
        <f>E309-D309</f>
        <v>229</v>
      </c>
      <c r="F311" s="1"/>
      <c r="G311" s="1"/>
      <c r="H311" s="1"/>
    </row>
    <row r="312" spans="1:8" ht="16.2" thickBot="1" x14ac:dyDescent="0.35">
      <c r="A312" s="1"/>
      <c r="B312" s="1"/>
      <c r="C312" s="1"/>
      <c r="D312" s="1"/>
      <c r="E312" s="1"/>
      <c r="F312" s="1"/>
      <c r="G312" s="1"/>
      <c r="H312" s="1"/>
    </row>
    <row r="313" spans="1:8" ht="34.799999999999997" thickBot="1" x14ac:dyDescent="0.35">
      <c r="A313" s="10" t="s">
        <v>12</v>
      </c>
      <c r="B313" s="11" t="s">
        <v>13</v>
      </c>
      <c r="C313" s="17" t="s">
        <v>152</v>
      </c>
      <c r="D313" s="17" t="s">
        <v>153</v>
      </c>
      <c r="E313" s="17" t="s">
        <v>154</v>
      </c>
      <c r="F313" s="1"/>
      <c r="G313" s="1"/>
      <c r="H313" s="1"/>
    </row>
    <row r="314" spans="1:8" ht="16.2" thickBot="1" x14ac:dyDescent="0.35">
      <c r="A314" s="12">
        <v>1</v>
      </c>
      <c r="B314" s="13">
        <v>2</v>
      </c>
      <c r="C314" s="13">
        <v>3</v>
      </c>
      <c r="D314" s="13">
        <v>4</v>
      </c>
      <c r="E314" s="13">
        <v>5</v>
      </c>
      <c r="F314" s="1"/>
      <c r="G314" s="1"/>
      <c r="H314" s="1"/>
    </row>
    <row r="315" spans="1:8" ht="16.2" thickBot="1" x14ac:dyDescent="0.35">
      <c r="A315" s="14"/>
      <c r="B315" s="108" t="s">
        <v>1414</v>
      </c>
      <c r="C315" s="16"/>
      <c r="D315" s="16"/>
      <c r="E315" s="16"/>
      <c r="F315" s="1"/>
      <c r="G315" s="1"/>
      <c r="H315" s="1"/>
    </row>
    <row r="316" spans="1:8" ht="16.2" customHeight="1" thickBot="1" x14ac:dyDescent="0.35">
      <c r="A316" s="672" t="s">
        <v>148</v>
      </c>
      <c r="B316" s="673"/>
      <c r="C316" s="304">
        <f>C318+C321+C331+C328+C329</f>
        <v>79383.299999999988</v>
      </c>
      <c r="D316" s="304">
        <f t="shared" ref="D316:E316" si="65">D318+D321+D331+D328+D329</f>
        <v>81542.399999999994</v>
      </c>
      <c r="E316" s="304">
        <f t="shared" si="65"/>
        <v>85373.6</v>
      </c>
      <c r="F316" s="1"/>
      <c r="G316" s="1"/>
      <c r="H316" s="1"/>
    </row>
    <row r="317" spans="1:8" ht="15.6" x14ac:dyDescent="0.3">
      <c r="A317" s="681" t="s">
        <v>14</v>
      </c>
      <c r="B317" s="682"/>
      <c r="C317" s="38"/>
      <c r="D317" s="38"/>
      <c r="E317" s="38"/>
      <c r="F317" s="1"/>
      <c r="G317" s="1"/>
      <c r="H317" s="1"/>
    </row>
    <row r="318" spans="1:8" ht="16.2" customHeight="1" thickBot="1" x14ac:dyDescent="0.35">
      <c r="A318" s="683" t="s">
        <v>136</v>
      </c>
      <c r="B318" s="684"/>
      <c r="C318" s="307">
        <f>C319+C320</f>
        <v>28590.2</v>
      </c>
      <c r="D318" s="307">
        <f t="shared" ref="D318:E318" si="66">D319+D320</f>
        <v>29965</v>
      </c>
      <c r="E318" s="307">
        <f t="shared" si="66"/>
        <v>31464</v>
      </c>
      <c r="F318" s="1"/>
      <c r="G318" s="1"/>
      <c r="H318" s="1"/>
    </row>
    <row r="319" spans="1:8" ht="16.2" customHeight="1" thickBot="1" x14ac:dyDescent="0.35">
      <c r="A319" s="668" t="s">
        <v>214</v>
      </c>
      <c r="B319" s="669"/>
      <c r="C319" s="306">
        <v>28590.2</v>
      </c>
      <c r="D319" s="306">
        <v>29965</v>
      </c>
      <c r="E319" s="306">
        <v>31464</v>
      </c>
      <c r="F319" s="1"/>
      <c r="G319" s="1"/>
      <c r="H319" s="1"/>
    </row>
    <row r="320" spans="1:8" ht="16.2" customHeight="1" thickBot="1" x14ac:dyDescent="0.35">
      <c r="A320" s="668" t="s">
        <v>135</v>
      </c>
      <c r="B320" s="669"/>
      <c r="C320" s="306"/>
      <c r="D320" s="306"/>
      <c r="E320" s="306"/>
      <c r="F320" s="1"/>
      <c r="G320" s="1"/>
      <c r="H320" s="1"/>
    </row>
    <row r="321" spans="1:8" ht="16.2" customHeight="1" thickBot="1" x14ac:dyDescent="0.35">
      <c r="A321" s="668" t="s">
        <v>137</v>
      </c>
      <c r="B321" s="669"/>
      <c r="C321" s="305">
        <f>C322+C323+C324+C325+C326+C327</f>
        <v>47296.7</v>
      </c>
      <c r="D321" s="305">
        <f t="shared" ref="D321:E321" si="67">D322+D323+D324+D325+D326+D327</f>
        <v>48287</v>
      </c>
      <c r="E321" s="305">
        <f t="shared" si="67"/>
        <v>50454</v>
      </c>
      <c r="F321" s="1"/>
      <c r="G321" s="1"/>
      <c r="H321" s="1"/>
    </row>
    <row r="322" spans="1:8" ht="16.2" customHeight="1" thickBot="1" x14ac:dyDescent="0.35">
      <c r="A322" s="668" t="s">
        <v>138</v>
      </c>
      <c r="B322" s="669"/>
      <c r="C322" s="306">
        <v>1023.4</v>
      </c>
      <c r="D322" s="306">
        <v>237</v>
      </c>
      <c r="E322" s="305"/>
      <c r="F322" s="1"/>
      <c r="G322" s="1"/>
      <c r="H322" s="1"/>
    </row>
    <row r="323" spans="1:8" ht="26.4" customHeight="1" thickBot="1" x14ac:dyDescent="0.35">
      <c r="A323" s="668" t="s">
        <v>139</v>
      </c>
      <c r="B323" s="669"/>
      <c r="C323" s="56"/>
      <c r="D323" s="16"/>
      <c r="E323" s="16"/>
      <c r="F323" s="1"/>
      <c r="G323" s="1"/>
      <c r="H323" s="1"/>
    </row>
    <row r="324" spans="1:8" ht="30.6" customHeight="1" thickBot="1" x14ac:dyDescent="0.35">
      <c r="A324" s="668" t="s">
        <v>140</v>
      </c>
      <c r="B324" s="669"/>
      <c r="C324" s="56">
        <v>2192.6999999999998</v>
      </c>
      <c r="D324" s="306">
        <v>2302</v>
      </c>
      <c r="E324" s="306">
        <v>2417</v>
      </c>
      <c r="F324" s="1"/>
      <c r="G324" s="1"/>
      <c r="H324" s="1"/>
    </row>
    <row r="325" spans="1:8" ht="16.2" customHeight="1" thickBot="1" x14ac:dyDescent="0.35">
      <c r="A325" s="668" t="s">
        <v>141</v>
      </c>
      <c r="B325" s="669"/>
      <c r="C325" s="56">
        <v>44080.6</v>
      </c>
      <c r="D325" s="306">
        <v>45748</v>
      </c>
      <c r="E325" s="306">
        <v>48037</v>
      </c>
      <c r="F325" s="1"/>
      <c r="G325" s="1"/>
      <c r="H325" s="1"/>
    </row>
    <row r="326" spans="1:8" ht="26.4" customHeight="1" thickBot="1" x14ac:dyDescent="0.35">
      <c r="A326" s="668" t="s">
        <v>142</v>
      </c>
      <c r="B326" s="669"/>
      <c r="C326" s="56"/>
      <c r="D326" s="16"/>
      <c r="E326" s="16"/>
      <c r="F326" s="1"/>
      <c r="G326" s="1"/>
      <c r="H326" s="1"/>
    </row>
    <row r="327" spans="1:8" ht="16.2" customHeight="1" thickBot="1" x14ac:dyDescent="0.35">
      <c r="A327" s="670" t="s">
        <v>143</v>
      </c>
      <c r="B327" s="671"/>
      <c r="C327" s="56"/>
      <c r="D327" s="16"/>
      <c r="E327" s="16"/>
      <c r="F327" s="1"/>
      <c r="G327" s="1"/>
      <c r="H327" s="1"/>
    </row>
    <row r="328" spans="1:8" ht="16.2" customHeight="1" thickBot="1" x14ac:dyDescent="0.35">
      <c r="A328" s="670" t="s">
        <v>144</v>
      </c>
      <c r="B328" s="671"/>
      <c r="C328" s="306">
        <v>2937.4</v>
      </c>
      <c r="D328" s="306">
        <v>3084.4</v>
      </c>
      <c r="E328" s="306">
        <v>3239.6</v>
      </c>
      <c r="F328" s="1"/>
      <c r="G328" s="1"/>
      <c r="H328" s="1"/>
    </row>
    <row r="329" spans="1:8" ht="16.2" customHeight="1" thickBot="1" x14ac:dyDescent="0.35">
      <c r="A329" s="670" t="s">
        <v>145</v>
      </c>
      <c r="B329" s="671"/>
      <c r="C329" s="306">
        <v>196</v>
      </c>
      <c r="D329" s="306">
        <v>206</v>
      </c>
      <c r="E329" s="306">
        <v>216</v>
      </c>
      <c r="F329" s="1"/>
      <c r="G329" s="1"/>
      <c r="H329" s="1"/>
    </row>
    <row r="330" spans="1:8" ht="16.2" thickBot="1" x14ac:dyDescent="0.35">
      <c r="A330" s="670" t="s">
        <v>146</v>
      </c>
      <c r="B330" s="671"/>
      <c r="C330" s="16"/>
      <c r="D330" s="16"/>
      <c r="E330" s="16"/>
      <c r="F330" s="1"/>
      <c r="G330" s="1"/>
      <c r="H330" s="1"/>
    </row>
    <row r="331" spans="1:8" ht="16.2" customHeight="1" thickBot="1" x14ac:dyDescent="0.35">
      <c r="A331" s="670" t="s">
        <v>215</v>
      </c>
      <c r="B331" s="671"/>
      <c r="C331" s="16">
        <f>C332+C333</f>
        <v>363</v>
      </c>
      <c r="D331" s="305">
        <f t="shared" ref="D331:E331" si="68">D332+D333</f>
        <v>0</v>
      </c>
      <c r="E331" s="305">
        <f t="shared" si="68"/>
        <v>0</v>
      </c>
      <c r="F331" s="1"/>
      <c r="G331" s="1"/>
      <c r="H331" s="1"/>
    </row>
    <row r="332" spans="1:8" ht="16.2" customHeight="1" thickBot="1" x14ac:dyDescent="0.35">
      <c r="A332" s="668" t="s">
        <v>216</v>
      </c>
      <c r="B332" s="669"/>
      <c r="C332" s="56">
        <v>363</v>
      </c>
      <c r="D332" s="306">
        <v>0</v>
      </c>
      <c r="E332" s="306">
        <v>0</v>
      </c>
      <c r="F332" s="1"/>
      <c r="G332" s="1"/>
      <c r="H332" s="1"/>
    </row>
    <row r="333" spans="1:8" ht="16.2" customHeight="1" thickBot="1" x14ac:dyDescent="0.35">
      <c r="A333" s="668" t="s">
        <v>217</v>
      </c>
      <c r="B333" s="669"/>
      <c r="C333" s="56"/>
      <c r="D333" s="16"/>
      <c r="E333" s="16"/>
      <c r="F333" s="1"/>
      <c r="G333" s="1"/>
      <c r="H333" s="1"/>
    </row>
    <row r="334" spans="1:8" ht="30.6" customHeight="1" thickBot="1" x14ac:dyDescent="0.35">
      <c r="A334" s="672" t="s">
        <v>147</v>
      </c>
      <c r="B334" s="674"/>
      <c r="C334" s="39">
        <f>C335*1</f>
        <v>0</v>
      </c>
      <c r="D334" s="39">
        <f t="shared" ref="D334:E334" si="69">D335*1</f>
        <v>0</v>
      </c>
      <c r="E334" s="39">
        <f t="shared" si="69"/>
        <v>0</v>
      </c>
      <c r="F334" s="1"/>
      <c r="G334" s="1"/>
      <c r="H334" s="1"/>
    </row>
    <row r="335" spans="1:8" ht="16.2" customHeight="1" thickBot="1" x14ac:dyDescent="0.35">
      <c r="A335" s="675" t="s">
        <v>149</v>
      </c>
      <c r="B335" s="676"/>
      <c r="C335" s="57"/>
      <c r="D335" s="40"/>
      <c r="E335" s="40"/>
      <c r="F335" s="1"/>
      <c r="G335" s="1"/>
      <c r="H335" s="1"/>
    </row>
    <row r="336" spans="1:8" ht="16.2" customHeight="1" thickBot="1" x14ac:dyDescent="0.35">
      <c r="A336" s="677" t="s">
        <v>782</v>
      </c>
      <c r="B336" s="678"/>
      <c r="C336" s="57"/>
      <c r="D336" s="40"/>
      <c r="E336" s="40"/>
      <c r="F336" s="1"/>
      <c r="G336" s="1"/>
      <c r="H336" s="1"/>
    </row>
    <row r="337" spans="1:8" ht="20.399999999999999" customHeight="1" thickBot="1" x14ac:dyDescent="0.35">
      <c r="A337" s="672" t="s">
        <v>150</v>
      </c>
      <c r="B337" s="673"/>
      <c r="C337" s="304">
        <f>C316+C334</f>
        <v>79383.299999999988</v>
      </c>
      <c r="D337" s="304">
        <f t="shared" ref="D337:E337" si="70">D316+D334</f>
        <v>81542.399999999994</v>
      </c>
      <c r="E337" s="304">
        <f t="shared" si="70"/>
        <v>85373.6</v>
      </c>
      <c r="F337" s="1"/>
      <c r="G337" s="1"/>
      <c r="H337" s="1"/>
    </row>
    <row r="338" spans="1:8" ht="19.95" customHeight="1" thickBot="1" x14ac:dyDescent="0.35">
      <c r="A338" s="670" t="s">
        <v>15</v>
      </c>
      <c r="B338" s="671"/>
      <c r="C338" s="16"/>
      <c r="D338" s="16"/>
      <c r="E338" s="16"/>
      <c r="F338" s="1"/>
      <c r="G338" s="1"/>
      <c r="H338" s="1"/>
    </row>
    <row r="339" spans="1:8" ht="27" customHeight="1" thickBot="1" x14ac:dyDescent="0.35">
      <c r="A339" s="670" t="s">
        <v>16</v>
      </c>
      <c r="B339" s="671"/>
      <c r="C339" s="16">
        <v>8969.7999999999993</v>
      </c>
      <c r="D339" s="305">
        <f>D337-C337</f>
        <v>2159.1000000000058</v>
      </c>
      <c r="E339" s="305">
        <f>E337-D337</f>
        <v>3831.2000000000116</v>
      </c>
      <c r="F339" s="1"/>
      <c r="G339" s="1"/>
      <c r="H339" s="1"/>
    </row>
    <row r="340" spans="1:8" ht="16.2" thickBot="1" x14ac:dyDescent="0.35">
      <c r="A340" s="1"/>
      <c r="B340" s="1"/>
      <c r="C340" s="1"/>
      <c r="D340" s="1"/>
      <c r="E340" s="1"/>
      <c r="F340" s="1"/>
      <c r="G340" s="1"/>
      <c r="H340" s="1"/>
    </row>
    <row r="341" spans="1:8" ht="34.799999999999997" thickBot="1" x14ac:dyDescent="0.35">
      <c r="A341" s="10" t="s">
        <v>12</v>
      </c>
      <c r="B341" s="11" t="s">
        <v>13</v>
      </c>
      <c r="C341" s="17" t="s">
        <v>152</v>
      </c>
      <c r="D341" s="17" t="s">
        <v>153</v>
      </c>
      <c r="E341" s="17" t="s">
        <v>154</v>
      </c>
      <c r="F341" s="1"/>
      <c r="G341" s="1"/>
      <c r="H341" s="1"/>
    </row>
    <row r="342" spans="1:8" ht="16.2" thickBot="1" x14ac:dyDescent="0.35">
      <c r="A342" s="12">
        <v>1</v>
      </c>
      <c r="B342" s="13">
        <v>2</v>
      </c>
      <c r="C342" s="13">
        <v>3</v>
      </c>
      <c r="D342" s="13">
        <v>4</v>
      </c>
      <c r="E342" s="13">
        <v>5</v>
      </c>
      <c r="F342" s="1"/>
      <c r="G342" s="1"/>
      <c r="H342" s="1"/>
    </row>
    <row r="343" spans="1:8" ht="23.4" thickBot="1" x14ac:dyDescent="0.35">
      <c r="A343" s="14"/>
      <c r="B343" s="108" t="s">
        <v>1415</v>
      </c>
      <c r="C343" s="16"/>
      <c r="D343" s="16"/>
      <c r="E343" s="16"/>
      <c r="F343" s="1"/>
      <c r="G343" s="1"/>
      <c r="H343" s="1"/>
    </row>
    <row r="344" spans="1:8" ht="16.2" thickBot="1" x14ac:dyDescent="0.35">
      <c r="A344" s="672" t="s">
        <v>148</v>
      </c>
      <c r="B344" s="673"/>
      <c r="C344" s="304">
        <f>C346+C349+C359+C356</f>
        <v>184.5</v>
      </c>
      <c r="D344" s="304">
        <f t="shared" ref="D344:E344" si="71">D346+D349+D359+D356</f>
        <v>194</v>
      </c>
      <c r="E344" s="304">
        <f t="shared" si="71"/>
        <v>203</v>
      </c>
      <c r="F344" s="1"/>
      <c r="G344" s="1"/>
      <c r="H344" s="1"/>
    </row>
    <row r="345" spans="1:8" ht="15.6" x14ac:dyDescent="0.3">
      <c r="A345" s="681" t="s">
        <v>14</v>
      </c>
      <c r="B345" s="682"/>
      <c r="C345" s="38"/>
      <c r="D345" s="38"/>
      <c r="E345" s="38"/>
      <c r="F345" s="1"/>
      <c r="G345" s="1"/>
      <c r="H345" s="1"/>
    </row>
    <row r="346" spans="1:8" ht="16.2" thickBot="1" x14ac:dyDescent="0.35">
      <c r="A346" s="683" t="s">
        <v>136</v>
      </c>
      <c r="B346" s="684"/>
      <c r="C346" s="307">
        <f>C347+C348</f>
        <v>184.5</v>
      </c>
      <c r="D346" s="307">
        <f t="shared" ref="D346:E346" si="72">D347+D348</f>
        <v>194</v>
      </c>
      <c r="E346" s="307">
        <f t="shared" si="72"/>
        <v>203</v>
      </c>
      <c r="F346" s="1"/>
      <c r="G346" s="1"/>
      <c r="H346" s="1"/>
    </row>
    <row r="347" spans="1:8" ht="16.2" thickBot="1" x14ac:dyDescent="0.35">
      <c r="A347" s="668" t="s">
        <v>214</v>
      </c>
      <c r="B347" s="669"/>
      <c r="C347" s="306">
        <v>184.5</v>
      </c>
      <c r="D347" s="306">
        <v>194</v>
      </c>
      <c r="E347" s="306">
        <v>203</v>
      </c>
      <c r="F347" s="1"/>
      <c r="G347" s="1"/>
      <c r="H347" s="1"/>
    </row>
    <row r="348" spans="1:8" ht="16.2" thickBot="1" x14ac:dyDescent="0.35">
      <c r="A348" s="668" t="s">
        <v>135</v>
      </c>
      <c r="B348" s="669"/>
      <c r="C348" s="306"/>
      <c r="D348" s="306"/>
      <c r="E348" s="306"/>
      <c r="F348" s="1"/>
      <c r="G348" s="1"/>
      <c r="H348" s="1"/>
    </row>
    <row r="349" spans="1:8" ht="16.2" thickBot="1" x14ac:dyDescent="0.35">
      <c r="A349" s="668" t="s">
        <v>137</v>
      </c>
      <c r="B349" s="669"/>
      <c r="C349" s="16">
        <f>C350+C351+C352+C353+C354+C355</f>
        <v>0</v>
      </c>
      <c r="D349" s="16">
        <f t="shared" ref="D349:E349" si="73">D350+D351+D352+D353+D354+D355</f>
        <v>0</v>
      </c>
      <c r="E349" s="16">
        <f t="shared" si="73"/>
        <v>0</v>
      </c>
      <c r="F349" s="1"/>
      <c r="G349" s="1"/>
      <c r="H349" s="1"/>
    </row>
    <row r="350" spans="1:8" ht="16.2" thickBot="1" x14ac:dyDescent="0.35">
      <c r="A350" s="668" t="s">
        <v>138</v>
      </c>
      <c r="B350" s="669"/>
      <c r="C350" s="56"/>
      <c r="D350" s="16"/>
      <c r="E350" s="16"/>
      <c r="F350" s="1"/>
      <c r="G350" s="1"/>
      <c r="H350" s="1"/>
    </row>
    <row r="351" spans="1:8" ht="28.2" customHeight="1" thickBot="1" x14ac:dyDescent="0.35">
      <c r="A351" s="668" t="s">
        <v>139</v>
      </c>
      <c r="B351" s="669"/>
      <c r="C351" s="56"/>
      <c r="D351" s="16"/>
      <c r="E351" s="16"/>
      <c r="F351" s="1"/>
      <c r="G351" s="1"/>
      <c r="H351" s="1"/>
    </row>
    <row r="352" spans="1:8" ht="29.4" customHeight="1" thickBot="1" x14ac:dyDescent="0.35">
      <c r="A352" s="668" t="s">
        <v>140</v>
      </c>
      <c r="B352" s="669"/>
      <c r="C352" s="56"/>
      <c r="D352" s="16"/>
      <c r="E352" s="16"/>
      <c r="F352" s="1"/>
      <c r="G352" s="1"/>
      <c r="H352" s="1"/>
    </row>
    <row r="353" spans="1:8" ht="18" customHeight="1" thickBot="1" x14ac:dyDescent="0.35">
      <c r="A353" s="668" t="s">
        <v>141</v>
      </c>
      <c r="B353" s="669"/>
      <c r="C353" s="56"/>
      <c r="D353" s="16"/>
      <c r="E353" s="16"/>
      <c r="F353" s="1"/>
      <c r="G353" s="1"/>
      <c r="H353" s="1"/>
    </row>
    <row r="354" spans="1:8" ht="31.95" customHeight="1" thickBot="1" x14ac:dyDescent="0.35">
      <c r="A354" s="668" t="s">
        <v>142</v>
      </c>
      <c r="B354" s="669"/>
      <c r="C354" s="56"/>
      <c r="D354" s="16"/>
      <c r="E354" s="16"/>
      <c r="F354" s="1"/>
      <c r="G354" s="1"/>
      <c r="H354" s="1"/>
    </row>
    <row r="355" spans="1:8" ht="16.2" thickBot="1" x14ac:dyDescent="0.35">
      <c r="A355" s="670" t="s">
        <v>143</v>
      </c>
      <c r="B355" s="671"/>
      <c r="C355" s="56"/>
      <c r="D355" s="16"/>
      <c r="E355" s="16"/>
      <c r="F355" s="1"/>
      <c r="G355" s="1"/>
      <c r="H355" s="1"/>
    </row>
    <row r="356" spans="1:8" ht="16.2" thickBot="1" x14ac:dyDescent="0.35">
      <c r="A356" s="670" t="s">
        <v>144</v>
      </c>
      <c r="B356" s="671"/>
      <c r="C356" s="306"/>
      <c r="D356" s="306"/>
      <c r="E356" s="306"/>
      <c r="F356" s="1"/>
      <c r="G356" s="1"/>
      <c r="H356" s="1"/>
    </row>
    <row r="357" spans="1:8" ht="16.2" thickBot="1" x14ac:dyDescent="0.35">
      <c r="A357" s="670" t="s">
        <v>145</v>
      </c>
      <c r="B357" s="671"/>
      <c r="C357" s="16"/>
      <c r="D357" s="16"/>
      <c r="E357" s="16"/>
      <c r="F357" s="1"/>
      <c r="G357" s="1"/>
      <c r="H357" s="1"/>
    </row>
    <row r="358" spans="1:8" ht="16.2" thickBot="1" x14ac:dyDescent="0.35">
      <c r="A358" s="670" t="s">
        <v>146</v>
      </c>
      <c r="B358" s="671"/>
      <c r="C358" s="16"/>
      <c r="D358" s="16"/>
      <c r="E358" s="16"/>
      <c r="F358" s="1"/>
      <c r="G358" s="1"/>
      <c r="H358" s="1"/>
    </row>
    <row r="359" spans="1:8" ht="16.2" thickBot="1" x14ac:dyDescent="0.35">
      <c r="A359" s="670" t="s">
        <v>215</v>
      </c>
      <c r="B359" s="671"/>
      <c r="C359" s="16">
        <f>C360+C361</f>
        <v>0</v>
      </c>
      <c r="D359" s="305">
        <f t="shared" ref="D359:E359" si="74">D360+D361</f>
        <v>0</v>
      </c>
      <c r="E359" s="305">
        <f t="shared" si="74"/>
        <v>0</v>
      </c>
      <c r="F359" s="1"/>
      <c r="G359" s="1"/>
      <c r="H359" s="1"/>
    </row>
    <row r="360" spans="1:8" ht="16.2" thickBot="1" x14ac:dyDescent="0.35">
      <c r="A360" s="668" t="s">
        <v>216</v>
      </c>
      <c r="B360" s="669"/>
      <c r="C360" s="56">
        <v>0</v>
      </c>
      <c r="D360" s="306">
        <v>0</v>
      </c>
      <c r="E360" s="306">
        <v>0</v>
      </c>
      <c r="F360" s="1"/>
      <c r="G360" s="1"/>
      <c r="H360" s="1"/>
    </row>
    <row r="361" spans="1:8" ht="16.2" thickBot="1" x14ac:dyDescent="0.35">
      <c r="A361" s="668" t="s">
        <v>217</v>
      </c>
      <c r="B361" s="669"/>
      <c r="C361" s="56"/>
      <c r="D361" s="16"/>
      <c r="E361" s="16"/>
      <c r="F361" s="1"/>
      <c r="G361" s="1"/>
      <c r="H361" s="1"/>
    </row>
    <row r="362" spans="1:8" ht="27" customHeight="1" thickBot="1" x14ac:dyDescent="0.35">
      <c r="A362" s="672" t="s">
        <v>147</v>
      </c>
      <c r="B362" s="674"/>
      <c r="C362" s="39">
        <f>C363*1</f>
        <v>0</v>
      </c>
      <c r="D362" s="39">
        <f t="shared" ref="D362:E362" si="75">D363*1</f>
        <v>0</v>
      </c>
      <c r="E362" s="39">
        <f t="shared" si="75"/>
        <v>0</v>
      </c>
      <c r="F362" s="1"/>
      <c r="G362" s="1"/>
      <c r="H362" s="1"/>
    </row>
    <row r="363" spans="1:8" ht="16.2" thickBot="1" x14ac:dyDescent="0.35">
      <c r="A363" s="675" t="s">
        <v>149</v>
      </c>
      <c r="B363" s="676"/>
      <c r="C363" s="57"/>
      <c r="D363" s="40"/>
      <c r="E363" s="40"/>
      <c r="F363" s="1"/>
      <c r="G363" s="1"/>
      <c r="H363" s="1"/>
    </row>
    <row r="364" spans="1:8" ht="16.2" thickBot="1" x14ac:dyDescent="0.35">
      <c r="A364" s="677" t="s">
        <v>782</v>
      </c>
      <c r="B364" s="678"/>
      <c r="C364" s="57"/>
      <c r="D364" s="40"/>
      <c r="E364" s="40"/>
      <c r="F364" s="1"/>
      <c r="G364" s="1"/>
      <c r="H364" s="1"/>
    </row>
    <row r="365" spans="1:8" ht="16.2" thickBot="1" x14ac:dyDescent="0.35">
      <c r="A365" s="672" t="s">
        <v>150</v>
      </c>
      <c r="B365" s="673"/>
      <c r="C365" s="304">
        <f>C344+C362</f>
        <v>184.5</v>
      </c>
      <c r="D365" s="304">
        <f t="shared" ref="D365:E365" si="76">D344+D362</f>
        <v>194</v>
      </c>
      <c r="E365" s="304">
        <f t="shared" si="76"/>
        <v>203</v>
      </c>
      <c r="F365" s="1"/>
      <c r="G365" s="1"/>
      <c r="H365" s="1"/>
    </row>
    <row r="366" spans="1:8" ht="21" customHeight="1" thickBot="1" x14ac:dyDescent="0.35">
      <c r="A366" s="670" t="s">
        <v>15</v>
      </c>
      <c r="B366" s="671"/>
      <c r="C366" s="16"/>
      <c r="D366" s="16"/>
      <c r="E366" s="16"/>
      <c r="F366" s="1"/>
      <c r="G366" s="1"/>
      <c r="H366" s="1"/>
    </row>
    <row r="367" spans="1:8" ht="26.4" customHeight="1" thickBot="1" x14ac:dyDescent="0.35">
      <c r="A367" s="670" t="s">
        <v>16</v>
      </c>
      <c r="B367" s="671"/>
      <c r="C367" s="16">
        <v>59.5</v>
      </c>
      <c r="D367" s="305">
        <f>D365-C365</f>
        <v>9.5</v>
      </c>
      <c r="E367" s="305">
        <f>E365-D365</f>
        <v>9</v>
      </c>
      <c r="F367" s="1"/>
      <c r="G367" s="1"/>
      <c r="H367" s="1"/>
    </row>
    <row r="368" spans="1:8" ht="16.2" thickBot="1" x14ac:dyDescent="0.35">
      <c r="A368" s="1"/>
      <c r="B368" s="1"/>
      <c r="C368" s="1"/>
      <c r="D368" s="1"/>
      <c r="E368" s="1"/>
      <c r="F368" s="1"/>
      <c r="G368" s="1"/>
      <c r="H368" s="1"/>
    </row>
    <row r="369" spans="1:8" ht="34.799999999999997" thickBot="1" x14ac:dyDescent="0.35">
      <c r="A369" s="10" t="s">
        <v>12</v>
      </c>
      <c r="B369" s="11" t="s">
        <v>13</v>
      </c>
      <c r="C369" s="17" t="s">
        <v>152</v>
      </c>
      <c r="D369" s="17" t="s">
        <v>153</v>
      </c>
      <c r="E369" s="17" t="s">
        <v>154</v>
      </c>
      <c r="F369" s="1"/>
      <c r="G369" s="1"/>
      <c r="H369" s="1"/>
    </row>
    <row r="370" spans="1:8" ht="16.2" thickBot="1" x14ac:dyDescent="0.35">
      <c r="A370" s="12">
        <v>1</v>
      </c>
      <c r="B370" s="13">
        <v>2</v>
      </c>
      <c r="C370" s="13">
        <v>3</v>
      </c>
      <c r="D370" s="13">
        <v>4</v>
      </c>
      <c r="E370" s="13">
        <v>5</v>
      </c>
      <c r="F370" s="1"/>
      <c r="G370" s="1"/>
      <c r="H370" s="1"/>
    </row>
    <row r="371" spans="1:8" ht="16.2" thickBot="1" x14ac:dyDescent="0.35">
      <c r="A371" s="14"/>
      <c r="B371" s="108" t="s">
        <v>1416</v>
      </c>
      <c r="C371" s="16"/>
      <c r="D371" s="16"/>
      <c r="E371" s="16"/>
      <c r="F371" s="1"/>
      <c r="G371" s="1"/>
      <c r="H371" s="1"/>
    </row>
    <row r="372" spans="1:8" ht="16.2" thickBot="1" x14ac:dyDescent="0.35">
      <c r="A372" s="672" t="s">
        <v>148</v>
      </c>
      <c r="B372" s="673"/>
      <c r="C372" s="304">
        <f>C374+C377+C387+C384</f>
        <v>24738.7</v>
      </c>
      <c r="D372" s="304">
        <f t="shared" ref="D372:E372" si="77">D374+D377+D387+D384</f>
        <v>25975.899999999998</v>
      </c>
      <c r="E372" s="304">
        <f t="shared" si="77"/>
        <v>27270.3</v>
      </c>
      <c r="F372" s="1"/>
      <c r="G372" s="1"/>
      <c r="H372" s="1"/>
    </row>
    <row r="373" spans="1:8" ht="15.6" x14ac:dyDescent="0.3">
      <c r="A373" s="681" t="s">
        <v>14</v>
      </c>
      <c r="B373" s="682"/>
      <c r="C373" s="38"/>
      <c r="D373" s="38"/>
      <c r="E373" s="38"/>
      <c r="F373" s="1"/>
      <c r="G373" s="1"/>
      <c r="H373" s="1"/>
    </row>
    <row r="374" spans="1:8" ht="16.2" thickBot="1" x14ac:dyDescent="0.35">
      <c r="A374" s="683" t="s">
        <v>136</v>
      </c>
      <c r="B374" s="684"/>
      <c r="C374" s="307">
        <f>C375+C376</f>
        <v>15760.9</v>
      </c>
      <c r="D374" s="307">
        <f t="shared" ref="D374:E374" si="78">D375+D376</f>
        <v>16548.599999999999</v>
      </c>
      <c r="E374" s="307">
        <f t="shared" si="78"/>
        <v>17375.2</v>
      </c>
      <c r="F374" s="1"/>
      <c r="G374" s="1"/>
      <c r="H374" s="1"/>
    </row>
    <row r="375" spans="1:8" ht="16.2" thickBot="1" x14ac:dyDescent="0.35">
      <c r="A375" s="668" t="s">
        <v>214</v>
      </c>
      <c r="B375" s="669"/>
      <c r="C375" s="306">
        <v>15760.9</v>
      </c>
      <c r="D375" s="306">
        <v>16548.599999999999</v>
      </c>
      <c r="E375" s="306">
        <v>17375.2</v>
      </c>
      <c r="F375" s="1"/>
      <c r="G375" s="1"/>
      <c r="H375" s="1"/>
    </row>
    <row r="376" spans="1:8" ht="16.2" thickBot="1" x14ac:dyDescent="0.35">
      <c r="A376" s="668" t="s">
        <v>135</v>
      </c>
      <c r="B376" s="669"/>
      <c r="C376" s="306"/>
      <c r="D376" s="306"/>
      <c r="E376" s="306"/>
      <c r="F376" s="1"/>
      <c r="G376" s="1"/>
      <c r="H376" s="1"/>
    </row>
    <row r="377" spans="1:8" ht="16.2" thickBot="1" x14ac:dyDescent="0.35">
      <c r="A377" s="668" t="s">
        <v>137</v>
      </c>
      <c r="B377" s="669"/>
      <c r="C377" s="16">
        <f>C378+C379+C380+C381+C382+C383</f>
        <v>8661.1</v>
      </c>
      <c r="D377" s="16">
        <f t="shared" ref="D377:E377" si="79">D378+D379+D380+D381+D382+D383</f>
        <v>9095.2999999999993</v>
      </c>
      <c r="E377" s="305">
        <f t="shared" si="79"/>
        <v>9546.5</v>
      </c>
      <c r="F377" s="1"/>
      <c r="G377" s="1"/>
      <c r="H377" s="1"/>
    </row>
    <row r="378" spans="1:8" ht="23.4" customHeight="1" thickBot="1" x14ac:dyDescent="0.35">
      <c r="A378" s="668" t="s">
        <v>138</v>
      </c>
      <c r="B378" s="669"/>
      <c r="C378" s="56">
        <v>808.2</v>
      </c>
      <c r="D378" s="56">
        <v>848.5</v>
      </c>
      <c r="E378" s="306">
        <v>891</v>
      </c>
      <c r="F378" s="1"/>
      <c r="G378" s="1"/>
      <c r="H378" s="1"/>
    </row>
    <row r="379" spans="1:8" ht="24" customHeight="1" thickBot="1" x14ac:dyDescent="0.35">
      <c r="A379" s="668" t="s">
        <v>139</v>
      </c>
      <c r="B379" s="669"/>
      <c r="C379" s="56">
        <v>7526.2</v>
      </c>
      <c r="D379" s="56">
        <v>7902.8</v>
      </c>
      <c r="E379" s="56">
        <v>8296.9</v>
      </c>
      <c r="F379" s="1"/>
      <c r="G379" s="1"/>
      <c r="H379" s="1"/>
    </row>
    <row r="380" spans="1:8" ht="29.4" customHeight="1" thickBot="1" x14ac:dyDescent="0.35">
      <c r="A380" s="668" t="s">
        <v>140</v>
      </c>
      <c r="B380" s="669"/>
      <c r="C380" s="56">
        <v>89.5</v>
      </c>
      <c r="D380" s="306">
        <v>94</v>
      </c>
      <c r="E380" s="306">
        <v>98.6</v>
      </c>
      <c r="F380" s="1"/>
      <c r="G380" s="1"/>
      <c r="H380" s="1"/>
    </row>
    <row r="381" spans="1:8" ht="16.2" thickBot="1" x14ac:dyDescent="0.35">
      <c r="A381" s="668" t="s">
        <v>141</v>
      </c>
      <c r="B381" s="669"/>
      <c r="C381" s="56">
        <v>237.2</v>
      </c>
      <c r="D381" s="306">
        <v>250</v>
      </c>
      <c r="E381" s="306">
        <v>260</v>
      </c>
      <c r="F381" s="1"/>
      <c r="G381" s="1"/>
      <c r="H381" s="1"/>
    </row>
    <row r="382" spans="1:8" ht="31.95" customHeight="1" thickBot="1" x14ac:dyDescent="0.35">
      <c r="A382" s="668" t="s">
        <v>142</v>
      </c>
      <c r="B382" s="669"/>
      <c r="C382" s="56"/>
      <c r="D382" s="16"/>
      <c r="E382" s="16"/>
      <c r="F382" s="1"/>
      <c r="G382" s="1"/>
      <c r="H382" s="1"/>
    </row>
    <row r="383" spans="1:8" ht="16.2" thickBot="1" x14ac:dyDescent="0.35">
      <c r="A383" s="670" t="s">
        <v>143</v>
      </c>
      <c r="B383" s="671"/>
      <c r="C383" s="56"/>
      <c r="D383" s="16"/>
      <c r="E383" s="16"/>
      <c r="F383" s="1"/>
      <c r="G383" s="1"/>
      <c r="H383" s="1"/>
    </row>
    <row r="384" spans="1:8" ht="16.2" thickBot="1" x14ac:dyDescent="0.35">
      <c r="A384" s="670" t="s">
        <v>144</v>
      </c>
      <c r="B384" s="671"/>
      <c r="C384" s="306">
        <v>267.8</v>
      </c>
      <c r="D384" s="306">
        <v>280.60000000000002</v>
      </c>
      <c r="E384" s="306">
        <v>294.60000000000002</v>
      </c>
      <c r="F384" s="1"/>
      <c r="G384" s="1"/>
      <c r="H384" s="1"/>
    </row>
    <row r="385" spans="1:8" ht="16.2" thickBot="1" x14ac:dyDescent="0.35">
      <c r="A385" s="670" t="s">
        <v>145</v>
      </c>
      <c r="B385" s="671"/>
      <c r="C385" s="16"/>
      <c r="D385" s="16"/>
      <c r="E385" s="16"/>
      <c r="F385" s="1"/>
      <c r="G385" s="1"/>
      <c r="H385" s="1"/>
    </row>
    <row r="386" spans="1:8" ht="16.2" thickBot="1" x14ac:dyDescent="0.35">
      <c r="A386" s="670" t="s">
        <v>146</v>
      </c>
      <c r="B386" s="671"/>
      <c r="C386" s="16"/>
      <c r="D386" s="16"/>
      <c r="E386" s="16"/>
      <c r="F386" s="1"/>
      <c r="G386" s="1"/>
      <c r="H386" s="1"/>
    </row>
    <row r="387" spans="1:8" ht="16.2" thickBot="1" x14ac:dyDescent="0.35">
      <c r="A387" s="670" t="s">
        <v>215</v>
      </c>
      <c r="B387" s="671"/>
      <c r="C387" s="16">
        <f>C388+C389</f>
        <v>48.9</v>
      </c>
      <c r="D387" s="305">
        <f t="shared" ref="D387:E387" si="80">D388+D389</f>
        <v>51.4</v>
      </c>
      <c r="E387" s="305">
        <f t="shared" si="80"/>
        <v>54</v>
      </c>
      <c r="F387" s="1"/>
      <c r="G387" s="1"/>
      <c r="H387" s="1"/>
    </row>
    <row r="388" spans="1:8" ht="16.2" thickBot="1" x14ac:dyDescent="0.35">
      <c r="A388" s="668" t="s">
        <v>216</v>
      </c>
      <c r="B388" s="669"/>
      <c r="C388" s="56">
        <v>48.9</v>
      </c>
      <c r="D388" s="306">
        <v>51.4</v>
      </c>
      <c r="E388" s="306">
        <v>54</v>
      </c>
      <c r="F388" s="1"/>
      <c r="G388" s="1"/>
      <c r="H388" s="1"/>
    </row>
    <row r="389" spans="1:8" ht="16.2" thickBot="1" x14ac:dyDescent="0.35">
      <c r="A389" s="668" t="s">
        <v>217</v>
      </c>
      <c r="B389" s="669"/>
      <c r="C389" s="56"/>
      <c r="D389" s="16"/>
      <c r="E389" s="16"/>
      <c r="F389" s="1"/>
      <c r="G389" s="1"/>
      <c r="H389" s="1"/>
    </row>
    <row r="390" spans="1:8" ht="37.950000000000003" customHeight="1" thickBot="1" x14ac:dyDescent="0.35">
      <c r="A390" s="672" t="s">
        <v>147</v>
      </c>
      <c r="B390" s="674"/>
      <c r="C390" s="39">
        <f>C391*1</f>
        <v>26982.400000000001</v>
      </c>
      <c r="D390" s="304">
        <f t="shared" ref="D390:E390" si="81">D391*1</f>
        <v>28332</v>
      </c>
      <c r="E390" s="304">
        <f t="shared" si="81"/>
        <v>29748</v>
      </c>
      <c r="F390" s="1"/>
      <c r="G390" s="1"/>
      <c r="H390" s="1"/>
    </row>
    <row r="391" spans="1:8" ht="16.2" thickBot="1" x14ac:dyDescent="0.35">
      <c r="A391" s="675" t="s">
        <v>149</v>
      </c>
      <c r="B391" s="676"/>
      <c r="C391" s="57">
        <v>26982.400000000001</v>
      </c>
      <c r="D391" s="527">
        <v>28332</v>
      </c>
      <c r="E391" s="527">
        <v>29748</v>
      </c>
      <c r="F391" s="1"/>
      <c r="G391" s="1"/>
      <c r="H391" s="1"/>
    </row>
    <row r="392" spans="1:8" ht="16.2" thickBot="1" x14ac:dyDescent="0.35">
      <c r="A392" s="677" t="s">
        <v>782</v>
      </c>
      <c r="B392" s="678"/>
      <c r="C392" s="57"/>
      <c r="D392" s="40"/>
      <c r="E392" s="40"/>
      <c r="F392" s="1"/>
      <c r="G392" s="1"/>
      <c r="H392" s="1"/>
    </row>
    <row r="393" spans="1:8" ht="16.2" thickBot="1" x14ac:dyDescent="0.35">
      <c r="A393" s="672" t="s">
        <v>150</v>
      </c>
      <c r="B393" s="673"/>
      <c r="C393" s="304">
        <f>C372+C390</f>
        <v>51721.100000000006</v>
      </c>
      <c r="D393" s="304">
        <f t="shared" ref="D393:E393" si="82">D372+D390</f>
        <v>54307.899999999994</v>
      </c>
      <c r="E393" s="304">
        <f t="shared" si="82"/>
        <v>57018.3</v>
      </c>
      <c r="F393" s="1"/>
      <c r="G393" s="1"/>
      <c r="H393" s="1"/>
    </row>
    <row r="394" spans="1:8" ht="22.95" customHeight="1" thickBot="1" x14ac:dyDescent="0.35">
      <c r="A394" s="670" t="s">
        <v>15</v>
      </c>
      <c r="B394" s="671"/>
      <c r="C394" s="16"/>
      <c r="D394" s="16"/>
      <c r="E394" s="16"/>
      <c r="F394" s="1"/>
      <c r="G394" s="1"/>
      <c r="H394" s="1"/>
    </row>
    <row r="395" spans="1:8" ht="25.95" customHeight="1" thickBot="1" x14ac:dyDescent="0.35">
      <c r="A395" s="670" t="s">
        <v>16</v>
      </c>
      <c r="B395" s="671"/>
      <c r="C395" s="16">
        <v>7461.8</v>
      </c>
      <c r="D395" s="305">
        <f>D393-C393</f>
        <v>2586.7999999999884</v>
      </c>
      <c r="E395" s="305">
        <f>E393-D393</f>
        <v>2710.4000000000087</v>
      </c>
      <c r="F395" s="1"/>
      <c r="G395" s="1"/>
      <c r="H395" s="1"/>
    </row>
    <row r="396" spans="1:8" ht="16.2" thickBot="1" x14ac:dyDescent="0.35">
      <c r="A396" s="1"/>
      <c r="B396" s="1"/>
      <c r="C396" s="1"/>
      <c r="D396" s="1"/>
      <c r="E396" s="1"/>
      <c r="F396" s="1"/>
      <c r="G396" s="1"/>
      <c r="H396" s="1"/>
    </row>
    <row r="397" spans="1:8" ht="34.799999999999997" thickBot="1" x14ac:dyDescent="0.35">
      <c r="A397" s="10" t="s">
        <v>12</v>
      </c>
      <c r="B397" s="11" t="s">
        <v>13</v>
      </c>
      <c r="C397" s="17" t="s">
        <v>152</v>
      </c>
      <c r="D397" s="17" t="s">
        <v>153</v>
      </c>
      <c r="E397" s="17" t="s">
        <v>154</v>
      </c>
      <c r="F397" s="1"/>
      <c r="G397" s="1"/>
      <c r="H397" s="1"/>
    </row>
    <row r="398" spans="1:8" ht="16.2" thickBot="1" x14ac:dyDescent="0.35">
      <c r="A398" s="12">
        <v>1</v>
      </c>
      <c r="B398" s="13">
        <v>2</v>
      </c>
      <c r="C398" s="13">
        <v>3</v>
      </c>
      <c r="D398" s="13">
        <v>4</v>
      </c>
      <c r="E398" s="13">
        <v>5</v>
      </c>
      <c r="F398" s="1"/>
      <c r="G398" s="1"/>
      <c r="H398" s="1"/>
    </row>
    <row r="399" spans="1:8" ht="16.2" thickBot="1" x14ac:dyDescent="0.35">
      <c r="A399" s="14"/>
      <c r="B399" s="108" t="s">
        <v>1417</v>
      </c>
      <c r="C399" s="16"/>
      <c r="D399" s="16"/>
      <c r="E399" s="16"/>
      <c r="F399" s="1"/>
      <c r="G399" s="1"/>
      <c r="H399" s="1"/>
    </row>
    <row r="400" spans="1:8" ht="16.2" customHeight="1" thickBot="1" x14ac:dyDescent="0.35">
      <c r="A400" s="672" t="s">
        <v>148</v>
      </c>
      <c r="B400" s="673"/>
      <c r="C400" s="304">
        <f>C402+C405+C415+C412</f>
        <v>1163.7</v>
      </c>
      <c r="D400" s="304">
        <f t="shared" ref="D400:E400" si="83">D402+D405+D415+D412</f>
        <v>1198.1999999999998</v>
      </c>
      <c r="E400" s="304">
        <f t="shared" si="83"/>
        <v>1258.8</v>
      </c>
      <c r="F400" s="1"/>
      <c r="G400" s="1"/>
      <c r="H400" s="1"/>
    </row>
    <row r="401" spans="1:8" ht="15.6" x14ac:dyDescent="0.3">
      <c r="A401" s="681" t="s">
        <v>14</v>
      </c>
      <c r="B401" s="682"/>
      <c r="C401" s="38"/>
      <c r="D401" s="38"/>
      <c r="E401" s="38"/>
      <c r="F401" s="1"/>
      <c r="G401" s="1"/>
      <c r="H401" s="1"/>
    </row>
    <row r="402" spans="1:8" ht="16.2" customHeight="1" thickBot="1" x14ac:dyDescent="0.35">
      <c r="A402" s="683" t="s">
        <v>136</v>
      </c>
      <c r="B402" s="684"/>
      <c r="C402" s="307">
        <f>C403+C404</f>
        <v>90</v>
      </c>
      <c r="D402" s="307">
        <f t="shared" ref="D402:E402" si="84">D403+D404</f>
        <v>94</v>
      </c>
      <c r="E402" s="307">
        <f t="shared" si="84"/>
        <v>99</v>
      </c>
      <c r="F402" s="1"/>
      <c r="G402" s="1"/>
      <c r="H402" s="1"/>
    </row>
    <row r="403" spans="1:8" ht="16.2" customHeight="1" thickBot="1" x14ac:dyDescent="0.35">
      <c r="A403" s="668" t="s">
        <v>214</v>
      </c>
      <c r="B403" s="669"/>
      <c r="C403" s="306">
        <v>27</v>
      </c>
      <c r="D403" s="306">
        <v>28</v>
      </c>
      <c r="E403" s="306">
        <v>30</v>
      </c>
      <c r="F403" s="1"/>
      <c r="G403" s="1"/>
      <c r="H403" s="1"/>
    </row>
    <row r="404" spans="1:8" ht="16.2" customHeight="1" thickBot="1" x14ac:dyDescent="0.35">
      <c r="A404" s="668" t="s">
        <v>135</v>
      </c>
      <c r="B404" s="669"/>
      <c r="C404" s="306">
        <v>63</v>
      </c>
      <c r="D404" s="306">
        <v>66</v>
      </c>
      <c r="E404" s="306">
        <v>69</v>
      </c>
      <c r="F404" s="1"/>
      <c r="G404" s="1"/>
      <c r="H404" s="1"/>
    </row>
    <row r="405" spans="1:8" ht="16.2" customHeight="1" thickBot="1" x14ac:dyDescent="0.35">
      <c r="A405" s="668" t="s">
        <v>137</v>
      </c>
      <c r="B405" s="669"/>
      <c r="C405" s="16">
        <f>C406+C407+C408+C409+C410+C411</f>
        <v>1048.4000000000001</v>
      </c>
      <c r="D405" s="16">
        <f t="shared" ref="D405:E405" si="85">D406+D407+D408+D409+D410+D411</f>
        <v>1101.0999999999999</v>
      </c>
      <c r="E405" s="16">
        <f t="shared" si="85"/>
        <v>1156.5</v>
      </c>
      <c r="F405" s="1"/>
      <c r="G405" s="1"/>
      <c r="H405" s="1"/>
    </row>
    <row r="406" spans="1:8" ht="16.2" customHeight="1" thickBot="1" x14ac:dyDescent="0.35">
      <c r="A406" s="668" t="s">
        <v>138</v>
      </c>
      <c r="B406" s="669"/>
      <c r="C406" s="56"/>
      <c r="D406" s="16"/>
      <c r="E406" s="16"/>
      <c r="F406" s="1"/>
      <c r="G406" s="1"/>
      <c r="H406" s="1"/>
    </row>
    <row r="407" spans="1:8" ht="25.95" customHeight="1" thickBot="1" x14ac:dyDescent="0.35">
      <c r="A407" s="668" t="s">
        <v>139</v>
      </c>
      <c r="B407" s="669"/>
      <c r="C407" s="56">
        <v>1048.4000000000001</v>
      </c>
      <c r="D407" s="56">
        <v>1101.0999999999999</v>
      </c>
      <c r="E407" s="56">
        <v>1156.5</v>
      </c>
      <c r="F407" s="1"/>
      <c r="G407" s="1"/>
      <c r="H407" s="1"/>
    </row>
    <row r="408" spans="1:8" ht="27" customHeight="1" thickBot="1" x14ac:dyDescent="0.35">
      <c r="A408" s="668" t="s">
        <v>140</v>
      </c>
      <c r="B408" s="669"/>
      <c r="C408" s="56"/>
      <c r="D408" s="16"/>
      <c r="E408" s="16"/>
      <c r="F408" s="1"/>
      <c r="G408" s="1"/>
      <c r="H408" s="1"/>
    </row>
    <row r="409" spans="1:8" ht="21" customHeight="1" thickBot="1" x14ac:dyDescent="0.35">
      <c r="A409" s="668" t="s">
        <v>141</v>
      </c>
      <c r="B409" s="669"/>
      <c r="C409" s="56"/>
      <c r="D409" s="16"/>
      <c r="E409" s="16"/>
      <c r="F409" s="1"/>
      <c r="G409" s="1"/>
      <c r="H409" s="1"/>
    </row>
    <row r="410" spans="1:8" ht="28.2" customHeight="1" thickBot="1" x14ac:dyDescent="0.35">
      <c r="A410" s="668" t="s">
        <v>142</v>
      </c>
      <c r="B410" s="669"/>
      <c r="C410" s="56"/>
      <c r="D410" s="16"/>
      <c r="E410" s="16"/>
      <c r="F410" s="1"/>
      <c r="G410" s="1"/>
      <c r="H410" s="1"/>
    </row>
    <row r="411" spans="1:8" ht="16.2" customHeight="1" thickBot="1" x14ac:dyDescent="0.35">
      <c r="A411" s="670" t="s">
        <v>143</v>
      </c>
      <c r="B411" s="671"/>
      <c r="C411" s="56"/>
      <c r="D411" s="16"/>
      <c r="E411" s="16"/>
      <c r="F411" s="1"/>
      <c r="G411" s="1"/>
      <c r="H411" s="1"/>
    </row>
    <row r="412" spans="1:8" ht="16.2" customHeight="1" thickBot="1" x14ac:dyDescent="0.35">
      <c r="A412" s="670" t="s">
        <v>144</v>
      </c>
      <c r="B412" s="671"/>
      <c r="C412" s="306">
        <v>3</v>
      </c>
      <c r="D412" s="306">
        <v>3.1</v>
      </c>
      <c r="E412" s="306">
        <v>3.3</v>
      </c>
      <c r="F412" s="1"/>
      <c r="G412" s="1"/>
      <c r="H412" s="1"/>
    </row>
    <row r="413" spans="1:8" ht="16.2" customHeight="1" thickBot="1" x14ac:dyDescent="0.35">
      <c r="A413" s="670" t="s">
        <v>145</v>
      </c>
      <c r="B413" s="671"/>
      <c r="C413" s="16"/>
      <c r="D413" s="16"/>
      <c r="E413" s="16"/>
      <c r="F413" s="1"/>
      <c r="G413" s="1"/>
      <c r="H413" s="1"/>
    </row>
    <row r="414" spans="1:8" ht="16.2" thickBot="1" x14ac:dyDescent="0.35">
      <c r="A414" s="670" t="s">
        <v>146</v>
      </c>
      <c r="B414" s="671"/>
      <c r="C414" s="16"/>
      <c r="D414" s="16"/>
      <c r="E414" s="16"/>
      <c r="F414" s="1"/>
      <c r="G414" s="1"/>
      <c r="H414" s="1"/>
    </row>
    <row r="415" spans="1:8" ht="16.2" customHeight="1" thickBot="1" x14ac:dyDescent="0.35">
      <c r="A415" s="670" t="s">
        <v>215</v>
      </c>
      <c r="B415" s="671"/>
      <c r="C415" s="16">
        <f>C416+C417</f>
        <v>22.299999999999997</v>
      </c>
      <c r="D415" s="305">
        <f t="shared" ref="D415:E415" si="86">D416+D417</f>
        <v>0</v>
      </c>
      <c r="E415" s="305">
        <f t="shared" si="86"/>
        <v>0</v>
      </c>
      <c r="F415" s="1"/>
      <c r="G415" s="1"/>
      <c r="H415" s="1"/>
    </row>
    <row r="416" spans="1:8" ht="16.2" customHeight="1" thickBot="1" x14ac:dyDescent="0.35">
      <c r="A416" s="668" t="s">
        <v>216</v>
      </c>
      <c r="B416" s="669"/>
      <c r="C416" s="56">
        <v>5.4</v>
      </c>
      <c r="D416" s="306">
        <v>0</v>
      </c>
      <c r="E416" s="306">
        <v>0</v>
      </c>
      <c r="F416" s="1"/>
      <c r="G416" s="1"/>
      <c r="H416" s="1"/>
    </row>
    <row r="417" spans="1:8" ht="16.2" customHeight="1" thickBot="1" x14ac:dyDescent="0.35">
      <c r="A417" s="668" t="s">
        <v>217</v>
      </c>
      <c r="B417" s="669"/>
      <c r="C417" s="56">
        <v>16.899999999999999</v>
      </c>
      <c r="D417" s="16"/>
      <c r="E417" s="16"/>
      <c r="F417" s="1"/>
      <c r="G417" s="1"/>
      <c r="H417" s="1"/>
    </row>
    <row r="418" spans="1:8" ht="26.4" customHeight="1" thickBot="1" x14ac:dyDescent="0.35">
      <c r="A418" s="672" t="s">
        <v>147</v>
      </c>
      <c r="B418" s="674"/>
      <c r="C418" s="39">
        <f>C419*1</f>
        <v>0</v>
      </c>
      <c r="D418" s="39">
        <f t="shared" ref="D418:E418" si="87">D419*1</f>
        <v>0</v>
      </c>
      <c r="E418" s="39">
        <f t="shared" si="87"/>
        <v>0</v>
      </c>
      <c r="F418" s="1"/>
      <c r="G418" s="1"/>
      <c r="H418" s="1"/>
    </row>
    <row r="419" spans="1:8" ht="16.2" customHeight="1" thickBot="1" x14ac:dyDescent="0.35">
      <c r="A419" s="675" t="s">
        <v>149</v>
      </c>
      <c r="B419" s="676"/>
      <c r="C419" s="57"/>
      <c r="D419" s="40"/>
      <c r="E419" s="40"/>
      <c r="F419" s="1"/>
      <c r="G419" s="1"/>
      <c r="H419" s="1"/>
    </row>
    <row r="420" spans="1:8" ht="16.2" customHeight="1" thickBot="1" x14ac:dyDescent="0.35">
      <c r="A420" s="677" t="s">
        <v>782</v>
      </c>
      <c r="B420" s="678"/>
      <c r="C420" s="57"/>
      <c r="D420" s="40"/>
      <c r="E420" s="40"/>
      <c r="F420" s="1"/>
      <c r="G420" s="1"/>
      <c r="H420" s="1"/>
    </row>
    <row r="421" spans="1:8" ht="16.2" customHeight="1" thickBot="1" x14ac:dyDescent="0.35">
      <c r="A421" s="672" t="s">
        <v>150</v>
      </c>
      <c r="B421" s="673"/>
      <c r="C421" s="304">
        <f>C400+C418</f>
        <v>1163.7</v>
      </c>
      <c r="D421" s="304">
        <f t="shared" ref="D421:E421" si="88">D400+D418</f>
        <v>1198.1999999999998</v>
      </c>
      <c r="E421" s="304">
        <f t="shared" si="88"/>
        <v>1258.8</v>
      </c>
      <c r="F421" s="1"/>
      <c r="G421" s="1"/>
      <c r="H421" s="1"/>
    </row>
    <row r="422" spans="1:8" ht="19.95" customHeight="1" thickBot="1" x14ac:dyDescent="0.35">
      <c r="A422" s="670" t="s">
        <v>15</v>
      </c>
      <c r="B422" s="671"/>
      <c r="C422" s="16"/>
      <c r="D422" s="16"/>
      <c r="E422" s="16"/>
      <c r="F422" s="1"/>
      <c r="G422" s="1"/>
      <c r="H422" s="1"/>
    </row>
    <row r="423" spans="1:8" ht="25.2" customHeight="1" thickBot="1" x14ac:dyDescent="0.35">
      <c r="A423" s="670" t="s">
        <v>16</v>
      </c>
      <c r="B423" s="671"/>
      <c r="C423" s="16">
        <v>110.3</v>
      </c>
      <c r="D423" s="305">
        <f>D421-C421</f>
        <v>34.499999999999773</v>
      </c>
      <c r="E423" s="305">
        <f>E421-D421</f>
        <v>60.600000000000136</v>
      </c>
      <c r="F423" s="1"/>
      <c r="G423" s="1"/>
      <c r="H423" s="1"/>
    </row>
    <row r="424" spans="1:8" ht="15.6" x14ac:dyDescent="0.3">
      <c r="A424" s="1"/>
      <c r="B424" s="1"/>
      <c r="C424" s="1"/>
      <c r="D424" s="1"/>
      <c r="E424" s="1"/>
      <c r="F424" s="1"/>
      <c r="G424" s="1"/>
      <c r="H424" s="1"/>
    </row>
  </sheetData>
  <mergeCells count="363">
    <mergeCell ref="A1:E1"/>
    <mergeCell ref="A421:B421"/>
    <mergeCell ref="A422:B422"/>
    <mergeCell ref="A423:B423"/>
    <mergeCell ref="A416:B416"/>
    <mergeCell ref="A417:B417"/>
    <mergeCell ref="A418:B418"/>
    <mergeCell ref="A419:B419"/>
    <mergeCell ref="A420:B420"/>
    <mergeCell ref="A411:B411"/>
    <mergeCell ref="A412:B412"/>
    <mergeCell ref="A413:B413"/>
    <mergeCell ref="A414:B414"/>
    <mergeCell ref="A415:B415"/>
    <mergeCell ref="A406:B406"/>
    <mergeCell ref="A407:B407"/>
    <mergeCell ref="A408:B408"/>
    <mergeCell ref="A409:B409"/>
    <mergeCell ref="A410:B410"/>
    <mergeCell ref="A401:B401"/>
    <mergeCell ref="A402:B402"/>
    <mergeCell ref="A403:B403"/>
    <mergeCell ref="A404:B404"/>
    <mergeCell ref="A405:B405"/>
    <mergeCell ref="A392:B392"/>
    <mergeCell ref="A393:B393"/>
    <mergeCell ref="A394:B394"/>
    <mergeCell ref="A395:B395"/>
    <mergeCell ref="A400:B400"/>
    <mergeCell ref="A387:B387"/>
    <mergeCell ref="A388:B388"/>
    <mergeCell ref="A389:B389"/>
    <mergeCell ref="A390:B390"/>
    <mergeCell ref="A391:B391"/>
    <mergeCell ref="A382:B382"/>
    <mergeCell ref="A383:B383"/>
    <mergeCell ref="A384:B384"/>
    <mergeCell ref="A385:B385"/>
    <mergeCell ref="A386:B386"/>
    <mergeCell ref="A377:B377"/>
    <mergeCell ref="A378:B378"/>
    <mergeCell ref="A379:B379"/>
    <mergeCell ref="A380:B380"/>
    <mergeCell ref="A381:B381"/>
    <mergeCell ref="A372:B372"/>
    <mergeCell ref="A373:B373"/>
    <mergeCell ref="A374:B374"/>
    <mergeCell ref="A375:B375"/>
    <mergeCell ref="A376:B376"/>
    <mergeCell ref="A363:B363"/>
    <mergeCell ref="A364:B364"/>
    <mergeCell ref="A365:B365"/>
    <mergeCell ref="A366:B366"/>
    <mergeCell ref="A367:B367"/>
    <mergeCell ref="A358:B358"/>
    <mergeCell ref="A359:B359"/>
    <mergeCell ref="A360:B360"/>
    <mergeCell ref="A361:B361"/>
    <mergeCell ref="A362:B362"/>
    <mergeCell ref="A353:B353"/>
    <mergeCell ref="A354:B354"/>
    <mergeCell ref="A355:B355"/>
    <mergeCell ref="A356:B356"/>
    <mergeCell ref="A357:B357"/>
    <mergeCell ref="A348:B348"/>
    <mergeCell ref="A349:B349"/>
    <mergeCell ref="A350:B350"/>
    <mergeCell ref="A351:B351"/>
    <mergeCell ref="A352:B352"/>
    <mergeCell ref="A339:B339"/>
    <mergeCell ref="A344:B344"/>
    <mergeCell ref="A345:B345"/>
    <mergeCell ref="A346:B346"/>
    <mergeCell ref="A347:B347"/>
    <mergeCell ref="A334:B334"/>
    <mergeCell ref="A335:B335"/>
    <mergeCell ref="A336:B336"/>
    <mergeCell ref="A337:B337"/>
    <mergeCell ref="A338:B338"/>
    <mergeCell ref="A329:B329"/>
    <mergeCell ref="A330:B330"/>
    <mergeCell ref="A331:B331"/>
    <mergeCell ref="A332:B332"/>
    <mergeCell ref="A333:B333"/>
    <mergeCell ref="A324:B324"/>
    <mergeCell ref="A325:B325"/>
    <mergeCell ref="A326:B326"/>
    <mergeCell ref="A327:B327"/>
    <mergeCell ref="A328:B328"/>
    <mergeCell ref="A319:B319"/>
    <mergeCell ref="A320:B320"/>
    <mergeCell ref="A321:B321"/>
    <mergeCell ref="A322:B322"/>
    <mergeCell ref="A323:B323"/>
    <mergeCell ref="A310:B310"/>
    <mergeCell ref="A311:B311"/>
    <mergeCell ref="A316:B316"/>
    <mergeCell ref="A317:B317"/>
    <mergeCell ref="A318:B318"/>
    <mergeCell ref="A305:B305"/>
    <mergeCell ref="A306:B306"/>
    <mergeCell ref="A307:B307"/>
    <mergeCell ref="A308:B308"/>
    <mergeCell ref="A309:B309"/>
    <mergeCell ref="A300:B300"/>
    <mergeCell ref="A301:B301"/>
    <mergeCell ref="A302:B302"/>
    <mergeCell ref="A303:B303"/>
    <mergeCell ref="A304:B304"/>
    <mergeCell ref="A295:B295"/>
    <mergeCell ref="A296:B296"/>
    <mergeCell ref="A297:B297"/>
    <mergeCell ref="A298:B298"/>
    <mergeCell ref="A299:B299"/>
    <mergeCell ref="A290:B290"/>
    <mergeCell ref="A291:B291"/>
    <mergeCell ref="A292:B292"/>
    <mergeCell ref="A293:B293"/>
    <mergeCell ref="A294:B294"/>
    <mergeCell ref="A281:B281"/>
    <mergeCell ref="A282:B282"/>
    <mergeCell ref="A283:B283"/>
    <mergeCell ref="A288:B288"/>
    <mergeCell ref="A289:B289"/>
    <mergeCell ref="A276:B276"/>
    <mergeCell ref="A277:B277"/>
    <mergeCell ref="A278:B278"/>
    <mergeCell ref="A279:B279"/>
    <mergeCell ref="A280:B280"/>
    <mergeCell ref="A271:B271"/>
    <mergeCell ref="A272:B272"/>
    <mergeCell ref="A273:B273"/>
    <mergeCell ref="A274:B274"/>
    <mergeCell ref="A275:B275"/>
    <mergeCell ref="A266:B266"/>
    <mergeCell ref="A267:B267"/>
    <mergeCell ref="A268:B268"/>
    <mergeCell ref="A269:B269"/>
    <mergeCell ref="A270:B270"/>
    <mergeCell ref="A261:B261"/>
    <mergeCell ref="A262:B262"/>
    <mergeCell ref="A263:B263"/>
    <mergeCell ref="A264:B264"/>
    <mergeCell ref="A265:B265"/>
    <mergeCell ref="A252:B252"/>
    <mergeCell ref="A253:B253"/>
    <mergeCell ref="A254:B254"/>
    <mergeCell ref="A255:B255"/>
    <mergeCell ref="A260:B260"/>
    <mergeCell ref="A247:B247"/>
    <mergeCell ref="A248:B248"/>
    <mergeCell ref="A249:B249"/>
    <mergeCell ref="A250:B250"/>
    <mergeCell ref="A251:B251"/>
    <mergeCell ref="A242:B242"/>
    <mergeCell ref="A243:B243"/>
    <mergeCell ref="A244:B244"/>
    <mergeCell ref="A245:B245"/>
    <mergeCell ref="A246:B246"/>
    <mergeCell ref="A237:B237"/>
    <mergeCell ref="A238:B238"/>
    <mergeCell ref="A239:B239"/>
    <mergeCell ref="A240:B240"/>
    <mergeCell ref="A241:B241"/>
    <mergeCell ref="A232:B232"/>
    <mergeCell ref="A233:B233"/>
    <mergeCell ref="A234:B234"/>
    <mergeCell ref="A235:B235"/>
    <mergeCell ref="A236:B236"/>
    <mergeCell ref="A223:B223"/>
    <mergeCell ref="A224:B224"/>
    <mergeCell ref="A225:B225"/>
    <mergeCell ref="A226:B226"/>
    <mergeCell ref="A227:B227"/>
    <mergeCell ref="A218:B218"/>
    <mergeCell ref="A219:B219"/>
    <mergeCell ref="A220:B220"/>
    <mergeCell ref="A221:B221"/>
    <mergeCell ref="A222:B222"/>
    <mergeCell ref="A213:B213"/>
    <mergeCell ref="A214:B214"/>
    <mergeCell ref="A215:B215"/>
    <mergeCell ref="A216:B216"/>
    <mergeCell ref="A217:B217"/>
    <mergeCell ref="A208:B208"/>
    <mergeCell ref="A209:B209"/>
    <mergeCell ref="A210:B210"/>
    <mergeCell ref="A211:B211"/>
    <mergeCell ref="A212:B212"/>
    <mergeCell ref="A199:B199"/>
    <mergeCell ref="A204:B204"/>
    <mergeCell ref="A205:B205"/>
    <mergeCell ref="A206:B206"/>
    <mergeCell ref="A207:B207"/>
    <mergeCell ref="A194:B194"/>
    <mergeCell ref="A195:B195"/>
    <mergeCell ref="A196:B196"/>
    <mergeCell ref="A197:B197"/>
    <mergeCell ref="A198:B198"/>
    <mergeCell ref="A189:B189"/>
    <mergeCell ref="A190:B190"/>
    <mergeCell ref="A191:B191"/>
    <mergeCell ref="A192:B192"/>
    <mergeCell ref="A193:B193"/>
    <mergeCell ref="A184:B184"/>
    <mergeCell ref="A185:B185"/>
    <mergeCell ref="A186:B186"/>
    <mergeCell ref="A187:B187"/>
    <mergeCell ref="A188:B188"/>
    <mergeCell ref="A179:B179"/>
    <mergeCell ref="A180:B180"/>
    <mergeCell ref="A181:B181"/>
    <mergeCell ref="A182:B182"/>
    <mergeCell ref="A183:B183"/>
    <mergeCell ref="A170:B170"/>
    <mergeCell ref="A171:B171"/>
    <mergeCell ref="A176:B176"/>
    <mergeCell ref="A177:B177"/>
    <mergeCell ref="A178:B178"/>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1:B141"/>
    <mergeCell ref="A142:B142"/>
    <mergeCell ref="A143:B143"/>
    <mergeCell ref="A148:B148"/>
    <mergeCell ref="A149:B149"/>
    <mergeCell ref="A136:B136"/>
    <mergeCell ref="A137:B137"/>
    <mergeCell ref="A138:B138"/>
    <mergeCell ref="A139:B139"/>
    <mergeCell ref="A140:B140"/>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2:B112"/>
    <mergeCell ref="A113:B113"/>
    <mergeCell ref="A114:B114"/>
    <mergeCell ref="A115:B115"/>
    <mergeCell ref="A120:B120"/>
    <mergeCell ref="A107:B107"/>
    <mergeCell ref="A108:B108"/>
    <mergeCell ref="A109:B109"/>
    <mergeCell ref="A110:B110"/>
    <mergeCell ref="A111:B111"/>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29:B29"/>
    <mergeCell ref="A7:B7"/>
    <mergeCell ref="A8:B8"/>
    <mergeCell ref="A9:B9"/>
    <mergeCell ref="A30:B30"/>
    <mergeCell ref="A28:B28"/>
    <mergeCell ref="A16:B16"/>
    <mergeCell ref="A17:B17"/>
    <mergeCell ref="A18:B18"/>
    <mergeCell ref="A19:B19"/>
    <mergeCell ref="A20:B20"/>
    <mergeCell ref="A21:B21"/>
    <mergeCell ref="A22:B22"/>
    <mergeCell ref="A23:B23"/>
    <mergeCell ref="A38:B38"/>
    <mergeCell ref="A39:B39"/>
    <mergeCell ref="A40:B40"/>
    <mergeCell ref="A41:B41"/>
    <mergeCell ref="A42:B42"/>
    <mergeCell ref="A2:H2"/>
    <mergeCell ref="A10:B10"/>
    <mergeCell ref="A11:B11"/>
    <mergeCell ref="A12:B12"/>
    <mergeCell ref="A13:B13"/>
    <mergeCell ref="A14:B14"/>
    <mergeCell ref="A35:B35"/>
    <mergeCell ref="A36:B36"/>
    <mergeCell ref="A37:B37"/>
    <mergeCell ref="A24:B24"/>
    <mergeCell ref="A25:B25"/>
    <mergeCell ref="A26:B26"/>
    <mergeCell ref="A27:B27"/>
    <mergeCell ref="A15:B15"/>
    <mergeCell ref="A43:B43"/>
    <mergeCell ref="A44:B44"/>
    <mergeCell ref="A45:B45"/>
    <mergeCell ref="A46:B46"/>
    <mergeCell ref="A47:B47"/>
    <mergeCell ref="A48:B48"/>
    <mergeCell ref="A49:B49"/>
    <mergeCell ref="A68:B68"/>
    <mergeCell ref="A50:B50"/>
    <mergeCell ref="A51:B51"/>
    <mergeCell ref="A52:B52"/>
    <mergeCell ref="A53:B53"/>
    <mergeCell ref="A54:B54"/>
    <mergeCell ref="A55:B55"/>
    <mergeCell ref="A56:B56"/>
    <mergeCell ref="A57:B57"/>
    <mergeCell ref="A58:B58"/>
    <mergeCell ref="A59:B59"/>
    <mergeCell ref="A64:B64"/>
    <mergeCell ref="A65:B65"/>
    <mergeCell ref="A66:B66"/>
    <mergeCell ref="A67:B67"/>
    <mergeCell ref="A79:B79"/>
    <mergeCell ref="A85:B85"/>
    <mergeCell ref="A86:B86"/>
    <mergeCell ref="A87:B87"/>
    <mergeCell ref="A80:B80"/>
    <mergeCell ref="A81:B81"/>
    <mergeCell ref="A82:B82"/>
    <mergeCell ref="A83:B83"/>
    <mergeCell ref="A84:B84"/>
    <mergeCell ref="A74:B74"/>
    <mergeCell ref="A75:B75"/>
    <mergeCell ref="A76:B76"/>
    <mergeCell ref="A77:B77"/>
    <mergeCell ref="A78:B78"/>
    <mergeCell ref="A69:B69"/>
    <mergeCell ref="A70:B70"/>
    <mergeCell ref="A71:B71"/>
    <mergeCell ref="A72:B72"/>
    <mergeCell ref="A73:B73"/>
  </mergeCells>
  <phoneticPr fontId="31"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44"/>
  <sheetViews>
    <sheetView workbookViewId="0">
      <selection activeCell="C17" sqref="C17"/>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27" customHeight="1" x14ac:dyDescent="0.3">
      <c r="A1" s="597" t="s">
        <v>1523</v>
      </c>
      <c r="B1" s="597"/>
      <c r="C1" s="597"/>
      <c r="D1" s="597"/>
      <c r="E1" s="597"/>
      <c r="F1" s="597"/>
      <c r="G1" s="597"/>
      <c r="H1" s="597"/>
      <c r="I1" s="597"/>
    </row>
    <row r="2" spans="1:12" ht="15.6" x14ac:dyDescent="0.3">
      <c r="A2" s="524" t="s">
        <v>151</v>
      </c>
      <c r="B2" s="78"/>
      <c r="C2" s="475"/>
      <c r="D2" s="475"/>
      <c r="E2" s="475"/>
      <c r="F2" s="475"/>
      <c r="G2" s="475"/>
      <c r="H2" s="475"/>
      <c r="I2" s="475"/>
    </row>
    <row r="3" spans="1:12" ht="15" thickBot="1" x14ac:dyDescent="0.35">
      <c r="A3" s="77" t="s">
        <v>1518</v>
      </c>
      <c r="B3" s="475"/>
      <c r="C3" s="77"/>
      <c r="D3" s="77"/>
      <c r="E3" s="77"/>
      <c r="F3" s="78"/>
      <c r="G3" s="79"/>
      <c r="H3" s="79"/>
      <c r="I3" s="79"/>
    </row>
    <row r="4" spans="1:12" ht="81.599999999999994" customHeight="1" thickBot="1" x14ac:dyDescent="0.35">
      <c r="A4" s="80" t="s">
        <v>17</v>
      </c>
      <c r="B4" s="81" t="s">
        <v>358</v>
      </c>
      <c r="C4" s="81" t="s">
        <v>152</v>
      </c>
      <c r="D4" s="81" t="s">
        <v>153</v>
      </c>
      <c r="E4" s="81" t="s">
        <v>154</v>
      </c>
      <c r="F4" s="81" t="s">
        <v>18</v>
      </c>
      <c r="G4" s="81" t="s">
        <v>160</v>
      </c>
      <c r="H4" s="81" t="s">
        <v>155</v>
      </c>
      <c r="I4" s="81" t="s">
        <v>178</v>
      </c>
    </row>
    <row r="5" spans="1:12" ht="15" thickBot="1" x14ac:dyDescent="0.35">
      <c r="A5" s="82">
        <v>1</v>
      </c>
      <c r="B5" s="83">
        <v>2</v>
      </c>
      <c r="C5" s="83">
        <v>3</v>
      </c>
      <c r="D5" s="83">
        <v>4</v>
      </c>
      <c r="E5" s="83">
        <v>5</v>
      </c>
      <c r="F5" s="83">
        <v>6</v>
      </c>
      <c r="G5" s="83">
        <v>7</v>
      </c>
      <c r="H5" s="83">
        <v>8</v>
      </c>
      <c r="I5" s="83">
        <v>9</v>
      </c>
    </row>
    <row r="6" spans="1:12" ht="27" thickBot="1" x14ac:dyDescent="0.35">
      <c r="A6" s="44" t="s">
        <v>158</v>
      </c>
      <c r="B6" s="45" t="s">
        <v>241</v>
      </c>
      <c r="C6" s="18"/>
      <c r="D6" s="18"/>
      <c r="E6" s="18"/>
      <c r="F6" s="49" t="s">
        <v>156</v>
      </c>
      <c r="G6" s="45"/>
      <c r="H6" s="18"/>
      <c r="I6" s="18"/>
    </row>
    <row r="7" spans="1:12" ht="15" thickBot="1" x14ac:dyDescent="0.35">
      <c r="A7" s="44" t="s">
        <v>157</v>
      </c>
      <c r="B7" s="45" t="s">
        <v>242</v>
      </c>
      <c r="C7" s="529"/>
      <c r="D7" s="529"/>
      <c r="E7" s="529"/>
      <c r="F7" s="49" t="s">
        <v>159</v>
      </c>
      <c r="G7" s="45"/>
      <c r="H7" s="18"/>
      <c r="I7" s="18"/>
    </row>
    <row r="8" spans="1:12" ht="15" thickBot="1" x14ac:dyDescent="0.35">
      <c r="A8" s="690" t="s">
        <v>226</v>
      </c>
      <c r="B8" s="726" t="s">
        <v>924</v>
      </c>
      <c r="C8" s="530">
        <v>8337.7000000000007</v>
      </c>
      <c r="D8" s="530">
        <v>8754.5</v>
      </c>
      <c r="E8" s="530">
        <v>9192.2999999999993</v>
      </c>
      <c r="F8" s="48"/>
      <c r="G8" s="47" t="s">
        <v>161</v>
      </c>
      <c r="H8" s="54">
        <v>288724610</v>
      </c>
      <c r="I8" s="47">
        <v>0</v>
      </c>
      <c r="J8" s="470">
        <f>C8+C13+C16+C20+C22</f>
        <v>11538.2</v>
      </c>
      <c r="K8" s="470">
        <f t="shared" ref="K8:L8" si="0">D8+D13+D16+D20+D22</f>
        <v>12152.5</v>
      </c>
      <c r="L8" s="470">
        <f t="shared" si="0"/>
        <v>12795.199999999997</v>
      </c>
    </row>
    <row r="9" spans="1:12" ht="15" thickBot="1" x14ac:dyDescent="0.35">
      <c r="A9" s="690"/>
      <c r="B9" s="726"/>
      <c r="C9" s="530"/>
      <c r="D9" s="530"/>
      <c r="E9" s="530"/>
      <c r="F9" s="48"/>
      <c r="G9" s="47" t="s">
        <v>162</v>
      </c>
      <c r="H9" s="55"/>
      <c r="I9" s="47"/>
      <c r="J9">
        <f>C9*1</f>
        <v>0</v>
      </c>
      <c r="K9">
        <f t="shared" ref="K9:L10" si="1">D9*1</f>
        <v>0</v>
      </c>
      <c r="L9">
        <f t="shared" si="1"/>
        <v>0</v>
      </c>
    </row>
    <row r="10" spans="1:12" ht="15" thickBot="1" x14ac:dyDescent="0.35">
      <c r="A10" s="690"/>
      <c r="B10" s="726"/>
      <c r="C10" s="530">
        <v>35.5</v>
      </c>
      <c r="D10" s="530"/>
      <c r="E10" s="530"/>
      <c r="F10" s="48"/>
      <c r="G10" s="47" t="s">
        <v>163</v>
      </c>
      <c r="H10" s="55"/>
      <c r="I10" s="47"/>
      <c r="J10">
        <f>C10*1</f>
        <v>35.5</v>
      </c>
      <c r="K10">
        <f t="shared" si="1"/>
        <v>0</v>
      </c>
      <c r="L10">
        <f t="shared" si="1"/>
        <v>0</v>
      </c>
    </row>
    <row r="11" spans="1:12" ht="15" thickBot="1" x14ac:dyDescent="0.35">
      <c r="A11" s="690"/>
      <c r="B11" s="726"/>
      <c r="C11" s="530"/>
      <c r="D11" s="530"/>
      <c r="E11" s="530"/>
      <c r="F11" s="48"/>
      <c r="G11" s="47" t="s">
        <v>165</v>
      </c>
      <c r="H11" s="55"/>
      <c r="I11" s="47"/>
      <c r="J11">
        <f>C42*1</f>
        <v>651.49999999999989</v>
      </c>
      <c r="K11">
        <f t="shared" ref="K11:L11" si="2">D42*1</f>
        <v>700.30000000000007</v>
      </c>
      <c r="L11">
        <f t="shared" si="2"/>
        <v>639.00000000000011</v>
      </c>
    </row>
    <row r="12" spans="1:12" ht="15" thickBot="1" x14ac:dyDescent="0.35">
      <c r="A12" s="691"/>
      <c r="B12" s="727"/>
      <c r="C12" s="530">
        <f>C8+C10</f>
        <v>8373.2000000000007</v>
      </c>
      <c r="D12" s="530"/>
      <c r="E12" s="530"/>
      <c r="F12" s="48"/>
      <c r="G12" s="27" t="s">
        <v>166</v>
      </c>
      <c r="H12" s="55"/>
      <c r="I12" s="47"/>
      <c r="J12" s="470">
        <f>J8+J9++J10+J11</f>
        <v>12225.2</v>
      </c>
      <c r="K12" s="470">
        <f t="shared" ref="K12:L12" si="3">K8+K9++K10+K11</f>
        <v>12852.8</v>
      </c>
      <c r="L12" s="470">
        <f t="shared" si="3"/>
        <v>13434.199999999997</v>
      </c>
    </row>
    <row r="13" spans="1:12" ht="24.6" customHeight="1" thickBot="1" x14ac:dyDescent="0.35">
      <c r="A13" s="697" t="s">
        <v>168</v>
      </c>
      <c r="B13" s="692" t="s">
        <v>167</v>
      </c>
      <c r="C13" s="530">
        <v>1030.7</v>
      </c>
      <c r="D13" s="530">
        <v>1082.2</v>
      </c>
      <c r="E13" s="530">
        <v>1136.3</v>
      </c>
      <c r="F13" s="48"/>
      <c r="G13" s="47" t="s">
        <v>161</v>
      </c>
      <c r="H13" s="54">
        <v>288724610</v>
      </c>
      <c r="I13" s="47">
        <v>0</v>
      </c>
    </row>
    <row r="14" spans="1:12" ht="15" thickBot="1" x14ac:dyDescent="0.35">
      <c r="A14" s="690"/>
      <c r="B14" s="693"/>
      <c r="C14" s="530"/>
      <c r="D14" s="530"/>
      <c r="E14" s="530"/>
      <c r="F14" s="48"/>
      <c r="G14" s="47" t="s">
        <v>163</v>
      </c>
      <c r="H14" s="55"/>
      <c r="I14" s="47"/>
    </row>
    <row r="15" spans="1:12" ht="15" thickBot="1" x14ac:dyDescent="0.35">
      <c r="A15" s="691"/>
      <c r="B15" s="694"/>
      <c r="C15" s="530">
        <f>C13+C14</f>
        <v>1030.7</v>
      </c>
      <c r="D15" s="530"/>
      <c r="E15" s="530"/>
      <c r="F15" s="48"/>
      <c r="G15" s="27" t="s">
        <v>166</v>
      </c>
      <c r="H15" s="55"/>
      <c r="I15" s="47"/>
    </row>
    <row r="16" spans="1:12" ht="27" customHeight="1" thickBot="1" x14ac:dyDescent="0.35">
      <c r="A16" s="697" t="s">
        <v>170</v>
      </c>
      <c r="B16" s="692" t="s">
        <v>169</v>
      </c>
      <c r="C16" s="530">
        <v>359</v>
      </c>
      <c r="D16" s="530">
        <v>377</v>
      </c>
      <c r="E16" s="530">
        <v>395.8</v>
      </c>
      <c r="F16" s="48"/>
      <c r="G16" s="47" t="s">
        <v>161</v>
      </c>
      <c r="H16" s="54">
        <v>188692873</v>
      </c>
      <c r="I16" s="47">
        <v>0</v>
      </c>
    </row>
    <row r="17" spans="1:9" ht="15" thickBot="1" x14ac:dyDescent="0.35">
      <c r="A17" s="691"/>
      <c r="B17" s="694"/>
      <c r="C17" s="530"/>
      <c r="D17" s="530"/>
      <c r="E17" s="530"/>
      <c r="F17" s="48"/>
      <c r="G17" s="27" t="s">
        <v>166</v>
      </c>
      <c r="H17" s="55"/>
      <c r="I17" s="47"/>
    </row>
    <row r="18" spans="1:9" ht="27" customHeight="1" thickBot="1" x14ac:dyDescent="0.35">
      <c r="A18" s="697" t="s">
        <v>172</v>
      </c>
      <c r="B18" s="692" t="s">
        <v>171</v>
      </c>
      <c r="C18" s="530">
        <v>0</v>
      </c>
      <c r="D18" s="530">
        <v>887.5</v>
      </c>
      <c r="E18" s="530">
        <v>887.5</v>
      </c>
      <c r="F18" s="48"/>
      <c r="G18" s="47" t="s">
        <v>161</v>
      </c>
      <c r="H18" s="54">
        <v>288724610</v>
      </c>
      <c r="I18" s="47">
        <v>0</v>
      </c>
    </row>
    <row r="19" spans="1:9" ht="15" thickBot="1" x14ac:dyDescent="0.35">
      <c r="A19" s="691"/>
      <c r="B19" s="694"/>
      <c r="C19" s="530"/>
      <c r="D19" s="530"/>
      <c r="E19" s="530"/>
      <c r="F19" s="48"/>
      <c r="G19" s="27" t="s">
        <v>166</v>
      </c>
      <c r="H19" s="55"/>
      <c r="I19" s="47"/>
    </row>
    <row r="20" spans="1:9" ht="40.200000000000003" customHeight="1" thickBot="1" x14ac:dyDescent="0.35">
      <c r="A20" s="697" t="s">
        <v>173</v>
      </c>
      <c r="B20" s="692" t="s">
        <v>174</v>
      </c>
      <c r="C20" s="530">
        <v>250</v>
      </c>
      <c r="D20" s="530">
        <v>300</v>
      </c>
      <c r="E20" s="530">
        <v>350</v>
      </c>
      <c r="F20" s="48"/>
      <c r="G20" s="47" t="s">
        <v>161</v>
      </c>
      <c r="H20" s="54">
        <v>288724610</v>
      </c>
      <c r="I20" s="47">
        <v>0</v>
      </c>
    </row>
    <row r="21" spans="1:9" ht="15" thickBot="1" x14ac:dyDescent="0.35">
      <c r="A21" s="691"/>
      <c r="B21" s="694"/>
      <c r="C21" s="530"/>
      <c r="D21" s="530"/>
      <c r="E21" s="530"/>
      <c r="F21" s="48"/>
      <c r="G21" s="27" t="s">
        <v>166</v>
      </c>
      <c r="H21" s="54"/>
      <c r="I21" s="47"/>
    </row>
    <row r="22" spans="1:9" ht="15" thickBot="1" x14ac:dyDescent="0.35">
      <c r="A22" s="697" t="s">
        <v>177</v>
      </c>
      <c r="B22" s="692" t="s">
        <v>176</v>
      </c>
      <c r="C22" s="530">
        <v>1560.8</v>
      </c>
      <c r="D22" s="530">
        <v>1638.8</v>
      </c>
      <c r="E22" s="530">
        <v>1720.8</v>
      </c>
      <c r="F22" s="48"/>
      <c r="G22" s="47" t="s">
        <v>161</v>
      </c>
      <c r="H22" s="54">
        <v>306008754</v>
      </c>
      <c r="I22" s="47">
        <v>0</v>
      </c>
    </row>
    <row r="23" spans="1:9" ht="15" thickBot="1" x14ac:dyDescent="0.35">
      <c r="A23" s="691"/>
      <c r="B23" s="694"/>
      <c r="C23" s="530"/>
      <c r="D23" s="530"/>
      <c r="E23" s="530"/>
      <c r="F23" s="48"/>
      <c r="G23" s="27" t="s">
        <v>166</v>
      </c>
      <c r="H23" s="54"/>
      <c r="I23" s="43"/>
    </row>
    <row r="24" spans="1:9" ht="15" thickBot="1" x14ac:dyDescent="0.35">
      <c r="A24" s="44"/>
      <c r="B24" s="50" t="s">
        <v>180</v>
      </c>
      <c r="C24" s="299">
        <f>C8+C13+C16+C20+C22+C18+C10</f>
        <v>11573.7</v>
      </c>
      <c r="D24" s="299">
        <f>D8+D13+D16+D20+D22+D18</f>
        <v>13040</v>
      </c>
      <c r="E24" s="299">
        <f>E8+E13+E16+E20+E22+E18</f>
        <v>13682.699999999997</v>
      </c>
      <c r="F24" s="18"/>
      <c r="G24" s="46"/>
      <c r="H24" s="55"/>
      <c r="I24" s="18"/>
    </row>
    <row r="25" spans="1:9" ht="36.6" customHeight="1" thickBot="1" x14ac:dyDescent="0.35">
      <c r="A25" s="541" t="s">
        <v>179</v>
      </c>
      <c r="B25" s="542" t="s">
        <v>245</v>
      </c>
      <c r="C25" s="543"/>
      <c r="D25" s="543"/>
      <c r="E25" s="543"/>
      <c r="F25" s="543"/>
      <c r="G25" s="542"/>
      <c r="H25" s="544"/>
      <c r="I25" s="543"/>
    </row>
    <row r="26" spans="1:9" ht="27" customHeight="1" thickBot="1" x14ac:dyDescent="0.35">
      <c r="A26" s="577" t="s">
        <v>182</v>
      </c>
      <c r="B26" s="576" t="s">
        <v>181</v>
      </c>
      <c r="C26" s="228">
        <v>1.5</v>
      </c>
      <c r="D26" s="409">
        <v>1.6</v>
      </c>
      <c r="E26" s="409">
        <v>1.7</v>
      </c>
      <c r="F26" s="18"/>
      <c r="G26" s="47" t="s">
        <v>165</v>
      </c>
      <c r="H26" s="54">
        <v>288724610</v>
      </c>
      <c r="I26" s="42" t="s">
        <v>218</v>
      </c>
    </row>
    <row r="27" spans="1:9" ht="16.2" thickBot="1" x14ac:dyDescent="0.35">
      <c r="A27" s="577" t="s">
        <v>183</v>
      </c>
      <c r="B27" s="576" t="s">
        <v>196</v>
      </c>
      <c r="C27" s="228">
        <v>52.4</v>
      </c>
      <c r="D27" s="409">
        <v>55</v>
      </c>
      <c r="E27" s="409">
        <v>57.8</v>
      </c>
      <c r="F27" s="18"/>
      <c r="G27" s="47" t="s">
        <v>165</v>
      </c>
      <c r="H27" s="54">
        <v>288724610</v>
      </c>
      <c r="I27" s="42" t="s">
        <v>218</v>
      </c>
    </row>
    <row r="28" spans="1:9" ht="16.2" thickBot="1" x14ac:dyDescent="0.35">
      <c r="A28" s="577" t="s">
        <v>184</v>
      </c>
      <c r="B28" s="576" t="s">
        <v>197</v>
      </c>
      <c r="C28" s="228">
        <v>65.8</v>
      </c>
      <c r="D28" s="409">
        <v>83.2</v>
      </c>
      <c r="E28" s="409">
        <v>87.3</v>
      </c>
      <c r="F28" s="18"/>
      <c r="G28" s="47" t="s">
        <v>165</v>
      </c>
      <c r="H28" s="54">
        <v>288724610</v>
      </c>
      <c r="I28" s="42">
        <v>0</v>
      </c>
    </row>
    <row r="29" spans="1:9" ht="27" thickBot="1" x14ac:dyDescent="0.35">
      <c r="A29" s="577" t="s">
        <v>185</v>
      </c>
      <c r="B29" s="576" t="s">
        <v>198</v>
      </c>
      <c r="C29" s="409">
        <v>17</v>
      </c>
      <c r="D29" s="409">
        <v>17.899999999999999</v>
      </c>
      <c r="E29" s="409">
        <v>18.7</v>
      </c>
      <c r="F29" s="18"/>
      <c r="G29" s="47" t="s">
        <v>165</v>
      </c>
      <c r="H29" s="54">
        <v>288724610</v>
      </c>
      <c r="I29" s="42" t="s">
        <v>219</v>
      </c>
    </row>
    <row r="30" spans="1:9" ht="16.2" thickBot="1" x14ac:dyDescent="0.35">
      <c r="A30" s="577" t="s">
        <v>186</v>
      </c>
      <c r="B30" s="576" t="s">
        <v>199</v>
      </c>
      <c r="C30" s="409">
        <v>8</v>
      </c>
      <c r="D30" s="409">
        <v>9</v>
      </c>
      <c r="E30" s="409">
        <v>10</v>
      </c>
      <c r="F30" s="18"/>
      <c r="G30" s="47" t="s">
        <v>165</v>
      </c>
      <c r="H30" s="54">
        <v>288724610</v>
      </c>
      <c r="I30" s="42" t="s">
        <v>220</v>
      </c>
    </row>
    <row r="31" spans="1:9" ht="16.2" thickBot="1" x14ac:dyDescent="0.35">
      <c r="A31" s="577" t="s">
        <v>187</v>
      </c>
      <c r="B31" s="576" t="s">
        <v>201</v>
      </c>
      <c r="C31" s="409">
        <v>64.7</v>
      </c>
      <c r="D31" s="409">
        <v>68</v>
      </c>
      <c r="E31" s="409">
        <v>71.3</v>
      </c>
      <c r="F31" s="18"/>
      <c r="G31" s="47" t="s">
        <v>165</v>
      </c>
      <c r="H31" s="54">
        <v>288724610</v>
      </c>
      <c r="I31" s="42" t="s">
        <v>219</v>
      </c>
    </row>
    <row r="32" spans="1:9" ht="16.2" thickBot="1" x14ac:dyDescent="0.35">
      <c r="A32" s="577" t="s">
        <v>188</v>
      </c>
      <c r="B32" s="576" t="s">
        <v>200</v>
      </c>
      <c r="C32" s="409">
        <v>30.8</v>
      </c>
      <c r="D32" s="409">
        <v>32</v>
      </c>
      <c r="E32" s="409">
        <v>34</v>
      </c>
      <c r="F32" s="18"/>
      <c r="G32" s="47" t="s">
        <v>165</v>
      </c>
      <c r="H32" s="54">
        <v>288724610</v>
      </c>
      <c r="I32" s="42" t="s">
        <v>221</v>
      </c>
    </row>
    <row r="33" spans="1:9" ht="16.2" thickBot="1" x14ac:dyDescent="0.35">
      <c r="A33" s="577" t="s">
        <v>189</v>
      </c>
      <c r="B33" s="576" t="s">
        <v>206</v>
      </c>
      <c r="C33" s="409">
        <v>23.5</v>
      </c>
      <c r="D33" s="409">
        <v>24.7</v>
      </c>
      <c r="E33" s="409">
        <v>25.9</v>
      </c>
      <c r="F33" s="18"/>
      <c r="G33" s="47" t="s">
        <v>165</v>
      </c>
      <c r="H33" s="54">
        <v>288724610</v>
      </c>
      <c r="I33" s="42">
        <v>0</v>
      </c>
    </row>
    <row r="34" spans="1:9" ht="27" customHeight="1" thickBot="1" x14ac:dyDescent="0.35">
      <c r="A34" s="577" t="s">
        <v>190</v>
      </c>
      <c r="B34" s="576" t="s">
        <v>202</v>
      </c>
      <c r="C34" s="409">
        <v>25</v>
      </c>
      <c r="D34" s="409">
        <v>26.3</v>
      </c>
      <c r="E34" s="409">
        <v>27.6</v>
      </c>
      <c r="F34" s="18"/>
      <c r="G34" s="47" t="s">
        <v>165</v>
      </c>
      <c r="H34" s="54">
        <v>288724610</v>
      </c>
      <c r="I34" s="42" t="s">
        <v>222</v>
      </c>
    </row>
    <row r="35" spans="1:9" ht="27" customHeight="1" thickBot="1" x14ac:dyDescent="0.35">
      <c r="A35" s="577" t="s">
        <v>191</v>
      </c>
      <c r="B35" s="576" t="s">
        <v>203</v>
      </c>
      <c r="C35" s="409">
        <v>9.1</v>
      </c>
      <c r="D35" s="409">
        <v>9.6999999999999993</v>
      </c>
      <c r="E35" s="409">
        <v>10.1</v>
      </c>
      <c r="F35" s="18"/>
      <c r="G35" s="47" t="s">
        <v>165</v>
      </c>
      <c r="H35" s="54">
        <v>288724610</v>
      </c>
      <c r="I35" s="42" t="s">
        <v>219</v>
      </c>
    </row>
    <row r="36" spans="1:9" ht="27" thickBot="1" x14ac:dyDescent="0.35">
      <c r="A36" s="577" t="s">
        <v>192</v>
      </c>
      <c r="B36" s="576" t="s">
        <v>205</v>
      </c>
      <c r="C36" s="228">
        <v>0.4</v>
      </c>
      <c r="D36" s="228">
        <v>0.5</v>
      </c>
      <c r="E36" s="228">
        <v>0.6</v>
      </c>
      <c r="F36" s="18"/>
      <c r="G36" s="47" t="s">
        <v>165</v>
      </c>
      <c r="H36" s="54">
        <v>288724610</v>
      </c>
      <c r="I36" s="42" t="s">
        <v>222</v>
      </c>
    </row>
    <row r="37" spans="1:9" ht="27" customHeight="1" thickBot="1" x14ac:dyDescent="0.35">
      <c r="A37" s="577" t="s">
        <v>193</v>
      </c>
      <c r="B37" s="576" t="s">
        <v>207</v>
      </c>
      <c r="C37" s="228">
        <v>208.8</v>
      </c>
      <c r="D37" s="228">
        <v>219.2</v>
      </c>
      <c r="E37" s="228">
        <v>230.2</v>
      </c>
      <c r="F37" s="18"/>
      <c r="G37" s="47" t="s">
        <v>165</v>
      </c>
      <c r="H37" s="54">
        <v>288724610</v>
      </c>
      <c r="I37" s="42" t="s">
        <v>221</v>
      </c>
    </row>
    <row r="38" spans="1:9" ht="40.200000000000003" customHeight="1" thickBot="1" x14ac:dyDescent="0.35">
      <c r="A38" s="577" t="s">
        <v>194</v>
      </c>
      <c r="B38" s="576" t="s">
        <v>208</v>
      </c>
      <c r="C38" s="228">
        <v>0</v>
      </c>
      <c r="D38" s="228">
        <v>0.5</v>
      </c>
      <c r="E38" s="228">
        <v>0.6</v>
      </c>
      <c r="F38" s="18"/>
      <c r="G38" s="47" t="s">
        <v>165</v>
      </c>
      <c r="H38" s="54">
        <v>288724610</v>
      </c>
      <c r="I38" s="42" t="s">
        <v>223</v>
      </c>
    </row>
    <row r="39" spans="1:9" ht="16.2" thickBot="1" x14ac:dyDescent="0.35">
      <c r="A39" s="577" t="s">
        <v>195</v>
      </c>
      <c r="B39" s="576" t="s">
        <v>209</v>
      </c>
      <c r="C39" s="545">
        <v>28.4</v>
      </c>
      <c r="D39" s="546">
        <v>31</v>
      </c>
      <c r="E39" s="546">
        <v>32</v>
      </c>
      <c r="F39" s="543"/>
      <c r="G39" s="32" t="s">
        <v>165</v>
      </c>
      <c r="H39" s="98">
        <v>288724610</v>
      </c>
      <c r="I39" s="92" t="s">
        <v>223</v>
      </c>
    </row>
    <row r="40" spans="1:9" ht="27" customHeight="1" thickBot="1" x14ac:dyDescent="0.35">
      <c r="A40" s="577" t="s">
        <v>204</v>
      </c>
      <c r="B40" s="576" t="s">
        <v>210</v>
      </c>
      <c r="C40" s="228">
        <v>28.3</v>
      </c>
      <c r="D40" s="409">
        <v>29.7</v>
      </c>
      <c r="E40" s="409">
        <v>31.2</v>
      </c>
      <c r="F40" s="18"/>
      <c r="G40" s="47" t="s">
        <v>165</v>
      </c>
      <c r="H40" s="54">
        <v>288724610</v>
      </c>
      <c r="I40" s="42">
        <v>0</v>
      </c>
    </row>
    <row r="41" spans="1:9" ht="27" thickBot="1" x14ac:dyDescent="0.35">
      <c r="A41" s="541" t="s">
        <v>1666</v>
      </c>
      <c r="B41" s="578" t="s">
        <v>1668</v>
      </c>
      <c r="C41" s="545">
        <v>87.8</v>
      </c>
      <c r="D41" s="546">
        <v>92</v>
      </c>
      <c r="E41" s="546">
        <v>97</v>
      </c>
      <c r="F41" s="543"/>
      <c r="G41" s="32" t="s">
        <v>165</v>
      </c>
      <c r="H41" s="98">
        <v>288724610</v>
      </c>
      <c r="I41" s="92">
        <v>0</v>
      </c>
    </row>
    <row r="42" spans="1:9" ht="16.2" thickBot="1" x14ac:dyDescent="0.35">
      <c r="A42" s="44"/>
      <c r="B42" s="46" t="s">
        <v>211</v>
      </c>
      <c r="C42" s="409">
        <f>C26+C27+C28+C29+C30+C31+C32+C33+C34+C35+C36+C37+C38+C39+C40+C41</f>
        <v>651.49999999999989</v>
      </c>
      <c r="D42" s="409">
        <f>D26+D27+D28+D29+D30+D31+D32+D33+D34+D35+D36+D37+D38+D39+D40+D41</f>
        <v>700.30000000000007</v>
      </c>
      <c r="E42" s="409">
        <f>E26+E27+E28+E29+E30+E31+E32+E33+E34+E35+E36+E37+E38+E39+E40</f>
        <v>639.00000000000011</v>
      </c>
      <c r="F42" s="18"/>
      <c r="G42" s="47"/>
      <c r="H42" s="54"/>
      <c r="I42" s="42"/>
    </row>
    <row r="43" spans="1:9" ht="16.2" thickBot="1" x14ac:dyDescent="0.35">
      <c r="A43" s="44"/>
      <c r="B43" s="50" t="s">
        <v>630</v>
      </c>
      <c r="C43" s="531">
        <f>C24+C42</f>
        <v>12225.2</v>
      </c>
      <c r="D43" s="531">
        <f t="shared" ref="D43:E43" si="4">D24+D42</f>
        <v>13740.3</v>
      </c>
      <c r="E43" s="531">
        <f t="shared" si="4"/>
        <v>14321.699999999997</v>
      </c>
      <c r="F43" s="18"/>
      <c r="G43" s="46"/>
      <c r="H43" s="55"/>
      <c r="I43" s="54"/>
    </row>
    <row r="44" spans="1:9" x14ac:dyDescent="0.3">
      <c r="A44" s="51"/>
      <c r="B44" s="52"/>
      <c r="C44" s="53"/>
      <c r="D44" s="53"/>
      <c r="E44" s="53"/>
      <c r="F44" s="53"/>
      <c r="G44" s="31"/>
      <c r="H44" s="53"/>
      <c r="I44" s="53"/>
    </row>
    <row r="45" spans="1:9" ht="15" thickBot="1" x14ac:dyDescent="0.35">
      <c r="A45" s="77" t="s">
        <v>1517</v>
      </c>
      <c r="B45" s="475"/>
      <c r="C45" s="77"/>
      <c r="D45" s="77"/>
      <c r="E45" s="77"/>
      <c r="F45" s="78"/>
      <c r="G45" s="79"/>
      <c r="H45" s="41"/>
      <c r="I45" s="41"/>
    </row>
    <row r="46" spans="1:9" ht="57.6" customHeight="1" thickBot="1" x14ac:dyDescent="0.35">
      <c r="A46" s="80" t="s">
        <v>17</v>
      </c>
      <c r="B46" s="81" t="s">
        <v>358</v>
      </c>
      <c r="C46" s="81" t="s">
        <v>152</v>
      </c>
      <c r="D46" s="81" t="s">
        <v>153</v>
      </c>
      <c r="E46" s="81" t="s">
        <v>154</v>
      </c>
      <c r="F46" s="81" t="s">
        <v>18</v>
      </c>
      <c r="G46" s="81" t="s">
        <v>160</v>
      </c>
      <c r="H46" s="81" t="s">
        <v>155</v>
      </c>
      <c r="I46" s="81" t="s">
        <v>178</v>
      </c>
    </row>
    <row r="47" spans="1:9" ht="15" thickBot="1" x14ac:dyDescent="0.35">
      <c r="A47" s="82">
        <v>1</v>
      </c>
      <c r="B47" s="83">
        <v>2</v>
      </c>
      <c r="C47" s="83">
        <v>3</v>
      </c>
      <c r="D47" s="83">
        <v>4</v>
      </c>
      <c r="E47" s="83">
        <v>5</v>
      </c>
      <c r="F47" s="83">
        <v>6</v>
      </c>
      <c r="G47" s="83">
        <v>7</v>
      </c>
      <c r="H47" s="83">
        <v>8</v>
      </c>
      <c r="I47" s="83">
        <v>9</v>
      </c>
    </row>
    <row r="48" spans="1:9" ht="27" thickBot="1" x14ac:dyDescent="0.35">
      <c r="A48" s="365" t="s">
        <v>158</v>
      </c>
      <c r="B48" s="366" t="s">
        <v>243</v>
      </c>
      <c r="C48" s="367"/>
      <c r="D48" s="367"/>
      <c r="E48" s="367"/>
      <c r="F48" s="368" t="s">
        <v>224</v>
      </c>
      <c r="G48" s="366"/>
      <c r="H48" s="367"/>
      <c r="I48" s="367"/>
    </row>
    <row r="49" spans="1:9" ht="40.200000000000003" thickBot="1" x14ac:dyDescent="0.35">
      <c r="A49" s="369" t="s">
        <v>157</v>
      </c>
      <c r="B49" s="370" t="s">
        <v>244</v>
      </c>
      <c r="C49" s="371"/>
      <c r="D49" s="371"/>
      <c r="E49" s="371"/>
      <c r="F49" s="372" t="s">
        <v>225</v>
      </c>
      <c r="G49" s="370"/>
      <c r="H49" s="371"/>
      <c r="I49" s="371"/>
    </row>
    <row r="50" spans="1:9" ht="15" customHeight="1" thickBot="1" x14ac:dyDescent="0.35">
      <c r="A50" s="709" t="s">
        <v>226</v>
      </c>
      <c r="B50" s="717" t="s">
        <v>230</v>
      </c>
      <c r="C50" s="373">
        <f>C62+C68+C56</f>
        <v>443.3</v>
      </c>
      <c r="D50" s="373">
        <f t="shared" ref="D50:E54" si="5">D62+D68+D56</f>
        <v>0</v>
      </c>
      <c r="E50" s="373">
        <f t="shared" si="5"/>
        <v>0</v>
      </c>
      <c r="F50" s="84" t="s">
        <v>229</v>
      </c>
      <c r="G50" s="375" t="s">
        <v>161</v>
      </c>
      <c r="H50" s="376">
        <v>288724610</v>
      </c>
      <c r="I50" s="375">
        <v>0</v>
      </c>
    </row>
    <row r="51" spans="1:9" ht="14.4" customHeight="1" thickBot="1" x14ac:dyDescent="0.35">
      <c r="A51" s="709"/>
      <c r="B51" s="718"/>
      <c r="C51" s="373">
        <f>C63+C69+C57</f>
        <v>421.8</v>
      </c>
      <c r="D51" s="374">
        <f t="shared" si="5"/>
        <v>822.9</v>
      </c>
      <c r="E51" s="374">
        <f t="shared" si="5"/>
        <v>3949.9</v>
      </c>
      <c r="F51" s="377"/>
      <c r="G51" s="375" t="s">
        <v>164</v>
      </c>
      <c r="H51" s="378"/>
      <c r="I51" s="375"/>
    </row>
    <row r="52" spans="1:9" ht="15" thickBot="1" x14ac:dyDescent="0.35">
      <c r="A52" s="709"/>
      <c r="B52" s="718"/>
      <c r="C52" s="374">
        <f>C64+C70+C58</f>
        <v>0</v>
      </c>
      <c r="D52" s="374">
        <f t="shared" si="5"/>
        <v>0</v>
      </c>
      <c r="E52" s="374">
        <f t="shared" si="5"/>
        <v>0</v>
      </c>
      <c r="F52" s="377"/>
      <c r="G52" s="375" t="s">
        <v>227</v>
      </c>
      <c r="H52" s="378"/>
      <c r="I52" s="375"/>
    </row>
    <row r="53" spans="1:9" ht="15" thickBot="1" x14ac:dyDescent="0.35">
      <c r="A53" s="709"/>
      <c r="B53" s="718"/>
      <c r="C53" s="373">
        <f>C65+C71+C59</f>
        <v>527</v>
      </c>
      <c r="D53" s="374">
        <f t="shared" si="5"/>
        <v>0</v>
      </c>
      <c r="E53" s="374">
        <f t="shared" si="5"/>
        <v>0</v>
      </c>
      <c r="F53" s="377"/>
      <c r="G53" s="375" t="s">
        <v>162</v>
      </c>
      <c r="H53" s="378"/>
      <c r="I53" s="375"/>
    </row>
    <row r="54" spans="1:9" ht="15" thickBot="1" x14ac:dyDescent="0.35">
      <c r="A54" s="709"/>
      <c r="B54" s="718"/>
      <c r="C54" s="373">
        <f>C66+C72+C60</f>
        <v>873</v>
      </c>
      <c r="D54" s="374">
        <f t="shared" si="5"/>
        <v>2743</v>
      </c>
      <c r="E54" s="374">
        <f t="shared" si="5"/>
        <v>0</v>
      </c>
      <c r="F54" s="377"/>
      <c r="G54" s="375" t="s">
        <v>228</v>
      </c>
      <c r="H54" s="378"/>
      <c r="I54" s="375"/>
    </row>
    <row r="55" spans="1:9" ht="15" thickBot="1" x14ac:dyDescent="0.35">
      <c r="A55" s="710"/>
      <c r="B55" s="719"/>
      <c r="C55" s="380">
        <f>SUM(C50:C54)</f>
        <v>2265.1</v>
      </c>
      <c r="D55" s="389">
        <f>SUM(D50:D54)</f>
        <v>3565.9</v>
      </c>
      <c r="E55" s="389">
        <f>SUM(E50:E54)</f>
        <v>3949.9</v>
      </c>
      <c r="F55" s="381"/>
      <c r="G55" s="380" t="s">
        <v>166</v>
      </c>
      <c r="H55" s="382"/>
      <c r="I55" s="383"/>
    </row>
    <row r="56" spans="1:9" ht="15" customHeight="1" thickBot="1" x14ac:dyDescent="0.35">
      <c r="A56" s="708"/>
      <c r="B56" s="687" t="s">
        <v>884</v>
      </c>
      <c r="C56" s="547">
        <v>440</v>
      </c>
      <c r="D56" s="281"/>
      <c r="E56" s="281"/>
      <c r="F56" s="548"/>
      <c r="G56" s="281" t="s">
        <v>161</v>
      </c>
      <c r="H56" s="549">
        <v>30492940</v>
      </c>
      <c r="I56" s="281"/>
    </row>
    <row r="57" spans="1:9" ht="15" thickBot="1" x14ac:dyDescent="0.35">
      <c r="A57" s="709"/>
      <c r="B57" s="688"/>
      <c r="C57" s="375"/>
      <c r="D57" s="375"/>
      <c r="E57" s="375"/>
      <c r="F57" s="377"/>
      <c r="G57" s="375" t="s">
        <v>164</v>
      </c>
      <c r="H57" s="378"/>
      <c r="I57" s="375"/>
    </row>
    <row r="58" spans="1:9" ht="15" thickBot="1" x14ac:dyDescent="0.35">
      <c r="A58" s="709"/>
      <c r="B58" s="688"/>
      <c r="C58" s="375"/>
      <c r="D58" s="375"/>
      <c r="E58" s="375"/>
      <c r="F58" s="377"/>
      <c r="G58" s="375" t="s">
        <v>227</v>
      </c>
      <c r="H58" s="378"/>
      <c r="I58" s="375"/>
    </row>
    <row r="59" spans="1:9" ht="15" thickBot="1" x14ac:dyDescent="0.35">
      <c r="A59" s="709"/>
      <c r="B59" s="688"/>
      <c r="C59" s="375"/>
      <c r="D59" s="375"/>
      <c r="E59" s="375"/>
      <c r="F59" s="377"/>
      <c r="G59" s="375" t="s">
        <v>162</v>
      </c>
      <c r="H59" s="378"/>
      <c r="I59" s="375"/>
    </row>
    <row r="60" spans="1:9" ht="15" thickBot="1" x14ac:dyDescent="0.35">
      <c r="A60" s="709"/>
      <c r="B60" s="688"/>
      <c r="C60" s="375"/>
      <c r="D60" s="375"/>
      <c r="E60" s="375"/>
      <c r="F60" s="377"/>
      <c r="G60" s="375" t="s">
        <v>228</v>
      </c>
      <c r="H60" s="378"/>
      <c r="I60" s="375"/>
    </row>
    <row r="61" spans="1:9" ht="15" thickBot="1" x14ac:dyDescent="0.35">
      <c r="A61" s="710"/>
      <c r="B61" s="689"/>
      <c r="C61" s="385">
        <f>SUM(C56:C60)</f>
        <v>440</v>
      </c>
      <c r="D61" s="383">
        <f t="shared" ref="D61:E61" si="6">SUM(D56:D60)</f>
        <v>0</v>
      </c>
      <c r="E61" s="383">
        <f t="shared" si="6"/>
        <v>0</v>
      </c>
      <c r="F61" s="381"/>
      <c r="G61" s="380" t="s">
        <v>166</v>
      </c>
      <c r="H61" s="382"/>
      <c r="I61" s="383"/>
    </row>
    <row r="62" spans="1:9" ht="15" customHeight="1" thickBot="1" x14ac:dyDescent="0.35">
      <c r="A62" s="708"/>
      <c r="B62" s="687" t="s">
        <v>727</v>
      </c>
      <c r="C62" s="375">
        <v>3.3</v>
      </c>
      <c r="D62" s="375">
        <v>0</v>
      </c>
      <c r="E62" s="375">
        <v>0</v>
      </c>
      <c r="F62" s="84"/>
      <c r="G62" s="375" t="s">
        <v>161</v>
      </c>
      <c r="H62" s="376">
        <v>288724610</v>
      </c>
      <c r="I62" s="375">
        <v>0</v>
      </c>
    </row>
    <row r="63" spans="1:9" ht="15" thickBot="1" x14ac:dyDescent="0.35">
      <c r="A63" s="709"/>
      <c r="B63" s="688"/>
      <c r="C63" s="375">
        <v>159.80000000000001</v>
      </c>
      <c r="D63" s="375">
        <v>0</v>
      </c>
      <c r="E63" s="375">
        <v>0</v>
      </c>
      <c r="F63" s="377"/>
      <c r="G63" s="375" t="s">
        <v>164</v>
      </c>
      <c r="H63" s="378"/>
      <c r="I63" s="375"/>
    </row>
    <row r="64" spans="1:9" ht="15" thickBot="1" x14ac:dyDescent="0.35">
      <c r="A64" s="709"/>
      <c r="B64" s="688"/>
      <c r="C64" s="375"/>
      <c r="D64" s="375"/>
      <c r="E64" s="375"/>
      <c r="F64" s="377"/>
      <c r="G64" s="375" t="s">
        <v>227</v>
      </c>
      <c r="H64" s="378"/>
      <c r="I64" s="375"/>
    </row>
    <row r="65" spans="1:10" ht="15" thickBot="1" x14ac:dyDescent="0.35">
      <c r="A65" s="709"/>
      <c r="B65" s="688"/>
      <c r="C65" s="384">
        <v>527</v>
      </c>
      <c r="D65" s="375">
        <v>0</v>
      </c>
      <c r="E65" s="375">
        <v>0</v>
      </c>
      <c r="F65" s="377"/>
      <c r="G65" s="375" t="s">
        <v>162</v>
      </c>
      <c r="H65" s="378"/>
      <c r="I65" s="375"/>
    </row>
    <row r="66" spans="1:10" ht="15" thickBot="1" x14ac:dyDescent="0.35">
      <c r="A66" s="709"/>
      <c r="B66" s="688"/>
      <c r="C66" s="375"/>
      <c r="D66" s="375"/>
      <c r="E66" s="375"/>
      <c r="F66" s="377"/>
      <c r="G66" s="375" t="s">
        <v>228</v>
      </c>
      <c r="H66" s="378"/>
      <c r="I66" s="375"/>
    </row>
    <row r="67" spans="1:10" ht="15" thickBot="1" x14ac:dyDescent="0.35">
      <c r="A67" s="710"/>
      <c r="B67" s="689"/>
      <c r="C67" s="383">
        <f>SUM(C62:C66)</f>
        <v>690.1</v>
      </c>
      <c r="D67" s="383">
        <f t="shared" ref="D67:E67" si="7">SUM(D62:D66)</f>
        <v>0</v>
      </c>
      <c r="E67" s="383">
        <f t="shared" si="7"/>
        <v>0</v>
      </c>
      <c r="F67" s="381"/>
      <c r="G67" s="380" t="s">
        <v>166</v>
      </c>
      <c r="H67" s="382"/>
      <c r="I67" s="383"/>
    </row>
    <row r="68" spans="1:10" ht="15" customHeight="1" thickBot="1" x14ac:dyDescent="0.35">
      <c r="A68" s="709"/>
      <c r="B68" s="687" t="s">
        <v>1546</v>
      </c>
      <c r="C68" s="375"/>
      <c r="D68" s="375"/>
      <c r="E68" s="375"/>
      <c r="F68" s="84"/>
      <c r="G68" s="375" t="s">
        <v>161</v>
      </c>
      <c r="H68" s="376">
        <v>288724610</v>
      </c>
      <c r="I68" s="375">
        <v>0</v>
      </c>
    </row>
    <row r="69" spans="1:10" ht="15" thickBot="1" x14ac:dyDescent="0.35">
      <c r="A69" s="709"/>
      <c r="B69" s="688"/>
      <c r="C69" s="384">
        <v>262</v>
      </c>
      <c r="D69" s="375">
        <v>822.9</v>
      </c>
      <c r="E69" s="375">
        <v>3949.9</v>
      </c>
      <c r="F69" s="377"/>
      <c r="G69" s="375" t="s">
        <v>164</v>
      </c>
      <c r="H69" s="378"/>
      <c r="I69" s="375"/>
    </row>
    <row r="70" spans="1:10" ht="15" thickBot="1" x14ac:dyDescent="0.35">
      <c r="A70" s="709"/>
      <c r="B70" s="688"/>
      <c r="C70" s="375"/>
      <c r="D70" s="375"/>
      <c r="E70" s="375"/>
      <c r="F70" s="377"/>
      <c r="G70" s="375" t="s">
        <v>227</v>
      </c>
      <c r="H70" s="378"/>
      <c r="I70" s="375"/>
    </row>
    <row r="71" spans="1:10" ht="15" thickBot="1" x14ac:dyDescent="0.35">
      <c r="A71" s="709"/>
      <c r="B71" s="688"/>
      <c r="C71" s="375"/>
      <c r="D71" s="375"/>
      <c r="E71" s="375"/>
      <c r="F71" s="377"/>
      <c r="G71" s="375" t="s">
        <v>162</v>
      </c>
      <c r="H71" s="378"/>
      <c r="I71" s="375"/>
    </row>
    <row r="72" spans="1:10" ht="15" thickBot="1" x14ac:dyDescent="0.35">
      <c r="A72" s="709"/>
      <c r="B72" s="688"/>
      <c r="C72" s="384">
        <v>873</v>
      </c>
      <c r="D72" s="384">
        <v>2743</v>
      </c>
      <c r="E72" s="375"/>
      <c r="F72" s="377"/>
      <c r="G72" s="375" t="s">
        <v>228</v>
      </c>
      <c r="H72" s="378"/>
      <c r="I72" s="375"/>
    </row>
    <row r="73" spans="1:10" ht="15" thickBot="1" x14ac:dyDescent="0.35">
      <c r="A73" s="710"/>
      <c r="B73" s="689"/>
      <c r="C73" s="383">
        <f>SUM(C68:C72)</f>
        <v>1135</v>
      </c>
      <c r="D73" s="383">
        <f t="shared" ref="D73:E73" si="8">SUM(D68:D72)</f>
        <v>3565.9</v>
      </c>
      <c r="E73" s="383">
        <f t="shared" si="8"/>
        <v>3949.9</v>
      </c>
      <c r="F73" s="381"/>
      <c r="G73" s="380" t="s">
        <v>166</v>
      </c>
      <c r="H73" s="382"/>
      <c r="I73" s="383"/>
    </row>
    <row r="74" spans="1:10" ht="15" customHeight="1" thickBot="1" x14ac:dyDescent="0.35">
      <c r="A74" s="709" t="s">
        <v>168</v>
      </c>
      <c r="B74" s="717" t="s">
        <v>232</v>
      </c>
      <c r="C74" s="374">
        <f>C80*1</f>
        <v>91.1</v>
      </c>
      <c r="D74" s="374">
        <f t="shared" ref="D74:E78" si="9">D80*1</f>
        <v>14.8</v>
      </c>
      <c r="E74" s="374">
        <f t="shared" si="9"/>
        <v>0</v>
      </c>
      <c r="F74" s="84" t="s">
        <v>231</v>
      </c>
      <c r="G74" s="375" t="s">
        <v>161</v>
      </c>
      <c r="H74" s="376"/>
      <c r="I74" s="375"/>
      <c r="J74" s="579"/>
    </row>
    <row r="75" spans="1:10" ht="15" thickBot="1" x14ac:dyDescent="0.35">
      <c r="A75" s="709"/>
      <c r="B75" s="718"/>
      <c r="C75" s="374">
        <f>C81*1</f>
        <v>0</v>
      </c>
      <c r="D75" s="374">
        <f t="shared" si="9"/>
        <v>0</v>
      </c>
      <c r="E75" s="374">
        <f t="shared" si="9"/>
        <v>0</v>
      </c>
      <c r="F75" s="377"/>
      <c r="G75" s="375" t="s">
        <v>164</v>
      </c>
      <c r="H75" s="378"/>
      <c r="I75" s="375"/>
    </row>
    <row r="76" spans="1:10" ht="15" thickBot="1" x14ac:dyDescent="0.35">
      <c r="A76" s="709"/>
      <c r="B76" s="718"/>
      <c r="C76" s="374">
        <f>C82*1</f>
        <v>0</v>
      </c>
      <c r="D76" s="374">
        <f t="shared" si="9"/>
        <v>0</v>
      </c>
      <c r="E76" s="374">
        <f t="shared" si="9"/>
        <v>0</v>
      </c>
      <c r="F76" s="377"/>
      <c r="G76" s="375" t="s">
        <v>227</v>
      </c>
      <c r="H76" s="378"/>
      <c r="I76" s="375"/>
    </row>
    <row r="77" spans="1:10" ht="15" thickBot="1" x14ac:dyDescent="0.35">
      <c r="A77" s="709"/>
      <c r="B77" s="718"/>
      <c r="C77" s="374">
        <f>C83*1</f>
        <v>0</v>
      </c>
      <c r="D77" s="374">
        <f t="shared" si="9"/>
        <v>0</v>
      </c>
      <c r="E77" s="374">
        <f t="shared" si="9"/>
        <v>0</v>
      </c>
      <c r="F77" s="377"/>
      <c r="G77" s="375" t="s">
        <v>162</v>
      </c>
      <c r="H77" s="378"/>
      <c r="I77" s="375"/>
    </row>
    <row r="78" spans="1:10" ht="15" thickBot="1" x14ac:dyDescent="0.35">
      <c r="A78" s="709"/>
      <c r="B78" s="718"/>
      <c r="C78" s="374">
        <f>C84*1</f>
        <v>0</v>
      </c>
      <c r="D78" s="374">
        <f t="shared" si="9"/>
        <v>0</v>
      </c>
      <c r="E78" s="374">
        <f t="shared" si="9"/>
        <v>0</v>
      </c>
      <c r="F78" s="377"/>
      <c r="G78" s="375" t="s">
        <v>228</v>
      </c>
      <c r="H78" s="378"/>
      <c r="I78" s="375"/>
    </row>
    <row r="79" spans="1:10" ht="15" thickBot="1" x14ac:dyDescent="0.35">
      <c r="A79" s="710"/>
      <c r="B79" s="719"/>
      <c r="C79" s="380">
        <f>SUM(C74:C78)</f>
        <v>91.1</v>
      </c>
      <c r="D79" s="380">
        <f t="shared" ref="D79:E79" si="10">SUM(D74:D78)</f>
        <v>14.8</v>
      </c>
      <c r="E79" s="380">
        <f t="shared" si="10"/>
        <v>0</v>
      </c>
      <c r="F79" s="381"/>
      <c r="G79" s="380" t="s">
        <v>166</v>
      </c>
      <c r="H79" s="382"/>
      <c r="I79" s="383"/>
    </row>
    <row r="80" spans="1:10" ht="15" thickBot="1" x14ac:dyDescent="0.35">
      <c r="A80" s="709"/>
      <c r="B80" s="720" t="s">
        <v>1547</v>
      </c>
      <c r="C80" s="375">
        <v>91.1</v>
      </c>
      <c r="D80" s="375">
        <v>14.8</v>
      </c>
      <c r="E80" s="375"/>
      <c r="F80" s="84"/>
      <c r="G80" s="375" t="s">
        <v>161</v>
      </c>
      <c r="H80" s="376">
        <v>30492940</v>
      </c>
      <c r="I80" s="375"/>
    </row>
    <row r="81" spans="1:9" ht="15" thickBot="1" x14ac:dyDescent="0.35">
      <c r="A81" s="709"/>
      <c r="B81" s="721"/>
      <c r="C81" s="375"/>
      <c r="D81" s="375"/>
      <c r="E81" s="375"/>
      <c r="F81" s="377"/>
      <c r="G81" s="375" t="s">
        <v>164</v>
      </c>
      <c r="H81" s="378"/>
      <c r="I81" s="375"/>
    </row>
    <row r="82" spans="1:9" ht="15" thickBot="1" x14ac:dyDescent="0.35">
      <c r="A82" s="709"/>
      <c r="B82" s="721"/>
      <c r="C82" s="375"/>
      <c r="D82" s="375"/>
      <c r="E82" s="375"/>
      <c r="F82" s="377"/>
      <c r="G82" s="375" t="s">
        <v>227</v>
      </c>
      <c r="H82" s="378"/>
      <c r="I82" s="375"/>
    </row>
    <row r="83" spans="1:9" ht="15" thickBot="1" x14ac:dyDescent="0.35">
      <c r="A83" s="709"/>
      <c r="B83" s="721"/>
      <c r="C83" s="375"/>
      <c r="D83" s="375"/>
      <c r="E83" s="375"/>
      <c r="F83" s="377"/>
      <c r="G83" s="375" t="s">
        <v>162</v>
      </c>
      <c r="H83" s="378"/>
      <c r="I83" s="375"/>
    </row>
    <row r="84" spans="1:9" ht="15" thickBot="1" x14ac:dyDescent="0.35">
      <c r="A84" s="709"/>
      <c r="B84" s="721"/>
      <c r="C84" s="375"/>
      <c r="D84" s="375"/>
      <c r="E84" s="375"/>
      <c r="F84" s="377"/>
      <c r="G84" s="375" t="s">
        <v>228</v>
      </c>
      <c r="H84" s="378"/>
      <c r="I84" s="375"/>
    </row>
    <row r="85" spans="1:9" ht="15" thickBot="1" x14ac:dyDescent="0.35">
      <c r="A85" s="710"/>
      <c r="B85" s="722"/>
      <c r="C85" s="383">
        <f>SUM(C80:C84)</f>
        <v>91.1</v>
      </c>
      <c r="D85" s="383">
        <f t="shared" ref="D85:E85" si="11">SUM(D80:D84)</f>
        <v>14.8</v>
      </c>
      <c r="E85" s="383">
        <f t="shared" si="11"/>
        <v>0</v>
      </c>
      <c r="F85" s="381"/>
      <c r="G85" s="380" t="s">
        <v>166</v>
      </c>
      <c r="H85" s="382"/>
      <c r="I85" s="383"/>
    </row>
    <row r="86" spans="1:9" ht="15" thickBot="1" x14ac:dyDescent="0.35">
      <c r="A86" s="379"/>
      <c r="B86" s="386" t="s">
        <v>233</v>
      </c>
      <c r="C86" s="387"/>
      <c r="D86" s="387"/>
      <c r="E86" s="387"/>
      <c r="F86" s="387"/>
      <c r="G86" s="374"/>
      <c r="H86" s="376"/>
      <c r="I86" s="376"/>
    </row>
    <row r="87" spans="1:9" ht="27" thickBot="1" x14ac:dyDescent="0.35">
      <c r="A87" s="365" t="s">
        <v>234</v>
      </c>
      <c r="B87" s="366" t="s">
        <v>246</v>
      </c>
      <c r="C87" s="367"/>
      <c r="D87" s="367"/>
      <c r="E87" s="367"/>
      <c r="F87" s="368" t="s">
        <v>237</v>
      </c>
      <c r="G87" s="366"/>
      <c r="H87" s="367"/>
      <c r="I87" s="367"/>
    </row>
    <row r="88" spans="1:9" ht="15" customHeight="1" thickBot="1" x14ac:dyDescent="0.35">
      <c r="A88" s="369" t="s">
        <v>235</v>
      </c>
      <c r="B88" s="370" t="s">
        <v>247</v>
      </c>
      <c r="C88" s="371"/>
      <c r="D88" s="371"/>
      <c r="E88" s="371"/>
      <c r="F88" s="372" t="s">
        <v>236</v>
      </c>
      <c r="G88" s="370"/>
      <c r="H88" s="371"/>
      <c r="I88" s="371"/>
    </row>
    <row r="89" spans="1:9" ht="15" customHeight="1" thickBot="1" x14ac:dyDescent="0.35">
      <c r="A89" s="708" t="s">
        <v>238</v>
      </c>
      <c r="B89" s="717" t="s">
        <v>239</v>
      </c>
      <c r="C89" s="550"/>
      <c r="D89" s="550"/>
      <c r="E89" s="550"/>
      <c r="F89" s="548" t="s">
        <v>240</v>
      </c>
      <c r="G89" s="281" t="s">
        <v>161</v>
      </c>
      <c r="H89" s="549">
        <v>288724610</v>
      </c>
      <c r="I89" s="281">
        <v>0</v>
      </c>
    </row>
    <row r="90" spans="1:9" ht="15" thickBot="1" x14ac:dyDescent="0.35">
      <c r="A90" s="709"/>
      <c r="B90" s="718"/>
      <c r="C90" s="387"/>
      <c r="D90" s="387"/>
      <c r="E90" s="387"/>
      <c r="F90" s="377"/>
      <c r="G90" s="375" t="s">
        <v>164</v>
      </c>
      <c r="H90" s="378"/>
      <c r="I90" s="375"/>
    </row>
    <row r="91" spans="1:9" ht="15" thickBot="1" x14ac:dyDescent="0.35">
      <c r="A91" s="709"/>
      <c r="B91" s="718"/>
      <c r="C91" s="387"/>
      <c r="D91" s="387"/>
      <c r="E91" s="387"/>
      <c r="F91" s="377"/>
      <c r="G91" s="375" t="s">
        <v>227</v>
      </c>
      <c r="H91" s="378"/>
      <c r="I91" s="375"/>
    </row>
    <row r="92" spans="1:9" ht="15" thickBot="1" x14ac:dyDescent="0.35">
      <c r="A92" s="709"/>
      <c r="B92" s="718"/>
      <c r="C92" s="387"/>
      <c r="D92" s="387"/>
      <c r="E92" s="387"/>
      <c r="F92" s="377"/>
      <c r="G92" s="375" t="s">
        <v>162</v>
      </c>
      <c r="H92" s="378"/>
      <c r="I92" s="375"/>
    </row>
    <row r="93" spans="1:9" ht="15" thickBot="1" x14ac:dyDescent="0.35">
      <c r="A93" s="709"/>
      <c r="B93" s="718"/>
      <c r="C93" s="387"/>
      <c r="D93" s="387"/>
      <c r="E93" s="387"/>
      <c r="F93" s="377"/>
      <c r="G93" s="375" t="s">
        <v>228</v>
      </c>
      <c r="H93" s="378"/>
      <c r="I93" s="375"/>
    </row>
    <row r="94" spans="1:9" ht="15" thickBot="1" x14ac:dyDescent="0.35">
      <c r="A94" s="710"/>
      <c r="B94" s="719"/>
      <c r="C94" s="388"/>
      <c r="D94" s="388"/>
      <c r="E94" s="388"/>
      <c r="F94" s="381"/>
      <c r="G94" s="380" t="s">
        <v>166</v>
      </c>
      <c r="H94" s="382"/>
      <c r="I94" s="383"/>
    </row>
    <row r="95" spans="1:9" ht="15" customHeight="1" thickBot="1" x14ac:dyDescent="0.35">
      <c r="A95" s="709"/>
      <c r="B95" s="687" t="s">
        <v>1548</v>
      </c>
      <c r="C95" s="387"/>
      <c r="D95" s="387"/>
      <c r="E95" s="387"/>
      <c r="F95" s="84"/>
      <c r="G95" s="375" t="s">
        <v>161</v>
      </c>
      <c r="H95" s="376">
        <v>288724610</v>
      </c>
      <c r="I95" s="375"/>
    </row>
    <row r="96" spans="1:9" ht="15" thickBot="1" x14ac:dyDescent="0.35">
      <c r="A96" s="709"/>
      <c r="B96" s="688"/>
      <c r="C96" s="387"/>
      <c r="D96" s="387"/>
      <c r="E96" s="387"/>
      <c r="F96" s="377"/>
      <c r="G96" s="375" t="s">
        <v>164</v>
      </c>
      <c r="H96" s="378"/>
      <c r="I96" s="375"/>
    </row>
    <row r="97" spans="1:10" ht="15" thickBot="1" x14ac:dyDescent="0.35">
      <c r="A97" s="709"/>
      <c r="B97" s="688"/>
      <c r="C97" s="387"/>
      <c r="D97" s="387"/>
      <c r="E97" s="387"/>
      <c r="F97" s="377"/>
      <c r="G97" s="375" t="s">
        <v>227</v>
      </c>
      <c r="H97" s="378"/>
      <c r="I97" s="375"/>
    </row>
    <row r="98" spans="1:10" ht="15" thickBot="1" x14ac:dyDescent="0.35">
      <c r="A98" s="709"/>
      <c r="B98" s="688"/>
      <c r="C98" s="387"/>
      <c r="D98" s="387"/>
      <c r="E98" s="387"/>
      <c r="F98" s="377"/>
      <c r="G98" s="375" t="s">
        <v>162</v>
      </c>
      <c r="H98" s="378"/>
      <c r="I98" s="375"/>
    </row>
    <row r="99" spans="1:10" ht="15" thickBot="1" x14ac:dyDescent="0.35">
      <c r="A99" s="709"/>
      <c r="B99" s="688"/>
      <c r="C99" s="387"/>
      <c r="D99" s="387"/>
      <c r="E99" s="387"/>
      <c r="F99" s="377"/>
      <c r="G99" s="375" t="s">
        <v>228</v>
      </c>
      <c r="H99" s="378"/>
      <c r="I99" s="375"/>
    </row>
    <row r="100" spans="1:10" ht="15" thickBot="1" x14ac:dyDescent="0.35">
      <c r="A100" s="710"/>
      <c r="B100" s="689"/>
      <c r="C100" s="388"/>
      <c r="D100" s="388"/>
      <c r="E100" s="388"/>
      <c r="F100" s="381"/>
      <c r="G100" s="380" t="s">
        <v>166</v>
      </c>
      <c r="H100" s="382"/>
      <c r="I100" s="383"/>
      <c r="J100" s="580"/>
    </row>
    <row r="101" spans="1:10" ht="15" customHeight="1" thickBot="1" x14ac:dyDescent="0.35">
      <c r="A101" s="709" t="s">
        <v>248</v>
      </c>
      <c r="B101" s="723" t="s">
        <v>250</v>
      </c>
      <c r="C101" s="374">
        <f>C107+C113+C119+C125+C131</f>
        <v>32.5</v>
      </c>
      <c r="D101" s="374">
        <f t="shared" ref="D101:E105" si="12">D107+D113+D119+D125+D131</f>
        <v>13511.4</v>
      </c>
      <c r="E101" s="374">
        <f t="shared" si="12"/>
        <v>325</v>
      </c>
      <c r="F101" s="84" t="s">
        <v>249</v>
      </c>
      <c r="G101" s="375" t="s">
        <v>161</v>
      </c>
      <c r="H101" s="376">
        <v>288724610</v>
      </c>
      <c r="I101" s="375">
        <v>0</v>
      </c>
    </row>
    <row r="102" spans="1:10" ht="15" thickBot="1" x14ac:dyDescent="0.35">
      <c r="A102" s="709"/>
      <c r="B102" s="724"/>
      <c r="C102" s="373">
        <f>C108+C114+C120+C126+C132</f>
        <v>964.3</v>
      </c>
      <c r="D102" s="374">
        <f t="shared" si="12"/>
        <v>0</v>
      </c>
      <c r="E102" s="374">
        <f t="shared" si="12"/>
        <v>0</v>
      </c>
      <c r="F102" s="377"/>
      <c r="G102" s="375" t="s">
        <v>164</v>
      </c>
      <c r="H102" s="378"/>
      <c r="I102" s="375"/>
    </row>
    <row r="103" spans="1:10" ht="15" thickBot="1" x14ac:dyDescent="0.35">
      <c r="A103" s="709"/>
      <c r="B103" s="724"/>
      <c r="C103" s="374">
        <f>C109+C115+C121+C127+C133</f>
        <v>7232.7</v>
      </c>
      <c r="D103" s="374">
        <f t="shared" si="12"/>
        <v>0</v>
      </c>
      <c r="E103" s="374">
        <f t="shared" si="12"/>
        <v>0</v>
      </c>
      <c r="F103" s="377"/>
      <c r="G103" s="375" t="s">
        <v>227</v>
      </c>
      <c r="H103" s="378"/>
      <c r="I103" s="375"/>
    </row>
    <row r="104" spans="1:10" ht="15" thickBot="1" x14ac:dyDescent="0.35">
      <c r="A104" s="709"/>
      <c r="B104" s="724"/>
      <c r="C104" s="374">
        <f>C110+C116+C122+C128+C134</f>
        <v>0</v>
      </c>
      <c r="D104" s="374">
        <f t="shared" si="12"/>
        <v>303</v>
      </c>
      <c r="E104" s="374">
        <f t="shared" si="12"/>
        <v>473.9</v>
      </c>
      <c r="F104" s="377"/>
      <c r="G104" s="375" t="s">
        <v>162</v>
      </c>
      <c r="H104" s="378"/>
      <c r="I104" s="375"/>
    </row>
    <row r="105" spans="1:10" ht="15" thickBot="1" x14ac:dyDescent="0.35">
      <c r="A105" s="709"/>
      <c r="B105" s="724"/>
      <c r="C105" s="373">
        <f>C111+C117+C123+C129+C135</f>
        <v>4419</v>
      </c>
      <c r="D105" s="374">
        <f t="shared" si="12"/>
        <v>3337</v>
      </c>
      <c r="E105" s="374">
        <f t="shared" si="12"/>
        <v>0</v>
      </c>
      <c r="F105" s="377"/>
      <c r="G105" s="375" t="s">
        <v>228</v>
      </c>
      <c r="H105" s="378"/>
      <c r="I105" s="375"/>
    </row>
    <row r="106" spans="1:10" ht="30" customHeight="1" thickBot="1" x14ac:dyDescent="0.35">
      <c r="A106" s="710"/>
      <c r="B106" s="725"/>
      <c r="C106" s="380">
        <f>SUM(C101:C105)</f>
        <v>12648.5</v>
      </c>
      <c r="D106" s="380">
        <f t="shared" ref="D106:E106" si="13">SUM(D101:D105)</f>
        <v>17151.400000000001</v>
      </c>
      <c r="E106" s="380">
        <f t="shared" si="13"/>
        <v>798.9</v>
      </c>
      <c r="F106" s="381"/>
      <c r="G106" s="380" t="s">
        <v>166</v>
      </c>
      <c r="H106" s="382"/>
      <c r="I106" s="383"/>
    </row>
    <row r="107" spans="1:10" ht="15" customHeight="1" thickBot="1" x14ac:dyDescent="0.35">
      <c r="A107" s="708"/>
      <c r="B107" s="687" t="s">
        <v>728</v>
      </c>
      <c r="C107" s="375"/>
      <c r="D107" s="375">
        <v>11993.8</v>
      </c>
      <c r="E107" s="375"/>
      <c r="F107" s="377"/>
      <c r="G107" s="375" t="s">
        <v>161</v>
      </c>
      <c r="H107" s="376">
        <v>288724610</v>
      </c>
      <c r="I107" s="375">
        <v>0</v>
      </c>
    </row>
    <row r="108" spans="1:10" ht="15" thickBot="1" x14ac:dyDescent="0.35">
      <c r="A108" s="709"/>
      <c r="B108" s="688"/>
      <c r="C108" s="375">
        <v>83.3</v>
      </c>
      <c r="D108" s="375"/>
      <c r="E108" s="375"/>
      <c r="F108" s="377"/>
      <c r="G108" s="375" t="s">
        <v>164</v>
      </c>
      <c r="H108" s="378"/>
      <c r="I108" s="375"/>
    </row>
    <row r="109" spans="1:10" ht="15" thickBot="1" x14ac:dyDescent="0.35">
      <c r="A109" s="709"/>
      <c r="B109" s="688"/>
      <c r="C109" s="375">
        <v>7232.7</v>
      </c>
      <c r="D109" s="375"/>
      <c r="E109" s="375"/>
      <c r="F109" s="377"/>
      <c r="G109" s="375" t="s">
        <v>227</v>
      </c>
      <c r="H109" s="378"/>
      <c r="I109" s="375"/>
    </row>
    <row r="110" spans="1:10" ht="15" thickBot="1" x14ac:dyDescent="0.35">
      <c r="A110" s="709"/>
      <c r="B110" s="688"/>
      <c r="C110" s="375"/>
      <c r="D110" s="375"/>
      <c r="E110" s="375"/>
      <c r="F110" s="377"/>
      <c r="G110" s="375" t="s">
        <v>162</v>
      </c>
      <c r="H110" s="378"/>
      <c r="I110" s="375"/>
    </row>
    <row r="111" spans="1:10" ht="15" thickBot="1" x14ac:dyDescent="0.35">
      <c r="A111" s="709"/>
      <c r="B111" s="688"/>
      <c r="C111" s="384">
        <v>2969</v>
      </c>
      <c r="D111" s="384">
        <v>3337</v>
      </c>
      <c r="E111" s="375"/>
      <c r="F111" s="377"/>
      <c r="G111" s="375" t="s">
        <v>228</v>
      </c>
      <c r="H111" s="378"/>
      <c r="I111" s="375"/>
    </row>
    <row r="112" spans="1:10" ht="52.2" customHeight="1" thickBot="1" x14ac:dyDescent="0.35">
      <c r="A112" s="710"/>
      <c r="B112" s="689"/>
      <c r="C112" s="383">
        <f>SUM(C107:C111)</f>
        <v>10285</v>
      </c>
      <c r="D112" s="383">
        <f t="shared" ref="D112:E112" si="14">SUM(D107:D111)</f>
        <v>15330.8</v>
      </c>
      <c r="E112" s="383">
        <f t="shared" si="14"/>
        <v>0</v>
      </c>
      <c r="F112" s="381"/>
      <c r="G112" s="380" t="s">
        <v>166</v>
      </c>
      <c r="H112" s="382"/>
      <c r="I112" s="375"/>
    </row>
    <row r="113" spans="1:9" ht="15" customHeight="1" thickBot="1" x14ac:dyDescent="0.35">
      <c r="A113" s="708"/>
      <c r="B113" s="687" t="s">
        <v>729</v>
      </c>
      <c r="C113" s="375">
        <v>0</v>
      </c>
      <c r="D113" s="375">
        <v>0</v>
      </c>
      <c r="E113" s="384">
        <v>325</v>
      </c>
      <c r="F113" s="377"/>
      <c r="G113" s="375" t="s">
        <v>161</v>
      </c>
      <c r="H113" s="376">
        <v>288724610</v>
      </c>
      <c r="I113" s="375">
        <v>0</v>
      </c>
    </row>
    <row r="114" spans="1:9" ht="15" thickBot="1" x14ac:dyDescent="0.35">
      <c r="A114" s="709"/>
      <c r="B114" s="688"/>
      <c r="C114" s="375"/>
      <c r="D114" s="375"/>
      <c r="E114" s="375"/>
      <c r="F114" s="377"/>
      <c r="G114" s="375" t="s">
        <v>164</v>
      </c>
      <c r="H114" s="378"/>
      <c r="I114" s="375"/>
    </row>
    <row r="115" spans="1:9" ht="15" thickBot="1" x14ac:dyDescent="0.35">
      <c r="A115" s="709"/>
      <c r="B115" s="688"/>
      <c r="C115" s="375"/>
      <c r="D115" s="375"/>
      <c r="E115" s="375"/>
      <c r="F115" s="377"/>
      <c r="G115" s="375" t="s">
        <v>227</v>
      </c>
      <c r="H115" s="378"/>
      <c r="I115" s="375"/>
    </row>
    <row r="116" spans="1:9" ht="15" thickBot="1" x14ac:dyDescent="0.35">
      <c r="A116" s="709"/>
      <c r="B116" s="688"/>
      <c r="C116" s="375">
        <v>0</v>
      </c>
      <c r="D116" s="375">
        <v>0</v>
      </c>
      <c r="E116" s="384">
        <v>450</v>
      </c>
      <c r="F116" s="377"/>
      <c r="G116" s="375" t="s">
        <v>162</v>
      </c>
      <c r="H116" s="378"/>
      <c r="I116" s="375"/>
    </row>
    <row r="117" spans="1:9" ht="15" thickBot="1" x14ac:dyDescent="0.35">
      <c r="A117" s="709"/>
      <c r="B117" s="688"/>
      <c r="C117" s="375"/>
      <c r="D117" s="375"/>
      <c r="E117" s="375"/>
      <c r="F117" s="377"/>
      <c r="G117" s="375" t="s">
        <v>228</v>
      </c>
      <c r="H117" s="378"/>
      <c r="I117" s="375"/>
    </row>
    <row r="118" spans="1:9" ht="24" customHeight="1" thickBot="1" x14ac:dyDescent="0.35">
      <c r="A118" s="710"/>
      <c r="B118" s="689"/>
      <c r="C118" s="385">
        <f>SUM(C113:C117)</f>
        <v>0</v>
      </c>
      <c r="D118" s="385">
        <f t="shared" ref="D118:E118" si="15">SUM(D113:D117)</f>
        <v>0</v>
      </c>
      <c r="E118" s="385">
        <f t="shared" si="15"/>
        <v>775</v>
      </c>
      <c r="F118" s="381"/>
      <c r="G118" s="380" t="s">
        <v>166</v>
      </c>
      <c r="H118" s="382"/>
      <c r="I118" s="383"/>
    </row>
    <row r="119" spans="1:9" ht="15" customHeight="1" thickBot="1" x14ac:dyDescent="0.35">
      <c r="A119" s="708"/>
      <c r="B119" s="687" t="s">
        <v>1549</v>
      </c>
      <c r="C119" s="281"/>
      <c r="D119" s="547">
        <v>1370</v>
      </c>
      <c r="E119" s="281"/>
      <c r="F119" s="551"/>
      <c r="G119" s="281" t="s">
        <v>161</v>
      </c>
      <c r="H119" s="549">
        <v>288724610</v>
      </c>
      <c r="I119" s="281">
        <v>0</v>
      </c>
    </row>
    <row r="120" spans="1:9" ht="15" thickBot="1" x14ac:dyDescent="0.35">
      <c r="A120" s="709"/>
      <c r="B120" s="688"/>
      <c r="C120" s="384">
        <v>550</v>
      </c>
      <c r="D120" s="375"/>
      <c r="E120" s="375"/>
      <c r="F120" s="377"/>
      <c r="G120" s="375" t="s">
        <v>164</v>
      </c>
      <c r="H120" s="378"/>
      <c r="I120" s="375"/>
    </row>
    <row r="121" spans="1:9" ht="15" thickBot="1" x14ac:dyDescent="0.35">
      <c r="A121" s="709"/>
      <c r="B121" s="688"/>
      <c r="C121" s="375"/>
      <c r="D121" s="375"/>
      <c r="E121" s="375"/>
      <c r="F121" s="377"/>
      <c r="G121" s="375" t="s">
        <v>227</v>
      </c>
      <c r="H121" s="378"/>
      <c r="I121" s="375"/>
    </row>
    <row r="122" spans="1:9" ht="15" thickBot="1" x14ac:dyDescent="0.35">
      <c r="A122" s="709"/>
      <c r="B122" s="688"/>
      <c r="C122" s="375"/>
      <c r="D122" s="375"/>
      <c r="E122" s="375"/>
      <c r="F122" s="377"/>
      <c r="G122" s="375" t="s">
        <v>162</v>
      </c>
      <c r="H122" s="378"/>
      <c r="I122" s="375"/>
    </row>
    <row r="123" spans="1:9" ht="15" thickBot="1" x14ac:dyDescent="0.35">
      <c r="A123" s="709"/>
      <c r="B123" s="688"/>
      <c r="C123" s="384">
        <v>1450</v>
      </c>
      <c r="D123" s="375"/>
      <c r="E123" s="375"/>
      <c r="F123" s="377"/>
      <c r="G123" s="375" t="s">
        <v>228</v>
      </c>
      <c r="H123" s="378"/>
      <c r="I123" s="375"/>
    </row>
    <row r="124" spans="1:9" ht="25.2" customHeight="1" thickBot="1" x14ac:dyDescent="0.35">
      <c r="A124" s="710"/>
      <c r="B124" s="689"/>
      <c r="C124" s="383">
        <f>SUM(C119:C123)</f>
        <v>2000</v>
      </c>
      <c r="D124" s="383">
        <f t="shared" ref="D124:E124" si="16">SUM(D119:D123)</f>
        <v>1370</v>
      </c>
      <c r="E124" s="383">
        <f t="shared" si="16"/>
        <v>0</v>
      </c>
      <c r="F124" s="381"/>
      <c r="G124" s="380" t="s">
        <v>166</v>
      </c>
      <c r="H124" s="382"/>
      <c r="I124" s="383"/>
    </row>
    <row r="125" spans="1:9" ht="15" thickBot="1" x14ac:dyDescent="0.35">
      <c r="A125" s="709"/>
      <c r="B125" s="688" t="s">
        <v>1550</v>
      </c>
      <c r="C125" s="375">
        <v>24.6</v>
      </c>
      <c r="D125" s="375">
        <v>117.6</v>
      </c>
      <c r="E125" s="375"/>
      <c r="F125" s="377"/>
      <c r="G125" s="375" t="s">
        <v>161</v>
      </c>
      <c r="H125" s="376">
        <v>288724610</v>
      </c>
      <c r="I125" s="375">
        <v>0</v>
      </c>
    </row>
    <row r="126" spans="1:9" ht="15" thickBot="1" x14ac:dyDescent="0.35">
      <c r="A126" s="709"/>
      <c r="B126" s="688"/>
      <c r="C126" s="375">
        <v>243.8</v>
      </c>
      <c r="D126" s="375"/>
      <c r="E126" s="375"/>
      <c r="F126" s="377"/>
      <c r="G126" s="375" t="s">
        <v>164</v>
      </c>
      <c r="H126" s="378"/>
      <c r="I126" s="375"/>
    </row>
    <row r="127" spans="1:9" ht="15" thickBot="1" x14ac:dyDescent="0.35">
      <c r="A127" s="709"/>
      <c r="B127" s="688"/>
      <c r="C127" s="375"/>
      <c r="D127" s="375"/>
      <c r="E127" s="375"/>
      <c r="F127" s="377"/>
      <c r="G127" s="375" t="s">
        <v>227</v>
      </c>
      <c r="H127" s="378"/>
      <c r="I127" s="375"/>
    </row>
    <row r="128" spans="1:9" ht="15" thickBot="1" x14ac:dyDescent="0.35">
      <c r="A128" s="709"/>
      <c r="B128" s="688"/>
      <c r="C128" s="375"/>
      <c r="D128" s="375">
        <v>226.9</v>
      </c>
      <c r="E128" s="375"/>
      <c r="F128" s="377"/>
      <c r="G128" s="375" t="s">
        <v>162</v>
      </c>
      <c r="H128" s="378"/>
      <c r="I128" s="375"/>
    </row>
    <row r="129" spans="1:9" ht="15" thickBot="1" x14ac:dyDescent="0.35">
      <c r="A129" s="709"/>
      <c r="B129" s="688"/>
      <c r="C129" s="375"/>
      <c r="D129" s="375"/>
      <c r="E129" s="375"/>
      <c r="F129" s="377"/>
      <c r="G129" s="375" t="s">
        <v>228</v>
      </c>
      <c r="H129" s="378"/>
      <c r="I129" s="375"/>
    </row>
    <row r="130" spans="1:9" ht="15" thickBot="1" x14ac:dyDescent="0.35">
      <c r="A130" s="710"/>
      <c r="B130" s="689"/>
      <c r="C130" s="383">
        <f>SUM(C125:C129)</f>
        <v>268.40000000000003</v>
      </c>
      <c r="D130" s="383">
        <f t="shared" ref="D130:E130" si="17">SUM(D125:D129)</f>
        <v>344.5</v>
      </c>
      <c r="E130" s="383">
        <f t="shared" si="17"/>
        <v>0</v>
      </c>
      <c r="F130" s="381"/>
      <c r="G130" s="380" t="s">
        <v>166</v>
      </c>
      <c r="H130" s="382"/>
      <c r="I130" s="383"/>
    </row>
    <row r="131" spans="1:9" ht="15" thickBot="1" x14ac:dyDescent="0.35">
      <c r="A131" s="709"/>
      <c r="B131" s="688" t="s">
        <v>1551</v>
      </c>
      <c r="C131" s="375">
        <v>7.9</v>
      </c>
      <c r="D131" s="384">
        <v>30</v>
      </c>
      <c r="E131" s="375"/>
      <c r="F131" s="84"/>
      <c r="G131" s="375" t="s">
        <v>161</v>
      </c>
      <c r="H131" s="376">
        <v>288724610</v>
      </c>
      <c r="I131" s="375"/>
    </row>
    <row r="132" spans="1:9" ht="15" thickBot="1" x14ac:dyDescent="0.35">
      <c r="A132" s="709"/>
      <c r="B132" s="688"/>
      <c r="C132" s="375">
        <v>87.2</v>
      </c>
      <c r="D132" s="375"/>
      <c r="E132" s="375"/>
      <c r="F132" s="377"/>
      <c r="G132" s="375" t="s">
        <v>164</v>
      </c>
      <c r="H132" s="378"/>
      <c r="I132" s="375"/>
    </row>
    <row r="133" spans="1:9" ht="15" thickBot="1" x14ac:dyDescent="0.35">
      <c r="A133" s="709"/>
      <c r="B133" s="688"/>
      <c r="C133" s="375"/>
      <c r="D133" s="375"/>
      <c r="E133" s="375"/>
      <c r="F133" s="377"/>
      <c r="G133" s="375" t="s">
        <v>227</v>
      </c>
      <c r="H133" s="378"/>
      <c r="I133" s="375"/>
    </row>
    <row r="134" spans="1:9" ht="15" thickBot="1" x14ac:dyDescent="0.35">
      <c r="A134" s="709"/>
      <c r="B134" s="688"/>
      <c r="C134" s="375"/>
      <c r="D134" s="375">
        <v>76.099999999999994</v>
      </c>
      <c r="E134" s="375">
        <v>23.9</v>
      </c>
      <c r="F134" s="377"/>
      <c r="G134" s="375" t="s">
        <v>162</v>
      </c>
      <c r="H134" s="378"/>
      <c r="I134" s="375"/>
    </row>
    <row r="135" spans="1:9" ht="15" thickBot="1" x14ac:dyDescent="0.35">
      <c r="A135" s="709"/>
      <c r="B135" s="688"/>
      <c r="C135" s="375"/>
      <c r="D135" s="375"/>
      <c r="E135" s="375"/>
      <c r="F135" s="377"/>
      <c r="G135" s="375" t="s">
        <v>228</v>
      </c>
      <c r="H135" s="378"/>
      <c r="I135" s="375"/>
    </row>
    <row r="136" spans="1:9" ht="15" thickBot="1" x14ac:dyDescent="0.35">
      <c r="A136" s="710"/>
      <c r="B136" s="689"/>
      <c r="C136" s="383">
        <f>SUM(C131:C135)</f>
        <v>95.100000000000009</v>
      </c>
      <c r="D136" s="383">
        <f t="shared" ref="D136:E136" si="18">SUM(D131:D135)</f>
        <v>106.1</v>
      </c>
      <c r="E136" s="383">
        <f t="shared" si="18"/>
        <v>23.9</v>
      </c>
      <c r="F136" s="381"/>
      <c r="G136" s="380" t="s">
        <v>166</v>
      </c>
      <c r="H136" s="382"/>
      <c r="I136" s="383"/>
    </row>
    <row r="137" spans="1:9" ht="15" thickBot="1" x14ac:dyDescent="0.35">
      <c r="A137" s="379"/>
      <c r="B137" s="386" t="s">
        <v>251</v>
      </c>
      <c r="C137" s="387"/>
      <c r="D137" s="387"/>
      <c r="E137" s="387"/>
      <c r="F137" s="387"/>
      <c r="G137" s="374"/>
      <c r="H137" s="376"/>
      <c r="I137" s="376"/>
    </row>
    <row r="138" spans="1:9" ht="27" thickBot="1" x14ac:dyDescent="0.35">
      <c r="A138" s="365" t="s">
        <v>252</v>
      </c>
      <c r="B138" s="366" t="s">
        <v>256</v>
      </c>
      <c r="C138" s="367"/>
      <c r="D138" s="367"/>
      <c r="E138" s="367"/>
      <c r="F138" s="368" t="s">
        <v>255</v>
      </c>
      <c r="G138" s="366"/>
      <c r="H138" s="367"/>
      <c r="I138" s="367"/>
    </row>
    <row r="139" spans="1:9" ht="27" thickBot="1" x14ac:dyDescent="0.35">
      <c r="A139" s="369" t="s">
        <v>253</v>
      </c>
      <c r="B139" s="370" t="s">
        <v>258</v>
      </c>
      <c r="C139" s="371"/>
      <c r="D139" s="371"/>
      <c r="E139" s="371"/>
      <c r="F139" s="372" t="s">
        <v>257</v>
      </c>
      <c r="G139" s="370"/>
      <c r="H139" s="371"/>
      <c r="I139" s="371"/>
    </row>
    <row r="140" spans="1:9" ht="15" customHeight="1" thickBot="1" x14ac:dyDescent="0.35">
      <c r="A140" s="709" t="s">
        <v>254</v>
      </c>
      <c r="B140" s="717" t="s">
        <v>260</v>
      </c>
      <c r="C140" s="374">
        <f>C146*1</f>
        <v>500</v>
      </c>
      <c r="D140" s="374">
        <f t="shared" ref="D140:E144" si="19">D146*1</f>
        <v>0</v>
      </c>
      <c r="E140" s="374">
        <f t="shared" si="19"/>
        <v>0</v>
      </c>
      <c r="F140" s="84" t="s">
        <v>259</v>
      </c>
      <c r="G140" s="375" t="s">
        <v>161</v>
      </c>
      <c r="H140" s="376">
        <v>288724610</v>
      </c>
      <c r="I140" s="375">
        <v>0</v>
      </c>
    </row>
    <row r="141" spans="1:9" ht="15" thickBot="1" x14ac:dyDescent="0.35">
      <c r="A141" s="709"/>
      <c r="B141" s="718"/>
      <c r="C141" s="374">
        <f>C147*1</f>
        <v>3402.7</v>
      </c>
      <c r="D141" s="374">
        <f t="shared" si="19"/>
        <v>0</v>
      </c>
      <c r="E141" s="374">
        <f t="shared" si="19"/>
        <v>0</v>
      </c>
      <c r="F141" s="377"/>
      <c r="G141" s="375" t="s">
        <v>164</v>
      </c>
      <c r="H141" s="378"/>
      <c r="I141" s="375"/>
    </row>
    <row r="142" spans="1:9" ht="15" thickBot="1" x14ac:dyDescent="0.35">
      <c r="A142" s="709"/>
      <c r="B142" s="718"/>
      <c r="C142" s="374">
        <f>C148*1</f>
        <v>0</v>
      </c>
      <c r="D142" s="374">
        <f t="shared" si="19"/>
        <v>0</v>
      </c>
      <c r="E142" s="374">
        <f t="shared" si="19"/>
        <v>0</v>
      </c>
      <c r="F142" s="377"/>
      <c r="G142" s="375" t="s">
        <v>227</v>
      </c>
      <c r="H142" s="378"/>
      <c r="I142" s="375"/>
    </row>
    <row r="143" spans="1:9" ht="15" thickBot="1" x14ac:dyDescent="0.35">
      <c r="A143" s="709"/>
      <c r="B143" s="718"/>
      <c r="C143" s="374">
        <f>C149*1</f>
        <v>0</v>
      </c>
      <c r="D143" s="374">
        <f t="shared" si="19"/>
        <v>0</v>
      </c>
      <c r="E143" s="374">
        <f t="shared" si="19"/>
        <v>0</v>
      </c>
      <c r="F143" s="377"/>
      <c r="G143" s="375" t="s">
        <v>162</v>
      </c>
      <c r="H143" s="378"/>
      <c r="I143" s="375"/>
    </row>
    <row r="144" spans="1:9" ht="15" thickBot="1" x14ac:dyDescent="0.35">
      <c r="A144" s="709"/>
      <c r="B144" s="718"/>
      <c r="C144" s="374">
        <f>C150*1</f>
        <v>0</v>
      </c>
      <c r="D144" s="374">
        <f t="shared" si="19"/>
        <v>0</v>
      </c>
      <c r="E144" s="374">
        <f t="shared" si="19"/>
        <v>0</v>
      </c>
      <c r="F144" s="377"/>
      <c r="G144" s="375" t="s">
        <v>228</v>
      </c>
      <c r="H144" s="378"/>
      <c r="I144" s="375"/>
    </row>
    <row r="145" spans="1:10" ht="15" thickBot="1" x14ac:dyDescent="0.35">
      <c r="A145" s="710"/>
      <c r="B145" s="719"/>
      <c r="C145" s="380">
        <f>SUM(C140:C144)</f>
        <v>3902.7</v>
      </c>
      <c r="D145" s="380">
        <f t="shared" ref="D145:E145" si="20">SUM(D140:D144)</f>
        <v>0</v>
      </c>
      <c r="E145" s="380">
        <f t="shared" si="20"/>
        <v>0</v>
      </c>
      <c r="F145" s="381"/>
      <c r="G145" s="380" t="s">
        <v>166</v>
      </c>
      <c r="H145" s="382"/>
      <c r="I145" s="383"/>
    </row>
    <row r="146" spans="1:10" ht="15" customHeight="1" thickBot="1" x14ac:dyDescent="0.35">
      <c r="A146" s="709"/>
      <c r="B146" s="687" t="s">
        <v>1552</v>
      </c>
      <c r="C146" s="384">
        <v>500</v>
      </c>
      <c r="D146" s="375">
        <v>0</v>
      </c>
      <c r="E146" s="375">
        <v>0</v>
      </c>
      <c r="F146" s="84"/>
      <c r="G146" s="375" t="s">
        <v>161</v>
      </c>
      <c r="H146" s="376">
        <v>248209780</v>
      </c>
      <c r="I146" s="375"/>
    </row>
    <row r="147" spans="1:10" ht="15" thickBot="1" x14ac:dyDescent="0.35">
      <c r="A147" s="709"/>
      <c r="B147" s="688"/>
      <c r="C147" s="375">
        <v>3402.7</v>
      </c>
      <c r="D147" s="375">
        <v>0</v>
      </c>
      <c r="E147" s="375">
        <v>0</v>
      </c>
      <c r="F147" s="377"/>
      <c r="G147" s="375" t="s">
        <v>164</v>
      </c>
      <c r="H147" s="378"/>
      <c r="I147" s="375"/>
      <c r="J147" s="580"/>
    </row>
    <row r="148" spans="1:10" ht="15" thickBot="1" x14ac:dyDescent="0.35">
      <c r="A148" s="709"/>
      <c r="B148" s="688"/>
      <c r="C148" s="375"/>
      <c r="D148" s="375"/>
      <c r="E148" s="375"/>
      <c r="F148" s="377"/>
      <c r="G148" s="375" t="s">
        <v>227</v>
      </c>
      <c r="H148" s="378"/>
      <c r="I148" s="375"/>
    </row>
    <row r="149" spans="1:10" ht="15" thickBot="1" x14ac:dyDescent="0.35">
      <c r="A149" s="709"/>
      <c r="B149" s="688"/>
      <c r="C149" s="375"/>
      <c r="D149" s="375"/>
      <c r="E149" s="375"/>
      <c r="F149" s="377"/>
      <c r="G149" s="375" t="s">
        <v>162</v>
      </c>
      <c r="H149" s="378"/>
      <c r="I149" s="375"/>
    </row>
    <row r="150" spans="1:10" ht="15" thickBot="1" x14ac:dyDescent="0.35">
      <c r="A150" s="709"/>
      <c r="B150" s="688"/>
      <c r="C150" s="375"/>
      <c r="D150" s="375"/>
      <c r="E150" s="375"/>
      <c r="F150" s="377"/>
      <c r="G150" s="375" t="s">
        <v>228</v>
      </c>
      <c r="H150" s="378"/>
      <c r="I150" s="375"/>
    </row>
    <row r="151" spans="1:10" ht="10.8" customHeight="1" thickBot="1" x14ac:dyDescent="0.35">
      <c r="A151" s="710"/>
      <c r="B151" s="689"/>
      <c r="C151" s="383">
        <f>SUM(C146:C150)</f>
        <v>3902.7</v>
      </c>
      <c r="D151" s="383">
        <f t="shared" ref="D151:E151" si="21">SUM(D146:D150)</f>
        <v>0</v>
      </c>
      <c r="E151" s="383">
        <f t="shared" si="21"/>
        <v>0</v>
      </c>
      <c r="F151" s="381"/>
      <c r="G151" s="380" t="s">
        <v>166</v>
      </c>
      <c r="H151" s="382"/>
      <c r="I151" s="383"/>
    </row>
    <row r="152" spans="1:10" ht="15" customHeight="1" thickBot="1" x14ac:dyDescent="0.35">
      <c r="A152" s="708" t="s">
        <v>261</v>
      </c>
      <c r="B152" s="717" t="s">
        <v>263</v>
      </c>
      <c r="C152" s="552">
        <f>C158+C164+C170</f>
        <v>48.1</v>
      </c>
      <c r="D152" s="552">
        <f t="shared" ref="D152:E152" si="22">D158+D164+D170</f>
        <v>0</v>
      </c>
      <c r="E152" s="552">
        <f t="shared" si="22"/>
        <v>0</v>
      </c>
      <c r="F152" s="548" t="s">
        <v>262</v>
      </c>
      <c r="G152" s="281" t="s">
        <v>161</v>
      </c>
      <c r="H152" s="549">
        <v>288724610</v>
      </c>
      <c r="I152" s="281">
        <v>0</v>
      </c>
    </row>
    <row r="153" spans="1:10" ht="15" thickBot="1" x14ac:dyDescent="0.35">
      <c r="A153" s="709"/>
      <c r="B153" s="718"/>
      <c r="C153" s="374">
        <f t="shared" ref="C153:E156" si="23">C159+C165+C171</f>
        <v>0</v>
      </c>
      <c r="D153" s="374">
        <f t="shared" si="23"/>
        <v>0</v>
      </c>
      <c r="E153" s="374">
        <f t="shared" si="23"/>
        <v>0</v>
      </c>
      <c r="F153" s="377"/>
      <c r="G153" s="375" t="s">
        <v>164</v>
      </c>
      <c r="H153" s="378"/>
      <c r="I153" s="375"/>
    </row>
    <row r="154" spans="1:10" ht="15" thickBot="1" x14ac:dyDescent="0.35">
      <c r="A154" s="709"/>
      <c r="B154" s="718"/>
      <c r="C154" s="374">
        <f t="shared" si="23"/>
        <v>0</v>
      </c>
      <c r="D154" s="374">
        <f t="shared" si="23"/>
        <v>0</v>
      </c>
      <c r="E154" s="374">
        <f t="shared" si="23"/>
        <v>0</v>
      </c>
      <c r="F154" s="377"/>
      <c r="G154" s="375" t="s">
        <v>227</v>
      </c>
      <c r="H154" s="378"/>
      <c r="I154" s="375"/>
    </row>
    <row r="155" spans="1:10" ht="15" thickBot="1" x14ac:dyDescent="0.35">
      <c r="A155" s="709"/>
      <c r="B155" s="718"/>
      <c r="C155" s="374">
        <f t="shared" si="23"/>
        <v>82.3</v>
      </c>
      <c r="D155" s="374">
        <f t="shared" si="23"/>
        <v>0</v>
      </c>
      <c r="E155" s="374">
        <f t="shared" si="23"/>
        <v>0</v>
      </c>
      <c r="F155" s="377"/>
      <c r="G155" s="375" t="s">
        <v>162</v>
      </c>
      <c r="H155" s="378"/>
      <c r="I155" s="375"/>
    </row>
    <row r="156" spans="1:10" ht="15" thickBot="1" x14ac:dyDescent="0.35">
      <c r="A156" s="709"/>
      <c r="B156" s="718"/>
      <c r="C156" s="374">
        <f>C162+C168+C174</f>
        <v>0</v>
      </c>
      <c r="D156" s="374">
        <f t="shared" si="23"/>
        <v>0</v>
      </c>
      <c r="E156" s="374">
        <f t="shared" si="23"/>
        <v>0</v>
      </c>
      <c r="F156" s="377"/>
      <c r="G156" s="375" t="s">
        <v>228</v>
      </c>
      <c r="H156" s="378"/>
      <c r="I156" s="375"/>
    </row>
    <row r="157" spans="1:10" ht="12" customHeight="1" thickBot="1" x14ac:dyDescent="0.35">
      <c r="A157" s="710"/>
      <c r="B157" s="719"/>
      <c r="C157" s="380">
        <f>SUM(C152:C156)</f>
        <v>130.4</v>
      </c>
      <c r="D157" s="380">
        <f t="shared" ref="D157:E157" si="24">SUM(D152:D156)</f>
        <v>0</v>
      </c>
      <c r="E157" s="380">
        <f t="shared" si="24"/>
        <v>0</v>
      </c>
      <c r="F157" s="381"/>
      <c r="G157" s="380" t="s">
        <v>166</v>
      </c>
      <c r="H157" s="382"/>
      <c r="I157" s="383"/>
    </row>
    <row r="158" spans="1:10" ht="15" customHeight="1" thickBot="1" x14ac:dyDescent="0.35">
      <c r="A158" s="708"/>
      <c r="B158" s="687" t="s">
        <v>730</v>
      </c>
      <c r="C158" s="375">
        <v>0</v>
      </c>
      <c r="D158" s="375"/>
      <c r="E158" s="375"/>
      <c r="F158" s="377"/>
      <c r="G158" s="375" t="s">
        <v>161</v>
      </c>
      <c r="H158" s="376">
        <v>288724610</v>
      </c>
      <c r="I158" s="375">
        <v>0</v>
      </c>
    </row>
    <row r="159" spans="1:10" ht="15" thickBot="1" x14ac:dyDescent="0.35">
      <c r="A159" s="709"/>
      <c r="B159" s="688"/>
      <c r="C159" s="375"/>
      <c r="D159" s="375"/>
      <c r="E159" s="375"/>
      <c r="F159" s="377"/>
      <c r="G159" s="375" t="s">
        <v>164</v>
      </c>
      <c r="H159" s="378"/>
      <c r="I159" s="375"/>
    </row>
    <row r="160" spans="1:10" ht="15" thickBot="1" x14ac:dyDescent="0.35">
      <c r="A160" s="709"/>
      <c r="B160" s="688"/>
      <c r="C160" s="375"/>
      <c r="D160" s="375"/>
      <c r="E160" s="375"/>
      <c r="F160" s="377"/>
      <c r="G160" s="375" t="s">
        <v>227</v>
      </c>
      <c r="H160" s="378"/>
      <c r="I160" s="375"/>
    </row>
    <row r="161" spans="1:10" ht="15" thickBot="1" x14ac:dyDescent="0.35">
      <c r="A161" s="709"/>
      <c r="B161" s="688"/>
      <c r="C161" s="375">
        <v>31.7</v>
      </c>
      <c r="D161" s="375">
        <v>0</v>
      </c>
      <c r="E161" s="375">
        <v>0</v>
      </c>
      <c r="F161" s="84"/>
      <c r="G161" s="375" t="s">
        <v>162</v>
      </c>
      <c r="H161" s="378"/>
      <c r="I161" s="375"/>
    </row>
    <row r="162" spans="1:10" ht="15" thickBot="1" x14ac:dyDescent="0.35">
      <c r="A162" s="709"/>
      <c r="B162" s="688"/>
      <c r="C162" s="375"/>
      <c r="D162" s="375"/>
      <c r="E162" s="375"/>
      <c r="F162" s="377"/>
      <c r="G162" s="375" t="s">
        <v>228</v>
      </c>
      <c r="H162" s="378"/>
      <c r="I162" s="375"/>
    </row>
    <row r="163" spans="1:10" ht="15" thickBot="1" x14ac:dyDescent="0.35">
      <c r="A163" s="710"/>
      <c r="B163" s="689"/>
      <c r="C163" s="383">
        <f>SUM(C158:C162)</f>
        <v>31.7</v>
      </c>
      <c r="D163" s="383">
        <f t="shared" ref="D163:E163" si="25">SUM(D158:D162)</f>
        <v>0</v>
      </c>
      <c r="E163" s="383">
        <f t="shared" si="25"/>
        <v>0</v>
      </c>
      <c r="F163" s="381"/>
      <c r="G163" s="380" t="s">
        <v>166</v>
      </c>
      <c r="H163" s="382"/>
      <c r="I163" s="383"/>
    </row>
    <row r="164" spans="1:10" ht="15" customHeight="1" thickBot="1" x14ac:dyDescent="0.35">
      <c r="A164" s="709"/>
      <c r="B164" s="687" t="s">
        <v>1553</v>
      </c>
      <c r="C164" s="375">
        <v>0</v>
      </c>
      <c r="D164" s="375"/>
      <c r="E164" s="375"/>
      <c r="F164" s="84"/>
      <c r="G164" s="375" t="s">
        <v>161</v>
      </c>
      <c r="H164" s="376"/>
      <c r="I164" s="375"/>
    </row>
    <row r="165" spans="1:10" ht="15" thickBot="1" x14ac:dyDescent="0.35">
      <c r="A165" s="709"/>
      <c r="B165" s="688"/>
      <c r="C165" s="375"/>
      <c r="D165" s="375"/>
      <c r="E165" s="375"/>
      <c r="F165" s="377"/>
      <c r="G165" s="375" t="s">
        <v>164</v>
      </c>
      <c r="H165" s="378"/>
      <c r="I165" s="375"/>
    </row>
    <row r="166" spans="1:10" ht="15" thickBot="1" x14ac:dyDescent="0.35">
      <c r="A166" s="709"/>
      <c r="B166" s="688"/>
      <c r="C166" s="375"/>
      <c r="D166" s="375"/>
      <c r="E166" s="375"/>
      <c r="F166" s="377"/>
      <c r="G166" s="375" t="s">
        <v>227</v>
      </c>
      <c r="H166" s="378"/>
      <c r="I166" s="375"/>
    </row>
    <row r="167" spans="1:10" ht="15" thickBot="1" x14ac:dyDescent="0.35">
      <c r="A167" s="709"/>
      <c r="B167" s="688"/>
      <c r="C167" s="375">
        <v>0</v>
      </c>
      <c r="D167" s="375"/>
      <c r="E167" s="375"/>
      <c r="F167" s="377"/>
      <c r="G167" s="375" t="s">
        <v>162</v>
      </c>
      <c r="H167" s="378"/>
      <c r="I167" s="375"/>
    </row>
    <row r="168" spans="1:10" ht="15" thickBot="1" x14ac:dyDescent="0.35">
      <c r="A168" s="709"/>
      <c r="B168" s="688"/>
      <c r="C168" s="375"/>
      <c r="D168" s="375"/>
      <c r="E168" s="375"/>
      <c r="F168" s="377"/>
      <c r="G168" s="375" t="s">
        <v>228</v>
      </c>
      <c r="H168" s="378"/>
      <c r="I168" s="375"/>
    </row>
    <row r="169" spans="1:10" ht="15" thickBot="1" x14ac:dyDescent="0.35">
      <c r="A169" s="710"/>
      <c r="B169" s="689"/>
      <c r="C169" s="383">
        <f>SUM(C164:C168)</f>
        <v>0</v>
      </c>
      <c r="D169" s="383">
        <f>SUM(D164:D168)</f>
        <v>0</v>
      </c>
      <c r="E169" s="383">
        <f>SUM(E164:E168)</f>
        <v>0</v>
      </c>
      <c r="F169" s="381"/>
      <c r="G169" s="380" t="s">
        <v>166</v>
      </c>
      <c r="H169" s="382"/>
      <c r="I169" s="383"/>
    </row>
    <row r="170" spans="1:10" ht="24.6" customHeight="1" thickBot="1" x14ac:dyDescent="0.35">
      <c r="A170" s="709"/>
      <c r="B170" s="687" t="s">
        <v>1625</v>
      </c>
      <c r="C170" s="375">
        <v>48.1</v>
      </c>
      <c r="D170" s="375"/>
      <c r="E170" s="375"/>
      <c r="F170" s="84"/>
      <c r="G170" s="375" t="s">
        <v>161</v>
      </c>
      <c r="H170" s="376" t="s">
        <v>1651</v>
      </c>
      <c r="I170" s="375"/>
      <c r="J170" s="580"/>
    </row>
    <row r="171" spans="1:10" ht="15" thickBot="1" x14ac:dyDescent="0.35">
      <c r="A171" s="709"/>
      <c r="B171" s="688"/>
      <c r="C171" s="375"/>
      <c r="D171" s="375"/>
      <c r="E171" s="375"/>
      <c r="F171" s="377"/>
      <c r="G171" s="375" t="s">
        <v>164</v>
      </c>
      <c r="H171" s="378"/>
      <c r="I171" s="375"/>
      <c r="J171" s="581"/>
    </row>
    <row r="172" spans="1:10" ht="15" thickBot="1" x14ac:dyDescent="0.35">
      <c r="A172" s="709"/>
      <c r="B172" s="688"/>
      <c r="C172" s="375"/>
      <c r="D172" s="375"/>
      <c r="E172" s="375"/>
      <c r="F172" s="377"/>
      <c r="G172" s="375" t="s">
        <v>227</v>
      </c>
      <c r="H172" s="378"/>
      <c r="I172" s="375"/>
      <c r="J172" s="581"/>
    </row>
    <row r="173" spans="1:10" ht="15" thickBot="1" x14ac:dyDescent="0.35">
      <c r="A173" s="709"/>
      <c r="B173" s="688"/>
      <c r="C173" s="375">
        <v>50.6</v>
      </c>
      <c r="D173" s="375"/>
      <c r="E173" s="375"/>
      <c r="F173" s="377"/>
      <c r="G173" s="375" t="s">
        <v>162</v>
      </c>
      <c r="H173" s="582"/>
      <c r="I173" s="375"/>
      <c r="J173" s="580"/>
    </row>
    <row r="174" spans="1:10" ht="15" thickBot="1" x14ac:dyDescent="0.35">
      <c r="A174" s="709"/>
      <c r="B174" s="688"/>
      <c r="C174" s="375"/>
      <c r="D174" s="375"/>
      <c r="E174" s="375"/>
      <c r="F174" s="377"/>
      <c r="G174" s="375" t="s">
        <v>228</v>
      </c>
      <c r="H174" s="378"/>
      <c r="I174" s="375"/>
      <c r="J174" s="580"/>
    </row>
    <row r="175" spans="1:10" ht="15" thickBot="1" x14ac:dyDescent="0.35">
      <c r="A175" s="710"/>
      <c r="B175" s="689"/>
      <c r="C175" s="383">
        <f>SUM(C170:C174)</f>
        <v>98.7</v>
      </c>
      <c r="D175" s="383">
        <f>SUM(D170:D174)</f>
        <v>0</v>
      </c>
      <c r="E175" s="383">
        <f>SUM(E170:E174)</f>
        <v>0</v>
      </c>
      <c r="F175" s="381"/>
      <c r="G175" s="380" t="s">
        <v>166</v>
      </c>
      <c r="H175" s="382"/>
      <c r="I175" s="383"/>
    </row>
    <row r="176" spans="1:10" ht="27" thickBot="1" x14ac:dyDescent="0.35">
      <c r="A176" s="365" t="s">
        <v>252</v>
      </c>
      <c r="B176" s="366" t="s">
        <v>256</v>
      </c>
      <c r="C176" s="367"/>
      <c r="D176" s="367"/>
      <c r="E176" s="367"/>
      <c r="F176" s="368" t="s">
        <v>255</v>
      </c>
      <c r="G176" s="366"/>
      <c r="H176" s="367"/>
      <c r="I176" s="367"/>
    </row>
    <row r="177" spans="1:10" ht="27" thickBot="1" x14ac:dyDescent="0.35">
      <c r="A177" s="369" t="s">
        <v>265</v>
      </c>
      <c r="B177" s="370" t="s">
        <v>267</v>
      </c>
      <c r="C177" s="371"/>
      <c r="D177" s="371"/>
      <c r="E177" s="371"/>
      <c r="F177" s="372" t="s">
        <v>266</v>
      </c>
      <c r="G177" s="370"/>
      <c r="H177" s="371"/>
      <c r="I177" s="371"/>
    </row>
    <row r="178" spans="1:10" ht="15" thickBot="1" x14ac:dyDescent="0.35">
      <c r="A178" s="709" t="s">
        <v>268</v>
      </c>
      <c r="B178" s="717" t="s">
        <v>270</v>
      </c>
      <c r="C178" s="374">
        <f>C184*1</f>
        <v>0</v>
      </c>
      <c r="D178" s="374">
        <f t="shared" ref="D178:E182" si="26">D184*1</f>
        <v>0</v>
      </c>
      <c r="E178" s="374">
        <f t="shared" si="26"/>
        <v>0</v>
      </c>
      <c r="F178" s="84" t="s">
        <v>269</v>
      </c>
      <c r="G178" s="375" t="s">
        <v>161</v>
      </c>
      <c r="H178" s="376">
        <v>288724610</v>
      </c>
      <c r="I178" s="375">
        <v>0</v>
      </c>
    </row>
    <row r="179" spans="1:10" ht="15" thickBot="1" x14ac:dyDescent="0.35">
      <c r="A179" s="709"/>
      <c r="B179" s="718"/>
      <c r="C179" s="374">
        <f>C185*1</f>
        <v>0</v>
      </c>
      <c r="D179" s="374">
        <f t="shared" si="26"/>
        <v>0</v>
      </c>
      <c r="E179" s="374">
        <f t="shared" si="26"/>
        <v>0</v>
      </c>
      <c r="F179" s="377"/>
      <c r="G179" s="375" t="s">
        <v>164</v>
      </c>
      <c r="H179" s="378"/>
      <c r="I179" s="375"/>
    </row>
    <row r="180" spans="1:10" ht="15" thickBot="1" x14ac:dyDescent="0.35">
      <c r="A180" s="709"/>
      <c r="B180" s="718"/>
      <c r="C180" s="374">
        <f>C186*1</f>
        <v>0</v>
      </c>
      <c r="D180" s="374">
        <f t="shared" si="26"/>
        <v>0</v>
      </c>
      <c r="E180" s="374">
        <f t="shared" si="26"/>
        <v>0</v>
      </c>
      <c r="F180" s="377"/>
      <c r="G180" s="375" t="s">
        <v>227</v>
      </c>
      <c r="H180" s="378"/>
      <c r="I180" s="375"/>
    </row>
    <row r="181" spans="1:10" ht="15" thickBot="1" x14ac:dyDescent="0.35">
      <c r="A181" s="709"/>
      <c r="B181" s="718"/>
      <c r="C181" s="374">
        <f>C187*1</f>
        <v>0</v>
      </c>
      <c r="D181" s="374">
        <f t="shared" si="26"/>
        <v>0</v>
      </c>
      <c r="E181" s="374">
        <f t="shared" si="26"/>
        <v>0</v>
      </c>
      <c r="F181" s="377"/>
      <c r="G181" s="375" t="s">
        <v>162</v>
      </c>
      <c r="H181" s="378"/>
      <c r="I181" s="375"/>
    </row>
    <row r="182" spans="1:10" ht="15" thickBot="1" x14ac:dyDescent="0.35">
      <c r="A182" s="709"/>
      <c r="B182" s="718"/>
      <c r="C182" s="374">
        <f>C188*1</f>
        <v>0</v>
      </c>
      <c r="D182" s="374">
        <f t="shared" si="26"/>
        <v>0</v>
      </c>
      <c r="E182" s="374">
        <f t="shared" si="26"/>
        <v>0</v>
      </c>
      <c r="F182" s="377"/>
      <c r="G182" s="375" t="s">
        <v>228</v>
      </c>
      <c r="H182" s="378"/>
      <c r="I182" s="375"/>
    </row>
    <row r="183" spans="1:10" ht="15" thickBot="1" x14ac:dyDescent="0.35">
      <c r="A183" s="710"/>
      <c r="B183" s="719"/>
      <c r="C183" s="380">
        <f>SUM(C178:C182)</f>
        <v>0</v>
      </c>
      <c r="D183" s="380">
        <f t="shared" ref="D183:E183" si="27">SUM(D178:D182)</f>
        <v>0</v>
      </c>
      <c r="E183" s="380">
        <f t="shared" si="27"/>
        <v>0</v>
      </c>
      <c r="F183" s="381"/>
      <c r="G183" s="380" t="s">
        <v>166</v>
      </c>
      <c r="H183" s="382"/>
      <c r="I183" s="383"/>
    </row>
    <row r="184" spans="1:10" ht="15" thickBot="1" x14ac:dyDescent="0.35">
      <c r="A184" s="708"/>
      <c r="B184" s="687" t="s">
        <v>731</v>
      </c>
      <c r="C184" s="281"/>
      <c r="D184" s="281"/>
      <c r="E184" s="281"/>
      <c r="F184" s="548"/>
      <c r="G184" s="281" t="s">
        <v>161</v>
      </c>
      <c r="H184" s="549"/>
      <c r="I184" s="281"/>
      <c r="J184" s="579"/>
    </row>
    <row r="185" spans="1:10" ht="15" thickBot="1" x14ac:dyDescent="0.35">
      <c r="A185" s="709"/>
      <c r="B185" s="688"/>
      <c r="C185" s="375"/>
      <c r="D185" s="375"/>
      <c r="E185" s="375"/>
      <c r="F185" s="377"/>
      <c r="G185" s="375" t="s">
        <v>164</v>
      </c>
      <c r="H185" s="378"/>
      <c r="I185" s="375"/>
    </row>
    <row r="186" spans="1:10" ht="15" thickBot="1" x14ac:dyDescent="0.35">
      <c r="A186" s="709"/>
      <c r="B186" s="688"/>
      <c r="C186" s="375"/>
      <c r="D186" s="375"/>
      <c r="E186" s="375"/>
      <c r="F186" s="377"/>
      <c r="G186" s="375" t="s">
        <v>227</v>
      </c>
      <c r="H186" s="378"/>
      <c r="I186" s="375"/>
    </row>
    <row r="187" spans="1:10" ht="15" thickBot="1" x14ac:dyDescent="0.35">
      <c r="A187" s="709"/>
      <c r="B187" s="688"/>
      <c r="C187" s="375"/>
      <c r="D187" s="375"/>
      <c r="E187" s="375"/>
      <c r="F187" s="377"/>
      <c r="G187" s="375" t="s">
        <v>162</v>
      </c>
      <c r="H187" s="378"/>
      <c r="I187" s="375"/>
    </row>
    <row r="188" spans="1:10" ht="15" thickBot="1" x14ac:dyDescent="0.35">
      <c r="A188" s="709"/>
      <c r="B188" s="688"/>
      <c r="C188" s="375"/>
      <c r="D188" s="375"/>
      <c r="E188" s="375"/>
      <c r="F188" s="377"/>
      <c r="G188" s="375" t="s">
        <v>228</v>
      </c>
      <c r="H188" s="378"/>
      <c r="I188" s="375"/>
    </row>
    <row r="189" spans="1:10" ht="15" thickBot="1" x14ac:dyDescent="0.35">
      <c r="A189" s="710"/>
      <c r="B189" s="689"/>
      <c r="C189" s="383">
        <f>SUM(C184:C188)</f>
        <v>0</v>
      </c>
      <c r="D189" s="383">
        <f t="shared" ref="D189:E189" si="28">SUM(D184:D188)</f>
        <v>0</v>
      </c>
      <c r="E189" s="383">
        <f t="shared" si="28"/>
        <v>0</v>
      </c>
      <c r="F189" s="381"/>
      <c r="G189" s="380" t="s">
        <v>166</v>
      </c>
      <c r="H189" s="382"/>
      <c r="I189" s="383"/>
    </row>
    <row r="190" spans="1:10" ht="15" thickBot="1" x14ac:dyDescent="0.35">
      <c r="A190" s="379"/>
      <c r="B190" s="386" t="s">
        <v>264</v>
      </c>
      <c r="C190" s="387"/>
      <c r="D190" s="387"/>
      <c r="E190" s="387"/>
      <c r="F190" s="387"/>
      <c r="G190" s="374"/>
      <c r="H190" s="376"/>
      <c r="I190" s="376"/>
    </row>
    <row r="191" spans="1:10" ht="27" thickBot="1" x14ac:dyDescent="0.35">
      <c r="A191" s="365" t="s">
        <v>271</v>
      </c>
      <c r="B191" s="366" t="s">
        <v>275</v>
      </c>
      <c r="C191" s="367"/>
      <c r="D191" s="367"/>
      <c r="E191" s="367"/>
      <c r="F191" s="368" t="s">
        <v>274</v>
      </c>
      <c r="G191" s="366"/>
      <c r="H191" s="367"/>
      <c r="I191" s="367"/>
    </row>
    <row r="192" spans="1:10" ht="27" thickBot="1" x14ac:dyDescent="0.35">
      <c r="A192" s="369" t="s">
        <v>272</v>
      </c>
      <c r="B192" s="370" t="s">
        <v>277</v>
      </c>
      <c r="C192" s="371"/>
      <c r="D192" s="371"/>
      <c r="E192" s="371"/>
      <c r="F192" s="372" t="s">
        <v>276</v>
      </c>
      <c r="G192" s="370"/>
      <c r="H192" s="371"/>
      <c r="I192" s="371"/>
    </row>
    <row r="193" spans="1:12" ht="15" customHeight="1" thickBot="1" x14ac:dyDescent="0.35">
      <c r="A193" s="709" t="s">
        <v>273</v>
      </c>
      <c r="B193" s="717" t="s">
        <v>279</v>
      </c>
      <c r="C193" s="374">
        <f>C199+C205+C211+C217+C223+C229+C235+C241+C247</f>
        <v>4.9000000000000004</v>
      </c>
      <c r="D193" s="374">
        <f t="shared" ref="D193:E197" si="29">D199+D205+D211+D217+D223+D229+D235+D241+D247</f>
        <v>4.9000000000000004</v>
      </c>
      <c r="E193" s="374">
        <f t="shared" si="29"/>
        <v>0</v>
      </c>
      <c r="F193" s="84" t="s">
        <v>278</v>
      </c>
      <c r="G193" s="375" t="s">
        <v>161</v>
      </c>
      <c r="H193" s="376">
        <v>288724610</v>
      </c>
      <c r="I193" s="375">
        <v>0</v>
      </c>
    </row>
    <row r="194" spans="1:12" ht="15" thickBot="1" x14ac:dyDescent="0.35">
      <c r="A194" s="709"/>
      <c r="B194" s="718"/>
      <c r="C194" s="373">
        <f>C200+C206+C212+C218+C224+C230+C236+C242+C248</f>
        <v>49.1</v>
      </c>
      <c r="D194" s="374">
        <f t="shared" si="29"/>
        <v>0</v>
      </c>
      <c r="E194" s="374">
        <f t="shared" si="29"/>
        <v>0</v>
      </c>
      <c r="F194" s="377"/>
      <c r="G194" s="375" t="s">
        <v>164</v>
      </c>
      <c r="H194" s="378"/>
      <c r="I194" s="375"/>
    </row>
    <row r="195" spans="1:12" ht="15" thickBot="1" x14ac:dyDescent="0.35">
      <c r="A195" s="709"/>
      <c r="B195" s="718"/>
      <c r="C195" s="374">
        <f>C201+C207+C213+C219+C225+C231+C237+C243+C249</f>
        <v>0</v>
      </c>
      <c r="D195" s="374">
        <f t="shared" si="29"/>
        <v>0</v>
      </c>
      <c r="E195" s="374">
        <f t="shared" si="29"/>
        <v>0</v>
      </c>
      <c r="F195" s="377"/>
      <c r="G195" s="375" t="s">
        <v>227</v>
      </c>
      <c r="H195" s="378"/>
      <c r="I195" s="375"/>
    </row>
    <row r="196" spans="1:12" ht="15" thickBot="1" x14ac:dyDescent="0.35">
      <c r="A196" s="709"/>
      <c r="B196" s="718"/>
      <c r="C196" s="373">
        <f>C202+C208+C214+C220+C226+C232+C238+C244+C250</f>
        <v>78.5</v>
      </c>
      <c r="D196" s="374">
        <f t="shared" si="29"/>
        <v>51.7</v>
      </c>
      <c r="E196" s="374">
        <f t="shared" si="29"/>
        <v>29.9</v>
      </c>
      <c r="F196" s="377"/>
      <c r="G196" s="375" t="s">
        <v>162</v>
      </c>
      <c r="H196" s="378"/>
      <c r="I196" s="375"/>
    </row>
    <row r="197" spans="1:12" ht="15" thickBot="1" x14ac:dyDescent="0.35">
      <c r="A197" s="709"/>
      <c r="B197" s="718"/>
      <c r="C197" s="374">
        <f>C203+C209+C215+C221+C227+C233+C239+C245+C251</f>
        <v>0</v>
      </c>
      <c r="D197" s="374">
        <f t="shared" si="29"/>
        <v>0</v>
      </c>
      <c r="E197" s="374">
        <f t="shared" si="29"/>
        <v>0</v>
      </c>
      <c r="F197" s="377"/>
      <c r="G197" s="375" t="s">
        <v>228</v>
      </c>
      <c r="H197" s="378"/>
      <c r="I197" s="375"/>
    </row>
    <row r="198" spans="1:12" ht="15" thickBot="1" x14ac:dyDescent="0.35">
      <c r="A198" s="710"/>
      <c r="B198" s="719"/>
      <c r="C198" s="380">
        <f>SUM(C193:C197)</f>
        <v>132.5</v>
      </c>
      <c r="D198" s="380">
        <f>SUM(D193:D197)</f>
        <v>56.6</v>
      </c>
      <c r="E198" s="380">
        <f t="shared" ref="E198" si="30">SUM(E193:E197)</f>
        <v>29.9</v>
      </c>
      <c r="F198" s="381"/>
      <c r="G198" s="380" t="s">
        <v>166</v>
      </c>
      <c r="H198" s="382"/>
      <c r="I198" s="383"/>
    </row>
    <row r="199" spans="1:12" ht="15" customHeight="1" thickBot="1" x14ac:dyDescent="0.35">
      <c r="A199" s="708"/>
      <c r="B199" s="687" t="s">
        <v>732</v>
      </c>
      <c r="C199" s="375"/>
      <c r="D199" s="375"/>
      <c r="E199" s="375"/>
      <c r="F199" s="377"/>
      <c r="G199" s="375" t="s">
        <v>161</v>
      </c>
      <c r="H199" s="376">
        <v>288724610</v>
      </c>
      <c r="I199" s="375">
        <v>0</v>
      </c>
      <c r="J199" s="580"/>
      <c r="K199" s="579"/>
      <c r="L199" s="579"/>
    </row>
    <row r="200" spans="1:12" ht="15" thickBot="1" x14ac:dyDescent="0.35">
      <c r="A200" s="709"/>
      <c r="B200" s="688"/>
      <c r="C200" s="375"/>
      <c r="D200" s="375"/>
      <c r="E200" s="375"/>
      <c r="F200" s="377"/>
      <c r="G200" s="375" t="s">
        <v>164</v>
      </c>
      <c r="H200" s="378"/>
      <c r="I200" s="375"/>
    </row>
    <row r="201" spans="1:12" ht="15" thickBot="1" x14ac:dyDescent="0.35">
      <c r="A201" s="709"/>
      <c r="B201" s="688"/>
      <c r="C201" s="375"/>
      <c r="D201" s="375"/>
      <c r="E201" s="375"/>
      <c r="F201" s="377"/>
      <c r="G201" s="375" t="s">
        <v>227</v>
      </c>
      <c r="H201" s="378"/>
      <c r="I201" s="375"/>
    </row>
    <row r="202" spans="1:12" ht="15" thickBot="1" x14ac:dyDescent="0.35">
      <c r="A202" s="709"/>
      <c r="B202" s="688"/>
      <c r="C202" s="375"/>
      <c r="D202" s="375"/>
      <c r="E202" s="375"/>
      <c r="F202" s="377"/>
      <c r="G202" s="375" t="s">
        <v>162</v>
      </c>
      <c r="H202" s="378"/>
      <c r="I202" s="375"/>
    </row>
    <row r="203" spans="1:12" ht="15" thickBot="1" x14ac:dyDescent="0.35">
      <c r="A203" s="709"/>
      <c r="B203" s="688"/>
      <c r="C203" s="375"/>
      <c r="D203" s="375"/>
      <c r="E203" s="375"/>
      <c r="F203" s="377"/>
      <c r="G203" s="375" t="s">
        <v>228</v>
      </c>
      <c r="H203" s="378"/>
      <c r="I203" s="375"/>
    </row>
    <row r="204" spans="1:12" ht="12" customHeight="1" thickBot="1" x14ac:dyDescent="0.35">
      <c r="A204" s="710"/>
      <c r="B204" s="689"/>
      <c r="C204" s="383">
        <f>SUM(C199:C203)</f>
        <v>0</v>
      </c>
      <c r="D204" s="383">
        <f t="shared" ref="D204:E204" si="31">SUM(D199:D203)</f>
        <v>0</v>
      </c>
      <c r="E204" s="383">
        <f t="shared" si="31"/>
        <v>0</v>
      </c>
      <c r="F204" s="381"/>
      <c r="G204" s="380" t="s">
        <v>166</v>
      </c>
      <c r="H204" s="382"/>
      <c r="I204" s="383"/>
    </row>
    <row r="205" spans="1:12" ht="15" thickBot="1" x14ac:dyDescent="0.35">
      <c r="A205" s="708"/>
      <c r="B205" s="687" t="s">
        <v>733</v>
      </c>
      <c r="C205" s="375"/>
      <c r="D205" s="375"/>
      <c r="E205" s="375"/>
      <c r="F205" s="377"/>
      <c r="G205" s="375" t="s">
        <v>161</v>
      </c>
      <c r="H205" s="376">
        <v>288724610</v>
      </c>
      <c r="I205" s="375">
        <v>0</v>
      </c>
    </row>
    <row r="206" spans="1:12" ht="15" thickBot="1" x14ac:dyDescent="0.35">
      <c r="A206" s="709"/>
      <c r="B206" s="688"/>
      <c r="C206" s="384">
        <v>8</v>
      </c>
      <c r="D206" s="375">
        <v>0</v>
      </c>
      <c r="E206" s="375"/>
      <c r="F206" s="377"/>
      <c r="G206" s="375" t="s">
        <v>164</v>
      </c>
      <c r="H206" s="378"/>
      <c r="I206" s="375"/>
    </row>
    <row r="207" spans="1:12" ht="15" thickBot="1" x14ac:dyDescent="0.35">
      <c r="A207" s="709"/>
      <c r="B207" s="688"/>
      <c r="C207" s="375"/>
      <c r="D207" s="375"/>
      <c r="E207" s="375"/>
      <c r="F207" s="377"/>
      <c r="G207" s="375" t="s">
        <v>227</v>
      </c>
      <c r="H207" s="378"/>
      <c r="I207" s="375"/>
    </row>
    <row r="208" spans="1:12" ht="15" thickBot="1" x14ac:dyDescent="0.35">
      <c r="A208" s="709"/>
      <c r="B208" s="688"/>
      <c r="C208" s="375"/>
      <c r="D208" s="375"/>
      <c r="E208" s="384">
        <v>8</v>
      </c>
      <c r="F208" s="377"/>
      <c r="G208" s="375" t="s">
        <v>162</v>
      </c>
      <c r="H208" s="378"/>
      <c r="I208" s="375"/>
    </row>
    <row r="209" spans="1:9" ht="15" thickBot="1" x14ac:dyDescent="0.35">
      <c r="A209" s="709"/>
      <c r="B209" s="688"/>
      <c r="C209" s="375"/>
      <c r="D209" s="375"/>
      <c r="E209" s="375"/>
      <c r="F209" s="377"/>
      <c r="G209" s="375" t="s">
        <v>228</v>
      </c>
      <c r="H209" s="378"/>
      <c r="I209" s="375"/>
    </row>
    <row r="210" spans="1:9" ht="11.4" customHeight="1" thickBot="1" x14ac:dyDescent="0.35">
      <c r="A210" s="710"/>
      <c r="B210" s="689"/>
      <c r="C210" s="385">
        <f>SUM(C205:C209)</f>
        <v>8</v>
      </c>
      <c r="D210" s="383">
        <f t="shared" ref="D210:E210" si="32">SUM(D205:D209)</f>
        <v>0</v>
      </c>
      <c r="E210" s="383">
        <f t="shared" si="32"/>
        <v>8</v>
      </c>
      <c r="F210" s="381"/>
      <c r="G210" s="380" t="s">
        <v>166</v>
      </c>
      <c r="H210" s="382"/>
      <c r="I210" s="383"/>
    </row>
    <row r="211" spans="1:9" ht="15" thickBot="1" x14ac:dyDescent="0.35">
      <c r="A211" s="708"/>
      <c r="B211" s="687" t="s">
        <v>734</v>
      </c>
      <c r="C211" s="375"/>
      <c r="D211" s="375"/>
      <c r="E211" s="375"/>
      <c r="F211" s="377"/>
      <c r="G211" s="375" t="s">
        <v>161</v>
      </c>
      <c r="H211" s="376">
        <v>288724610</v>
      </c>
      <c r="I211" s="375">
        <v>0</v>
      </c>
    </row>
    <row r="212" spans="1:9" ht="15" thickBot="1" x14ac:dyDescent="0.35">
      <c r="A212" s="709"/>
      <c r="B212" s="688"/>
      <c r="C212" s="375"/>
      <c r="D212" s="375"/>
      <c r="E212" s="375"/>
      <c r="F212" s="377"/>
      <c r="G212" s="375" t="s">
        <v>164</v>
      </c>
      <c r="H212" s="378"/>
      <c r="I212" s="375"/>
    </row>
    <row r="213" spans="1:9" ht="15" thickBot="1" x14ac:dyDescent="0.35">
      <c r="A213" s="709"/>
      <c r="B213" s="688"/>
      <c r="C213" s="375"/>
      <c r="D213" s="375"/>
      <c r="E213" s="375"/>
      <c r="F213" s="377"/>
      <c r="G213" s="375" t="s">
        <v>227</v>
      </c>
      <c r="H213" s="378"/>
      <c r="I213" s="375"/>
    </row>
    <row r="214" spans="1:9" ht="15" thickBot="1" x14ac:dyDescent="0.35">
      <c r="A214" s="709"/>
      <c r="B214" s="688"/>
      <c r="C214" s="384">
        <v>20</v>
      </c>
      <c r="D214" s="375">
        <v>0</v>
      </c>
      <c r="E214" s="375">
        <v>0</v>
      </c>
      <c r="F214" s="377"/>
      <c r="G214" s="375" t="s">
        <v>162</v>
      </c>
      <c r="H214" s="378"/>
      <c r="I214" s="375"/>
    </row>
    <row r="215" spans="1:9" ht="15" thickBot="1" x14ac:dyDescent="0.35">
      <c r="A215" s="709"/>
      <c r="B215" s="688"/>
      <c r="C215" s="375"/>
      <c r="D215" s="375"/>
      <c r="E215" s="375"/>
      <c r="F215" s="377"/>
      <c r="G215" s="375" t="s">
        <v>228</v>
      </c>
      <c r="H215" s="378"/>
      <c r="I215" s="375"/>
    </row>
    <row r="216" spans="1:9" ht="12.6" customHeight="1" thickBot="1" x14ac:dyDescent="0.35">
      <c r="A216" s="710"/>
      <c r="B216" s="689"/>
      <c r="C216" s="385">
        <f>SUM(C211:C215)</f>
        <v>20</v>
      </c>
      <c r="D216" s="383">
        <f t="shared" ref="D216:E216" si="33">SUM(D211:D215)</f>
        <v>0</v>
      </c>
      <c r="E216" s="383">
        <f t="shared" si="33"/>
        <v>0</v>
      </c>
      <c r="F216" s="381"/>
      <c r="G216" s="380" t="s">
        <v>166</v>
      </c>
      <c r="H216" s="382"/>
      <c r="I216" s="383"/>
    </row>
    <row r="217" spans="1:9" ht="15" thickBot="1" x14ac:dyDescent="0.35">
      <c r="A217" s="708"/>
      <c r="B217" s="687" t="s">
        <v>735</v>
      </c>
      <c r="C217" s="281"/>
      <c r="D217" s="281"/>
      <c r="E217" s="281"/>
      <c r="F217" s="551"/>
      <c r="G217" s="281" t="s">
        <v>161</v>
      </c>
      <c r="H217" s="549">
        <v>288724610</v>
      </c>
      <c r="I217" s="281">
        <v>0</v>
      </c>
    </row>
    <row r="218" spans="1:9" ht="15" thickBot="1" x14ac:dyDescent="0.35">
      <c r="A218" s="709"/>
      <c r="B218" s="688"/>
      <c r="C218" s="384">
        <v>1</v>
      </c>
      <c r="D218" s="375">
        <v>0</v>
      </c>
      <c r="E218" s="375">
        <v>0</v>
      </c>
      <c r="F218" s="377"/>
      <c r="G218" s="375" t="s">
        <v>164</v>
      </c>
      <c r="H218" s="378"/>
      <c r="I218" s="375"/>
    </row>
    <row r="219" spans="1:9" ht="15" thickBot="1" x14ac:dyDescent="0.35">
      <c r="A219" s="709"/>
      <c r="B219" s="688"/>
      <c r="C219" s="375"/>
      <c r="D219" s="375"/>
      <c r="E219" s="375"/>
      <c r="F219" s="377"/>
      <c r="G219" s="375" t="s">
        <v>227</v>
      </c>
      <c r="H219" s="378"/>
      <c r="I219" s="375"/>
    </row>
    <row r="220" spans="1:9" ht="15" thickBot="1" x14ac:dyDescent="0.35">
      <c r="A220" s="709"/>
      <c r="B220" s="688"/>
      <c r="C220" s="384">
        <v>11</v>
      </c>
      <c r="D220" s="375">
        <v>0</v>
      </c>
      <c r="E220" s="375">
        <v>0</v>
      </c>
      <c r="F220" s="377"/>
      <c r="G220" s="375" t="s">
        <v>162</v>
      </c>
      <c r="H220" s="378"/>
      <c r="I220" s="375"/>
    </row>
    <row r="221" spans="1:9" ht="15" thickBot="1" x14ac:dyDescent="0.35">
      <c r="A221" s="709"/>
      <c r="B221" s="688"/>
      <c r="C221" s="375"/>
      <c r="D221" s="375"/>
      <c r="E221" s="375"/>
      <c r="F221" s="377"/>
      <c r="G221" s="375" t="s">
        <v>228</v>
      </c>
      <c r="H221" s="378"/>
      <c r="I221" s="375"/>
    </row>
    <row r="222" spans="1:9" ht="15" thickBot="1" x14ac:dyDescent="0.35">
      <c r="A222" s="710"/>
      <c r="B222" s="689"/>
      <c r="C222" s="385">
        <f>SUM(C217:C221)</f>
        <v>12</v>
      </c>
      <c r="D222" s="383">
        <f t="shared" ref="D222:E222" si="34">SUM(D217:D221)</f>
        <v>0</v>
      </c>
      <c r="E222" s="383">
        <f t="shared" si="34"/>
        <v>0</v>
      </c>
      <c r="F222" s="381"/>
      <c r="G222" s="380" t="s">
        <v>166</v>
      </c>
      <c r="H222" s="382"/>
      <c r="I222" s="383"/>
    </row>
    <row r="223" spans="1:9" ht="15" thickBot="1" x14ac:dyDescent="0.35">
      <c r="A223" s="708"/>
      <c r="B223" s="687" t="s">
        <v>736</v>
      </c>
      <c r="C223" s="375"/>
      <c r="D223" s="375"/>
      <c r="E223" s="375"/>
      <c r="F223" s="377"/>
      <c r="G223" s="375" t="s">
        <v>161</v>
      </c>
      <c r="H223" s="376">
        <v>288724610</v>
      </c>
      <c r="I223" s="375">
        <v>0</v>
      </c>
    </row>
    <row r="224" spans="1:9" ht="15" thickBot="1" x14ac:dyDescent="0.35">
      <c r="A224" s="709"/>
      <c r="B224" s="688"/>
      <c r="C224" s="375">
        <v>2.5</v>
      </c>
      <c r="D224" s="375">
        <v>0</v>
      </c>
      <c r="E224" s="375">
        <v>0</v>
      </c>
      <c r="F224" s="377"/>
      <c r="G224" s="375" t="s">
        <v>164</v>
      </c>
      <c r="H224" s="378"/>
      <c r="I224" s="375"/>
    </row>
    <row r="225" spans="1:9" ht="15" thickBot="1" x14ac:dyDescent="0.35">
      <c r="A225" s="709"/>
      <c r="B225" s="688"/>
      <c r="C225" s="375"/>
      <c r="D225" s="375"/>
      <c r="E225" s="375"/>
      <c r="F225" s="377"/>
      <c r="G225" s="375" t="s">
        <v>227</v>
      </c>
      <c r="H225" s="378"/>
      <c r="I225" s="375"/>
    </row>
    <row r="226" spans="1:9" ht="15" thickBot="1" x14ac:dyDescent="0.35">
      <c r="A226" s="709"/>
      <c r="B226" s="688"/>
      <c r="C226" s="375">
        <v>6.2</v>
      </c>
      <c r="D226" s="375">
        <v>0</v>
      </c>
      <c r="E226" s="375">
        <v>0</v>
      </c>
      <c r="F226" s="377"/>
      <c r="G226" s="375" t="s">
        <v>162</v>
      </c>
      <c r="H226" s="378"/>
      <c r="I226" s="375"/>
    </row>
    <row r="227" spans="1:9" ht="15" thickBot="1" x14ac:dyDescent="0.35">
      <c r="A227" s="709"/>
      <c r="B227" s="688"/>
      <c r="C227" s="375"/>
      <c r="D227" s="375"/>
      <c r="E227" s="375"/>
      <c r="F227" s="377"/>
      <c r="G227" s="375" t="s">
        <v>228</v>
      </c>
      <c r="H227" s="378"/>
      <c r="I227" s="375"/>
    </row>
    <row r="228" spans="1:9" ht="15" thickBot="1" x14ac:dyDescent="0.35">
      <c r="A228" s="710"/>
      <c r="B228" s="689"/>
      <c r="C228" s="383">
        <f>SUM(C223:C227)</f>
        <v>8.6999999999999993</v>
      </c>
      <c r="D228" s="383">
        <f t="shared" ref="D228:E228" si="35">SUM(D223:D227)</f>
        <v>0</v>
      </c>
      <c r="E228" s="383">
        <f t="shared" si="35"/>
        <v>0</v>
      </c>
      <c r="F228" s="381"/>
      <c r="G228" s="380" t="s">
        <v>166</v>
      </c>
      <c r="H228" s="382"/>
      <c r="I228" s="383"/>
    </row>
    <row r="229" spans="1:9" ht="15" customHeight="1" thickBot="1" x14ac:dyDescent="0.35">
      <c r="A229" s="731"/>
      <c r="B229" s="687" t="s">
        <v>737</v>
      </c>
      <c r="C229" s="375"/>
      <c r="D229" s="375"/>
      <c r="E229" s="375"/>
      <c r="F229" s="377"/>
      <c r="G229" s="375" t="s">
        <v>161</v>
      </c>
      <c r="H229" s="376">
        <v>288724610</v>
      </c>
      <c r="I229" s="375">
        <v>0</v>
      </c>
    </row>
    <row r="230" spans="1:9" ht="15" thickBot="1" x14ac:dyDescent="0.35">
      <c r="A230" s="732"/>
      <c r="B230" s="688"/>
      <c r="C230" s="384">
        <v>17</v>
      </c>
      <c r="D230" s="375"/>
      <c r="E230" s="375"/>
      <c r="F230" s="377"/>
      <c r="G230" s="375" t="s">
        <v>164</v>
      </c>
      <c r="H230" s="378"/>
      <c r="I230" s="375"/>
    </row>
    <row r="231" spans="1:9" ht="15" thickBot="1" x14ac:dyDescent="0.35">
      <c r="A231" s="732"/>
      <c r="B231" s="688"/>
      <c r="C231" s="375"/>
      <c r="D231" s="375"/>
      <c r="E231" s="375"/>
      <c r="F231" s="377"/>
      <c r="G231" s="375" t="s">
        <v>227</v>
      </c>
      <c r="H231" s="378"/>
      <c r="I231" s="375"/>
    </row>
    <row r="232" spans="1:9" ht="15" thickBot="1" x14ac:dyDescent="0.35">
      <c r="A232" s="732"/>
      <c r="B232" s="688"/>
      <c r="C232" s="375"/>
      <c r="D232" s="384">
        <v>17</v>
      </c>
      <c r="E232" s="375"/>
      <c r="F232" s="377"/>
      <c r="G232" s="375" t="s">
        <v>162</v>
      </c>
      <c r="H232" s="378"/>
      <c r="I232" s="375"/>
    </row>
    <row r="233" spans="1:9" ht="15" thickBot="1" x14ac:dyDescent="0.35">
      <c r="A233" s="732"/>
      <c r="B233" s="688"/>
      <c r="C233" s="375"/>
      <c r="D233" s="375"/>
      <c r="E233" s="375"/>
      <c r="F233" s="377"/>
      <c r="G233" s="375" t="s">
        <v>228</v>
      </c>
      <c r="H233" s="378"/>
      <c r="I233" s="375"/>
    </row>
    <row r="234" spans="1:9" ht="15" thickBot="1" x14ac:dyDescent="0.35">
      <c r="A234" s="733"/>
      <c r="B234" s="689"/>
      <c r="C234" s="383">
        <f>SUM(C229:C233)</f>
        <v>17</v>
      </c>
      <c r="D234" s="383">
        <f t="shared" ref="D234:E234" si="36">SUM(D229:D233)</f>
        <v>17</v>
      </c>
      <c r="E234" s="383">
        <f t="shared" si="36"/>
        <v>0</v>
      </c>
      <c r="F234" s="381"/>
      <c r="G234" s="380" t="s">
        <v>166</v>
      </c>
      <c r="H234" s="382"/>
      <c r="I234" s="383"/>
    </row>
    <row r="235" spans="1:9" ht="15" customHeight="1" thickBot="1" x14ac:dyDescent="0.35">
      <c r="A235" s="708"/>
      <c r="B235" s="687" t="s">
        <v>1554</v>
      </c>
      <c r="C235" s="375">
        <v>4.9000000000000004</v>
      </c>
      <c r="D235" s="375">
        <v>4.9000000000000004</v>
      </c>
      <c r="E235" s="375"/>
      <c r="F235" s="377"/>
      <c r="G235" s="375" t="s">
        <v>161</v>
      </c>
      <c r="H235" s="376">
        <v>288724610</v>
      </c>
      <c r="I235" s="375">
        <v>0</v>
      </c>
    </row>
    <row r="236" spans="1:9" ht="15" thickBot="1" x14ac:dyDescent="0.35">
      <c r="A236" s="709"/>
      <c r="B236" s="688"/>
      <c r="C236" s="375">
        <v>0.1</v>
      </c>
      <c r="D236" s="375"/>
      <c r="E236" s="375"/>
      <c r="F236" s="377"/>
      <c r="G236" s="375" t="s">
        <v>164</v>
      </c>
      <c r="H236" s="378"/>
      <c r="I236" s="375"/>
    </row>
    <row r="237" spans="1:9" ht="15" thickBot="1" x14ac:dyDescent="0.35">
      <c r="A237" s="709"/>
      <c r="B237" s="688"/>
      <c r="C237" s="375"/>
      <c r="D237" s="375"/>
      <c r="E237" s="375"/>
      <c r="F237" s="377"/>
      <c r="G237" s="375" t="s">
        <v>227</v>
      </c>
      <c r="H237" s="378"/>
      <c r="I237" s="375"/>
    </row>
    <row r="238" spans="1:9" ht="15" thickBot="1" x14ac:dyDescent="0.35">
      <c r="A238" s="709"/>
      <c r="B238" s="688"/>
      <c r="C238" s="375">
        <v>32.799999999999997</v>
      </c>
      <c r="D238" s="375">
        <v>29.7</v>
      </c>
      <c r="E238" s="375">
        <v>14.9</v>
      </c>
      <c r="F238" s="377"/>
      <c r="G238" s="375" t="s">
        <v>162</v>
      </c>
      <c r="H238" s="378"/>
      <c r="I238" s="375"/>
    </row>
    <row r="239" spans="1:9" ht="15" thickBot="1" x14ac:dyDescent="0.35">
      <c r="A239" s="709"/>
      <c r="B239" s="688"/>
      <c r="C239" s="375"/>
      <c r="D239" s="375"/>
      <c r="E239" s="375"/>
      <c r="F239" s="377"/>
      <c r="G239" s="375" t="s">
        <v>228</v>
      </c>
      <c r="H239" s="378"/>
      <c r="I239" s="375"/>
    </row>
    <row r="240" spans="1:9" ht="22.2" customHeight="1" thickBot="1" x14ac:dyDescent="0.35">
      <c r="A240" s="710"/>
      <c r="B240" s="689"/>
      <c r="C240" s="383">
        <f>SUM(C235:C239)</f>
        <v>37.799999999999997</v>
      </c>
      <c r="D240" s="383">
        <f t="shared" ref="D240:E240" si="37">SUM(D235:D239)</f>
        <v>34.6</v>
      </c>
      <c r="E240" s="383">
        <f t="shared" si="37"/>
        <v>14.9</v>
      </c>
      <c r="F240" s="381"/>
      <c r="G240" s="380" t="s">
        <v>166</v>
      </c>
      <c r="H240" s="382"/>
      <c r="I240" s="383"/>
    </row>
    <row r="241" spans="1:9" ht="15" customHeight="1" thickBot="1" x14ac:dyDescent="0.35">
      <c r="A241" s="708"/>
      <c r="B241" s="687" t="s">
        <v>1555</v>
      </c>
      <c r="C241" s="375"/>
      <c r="D241" s="375"/>
      <c r="E241" s="375"/>
      <c r="F241" s="377"/>
      <c r="G241" s="375" t="s">
        <v>161</v>
      </c>
      <c r="H241" s="376">
        <v>288724610</v>
      </c>
      <c r="I241" s="375">
        <v>0</v>
      </c>
    </row>
    <row r="242" spans="1:9" ht="15" thickBot="1" x14ac:dyDescent="0.35">
      <c r="A242" s="709"/>
      <c r="B242" s="688"/>
      <c r="C242" s="375">
        <v>18.5</v>
      </c>
      <c r="D242" s="375">
        <v>0</v>
      </c>
      <c r="E242" s="375">
        <v>0</v>
      </c>
      <c r="F242" s="377"/>
      <c r="G242" s="375" t="s">
        <v>164</v>
      </c>
      <c r="H242" s="378"/>
      <c r="I242" s="375"/>
    </row>
    <row r="243" spans="1:9" ht="15" thickBot="1" x14ac:dyDescent="0.35">
      <c r="A243" s="709"/>
      <c r="B243" s="688"/>
      <c r="C243" s="375"/>
      <c r="D243" s="375"/>
      <c r="E243" s="375"/>
      <c r="F243" s="377"/>
      <c r="G243" s="375" t="s">
        <v>227</v>
      </c>
      <c r="H243" s="378"/>
      <c r="I243" s="375"/>
    </row>
    <row r="244" spans="1:9" ht="15" thickBot="1" x14ac:dyDescent="0.35">
      <c r="A244" s="709"/>
      <c r="B244" s="688"/>
      <c r="C244" s="375">
        <v>8.5</v>
      </c>
      <c r="D244" s="384">
        <v>5</v>
      </c>
      <c r="E244" s="384">
        <v>5</v>
      </c>
      <c r="F244" s="377"/>
      <c r="G244" s="375" t="s">
        <v>162</v>
      </c>
      <c r="H244" s="378"/>
      <c r="I244" s="375"/>
    </row>
    <row r="245" spans="1:9" ht="15" thickBot="1" x14ac:dyDescent="0.35">
      <c r="A245" s="709"/>
      <c r="B245" s="688"/>
      <c r="C245" s="375"/>
      <c r="D245" s="375"/>
      <c r="E245" s="375"/>
      <c r="F245" s="377"/>
      <c r="G245" s="375" t="s">
        <v>228</v>
      </c>
      <c r="H245" s="378"/>
      <c r="I245" s="375"/>
    </row>
    <row r="246" spans="1:9" ht="15" thickBot="1" x14ac:dyDescent="0.35">
      <c r="A246" s="710"/>
      <c r="B246" s="689"/>
      <c r="C246" s="385">
        <f>SUM(C241:C245)</f>
        <v>27</v>
      </c>
      <c r="D246" s="385">
        <f t="shared" ref="D246:E246" si="38">SUM(D241:D245)</f>
        <v>5</v>
      </c>
      <c r="E246" s="385">
        <f t="shared" si="38"/>
        <v>5</v>
      </c>
      <c r="F246" s="381"/>
      <c r="G246" s="380" t="s">
        <v>166</v>
      </c>
      <c r="H246" s="382"/>
      <c r="I246" s="383"/>
    </row>
    <row r="247" spans="1:9" ht="15" customHeight="1" thickBot="1" x14ac:dyDescent="0.35">
      <c r="A247" s="709"/>
      <c r="B247" s="687" t="s">
        <v>1556</v>
      </c>
      <c r="C247" s="375"/>
      <c r="D247" s="375"/>
      <c r="E247" s="375"/>
      <c r="F247" s="84"/>
      <c r="G247" s="375" t="s">
        <v>161</v>
      </c>
      <c r="H247" s="376">
        <v>288724610</v>
      </c>
      <c r="I247" s="375">
        <v>0</v>
      </c>
    </row>
    <row r="248" spans="1:9" ht="15" thickBot="1" x14ac:dyDescent="0.35">
      <c r="A248" s="709"/>
      <c r="B248" s="688"/>
      <c r="C248" s="384">
        <v>2</v>
      </c>
      <c r="D248" s="375">
        <v>0</v>
      </c>
      <c r="E248" s="375">
        <v>0</v>
      </c>
      <c r="F248" s="377"/>
      <c r="G248" s="375" t="s">
        <v>164</v>
      </c>
      <c r="H248" s="378"/>
      <c r="I248" s="375"/>
    </row>
    <row r="249" spans="1:9" ht="15" thickBot="1" x14ac:dyDescent="0.35">
      <c r="A249" s="709"/>
      <c r="B249" s="688"/>
      <c r="C249" s="375"/>
      <c r="D249" s="375"/>
      <c r="E249" s="375"/>
      <c r="F249" s="377"/>
      <c r="G249" s="375" t="s">
        <v>227</v>
      </c>
      <c r="H249" s="378"/>
      <c r="I249" s="375"/>
    </row>
    <row r="250" spans="1:9" ht="15" thickBot="1" x14ac:dyDescent="0.35">
      <c r="A250" s="709"/>
      <c r="B250" s="688"/>
      <c r="C250" s="375">
        <v>0</v>
      </c>
      <c r="D250" s="375">
        <v>0</v>
      </c>
      <c r="E250" s="384">
        <v>2</v>
      </c>
      <c r="F250" s="377"/>
      <c r="G250" s="375" t="s">
        <v>162</v>
      </c>
      <c r="H250" s="378"/>
      <c r="I250" s="375"/>
    </row>
    <row r="251" spans="1:9" ht="15" thickBot="1" x14ac:dyDescent="0.35">
      <c r="A251" s="709"/>
      <c r="B251" s="688"/>
      <c r="C251" s="384"/>
      <c r="D251" s="384"/>
      <c r="E251" s="384"/>
      <c r="F251" s="377"/>
      <c r="G251" s="375" t="s">
        <v>228</v>
      </c>
      <c r="H251" s="378"/>
      <c r="I251" s="375"/>
    </row>
    <row r="252" spans="1:9" ht="15" thickBot="1" x14ac:dyDescent="0.35">
      <c r="A252" s="710"/>
      <c r="B252" s="689"/>
      <c r="C252" s="385">
        <f>SUM(C247:C251)</f>
        <v>2</v>
      </c>
      <c r="D252" s="385">
        <f t="shared" ref="D252:E252" si="39">SUM(D247:D251)</f>
        <v>0</v>
      </c>
      <c r="E252" s="385">
        <f t="shared" si="39"/>
        <v>2</v>
      </c>
      <c r="F252" s="381"/>
      <c r="G252" s="380" t="s">
        <v>166</v>
      </c>
      <c r="H252" s="382"/>
      <c r="I252" s="383"/>
    </row>
    <row r="253" spans="1:9" ht="15" thickBot="1" x14ac:dyDescent="0.35">
      <c r="A253" s="379"/>
      <c r="B253" s="386" t="s">
        <v>280</v>
      </c>
      <c r="C253" s="387"/>
      <c r="D253" s="387"/>
      <c r="E253" s="387"/>
      <c r="F253" s="387"/>
      <c r="G253" s="374"/>
      <c r="H253" s="376"/>
      <c r="I253" s="376"/>
    </row>
    <row r="254" spans="1:9" ht="27" thickBot="1" x14ac:dyDescent="0.35">
      <c r="A254" s="553" t="s">
        <v>281</v>
      </c>
      <c r="B254" s="554" t="s">
        <v>286</v>
      </c>
      <c r="C254" s="555"/>
      <c r="D254" s="555"/>
      <c r="E254" s="555"/>
      <c r="F254" s="556" t="s">
        <v>285</v>
      </c>
      <c r="G254" s="554"/>
      <c r="H254" s="555"/>
      <c r="I254" s="555"/>
    </row>
    <row r="255" spans="1:9" ht="27" thickBot="1" x14ac:dyDescent="0.35">
      <c r="A255" s="369" t="s">
        <v>282</v>
      </c>
      <c r="B255" s="370" t="s">
        <v>288</v>
      </c>
      <c r="C255" s="371"/>
      <c r="D255" s="371"/>
      <c r="E255" s="371"/>
      <c r="F255" s="372" t="s">
        <v>287</v>
      </c>
      <c r="G255" s="370"/>
      <c r="H255" s="371"/>
      <c r="I255" s="371"/>
    </row>
    <row r="256" spans="1:9" ht="15" customHeight="1" thickBot="1" x14ac:dyDescent="0.35">
      <c r="A256" s="709" t="s">
        <v>283</v>
      </c>
      <c r="B256" s="717" t="s">
        <v>738</v>
      </c>
      <c r="C256" s="373">
        <f>C262+C268+C274</f>
        <v>30</v>
      </c>
      <c r="D256" s="374">
        <f t="shared" ref="D256:E260" si="40">D262+D268+D274</f>
        <v>46</v>
      </c>
      <c r="E256" s="374">
        <f t="shared" si="40"/>
        <v>54</v>
      </c>
      <c r="F256" s="84" t="s">
        <v>517</v>
      </c>
      <c r="G256" s="375" t="s">
        <v>161</v>
      </c>
      <c r="H256" s="376">
        <v>288724610</v>
      </c>
      <c r="I256" s="375">
        <v>0</v>
      </c>
    </row>
    <row r="257" spans="1:9" ht="15" thickBot="1" x14ac:dyDescent="0.35">
      <c r="A257" s="709"/>
      <c r="B257" s="718"/>
      <c r="C257" s="373">
        <f>C263+C269+C275</f>
        <v>398.5</v>
      </c>
      <c r="D257" s="374">
        <f t="shared" si="40"/>
        <v>0</v>
      </c>
      <c r="E257" s="374">
        <f t="shared" si="40"/>
        <v>0</v>
      </c>
      <c r="F257" s="377"/>
      <c r="G257" s="375" t="s">
        <v>164</v>
      </c>
      <c r="H257" s="378"/>
      <c r="I257" s="375"/>
    </row>
    <row r="258" spans="1:9" ht="15" thickBot="1" x14ac:dyDescent="0.35">
      <c r="A258" s="709"/>
      <c r="B258" s="718"/>
      <c r="C258" s="374">
        <f>C264+C270+C276</f>
        <v>0</v>
      </c>
      <c r="D258" s="374">
        <f t="shared" si="40"/>
        <v>0</v>
      </c>
      <c r="E258" s="374">
        <f t="shared" si="40"/>
        <v>0</v>
      </c>
      <c r="F258" s="377"/>
      <c r="G258" s="375" t="s">
        <v>227</v>
      </c>
      <c r="H258" s="378"/>
      <c r="I258" s="375"/>
    </row>
    <row r="259" spans="1:9" ht="15" thickBot="1" x14ac:dyDescent="0.35">
      <c r="A259" s="709"/>
      <c r="B259" s="718"/>
      <c r="C259" s="374">
        <f>C265+C271+C277</f>
        <v>22.7</v>
      </c>
      <c r="D259" s="374">
        <f t="shared" si="40"/>
        <v>82.7</v>
      </c>
      <c r="E259" s="374">
        <f t="shared" si="40"/>
        <v>38.5</v>
      </c>
      <c r="F259" s="377"/>
      <c r="G259" s="375" t="s">
        <v>162</v>
      </c>
      <c r="H259" s="378"/>
      <c r="I259" s="375"/>
    </row>
    <row r="260" spans="1:9" ht="15" thickBot="1" x14ac:dyDescent="0.35">
      <c r="A260" s="709"/>
      <c r="B260" s="718"/>
      <c r="C260" s="374">
        <f>C266+C272+C278</f>
        <v>0</v>
      </c>
      <c r="D260" s="374">
        <f t="shared" si="40"/>
        <v>0</v>
      </c>
      <c r="E260" s="374">
        <f t="shared" si="40"/>
        <v>0</v>
      </c>
      <c r="F260" s="377"/>
      <c r="G260" s="375" t="s">
        <v>228</v>
      </c>
      <c r="H260" s="378"/>
      <c r="I260" s="375"/>
    </row>
    <row r="261" spans="1:9" ht="15" thickBot="1" x14ac:dyDescent="0.35">
      <c r="A261" s="710"/>
      <c r="B261" s="719"/>
      <c r="C261" s="380">
        <f>SUM(C256:C260)</f>
        <v>451.2</v>
      </c>
      <c r="D261" s="380">
        <f t="shared" ref="D261:E261" si="41">SUM(D256:D260)</f>
        <v>128.69999999999999</v>
      </c>
      <c r="E261" s="380">
        <f t="shared" si="41"/>
        <v>92.5</v>
      </c>
      <c r="F261" s="381"/>
      <c r="G261" s="380" t="s">
        <v>166</v>
      </c>
      <c r="H261" s="382"/>
      <c r="I261" s="383"/>
    </row>
    <row r="262" spans="1:9" ht="15" customHeight="1" thickBot="1" x14ac:dyDescent="0.35">
      <c r="A262" s="708"/>
      <c r="B262" s="687" t="s">
        <v>739</v>
      </c>
      <c r="C262" s="375"/>
      <c r="D262" s="375"/>
      <c r="E262" s="375"/>
      <c r="F262" s="377"/>
      <c r="G262" s="375" t="s">
        <v>161</v>
      </c>
      <c r="H262" s="376">
        <v>288724610</v>
      </c>
      <c r="I262" s="375">
        <v>0</v>
      </c>
    </row>
    <row r="263" spans="1:9" ht="15" thickBot="1" x14ac:dyDescent="0.35">
      <c r="A263" s="709"/>
      <c r="B263" s="688"/>
      <c r="C263" s="384">
        <v>320</v>
      </c>
      <c r="D263" s="375">
        <v>0</v>
      </c>
      <c r="E263" s="375">
        <v>0</v>
      </c>
      <c r="F263" s="377"/>
      <c r="G263" s="375" t="s">
        <v>164</v>
      </c>
      <c r="H263" s="378"/>
      <c r="I263" s="375"/>
    </row>
    <row r="264" spans="1:9" ht="15" thickBot="1" x14ac:dyDescent="0.35">
      <c r="A264" s="709"/>
      <c r="B264" s="688"/>
      <c r="C264" s="375"/>
      <c r="D264" s="375"/>
      <c r="E264" s="375"/>
      <c r="F264" s="377"/>
      <c r="G264" s="375" t="s">
        <v>227</v>
      </c>
      <c r="H264" s="378"/>
      <c r="I264" s="375"/>
    </row>
    <row r="265" spans="1:9" ht="13.2" customHeight="1" thickBot="1" x14ac:dyDescent="0.35">
      <c r="A265" s="709"/>
      <c r="B265" s="688"/>
      <c r="C265" s="375">
        <v>0</v>
      </c>
      <c r="D265" s="375">
        <v>0</v>
      </c>
      <c r="E265" s="375">
        <v>0</v>
      </c>
      <c r="F265" s="377"/>
      <c r="G265" s="375" t="s">
        <v>162</v>
      </c>
      <c r="H265" s="378"/>
      <c r="I265" s="375"/>
    </row>
    <row r="266" spans="1:9" ht="13.8" customHeight="1" thickBot="1" x14ac:dyDescent="0.35">
      <c r="A266" s="709"/>
      <c r="B266" s="688"/>
      <c r="C266" s="375"/>
      <c r="D266" s="375"/>
      <c r="E266" s="375"/>
      <c r="F266" s="377"/>
      <c r="G266" s="375" t="s">
        <v>228</v>
      </c>
      <c r="H266" s="378"/>
      <c r="I266" s="375"/>
    </row>
    <row r="267" spans="1:9" ht="15" thickBot="1" x14ac:dyDescent="0.35">
      <c r="A267" s="710"/>
      <c r="B267" s="689"/>
      <c r="C267" s="385">
        <f>SUM(C262:C266)</f>
        <v>320</v>
      </c>
      <c r="D267" s="385">
        <f t="shared" ref="D267:E267" si="42">SUM(D262:D266)</f>
        <v>0</v>
      </c>
      <c r="E267" s="385">
        <f t="shared" si="42"/>
        <v>0</v>
      </c>
      <c r="F267" s="381"/>
      <c r="G267" s="380" t="s">
        <v>166</v>
      </c>
      <c r="H267" s="382"/>
      <c r="I267" s="383"/>
    </row>
    <row r="268" spans="1:9" ht="10.8" customHeight="1" thickBot="1" x14ac:dyDescent="0.35">
      <c r="A268" s="708"/>
      <c r="B268" s="687" t="s">
        <v>740</v>
      </c>
      <c r="C268" s="375"/>
      <c r="D268" s="375"/>
      <c r="E268" s="375"/>
      <c r="F268" s="377"/>
      <c r="G268" s="375" t="s">
        <v>161</v>
      </c>
      <c r="H268" s="376">
        <v>288724610</v>
      </c>
      <c r="I268" s="375">
        <v>0</v>
      </c>
    </row>
    <row r="269" spans="1:9" ht="15" thickBot="1" x14ac:dyDescent="0.35">
      <c r="A269" s="709"/>
      <c r="B269" s="688"/>
      <c r="C269" s="375"/>
      <c r="D269" s="375"/>
      <c r="E269" s="375"/>
      <c r="F269" s="377"/>
      <c r="G269" s="375" t="s">
        <v>164</v>
      </c>
      <c r="H269" s="378"/>
      <c r="I269" s="375"/>
    </row>
    <row r="270" spans="1:9" ht="15" thickBot="1" x14ac:dyDescent="0.35">
      <c r="A270" s="709"/>
      <c r="B270" s="688"/>
      <c r="C270" s="375"/>
      <c r="D270" s="375"/>
      <c r="E270" s="375"/>
      <c r="F270" s="377"/>
      <c r="G270" s="375" t="s">
        <v>227</v>
      </c>
      <c r="H270" s="378"/>
      <c r="I270" s="375"/>
    </row>
    <row r="271" spans="1:9" ht="15" thickBot="1" x14ac:dyDescent="0.35">
      <c r="A271" s="709"/>
      <c r="B271" s="688"/>
      <c r="C271" s="375"/>
      <c r="D271" s="375"/>
      <c r="E271" s="375"/>
      <c r="F271" s="377"/>
      <c r="G271" s="375" t="s">
        <v>162</v>
      </c>
      <c r="H271" s="378"/>
      <c r="I271" s="375"/>
    </row>
    <row r="272" spans="1:9" ht="15" thickBot="1" x14ac:dyDescent="0.35">
      <c r="A272" s="709"/>
      <c r="B272" s="688"/>
      <c r="C272" s="375"/>
      <c r="D272" s="375"/>
      <c r="E272" s="375"/>
      <c r="F272" s="377"/>
      <c r="G272" s="375" t="s">
        <v>228</v>
      </c>
      <c r="H272" s="378"/>
      <c r="I272" s="375"/>
    </row>
    <row r="273" spans="1:9" ht="10.199999999999999" customHeight="1" thickBot="1" x14ac:dyDescent="0.35">
      <c r="A273" s="710"/>
      <c r="B273" s="689"/>
      <c r="C273" s="383">
        <f>SUM(C268:C272)</f>
        <v>0</v>
      </c>
      <c r="D273" s="383">
        <f t="shared" ref="D273:E273" si="43">SUM(D268:D272)</f>
        <v>0</v>
      </c>
      <c r="E273" s="383">
        <f t="shared" si="43"/>
        <v>0</v>
      </c>
      <c r="F273" s="381"/>
      <c r="G273" s="380" t="s">
        <v>166</v>
      </c>
      <c r="H273" s="382"/>
      <c r="I273" s="383"/>
    </row>
    <row r="274" spans="1:9" ht="15" customHeight="1" thickBot="1" x14ac:dyDescent="0.35">
      <c r="A274" s="708"/>
      <c r="B274" s="687" t="s">
        <v>1557</v>
      </c>
      <c r="C274" s="547">
        <v>30</v>
      </c>
      <c r="D274" s="547">
        <v>46</v>
      </c>
      <c r="E274" s="547">
        <v>54</v>
      </c>
      <c r="F274" s="548"/>
      <c r="G274" s="281" t="s">
        <v>161</v>
      </c>
      <c r="H274" s="549">
        <v>288724610</v>
      </c>
      <c r="I274" s="281">
        <v>0</v>
      </c>
    </row>
    <row r="275" spans="1:9" ht="15" thickBot="1" x14ac:dyDescent="0.35">
      <c r="A275" s="709"/>
      <c r="B275" s="688"/>
      <c r="C275" s="375">
        <v>78.5</v>
      </c>
      <c r="D275" s="375"/>
      <c r="E275" s="375"/>
      <c r="F275" s="377"/>
      <c r="G275" s="375" t="s">
        <v>164</v>
      </c>
      <c r="H275" s="378"/>
      <c r="I275" s="375"/>
    </row>
    <row r="276" spans="1:9" ht="15" thickBot="1" x14ac:dyDescent="0.35">
      <c r="A276" s="709"/>
      <c r="B276" s="688"/>
      <c r="C276" s="375"/>
      <c r="D276" s="375"/>
      <c r="E276" s="375"/>
      <c r="F276" s="377"/>
      <c r="G276" s="375" t="s">
        <v>227</v>
      </c>
      <c r="H276" s="378"/>
      <c r="I276" s="375"/>
    </row>
    <row r="277" spans="1:9" ht="15" thickBot="1" x14ac:dyDescent="0.35">
      <c r="A277" s="709"/>
      <c r="B277" s="688"/>
      <c r="C277" s="375">
        <v>22.7</v>
      </c>
      <c r="D277" s="375">
        <v>82.7</v>
      </c>
      <c r="E277" s="375">
        <v>38.5</v>
      </c>
      <c r="F277" s="377"/>
      <c r="G277" s="375" t="s">
        <v>162</v>
      </c>
      <c r="H277" s="378"/>
      <c r="I277" s="375"/>
    </row>
    <row r="278" spans="1:9" ht="15" thickBot="1" x14ac:dyDescent="0.35">
      <c r="A278" s="709"/>
      <c r="B278" s="688"/>
      <c r="C278" s="375"/>
      <c r="D278" s="375"/>
      <c r="E278" s="375"/>
      <c r="F278" s="377"/>
      <c r="G278" s="375" t="s">
        <v>228</v>
      </c>
      <c r="H278" s="378"/>
      <c r="I278" s="375"/>
    </row>
    <row r="279" spans="1:9" ht="15" thickBot="1" x14ac:dyDescent="0.35">
      <c r="A279" s="710"/>
      <c r="B279" s="689"/>
      <c r="C279" s="383">
        <f>SUM(C274:C278)</f>
        <v>131.19999999999999</v>
      </c>
      <c r="D279" s="383">
        <f t="shared" ref="D279:E279" si="44">SUM(D274:D278)</f>
        <v>128.69999999999999</v>
      </c>
      <c r="E279" s="383">
        <f t="shared" si="44"/>
        <v>92.5</v>
      </c>
      <c r="F279" s="381"/>
      <c r="G279" s="380" t="s">
        <v>166</v>
      </c>
      <c r="H279" s="382"/>
      <c r="I279" s="383"/>
    </row>
    <row r="280" spans="1:9" ht="27" thickBot="1" x14ac:dyDescent="0.35">
      <c r="A280" s="365" t="s">
        <v>281</v>
      </c>
      <c r="B280" s="366" t="s">
        <v>286</v>
      </c>
      <c r="C280" s="367"/>
      <c r="D280" s="367"/>
      <c r="E280" s="367"/>
      <c r="F280" s="368" t="s">
        <v>285</v>
      </c>
      <c r="G280" s="366"/>
      <c r="H280" s="367"/>
      <c r="I280" s="367"/>
    </row>
    <row r="281" spans="1:9" ht="15" thickBot="1" x14ac:dyDescent="0.35">
      <c r="A281" s="369" t="s">
        <v>289</v>
      </c>
      <c r="B281" s="370" t="s">
        <v>291</v>
      </c>
      <c r="C281" s="371"/>
      <c r="D281" s="371"/>
      <c r="E281" s="371"/>
      <c r="F281" s="372" t="s">
        <v>290</v>
      </c>
      <c r="G281" s="370"/>
      <c r="H281" s="371"/>
      <c r="I281" s="371"/>
    </row>
    <row r="282" spans="1:9" ht="15" customHeight="1" thickBot="1" x14ac:dyDescent="0.35">
      <c r="A282" s="708" t="s">
        <v>292</v>
      </c>
      <c r="B282" s="717" t="s">
        <v>294</v>
      </c>
      <c r="C282" s="550"/>
      <c r="D282" s="550"/>
      <c r="E282" s="550"/>
      <c r="F282" s="548" t="s">
        <v>513</v>
      </c>
      <c r="G282" s="281" t="s">
        <v>161</v>
      </c>
      <c r="H282" s="549">
        <v>288724610</v>
      </c>
      <c r="I282" s="281">
        <v>0</v>
      </c>
    </row>
    <row r="283" spans="1:9" ht="15" thickBot="1" x14ac:dyDescent="0.35">
      <c r="A283" s="709"/>
      <c r="B283" s="718"/>
      <c r="C283" s="387"/>
      <c r="D283" s="387"/>
      <c r="E283" s="387"/>
      <c r="F283" s="377"/>
      <c r="G283" s="375" t="s">
        <v>164</v>
      </c>
      <c r="H283" s="378"/>
      <c r="I283" s="375"/>
    </row>
    <row r="284" spans="1:9" ht="15" thickBot="1" x14ac:dyDescent="0.35">
      <c r="A284" s="709"/>
      <c r="B284" s="718"/>
      <c r="C284" s="387"/>
      <c r="D284" s="387"/>
      <c r="E284" s="387"/>
      <c r="F284" s="377"/>
      <c r="G284" s="375" t="s">
        <v>227</v>
      </c>
      <c r="H284" s="378"/>
      <c r="I284" s="375"/>
    </row>
    <row r="285" spans="1:9" ht="15" thickBot="1" x14ac:dyDescent="0.35">
      <c r="A285" s="709"/>
      <c r="B285" s="718"/>
      <c r="C285" s="387"/>
      <c r="D285" s="387"/>
      <c r="E285" s="387"/>
      <c r="F285" s="377"/>
      <c r="G285" s="375" t="s">
        <v>162</v>
      </c>
      <c r="H285" s="378"/>
      <c r="I285" s="375"/>
    </row>
    <row r="286" spans="1:9" ht="15" thickBot="1" x14ac:dyDescent="0.35">
      <c r="A286" s="709"/>
      <c r="B286" s="718"/>
      <c r="C286" s="387"/>
      <c r="D286" s="387"/>
      <c r="E286" s="387"/>
      <c r="F286" s="377"/>
      <c r="G286" s="375" t="s">
        <v>228</v>
      </c>
      <c r="H286" s="378"/>
      <c r="I286" s="375"/>
    </row>
    <row r="287" spans="1:9" ht="12.6" customHeight="1" thickBot="1" x14ac:dyDescent="0.35">
      <c r="A287" s="710"/>
      <c r="B287" s="719"/>
      <c r="C287" s="388"/>
      <c r="D287" s="388"/>
      <c r="E287" s="388"/>
      <c r="F287" s="381"/>
      <c r="G287" s="380" t="s">
        <v>166</v>
      </c>
      <c r="H287" s="382"/>
      <c r="I287" s="383"/>
    </row>
    <row r="288" spans="1:9" ht="27" thickBot="1" x14ac:dyDescent="0.35">
      <c r="A288" s="365" t="s">
        <v>281</v>
      </c>
      <c r="B288" s="366" t="s">
        <v>286</v>
      </c>
      <c r="C288" s="367"/>
      <c r="D288" s="367"/>
      <c r="E288" s="367"/>
      <c r="F288" s="368" t="s">
        <v>285</v>
      </c>
      <c r="G288" s="366"/>
      <c r="H288" s="367"/>
      <c r="I288" s="367"/>
    </row>
    <row r="289" spans="1:9" ht="15" thickBot="1" x14ac:dyDescent="0.35">
      <c r="A289" s="369" t="s">
        <v>295</v>
      </c>
      <c r="B289" s="370" t="s">
        <v>297</v>
      </c>
      <c r="C289" s="371"/>
      <c r="D289" s="371"/>
      <c r="E289" s="371"/>
      <c r="F289" s="372" t="s">
        <v>296</v>
      </c>
      <c r="G289" s="370"/>
      <c r="H289" s="371"/>
      <c r="I289" s="371"/>
    </row>
    <row r="290" spans="1:9" ht="15" customHeight="1" thickBot="1" x14ac:dyDescent="0.35">
      <c r="A290" s="709" t="s">
        <v>298</v>
      </c>
      <c r="B290" s="717" t="s">
        <v>299</v>
      </c>
      <c r="C290" s="374">
        <f>C296*1</f>
        <v>0</v>
      </c>
      <c r="D290" s="374">
        <f t="shared" ref="D290:E294" si="45">D296*1</f>
        <v>0</v>
      </c>
      <c r="E290" s="374">
        <f t="shared" si="45"/>
        <v>0</v>
      </c>
      <c r="F290" s="84" t="s">
        <v>762</v>
      </c>
      <c r="G290" s="375" t="s">
        <v>161</v>
      </c>
      <c r="H290" s="376">
        <v>288724610</v>
      </c>
      <c r="I290" s="375">
        <v>0</v>
      </c>
    </row>
    <row r="291" spans="1:9" ht="15" thickBot="1" x14ac:dyDescent="0.35">
      <c r="A291" s="709"/>
      <c r="B291" s="718"/>
      <c r="C291" s="374">
        <f>C297*1</f>
        <v>0</v>
      </c>
      <c r="D291" s="374">
        <f t="shared" si="45"/>
        <v>0</v>
      </c>
      <c r="E291" s="374">
        <f t="shared" si="45"/>
        <v>0</v>
      </c>
      <c r="F291" s="377"/>
      <c r="G291" s="375" t="s">
        <v>164</v>
      </c>
      <c r="H291" s="378"/>
      <c r="I291" s="375"/>
    </row>
    <row r="292" spans="1:9" ht="15" thickBot="1" x14ac:dyDescent="0.35">
      <c r="A292" s="709"/>
      <c r="B292" s="718"/>
      <c r="C292" s="374">
        <f>C298*1</f>
        <v>0</v>
      </c>
      <c r="D292" s="374">
        <f t="shared" si="45"/>
        <v>0</v>
      </c>
      <c r="E292" s="374">
        <f t="shared" si="45"/>
        <v>0</v>
      </c>
      <c r="F292" s="377"/>
      <c r="G292" s="375" t="s">
        <v>227</v>
      </c>
      <c r="H292" s="378"/>
      <c r="I292" s="375"/>
    </row>
    <row r="293" spans="1:9" ht="15" thickBot="1" x14ac:dyDescent="0.35">
      <c r="A293" s="709"/>
      <c r="B293" s="718"/>
      <c r="C293" s="374">
        <f>C299*1</f>
        <v>0</v>
      </c>
      <c r="D293" s="374">
        <f t="shared" si="45"/>
        <v>0</v>
      </c>
      <c r="E293" s="374">
        <f t="shared" si="45"/>
        <v>0</v>
      </c>
      <c r="F293" s="377"/>
      <c r="G293" s="375" t="s">
        <v>162</v>
      </c>
      <c r="H293" s="378"/>
      <c r="I293" s="375"/>
    </row>
    <row r="294" spans="1:9" ht="15" thickBot="1" x14ac:dyDescent="0.35">
      <c r="A294" s="709"/>
      <c r="B294" s="718"/>
      <c r="C294" s="374">
        <f>C300*1</f>
        <v>0</v>
      </c>
      <c r="D294" s="374">
        <f t="shared" si="45"/>
        <v>0</v>
      </c>
      <c r="E294" s="374">
        <f t="shared" si="45"/>
        <v>0</v>
      </c>
      <c r="F294" s="377"/>
      <c r="G294" s="375" t="s">
        <v>228</v>
      </c>
      <c r="H294" s="378"/>
      <c r="I294" s="375"/>
    </row>
    <row r="295" spans="1:9" ht="15" thickBot="1" x14ac:dyDescent="0.35">
      <c r="A295" s="710"/>
      <c r="B295" s="719"/>
      <c r="C295" s="380">
        <f>SUM(C290:C294)</f>
        <v>0</v>
      </c>
      <c r="D295" s="380">
        <f t="shared" ref="D295:E295" si="46">SUM(D290:D294)</f>
        <v>0</v>
      </c>
      <c r="E295" s="380">
        <f t="shared" si="46"/>
        <v>0</v>
      </c>
      <c r="F295" s="381"/>
      <c r="G295" s="380" t="s">
        <v>166</v>
      </c>
      <c r="H295" s="382"/>
      <c r="I295" s="383"/>
    </row>
    <row r="296" spans="1:9" ht="15" customHeight="1" thickBot="1" x14ac:dyDescent="0.35">
      <c r="A296" s="709"/>
      <c r="B296" s="711" t="s">
        <v>763</v>
      </c>
      <c r="C296" s="375"/>
      <c r="D296" s="375"/>
      <c r="E296" s="375"/>
      <c r="F296" s="84"/>
      <c r="G296" s="375" t="s">
        <v>161</v>
      </c>
      <c r="H296" s="376">
        <v>288724610</v>
      </c>
      <c r="I296" s="375">
        <v>0</v>
      </c>
    </row>
    <row r="297" spans="1:9" ht="15" thickBot="1" x14ac:dyDescent="0.35">
      <c r="A297" s="709"/>
      <c r="B297" s="712"/>
      <c r="C297" s="375"/>
      <c r="D297" s="375"/>
      <c r="E297" s="375"/>
      <c r="F297" s="377"/>
      <c r="G297" s="375" t="s">
        <v>164</v>
      </c>
      <c r="H297" s="378"/>
      <c r="I297" s="375"/>
    </row>
    <row r="298" spans="1:9" ht="15" thickBot="1" x14ac:dyDescent="0.35">
      <c r="A298" s="709"/>
      <c r="B298" s="712"/>
      <c r="C298" s="375"/>
      <c r="D298" s="375"/>
      <c r="E298" s="375"/>
      <c r="F298" s="377"/>
      <c r="G298" s="375" t="s">
        <v>227</v>
      </c>
      <c r="H298" s="378"/>
      <c r="I298" s="375"/>
    </row>
    <row r="299" spans="1:9" ht="15" thickBot="1" x14ac:dyDescent="0.35">
      <c r="A299" s="709"/>
      <c r="B299" s="712"/>
      <c r="C299" s="375"/>
      <c r="D299" s="375"/>
      <c r="E299" s="375"/>
      <c r="F299" s="377"/>
      <c r="G299" s="375" t="s">
        <v>162</v>
      </c>
      <c r="H299" s="378"/>
      <c r="I299" s="375"/>
    </row>
    <row r="300" spans="1:9" ht="15" thickBot="1" x14ac:dyDescent="0.35">
      <c r="A300" s="709"/>
      <c r="B300" s="712"/>
      <c r="C300" s="375"/>
      <c r="D300" s="375"/>
      <c r="E300" s="375"/>
      <c r="F300" s="377"/>
      <c r="G300" s="375" t="s">
        <v>228</v>
      </c>
      <c r="H300" s="378"/>
      <c r="I300" s="375"/>
    </row>
    <row r="301" spans="1:9" ht="15" thickBot="1" x14ac:dyDescent="0.35">
      <c r="A301" s="710"/>
      <c r="B301" s="713"/>
      <c r="C301" s="383">
        <f>SUM(C296:C300)</f>
        <v>0</v>
      </c>
      <c r="D301" s="383">
        <f t="shared" ref="D301:E301" si="47">SUM(D296:D300)</f>
        <v>0</v>
      </c>
      <c r="E301" s="383">
        <f t="shared" si="47"/>
        <v>0</v>
      </c>
      <c r="F301" s="381"/>
      <c r="G301" s="380" t="s">
        <v>166</v>
      </c>
      <c r="H301" s="382"/>
      <c r="I301" s="383"/>
    </row>
    <row r="302" spans="1:9" ht="18" customHeight="1" thickBot="1" x14ac:dyDescent="0.35">
      <c r="A302" s="379"/>
      <c r="B302" s="386" t="s">
        <v>284</v>
      </c>
      <c r="C302" s="387"/>
      <c r="D302" s="387"/>
      <c r="E302" s="387"/>
      <c r="F302" s="387"/>
      <c r="G302" s="374"/>
      <c r="H302" s="376"/>
      <c r="I302" s="376"/>
    </row>
    <row r="303" spans="1:9" ht="28.2" customHeight="1" thickBot="1" x14ac:dyDescent="0.35">
      <c r="A303" s="365" t="s">
        <v>300</v>
      </c>
      <c r="B303" s="366" t="s">
        <v>304</v>
      </c>
      <c r="C303" s="367"/>
      <c r="D303" s="367"/>
      <c r="E303" s="367"/>
      <c r="F303" s="368" t="s">
        <v>303</v>
      </c>
      <c r="G303" s="366"/>
      <c r="H303" s="367"/>
      <c r="I303" s="367"/>
    </row>
    <row r="304" spans="1:9" ht="42" customHeight="1" thickBot="1" x14ac:dyDescent="0.35">
      <c r="A304" s="369" t="s">
        <v>301</v>
      </c>
      <c r="B304" s="370" t="s">
        <v>306</v>
      </c>
      <c r="C304" s="371"/>
      <c r="D304" s="371"/>
      <c r="E304" s="371"/>
      <c r="F304" s="372" t="s">
        <v>305</v>
      </c>
      <c r="G304" s="370"/>
      <c r="H304" s="371"/>
      <c r="I304" s="371"/>
    </row>
    <row r="305" spans="1:10" ht="15" customHeight="1" thickBot="1" x14ac:dyDescent="0.35">
      <c r="A305" s="708" t="s">
        <v>302</v>
      </c>
      <c r="B305" s="717" t="s">
        <v>307</v>
      </c>
      <c r="C305" s="552">
        <f>C311*1</f>
        <v>0</v>
      </c>
      <c r="D305" s="552">
        <f t="shared" ref="D305:E309" si="48">D311*1</f>
        <v>0</v>
      </c>
      <c r="E305" s="552">
        <f t="shared" si="48"/>
        <v>0</v>
      </c>
      <c r="F305" s="548" t="s">
        <v>741</v>
      </c>
      <c r="G305" s="281" t="s">
        <v>161</v>
      </c>
      <c r="H305" s="549">
        <v>288724610</v>
      </c>
      <c r="I305" s="281">
        <v>0</v>
      </c>
    </row>
    <row r="306" spans="1:10" ht="15" thickBot="1" x14ac:dyDescent="0.35">
      <c r="A306" s="709"/>
      <c r="B306" s="718"/>
      <c r="C306" s="374">
        <f>C312*1</f>
        <v>0</v>
      </c>
      <c r="D306" s="374">
        <f t="shared" si="48"/>
        <v>0</v>
      </c>
      <c r="E306" s="374">
        <f t="shared" si="48"/>
        <v>0</v>
      </c>
      <c r="F306" s="377"/>
      <c r="G306" s="375" t="s">
        <v>164</v>
      </c>
      <c r="H306" s="378"/>
      <c r="I306" s="375"/>
    </row>
    <row r="307" spans="1:10" ht="15" thickBot="1" x14ac:dyDescent="0.35">
      <c r="A307" s="709"/>
      <c r="B307" s="718"/>
      <c r="C307" s="374">
        <f>C313*1</f>
        <v>870.8</v>
      </c>
      <c r="D307" s="374">
        <f t="shared" si="48"/>
        <v>0</v>
      </c>
      <c r="E307" s="374">
        <f t="shared" si="48"/>
        <v>0</v>
      </c>
      <c r="F307" s="377"/>
      <c r="G307" s="375" t="s">
        <v>227</v>
      </c>
      <c r="H307" s="378"/>
      <c r="I307" s="375"/>
    </row>
    <row r="308" spans="1:10" ht="15" thickBot="1" x14ac:dyDescent="0.35">
      <c r="A308" s="709"/>
      <c r="B308" s="718"/>
      <c r="C308" s="374">
        <f>C314*1</f>
        <v>0</v>
      </c>
      <c r="D308" s="374">
        <f t="shared" si="48"/>
        <v>0</v>
      </c>
      <c r="E308" s="374">
        <f t="shared" si="48"/>
        <v>0</v>
      </c>
      <c r="F308" s="377"/>
      <c r="G308" s="375" t="s">
        <v>162</v>
      </c>
      <c r="H308" s="378"/>
      <c r="I308" s="375"/>
    </row>
    <row r="309" spans="1:10" ht="15" thickBot="1" x14ac:dyDescent="0.35">
      <c r="A309" s="709"/>
      <c r="B309" s="718"/>
      <c r="C309" s="374">
        <f>C315*1</f>
        <v>0</v>
      </c>
      <c r="D309" s="374">
        <f t="shared" si="48"/>
        <v>0</v>
      </c>
      <c r="E309" s="374">
        <f t="shared" si="48"/>
        <v>0</v>
      </c>
      <c r="F309" s="377"/>
      <c r="G309" s="375" t="s">
        <v>228</v>
      </c>
      <c r="H309" s="378"/>
      <c r="I309" s="375"/>
    </row>
    <row r="310" spans="1:10" ht="24" customHeight="1" thickBot="1" x14ac:dyDescent="0.35">
      <c r="A310" s="710"/>
      <c r="B310" s="719"/>
      <c r="C310" s="380">
        <f>SUM(C305:C309)</f>
        <v>870.8</v>
      </c>
      <c r="D310" s="380">
        <f t="shared" ref="D310:E310" si="49">SUM(D305:D309)</f>
        <v>0</v>
      </c>
      <c r="E310" s="380">
        <f t="shared" si="49"/>
        <v>0</v>
      </c>
      <c r="F310" s="381"/>
      <c r="G310" s="380" t="s">
        <v>166</v>
      </c>
      <c r="H310" s="382"/>
      <c r="I310" s="383"/>
    </row>
    <row r="311" spans="1:10" ht="15" customHeight="1" thickBot="1" x14ac:dyDescent="0.35">
      <c r="A311" s="709"/>
      <c r="B311" s="687" t="s">
        <v>742</v>
      </c>
      <c r="C311" s="375"/>
      <c r="D311" s="375"/>
      <c r="E311" s="375"/>
      <c r="F311" s="84"/>
      <c r="G311" s="375" t="s">
        <v>161</v>
      </c>
      <c r="H311" s="376">
        <v>288724610</v>
      </c>
      <c r="I311" s="375">
        <v>0</v>
      </c>
    </row>
    <row r="312" spans="1:10" ht="15" thickBot="1" x14ac:dyDescent="0.35">
      <c r="A312" s="709"/>
      <c r="B312" s="688"/>
      <c r="C312" s="375"/>
      <c r="D312" s="375"/>
      <c r="E312" s="375"/>
      <c r="F312" s="377"/>
      <c r="G312" s="375" t="s">
        <v>164</v>
      </c>
      <c r="H312" s="378"/>
      <c r="I312" s="375"/>
    </row>
    <row r="313" spans="1:10" ht="15" thickBot="1" x14ac:dyDescent="0.35">
      <c r="A313" s="709"/>
      <c r="B313" s="688"/>
      <c r="C313" s="375">
        <v>870.8</v>
      </c>
      <c r="D313" s="375">
        <v>0</v>
      </c>
      <c r="E313" s="375">
        <v>0</v>
      </c>
      <c r="F313" s="377"/>
      <c r="G313" s="375" t="s">
        <v>227</v>
      </c>
      <c r="H313" s="378"/>
      <c r="I313" s="375"/>
      <c r="J313" s="580"/>
    </row>
    <row r="314" spans="1:10" ht="15" thickBot="1" x14ac:dyDescent="0.35">
      <c r="A314" s="709"/>
      <c r="B314" s="688"/>
      <c r="C314" s="375"/>
      <c r="D314" s="375"/>
      <c r="E314" s="375"/>
      <c r="F314" s="377"/>
      <c r="G314" s="375" t="s">
        <v>162</v>
      </c>
      <c r="H314" s="378"/>
      <c r="I314" s="375"/>
      <c r="J314" s="580"/>
    </row>
    <row r="315" spans="1:10" ht="15" thickBot="1" x14ac:dyDescent="0.35">
      <c r="A315" s="709"/>
      <c r="B315" s="688"/>
      <c r="C315" s="375"/>
      <c r="D315" s="375"/>
      <c r="E315" s="375"/>
      <c r="F315" s="377"/>
      <c r="G315" s="375" t="s">
        <v>228</v>
      </c>
      <c r="H315" s="378"/>
      <c r="I315" s="375"/>
    </row>
    <row r="316" spans="1:10" ht="15" thickBot="1" x14ac:dyDescent="0.35">
      <c r="A316" s="710"/>
      <c r="B316" s="689"/>
      <c r="C316" s="383">
        <f>SUM(C311:C315)</f>
        <v>870.8</v>
      </c>
      <c r="D316" s="383">
        <f t="shared" ref="D316:E316" si="50">SUM(D311:D315)</f>
        <v>0</v>
      </c>
      <c r="E316" s="383">
        <f t="shared" si="50"/>
        <v>0</v>
      </c>
      <c r="F316" s="381"/>
      <c r="G316" s="380" t="s">
        <v>166</v>
      </c>
      <c r="H316" s="382"/>
      <c r="I316" s="383"/>
    </row>
    <row r="317" spans="1:10" ht="15" customHeight="1" thickBot="1" x14ac:dyDescent="0.35">
      <c r="A317" s="365" t="s">
        <v>300</v>
      </c>
      <c r="B317" s="366" t="s">
        <v>304</v>
      </c>
      <c r="C317" s="367"/>
      <c r="D317" s="367"/>
      <c r="E317" s="367"/>
      <c r="F317" s="368" t="s">
        <v>303</v>
      </c>
      <c r="G317" s="366"/>
      <c r="H317" s="367"/>
      <c r="I317" s="367"/>
    </row>
    <row r="318" spans="1:10" ht="27" customHeight="1" thickBot="1" x14ac:dyDescent="0.35">
      <c r="A318" s="369" t="s">
        <v>308</v>
      </c>
      <c r="B318" s="370" t="s">
        <v>311</v>
      </c>
      <c r="C318" s="371"/>
      <c r="D318" s="371"/>
      <c r="E318" s="371"/>
      <c r="F318" s="372" t="s">
        <v>310</v>
      </c>
      <c r="G318" s="370"/>
      <c r="H318" s="371"/>
      <c r="I318" s="371"/>
    </row>
    <row r="319" spans="1:10" ht="15" customHeight="1" thickBot="1" x14ac:dyDescent="0.35">
      <c r="A319" s="709" t="s">
        <v>309</v>
      </c>
      <c r="B319" s="717" t="s">
        <v>743</v>
      </c>
      <c r="C319" s="373">
        <f>C325*1</f>
        <v>0</v>
      </c>
      <c r="D319" s="373">
        <f t="shared" ref="D319:E323" si="51">D325*1</f>
        <v>0</v>
      </c>
      <c r="E319" s="373">
        <f t="shared" si="51"/>
        <v>0</v>
      </c>
      <c r="F319" s="84" t="s">
        <v>390</v>
      </c>
      <c r="G319" s="375" t="s">
        <v>161</v>
      </c>
      <c r="H319" s="376">
        <v>288724610</v>
      </c>
      <c r="I319" s="375">
        <v>0</v>
      </c>
    </row>
    <row r="320" spans="1:10" ht="15" thickBot="1" x14ac:dyDescent="0.35">
      <c r="A320" s="709"/>
      <c r="B320" s="718"/>
      <c r="C320" s="373">
        <f>C326*1</f>
        <v>75</v>
      </c>
      <c r="D320" s="373">
        <f t="shared" si="51"/>
        <v>0</v>
      </c>
      <c r="E320" s="373">
        <f t="shared" si="51"/>
        <v>0</v>
      </c>
      <c r="F320" s="377"/>
      <c r="G320" s="375" t="s">
        <v>164</v>
      </c>
      <c r="H320" s="378"/>
      <c r="I320" s="375"/>
    </row>
    <row r="321" spans="1:9" ht="15" thickBot="1" x14ac:dyDescent="0.35">
      <c r="A321" s="709"/>
      <c r="B321" s="718"/>
      <c r="C321" s="373">
        <f>C327*1</f>
        <v>0</v>
      </c>
      <c r="D321" s="373">
        <f t="shared" si="51"/>
        <v>0</v>
      </c>
      <c r="E321" s="373">
        <f t="shared" si="51"/>
        <v>0</v>
      </c>
      <c r="F321" s="377"/>
      <c r="G321" s="375" t="s">
        <v>227</v>
      </c>
      <c r="H321" s="378"/>
      <c r="I321" s="375"/>
    </row>
    <row r="322" spans="1:9" ht="15" thickBot="1" x14ac:dyDescent="0.35">
      <c r="A322" s="709"/>
      <c r="B322" s="718"/>
      <c r="C322" s="373">
        <f>C328*1</f>
        <v>180</v>
      </c>
      <c r="D322" s="373">
        <f t="shared" si="51"/>
        <v>0</v>
      </c>
      <c r="E322" s="373">
        <f t="shared" si="51"/>
        <v>0</v>
      </c>
      <c r="F322" s="377"/>
      <c r="G322" s="375" t="s">
        <v>162</v>
      </c>
      <c r="H322" s="378"/>
      <c r="I322" s="375"/>
    </row>
    <row r="323" spans="1:9" ht="15" thickBot="1" x14ac:dyDescent="0.35">
      <c r="A323" s="709"/>
      <c r="B323" s="718"/>
      <c r="C323" s="373">
        <f>C329*1</f>
        <v>0</v>
      </c>
      <c r="D323" s="373">
        <f t="shared" si="51"/>
        <v>0</v>
      </c>
      <c r="E323" s="373">
        <f t="shared" si="51"/>
        <v>0</v>
      </c>
      <c r="F323" s="377"/>
      <c r="G323" s="375" t="s">
        <v>228</v>
      </c>
      <c r="H323" s="378"/>
      <c r="I323" s="375"/>
    </row>
    <row r="324" spans="1:9" ht="15" thickBot="1" x14ac:dyDescent="0.35">
      <c r="A324" s="710"/>
      <c r="B324" s="719"/>
      <c r="C324" s="389">
        <f>SUM(C319:C323)</f>
        <v>255</v>
      </c>
      <c r="D324" s="389">
        <f t="shared" ref="D324:E324" si="52">SUM(D319:D323)</f>
        <v>0</v>
      </c>
      <c r="E324" s="389">
        <f t="shared" si="52"/>
        <v>0</v>
      </c>
      <c r="F324" s="381"/>
      <c r="G324" s="380" t="s">
        <v>166</v>
      </c>
      <c r="H324" s="382"/>
      <c r="I324" s="383"/>
    </row>
    <row r="325" spans="1:9" ht="15" customHeight="1" thickBot="1" x14ac:dyDescent="0.35">
      <c r="A325" s="709"/>
      <c r="B325" s="687" t="s">
        <v>744</v>
      </c>
      <c r="C325" s="384"/>
      <c r="D325" s="384"/>
      <c r="E325" s="384"/>
      <c r="F325" s="84"/>
      <c r="G325" s="375" t="s">
        <v>161</v>
      </c>
      <c r="H325" s="376">
        <v>288724610</v>
      </c>
      <c r="I325" s="375">
        <v>0</v>
      </c>
    </row>
    <row r="326" spans="1:9" ht="15" thickBot="1" x14ac:dyDescent="0.35">
      <c r="A326" s="709"/>
      <c r="B326" s="688"/>
      <c r="C326" s="384">
        <v>75</v>
      </c>
      <c r="D326" s="384">
        <v>0</v>
      </c>
      <c r="E326" s="384">
        <v>0</v>
      </c>
      <c r="F326" s="377"/>
      <c r="G326" s="375" t="s">
        <v>164</v>
      </c>
      <c r="H326" s="378"/>
      <c r="I326" s="375"/>
    </row>
    <row r="327" spans="1:9" ht="15" thickBot="1" x14ac:dyDescent="0.35">
      <c r="A327" s="709"/>
      <c r="B327" s="688"/>
      <c r="C327" s="384"/>
      <c r="D327" s="384"/>
      <c r="E327" s="384"/>
      <c r="F327" s="377"/>
      <c r="G327" s="375" t="s">
        <v>227</v>
      </c>
      <c r="H327" s="378"/>
      <c r="I327" s="375"/>
    </row>
    <row r="328" spans="1:9" ht="15" thickBot="1" x14ac:dyDescent="0.35">
      <c r="A328" s="709"/>
      <c r="B328" s="688"/>
      <c r="C328" s="384">
        <v>180</v>
      </c>
      <c r="D328" s="384">
        <v>0</v>
      </c>
      <c r="E328" s="384">
        <v>0</v>
      </c>
      <c r="F328" s="377"/>
      <c r="G328" s="375" t="s">
        <v>162</v>
      </c>
      <c r="H328" s="378"/>
      <c r="I328" s="375"/>
    </row>
    <row r="329" spans="1:9" ht="15" thickBot="1" x14ac:dyDescent="0.35">
      <c r="A329" s="709"/>
      <c r="B329" s="688"/>
      <c r="C329" s="384"/>
      <c r="D329" s="384"/>
      <c r="E329" s="384"/>
      <c r="F329" s="377"/>
      <c r="G329" s="375" t="s">
        <v>228</v>
      </c>
      <c r="H329" s="378"/>
      <c r="I329" s="375"/>
    </row>
    <row r="330" spans="1:9" ht="19.8" customHeight="1" thickBot="1" x14ac:dyDescent="0.35">
      <c r="A330" s="710"/>
      <c r="B330" s="689"/>
      <c r="C330" s="385">
        <f>SUM(C325:C329)</f>
        <v>255</v>
      </c>
      <c r="D330" s="385">
        <f t="shared" ref="D330:E330" si="53">SUM(D325:D329)</f>
        <v>0</v>
      </c>
      <c r="E330" s="385">
        <f t="shared" si="53"/>
        <v>0</v>
      </c>
      <c r="F330" s="381"/>
      <c r="G330" s="380" t="s">
        <v>166</v>
      </c>
      <c r="H330" s="382"/>
      <c r="I330" s="383"/>
    </row>
    <row r="331" spans="1:9" ht="24.6" customHeight="1" thickBot="1" x14ac:dyDescent="0.35">
      <c r="A331" s="365" t="s">
        <v>300</v>
      </c>
      <c r="B331" s="366" t="s">
        <v>304</v>
      </c>
      <c r="C331" s="367"/>
      <c r="D331" s="367"/>
      <c r="E331" s="367"/>
      <c r="F331" s="368" t="s">
        <v>303</v>
      </c>
      <c r="G331" s="366"/>
      <c r="H331" s="367"/>
      <c r="I331" s="367"/>
    </row>
    <row r="332" spans="1:9" ht="35.4" customHeight="1" thickBot="1" x14ac:dyDescent="0.35">
      <c r="A332" s="369" t="s">
        <v>312</v>
      </c>
      <c r="B332" s="370" t="s">
        <v>1558</v>
      </c>
      <c r="C332" s="371"/>
      <c r="D332" s="371"/>
      <c r="E332" s="371"/>
      <c r="F332" s="372" t="s">
        <v>314</v>
      </c>
      <c r="G332" s="370"/>
      <c r="H332" s="371"/>
      <c r="I332" s="371"/>
    </row>
    <row r="333" spans="1:9" ht="28.8" customHeight="1" thickBot="1" x14ac:dyDescent="0.35">
      <c r="A333" s="708" t="s">
        <v>313</v>
      </c>
      <c r="B333" s="717" t="s">
        <v>1559</v>
      </c>
      <c r="C333" s="552">
        <f>C345+C351+C357+C363+C369+C375+C339</f>
        <v>0</v>
      </c>
      <c r="D333" s="552">
        <f t="shared" ref="D333:E337" si="54">D345+D351+D357+D363+D369+D375+D339</f>
        <v>0</v>
      </c>
      <c r="E333" s="552">
        <f t="shared" si="54"/>
        <v>0</v>
      </c>
      <c r="F333" s="548" t="s">
        <v>315</v>
      </c>
      <c r="G333" s="281" t="s">
        <v>161</v>
      </c>
      <c r="H333" s="549">
        <v>288724610</v>
      </c>
      <c r="I333" s="281">
        <v>0</v>
      </c>
    </row>
    <row r="334" spans="1:9" ht="22.8" customHeight="1" thickBot="1" x14ac:dyDescent="0.35">
      <c r="A334" s="709"/>
      <c r="B334" s="718"/>
      <c r="C334" s="374">
        <f>C346+C352+C358+C364+C370+C376+C340</f>
        <v>301.60000000000002</v>
      </c>
      <c r="D334" s="374">
        <f t="shared" si="54"/>
        <v>0</v>
      </c>
      <c r="E334" s="374">
        <f t="shared" si="54"/>
        <v>0</v>
      </c>
      <c r="F334" s="377"/>
      <c r="G334" s="375" t="s">
        <v>164</v>
      </c>
      <c r="H334" s="378"/>
      <c r="I334" s="375"/>
    </row>
    <row r="335" spans="1:9" ht="15" thickBot="1" x14ac:dyDescent="0.35">
      <c r="A335" s="709"/>
      <c r="B335" s="718"/>
      <c r="C335" s="374">
        <f>C347+C353+C359+C365+C371+C377+C341</f>
        <v>0</v>
      </c>
      <c r="D335" s="374">
        <f t="shared" si="54"/>
        <v>0</v>
      </c>
      <c r="E335" s="374">
        <f t="shared" si="54"/>
        <v>0</v>
      </c>
      <c r="F335" s="377"/>
      <c r="G335" s="375" t="s">
        <v>227</v>
      </c>
      <c r="H335" s="378"/>
      <c r="I335" s="375"/>
    </row>
    <row r="336" spans="1:9" ht="21" customHeight="1" thickBot="1" x14ac:dyDescent="0.35">
      <c r="A336" s="709"/>
      <c r="B336" s="718"/>
      <c r="C336" s="374">
        <f>C348+C354+C360+C366+C372+C378+C342</f>
        <v>2556.6</v>
      </c>
      <c r="D336" s="374">
        <f t="shared" si="54"/>
        <v>0</v>
      </c>
      <c r="E336" s="374">
        <f t="shared" si="54"/>
        <v>0</v>
      </c>
      <c r="F336" s="377"/>
      <c r="G336" s="375" t="s">
        <v>162</v>
      </c>
      <c r="H336" s="378"/>
      <c r="I336" s="375"/>
    </row>
    <row r="337" spans="1:10" ht="15" thickBot="1" x14ac:dyDescent="0.35">
      <c r="A337" s="709"/>
      <c r="B337" s="718"/>
      <c r="C337" s="374">
        <f>C349+C355+C361+C367+C373+C379+C343</f>
        <v>0</v>
      </c>
      <c r="D337" s="374">
        <f t="shared" si="54"/>
        <v>0</v>
      </c>
      <c r="E337" s="374">
        <f t="shared" si="54"/>
        <v>0</v>
      </c>
      <c r="F337" s="377"/>
      <c r="G337" s="375" t="s">
        <v>228</v>
      </c>
      <c r="H337" s="378"/>
      <c r="I337" s="375"/>
    </row>
    <row r="338" spans="1:10" ht="31.2" customHeight="1" thickBot="1" x14ac:dyDescent="0.35">
      <c r="A338" s="710"/>
      <c r="B338" s="719"/>
      <c r="C338" s="380">
        <f>SUM(C333:C337)</f>
        <v>2858.2</v>
      </c>
      <c r="D338" s="380">
        <f t="shared" ref="D338:E338" si="55">SUM(D333:D337)</f>
        <v>0</v>
      </c>
      <c r="E338" s="380">
        <f t="shared" si="55"/>
        <v>0</v>
      </c>
      <c r="F338" s="381"/>
      <c r="G338" s="380" t="s">
        <v>166</v>
      </c>
      <c r="H338" s="382"/>
      <c r="I338" s="383"/>
    </row>
    <row r="339" spans="1:10" ht="15" customHeight="1" thickBot="1" x14ac:dyDescent="0.35">
      <c r="A339" s="731"/>
      <c r="B339" s="687" t="s">
        <v>885</v>
      </c>
      <c r="C339" s="375"/>
      <c r="D339" s="375"/>
      <c r="E339" s="375"/>
      <c r="F339" s="377"/>
      <c r="G339" s="375" t="s">
        <v>161</v>
      </c>
      <c r="H339" s="376">
        <v>288724610</v>
      </c>
      <c r="I339" s="375">
        <v>0</v>
      </c>
    </row>
    <row r="340" spans="1:10" ht="15" thickBot="1" x14ac:dyDescent="0.35">
      <c r="A340" s="732"/>
      <c r="B340" s="688"/>
      <c r="C340" s="375"/>
      <c r="D340" s="375"/>
      <c r="E340" s="375"/>
      <c r="F340" s="377"/>
      <c r="G340" s="375" t="s">
        <v>164</v>
      </c>
      <c r="H340" s="378"/>
      <c r="I340" s="375"/>
    </row>
    <row r="341" spans="1:10" ht="15" thickBot="1" x14ac:dyDescent="0.35">
      <c r="A341" s="732"/>
      <c r="B341" s="688"/>
      <c r="C341" s="375"/>
      <c r="D341" s="375"/>
      <c r="E341" s="375"/>
      <c r="F341" s="377"/>
      <c r="G341" s="375" t="s">
        <v>227</v>
      </c>
      <c r="H341" s="378"/>
      <c r="I341" s="375"/>
    </row>
    <row r="342" spans="1:10" ht="15" thickBot="1" x14ac:dyDescent="0.35">
      <c r="A342" s="732"/>
      <c r="B342" s="688"/>
      <c r="C342" s="384">
        <v>1986</v>
      </c>
      <c r="D342" s="375"/>
      <c r="E342" s="375"/>
      <c r="F342" s="377"/>
      <c r="G342" s="375" t="s">
        <v>162</v>
      </c>
      <c r="H342" s="378"/>
      <c r="I342" s="375"/>
      <c r="J342" s="580"/>
    </row>
    <row r="343" spans="1:10" ht="24.6" customHeight="1" thickBot="1" x14ac:dyDescent="0.35">
      <c r="A343" s="732"/>
      <c r="B343" s="688"/>
      <c r="C343" s="375"/>
      <c r="D343" s="375"/>
      <c r="E343" s="375"/>
      <c r="F343" s="377"/>
      <c r="G343" s="375" t="s">
        <v>228</v>
      </c>
      <c r="H343" s="378"/>
      <c r="I343" s="375"/>
      <c r="J343" s="583"/>
    </row>
    <row r="344" spans="1:10" ht="26.4" customHeight="1" thickBot="1" x14ac:dyDescent="0.35">
      <c r="A344" s="733"/>
      <c r="B344" s="689"/>
      <c r="C344" s="385">
        <f>SUM(C339:C343)</f>
        <v>1986</v>
      </c>
      <c r="D344" s="383">
        <f t="shared" ref="D344:E344" si="56">SUM(D339:D343)</f>
        <v>0</v>
      </c>
      <c r="E344" s="383">
        <f t="shared" si="56"/>
        <v>0</v>
      </c>
      <c r="F344" s="381"/>
      <c r="G344" s="380" t="s">
        <v>166</v>
      </c>
      <c r="H344" s="382"/>
      <c r="I344" s="383"/>
    </row>
    <row r="345" spans="1:10" ht="15" customHeight="1" thickBot="1" x14ac:dyDescent="0.35">
      <c r="A345" s="731"/>
      <c r="B345" s="687" t="s">
        <v>748</v>
      </c>
      <c r="C345" s="375"/>
      <c r="D345" s="375"/>
      <c r="E345" s="375"/>
      <c r="F345" s="377"/>
      <c r="G345" s="375" t="s">
        <v>161</v>
      </c>
      <c r="H345" s="376">
        <v>288724610</v>
      </c>
      <c r="I345" s="375">
        <v>0</v>
      </c>
    </row>
    <row r="346" spans="1:10" ht="16.2" customHeight="1" thickBot="1" x14ac:dyDescent="0.35">
      <c r="A346" s="732"/>
      <c r="B346" s="688"/>
      <c r="C346" s="375"/>
      <c r="D346" s="375"/>
      <c r="E346" s="375"/>
      <c r="F346" s="377"/>
      <c r="G346" s="375" t="s">
        <v>164</v>
      </c>
      <c r="H346" s="378"/>
      <c r="I346" s="375"/>
    </row>
    <row r="347" spans="1:10" ht="15" thickBot="1" x14ac:dyDescent="0.35">
      <c r="A347" s="732"/>
      <c r="B347" s="688"/>
      <c r="C347" s="375"/>
      <c r="D347" s="375"/>
      <c r="E347" s="375"/>
      <c r="F347" s="377"/>
      <c r="G347" s="375" t="s">
        <v>227</v>
      </c>
      <c r="H347" s="378"/>
      <c r="I347" s="375"/>
    </row>
    <row r="348" spans="1:10" ht="15" thickBot="1" x14ac:dyDescent="0.35">
      <c r="A348" s="732"/>
      <c r="B348" s="688"/>
      <c r="C348" s="384">
        <v>159</v>
      </c>
      <c r="D348" s="375">
        <v>0</v>
      </c>
      <c r="E348" s="375">
        <v>0</v>
      </c>
      <c r="F348" s="377"/>
      <c r="G348" s="375" t="s">
        <v>162</v>
      </c>
      <c r="H348" s="378"/>
      <c r="I348" s="375"/>
    </row>
    <row r="349" spans="1:10" ht="15" thickBot="1" x14ac:dyDescent="0.35">
      <c r="A349" s="732"/>
      <c r="B349" s="688"/>
      <c r="C349" s="375"/>
      <c r="D349" s="375"/>
      <c r="E349" s="375"/>
      <c r="F349" s="377"/>
      <c r="G349" s="375" t="s">
        <v>228</v>
      </c>
      <c r="H349" s="378"/>
      <c r="I349" s="375"/>
    </row>
    <row r="350" spans="1:10" ht="30" customHeight="1" thickBot="1" x14ac:dyDescent="0.35">
      <c r="A350" s="733"/>
      <c r="B350" s="689"/>
      <c r="C350" s="385">
        <f>SUM(C345:C349)</f>
        <v>159</v>
      </c>
      <c r="D350" s="385">
        <f t="shared" ref="D350:E350" si="57">SUM(D345:D349)</f>
        <v>0</v>
      </c>
      <c r="E350" s="385">
        <f t="shared" si="57"/>
        <v>0</v>
      </c>
      <c r="F350" s="381"/>
      <c r="G350" s="380" t="s">
        <v>166</v>
      </c>
      <c r="H350" s="382"/>
      <c r="I350" s="383"/>
    </row>
    <row r="351" spans="1:10" ht="15" customHeight="1" thickBot="1" x14ac:dyDescent="0.35">
      <c r="A351" s="728"/>
      <c r="B351" s="687" t="s">
        <v>745</v>
      </c>
      <c r="C351" s="375"/>
      <c r="D351" s="375"/>
      <c r="E351" s="375"/>
      <c r="F351" s="377"/>
      <c r="G351" s="375" t="s">
        <v>161</v>
      </c>
      <c r="H351" s="376">
        <v>288724610</v>
      </c>
      <c r="I351" s="375">
        <v>0</v>
      </c>
    </row>
    <row r="352" spans="1:10" ht="18.600000000000001" customHeight="1" thickBot="1" x14ac:dyDescent="0.35">
      <c r="A352" s="729"/>
      <c r="B352" s="688"/>
      <c r="C352" s="375">
        <v>2.6</v>
      </c>
      <c r="D352" s="375"/>
      <c r="E352" s="375"/>
      <c r="F352" s="377"/>
      <c r="G352" s="375" t="s">
        <v>164</v>
      </c>
      <c r="H352" s="378"/>
      <c r="I352" s="375"/>
    </row>
    <row r="353" spans="1:9" ht="19.8" customHeight="1" thickBot="1" x14ac:dyDescent="0.35">
      <c r="A353" s="729"/>
      <c r="B353" s="688"/>
      <c r="C353" s="375"/>
      <c r="D353" s="375"/>
      <c r="E353" s="375"/>
      <c r="F353" s="377"/>
      <c r="G353" s="375" t="s">
        <v>227</v>
      </c>
      <c r="H353" s="378"/>
      <c r="I353" s="375"/>
    </row>
    <row r="354" spans="1:9" ht="19.8" customHeight="1" thickBot="1" x14ac:dyDescent="0.35">
      <c r="A354" s="729"/>
      <c r="B354" s="688"/>
      <c r="C354" s="375"/>
      <c r="D354" s="375"/>
      <c r="E354" s="375"/>
      <c r="F354" s="377"/>
      <c r="G354" s="375" t="s">
        <v>162</v>
      </c>
      <c r="H354" s="378"/>
      <c r="I354" s="375"/>
    </row>
    <row r="355" spans="1:9" ht="18.600000000000001" customHeight="1" thickBot="1" x14ac:dyDescent="0.35">
      <c r="A355" s="729"/>
      <c r="B355" s="688"/>
      <c r="C355" s="375"/>
      <c r="D355" s="375"/>
      <c r="E355" s="375"/>
      <c r="F355" s="377"/>
      <c r="G355" s="375" t="s">
        <v>228</v>
      </c>
      <c r="H355" s="378"/>
      <c r="I355" s="375"/>
    </row>
    <row r="356" spans="1:9" ht="23.4" customHeight="1" thickBot="1" x14ac:dyDescent="0.35">
      <c r="A356" s="730"/>
      <c r="B356" s="689"/>
      <c r="C356" s="383">
        <f>SUM(C351:C355)</f>
        <v>2.6</v>
      </c>
      <c r="D356" s="383">
        <f t="shared" ref="D356:E356" si="58">SUM(D351:D355)</f>
        <v>0</v>
      </c>
      <c r="E356" s="383">
        <f t="shared" si="58"/>
        <v>0</v>
      </c>
      <c r="F356" s="381"/>
      <c r="G356" s="380" t="s">
        <v>166</v>
      </c>
      <c r="H356" s="382"/>
      <c r="I356" s="383"/>
    </row>
    <row r="357" spans="1:9" ht="15" customHeight="1" thickBot="1" x14ac:dyDescent="0.35">
      <c r="A357" s="728"/>
      <c r="B357" s="687" t="s">
        <v>746</v>
      </c>
      <c r="C357" s="375"/>
      <c r="D357" s="375"/>
      <c r="E357" s="375"/>
      <c r="F357" s="377"/>
      <c r="G357" s="375" t="s">
        <v>161</v>
      </c>
      <c r="H357" s="376">
        <v>288724610</v>
      </c>
      <c r="I357" s="375">
        <v>0</v>
      </c>
    </row>
    <row r="358" spans="1:9" ht="12.6" customHeight="1" thickBot="1" x14ac:dyDescent="0.35">
      <c r="A358" s="729"/>
      <c r="B358" s="688"/>
      <c r="C358" s="375"/>
      <c r="D358" s="375"/>
      <c r="E358" s="375"/>
      <c r="F358" s="377"/>
      <c r="G358" s="375" t="s">
        <v>164</v>
      </c>
      <c r="H358" s="378"/>
      <c r="I358" s="375"/>
    </row>
    <row r="359" spans="1:9" ht="15" thickBot="1" x14ac:dyDescent="0.35">
      <c r="A359" s="729"/>
      <c r="B359" s="688"/>
      <c r="C359" s="375"/>
      <c r="D359" s="375"/>
      <c r="E359" s="375"/>
      <c r="F359" s="377"/>
      <c r="G359" s="375" t="s">
        <v>227</v>
      </c>
      <c r="H359" s="378"/>
      <c r="I359" s="375"/>
    </row>
    <row r="360" spans="1:9" ht="15" thickBot="1" x14ac:dyDescent="0.35">
      <c r="A360" s="729"/>
      <c r="B360" s="688"/>
      <c r="C360" s="375">
        <v>229.4</v>
      </c>
      <c r="D360" s="375"/>
      <c r="E360" s="375"/>
      <c r="F360" s="377"/>
      <c r="G360" s="375" t="s">
        <v>162</v>
      </c>
      <c r="H360" s="378"/>
      <c r="I360" s="375"/>
    </row>
    <row r="361" spans="1:9" ht="15" thickBot="1" x14ac:dyDescent="0.35">
      <c r="A361" s="729"/>
      <c r="B361" s="688"/>
      <c r="C361" s="375"/>
      <c r="D361" s="375"/>
      <c r="E361" s="375"/>
      <c r="F361" s="377"/>
      <c r="G361" s="375" t="s">
        <v>228</v>
      </c>
      <c r="H361" s="378"/>
      <c r="I361" s="375"/>
    </row>
    <row r="362" spans="1:9" ht="26.4" customHeight="1" thickBot="1" x14ac:dyDescent="0.35">
      <c r="A362" s="730"/>
      <c r="B362" s="689"/>
      <c r="C362" s="383">
        <f>SUM(C357:C361)</f>
        <v>229.4</v>
      </c>
      <c r="D362" s="383">
        <f t="shared" ref="D362:E362" si="59">SUM(D357:D361)</f>
        <v>0</v>
      </c>
      <c r="E362" s="383">
        <f t="shared" si="59"/>
        <v>0</v>
      </c>
      <c r="F362" s="381"/>
      <c r="G362" s="380" t="s">
        <v>166</v>
      </c>
      <c r="H362" s="382"/>
      <c r="I362" s="383"/>
    </row>
    <row r="363" spans="1:9" ht="15" customHeight="1" thickBot="1" x14ac:dyDescent="0.35">
      <c r="A363" s="731"/>
      <c r="B363" s="687" t="s">
        <v>747</v>
      </c>
      <c r="C363" s="375"/>
      <c r="D363" s="375"/>
      <c r="E363" s="375"/>
      <c r="F363" s="377"/>
      <c r="G363" s="375" t="s">
        <v>161</v>
      </c>
      <c r="H363" s="376">
        <v>288724610</v>
      </c>
      <c r="I363" s="375">
        <v>0</v>
      </c>
    </row>
    <row r="364" spans="1:9" ht="15" thickBot="1" x14ac:dyDescent="0.35">
      <c r="A364" s="732"/>
      <c r="B364" s="688"/>
      <c r="C364" s="375"/>
      <c r="D364" s="375"/>
      <c r="E364" s="375"/>
      <c r="F364" s="377"/>
      <c r="G364" s="375" t="s">
        <v>164</v>
      </c>
      <c r="H364" s="378"/>
      <c r="I364" s="375"/>
    </row>
    <row r="365" spans="1:9" ht="15" thickBot="1" x14ac:dyDescent="0.35">
      <c r="A365" s="732"/>
      <c r="B365" s="688"/>
      <c r="C365" s="375"/>
      <c r="D365" s="375"/>
      <c r="E365" s="375"/>
      <c r="F365" s="377"/>
      <c r="G365" s="375" t="s">
        <v>227</v>
      </c>
      <c r="H365" s="378"/>
      <c r="I365" s="375"/>
    </row>
    <row r="366" spans="1:9" ht="15" thickBot="1" x14ac:dyDescent="0.35">
      <c r="A366" s="732"/>
      <c r="B366" s="688"/>
      <c r="C366" s="375">
        <v>182.2</v>
      </c>
      <c r="D366" s="375"/>
      <c r="E366" s="375"/>
      <c r="F366" s="377"/>
      <c r="G366" s="375" t="s">
        <v>162</v>
      </c>
      <c r="H366" s="378"/>
      <c r="I366" s="375"/>
    </row>
    <row r="367" spans="1:9" ht="28.2" customHeight="1" thickBot="1" x14ac:dyDescent="0.35">
      <c r="A367" s="732"/>
      <c r="B367" s="688"/>
      <c r="C367" s="375"/>
      <c r="D367" s="375"/>
      <c r="E367" s="375"/>
      <c r="F367" s="377"/>
      <c r="G367" s="375" t="s">
        <v>228</v>
      </c>
      <c r="H367" s="378"/>
      <c r="I367" s="375"/>
    </row>
    <row r="368" spans="1:9" ht="27" customHeight="1" thickBot="1" x14ac:dyDescent="0.35">
      <c r="A368" s="733"/>
      <c r="B368" s="689"/>
      <c r="C368" s="383">
        <f>SUM(C363:C367)</f>
        <v>182.2</v>
      </c>
      <c r="D368" s="383">
        <f t="shared" ref="D368:E368" si="60">SUM(D363:D367)</f>
        <v>0</v>
      </c>
      <c r="E368" s="383">
        <f t="shared" si="60"/>
        <v>0</v>
      </c>
      <c r="F368" s="381"/>
      <c r="G368" s="380" t="s">
        <v>166</v>
      </c>
      <c r="H368" s="382"/>
      <c r="I368" s="383"/>
    </row>
    <row r="369" spans="1:9" ht="15" thickBot="1" x14ac:dyDescent="0.35">
      <c r="A369" s="731"/>
      <c r="B369" s="687" t="s">
        <v>749</v>
      </c>
      <c r="C369" s="281"/>
      <c r="D369" s="281"/>
      <c r="E369" s="281"/>
      <c r="F369" s="551"/>
      <c r="G369" s="281" t="s">
        <v>161</v>
      </c>
      <c r="H369" s="549">
        <v>288724610</v>
      </c>
      <c r="I369" s="281">
        <v>0</v>
      </c>
    </row>
    <row r="370" spans="1:9" ht="15" thickBot="1" x14ac:dyDescent="0.35">
      <c r="A370" s="732"/>
      <c r="B370" s="688"/>
      <c r="C370" s="384">
        <v>250</v>
      </c>
      <c r="D370" s="375">
        <v>0</v>
      </c>
      <c r="E370" s="375">
        <v>0</v>
      </c>
      <c r="F370" s="377"/>
      <c r="G370" s="375" t="s">
        <v>164</v>
      </c>
      <c r="H370" s="378"/>
      <c r="I370" s="375"/>
    </row>
    <row r="371" spans="1:9" ht="15" thickBot="1" x14ac:dyDescent="0.35">
      <c r="A371" s="732"/>
      <c r="B371" s="688"/>
      <c r="C371" s="375"/>
      <c r="D371" s="375"/>
      <c r="E371" s="375"/>
      <c r="F371" s="377"/>
      <c r="G371" s="375" t="s">
        <v>227</v>
      </c>
      <c r="H371" s="378"/>
      <c r="I371" s="375"/>
    </row>
    <row r="372" spans="1:9" ht="15" thickBot="1" x14ac:dyDescent="0.35">
      <c r="A372" s="732"/>
      <c r="B372" s="688"/>
      <c r="C372" s="375"/>
      <c r="D372" s="375"/>
      <c r="E372" s="375"/>
      <c r="F372" s="377"/>
      <c r="G372" s="375" t="s">
        <v>162</v>
      </c>
      <c r="H372" s="378"/>
      <c r="I372" s="375"/>
    </row>
    <row r="373" spans="1:9" ht="15" thickBot="1" x14ac:dyDescent="0.35">
      <c r="A373" s="732"/>
      <c r="B373" s="688"/>
      <c r="C373" s="375"/>
      <c r="D373" s="375"/>
      <c r="E373" s="375"/>
      <c r="F373" s="377"/>
      <c r="G373" s="375" t="s">
        <v>228</v>
      </c>
      <c r="H373" s="378"/>
      <c r="I373" s="375"/>
    </row>
    <row r="374" spans="1:9" ht="27.6" customHeight="1" thickBot="1" x14ac:dyDescent="0.35">
      <c r="A374" s="733"/>
      <c r="B374" s="689"/>
      <c r="C374" s="385">
        <f>SUM(C369:C373)</f>
        <v>250</v>
      </c>
      <c r="D374" s="385">
        <f t="shared" ref="D374:E374" si="61">SUM(D369:D373)</f>
        <v>0</v>
      </c>
      <c r="E374" s="385">
        <f t="shared" si="61"/>
        <v>0</v>
      </c>
      <c r="F374" s="381"/>
      <c r="G374" s="380" t="s">
        <v>166</v>
      </c>
      <c r="H374" s="382"/>
      <c r="I374" s="383"/>
    </row>
    <row r="375" spans="1:9" ht="15" customHeight="1" thickBot="1" x14ac:dyDescent="0.35">
      <c r="A375" s="709"/>
      <c r="B375" s="687" t="s">
        <v>750</v>
      </c>
      <c r="C375" s="384"/>
      <c r="D375" s="384"/>
      <c r="E375" s="384"/>
      <c r="F375" s="84"/>
      <c r="G375" s="375" t="s">
        <v>161</v>
      </c>
      <c r="H375" s="376">
        <v>288724610</v>
      </c>
      <c r="I375" s="375">
        <v>0</v>
      </c>
    </row>
    <row r="376" spans="1:9" ht="15" thickBot="1" x14ac:dyDescent="0.35">
      <c r="A376" s="709"/>
      <c r="B376" s="688"/>
      <c r="C376" s="384">
        <v>49</v>
      </c>
      <c r="D376" s="384"/>
      <c r="E376" s="384"/>
      <c r="F376" s="377"/>
      <c r="G376" s="375" t="s">
        <v>164</v>
      </c>
      <c r="H376" s="378"/>
      <c r="I376" s="375"/>
    </row>
    <row r="377" spans="1:9" ht="15" thickBot="1" x14ac:dyDescent="0.35">
      <c r="A377" s="709"/>
      <c r="B377" s="688"/>
      <c r="C377" s="384"/>
      <c r="D377" s="384"/>
      <c r="E377" s="384"/>
      <c r="F377" s="377"/>
      <c r="G377" s="375" t="s">
        <v>227</v>
      </c>
      <c r="H377" s="378"/>
      <c r="I377" s="375"/>
    </row>
    <row r="378" spans="1:9" ht="15" thickBot="1" x14ac:dyDescent="0.35">
      <c r="A378" s="709"/>
      <c r="B378" s="688"/>
      <c r="C378" s="384"/>
      <c r="D378" s="384"/>
      <c r="E378" s="384"/>
      <c r="F378" s="377"/>
      <c r="G378" s="375" t="s">
        <v>162</v>
      </c>
      <c r="H378" s="378"/>
      <c r="I378" s="375"/>
    </row>
    <row r="379" spans="1:9" ht="15" thickBot="1" x14ac:dyDescent="0.35">
      <c r="A379" s="709"/>
      <c r="B379" s="688"/>
      <c r="C379" s="384"/>
      <c r="D379" s="384"/>
      <c r="E379" s="384"/>
      <c r="F379" s="377"/>
      <c r="G379" s="375" t="s">
        <v>228</v>
      </c>
      <c r="H379" s="378"/>
      <c r="I379" s="375"/>
    </row>
    <row r="380" spans="1:9" ht="24.6" customHeight="1" thickBot="1" x14ac:dyDescent="0.35">
      <c r="A380" s="710"/>
      <c r="B380" s="689"/>
      <c r="C380" s="385">
        <f>SUM(C375:C379)</f>
        <v>49</v>
      </c>
      <c r="D380" s="385">
        <f t="shared" ref="D380:E380" si="62">SUM(D375:D379)</f>
        <v>0</v>
      </c>
      <c r="E380" s="385">
        <f t="shared" si="62"/>
        <v>0</v>
      </c>
      <c r="F380" s="381"/>
      <c r="G380" s="380" t="s">
        <v>166</v>
      </c>
      <c r="H380" s="382"/>
      <c r="I380" s="383"/>
    </row>
    <row r="381" spans="1:9" ht="21.6" customHeight="1" thickBot="1" x14ac:dyDescent="0.35">
      <c r="A381" s="379"/>
      <c r="B381" s="386" t="s">
        <v>316</v>
      </c>
      <c r="C381" s="387"/>
      <c r="D381" s="387"/>
      <c r="E381" s="387"/>
      <c r="F381" s="387"/>
      <c r="G381" s="374"/>
      <c r="H381" s="376"/>
      <c r="I381" s="376"/>
    </row>
    <row r="382" spans="1:9" ht="28.2" customHeight="1" thickBot="1" x14ac:dyDescent="0.35">
      <c r="A382" s="365" t="s">
        <v>317</v>
      </c>
      <c r="B382" s="366" t="s">
        <v>321</v>
      </c>
      <c r="C382" s="367"/>
      <c r="D382" s="367"/>
      <c r="E382" s="367"/>
      <c r="F382" s="368" t="s">
        <v>320</v>
      </c>
      <c r="G382" s="366"/>
      <c r="H382" s="367"/>
      <c r="I382" s="367"/>
    </row>
    <row r="383" spans="1:9" ht="37.799999999999997" customHeight="1" thickBot="1" x14ac:dyDescent="0.35">
      <c r="A383" s="369" t="s">
        <v>318</v>
      </c>
      <c r="B383" s="370" t="s">
        <v>323</v>
      </c>
      <c r="C383" s="371"/>
      <c r="D383" s="371"/>
      <c r="E383" s="371"/>
      <c r="F383" s="372" t="s">
        <v>322</v>
      </c>
      <c r="G383" s="370"/>
      <c r="H383" s="371"/>
      <c r="I383" s="371"/>
    </row>
    <row r="384" spans="1:9" ht="15" customHeight="1" thickBot="1" x14ac:dyDescent="0.35">
      <c r="A384" s="708" t="s">
        <v>319</v>
      </c>
      <c r="B384" s="717" t="s">
        <v>325</v>
      </c>
      <c r="C384" s="550"/>
      <c r="D384" s="550"/>
      <c r="E384" s="550"/>
      <c r="F384" s="548" t="s">
        <v>324</v>
      </c>
      <c r="G384" s="281" t="s">
        <v>161</v>
      </c>
      <c r="H384" s="549">
        <v>288724610</v>
      </c>
      <c r="I384" s="281">
        <v>0</v>
      </c>
    </row>
    <row r="385" spans="1:9" ht="15" thickBot="1" x14ac:dyDescent="0.35">
      <c r="A385" s="709"/>
      <c r="B385" s="718"/>
      <c r="C385" s="387"/>
      <c r="D385" s="387"/>
      <c r="E385" s="387"/>
      <c r="F385" s="377"/>
      <c r="G385" s="375" t="s">
        <v>164</v>
      </c>
      <c r="H385" s="378"/>
      <c r="I385" s="375"/>
    </row>
    <row r="386" spans="1:9" ht="15" thickBot="1" x14ac:dyDescent="0.35">
      <c r="A386" s="709"/>
      <c r="B386" s="718"/>
      <c r="C386" s="387"/>
      <c r="D386" s="387"/>
      <c r="E386" s="387"/>
      <c r="F386" s="377"/>
      <c r="G386" s="375" t="s">
        <v>227</v>
      </c>
      <c r="H386" s="378"/>
      <c r="I386" s="375"/>
    </row>
    <row r="387" spans="1:9" ht="15" thickBot="1" x14ac:dyDescent="0.35">
      <c r="A387" s="709"/>
      <c r="B387" s="718"/>
      <c r="C387" s="387"/>
      <c r="D387" s="387"/>
      <c r="E387" s="387"/>
      <c r="F387" s="377"/>
      <c r="G387" s="375" t="s">
        <v>162</v>
      </c>
      <c r="H387" s="378"/>
      <c r="I387" s="375"/>
    </row>
    <row r="388" spans="1:9" ht="15" thickBot="1" x14ac:dyDescent="0.35">
      <c r="A388" s="709"/>
      <c r="B388" s="718"/>
      <c r="C388" s="387"/>
      <c r="D388" s="387"/>
      <c r="E388" s="387"/>
      <c r="F388" s="377"/>
      <c r="G388" s="375" t="s">
        <v>228</v>
      </c>
      <c r="H388" s="378"/>
      <c r="I388" s="375"/>
    </row>
    <row r="389" spans="1:9" ht="15" thickBot="1" x14ac:dyDescent="0.35">
      <c r="A389" s="710"/>
      <c r="B389" s="719"/>
      <c r="C389" s="388"/>
      <c r="D389" s="388"/>
      <c r="E389" s="388"/>
      <c r="F389" s="381"/>
      <c r="G389" s="380" t="s">
        <v>166</v>
      </c>
      <c r="H389" s="382"/>
      <c r="I389" s="383"/>
    </row>
    <row r="390" spans="1:9" ht="15" customHeight="1" thickBot="1" x14ac:dyDescent="0.35">
      <c r="A390" s="708" t="s">
        <v>326</v>
      </c>
      <c r="B390" s="717" t="s">
        <v>328</v>
      </c>
      <c r="C390" s="550"/>
      <c r="D390" s="550"/>
      <c r="E390" s="550"/>
      <c r="F390" s="548" t="s">
        <v>327</v>
      </c>
      <c r="G390" s="281" t="s">
        <v>161</v>
      </c>
      <c r="H390" s="549">
        <v>288724610</v>
      </c>
      <c r="I390" s="281">
        <v>0</v>
      </c>
    </row>
    <row r="391" spans="1:9" ht="15" thickBot="1" x14ac:dyDescent="0.35">
      <c r="A391" s="709"/>
      <c r="B391" s="718"/>
      <c r="C391" s="387"/>
      <c r="D391" s="387"/>
      <c r="E391" s="387"/>
      <c r="F391" s="377"/>
      <c r="G391" s="375" t="s">
        <v>164</v>
      </c>
      <c r="H391" s="378"/>
      <c r="I391" s="375"/>
    </row>
    <row r="392" spans="1:9" ht="15" thickBot="1" x14ac:dyDescent="0.35">
      <c r="A392" s="709"/>
      <c r="B392" s="718"/>
      <c r="C392" s="387"/>
      <c r="D392" s="387"/>
      <c r="E392" s="387"/>
      <c r="F392" s="377"/>
      <c r="G392" s="375" t="s">
        <v>227</v>
      </c>
      <c r="H392" s="378"/>
      <c r="I392" s="375"/>
    </row>
    <row r="393" spans="1:9" ht="15" thickBot="1" x14ac:dyDescent="0.35">
      <c r="A393" s="709"/>
      <c r="B393" s="718"/>
      <c r="C393" s="387"/>
      <c r="D393" s="387"/>
      <c r="E393" s="387"/>
      <c r="F393" s="377"/>
      <c r="G393" s="375" t="s">
        <v>162</v>
      </c>
      <c r="H393" s="378"/>
      <c r="I393" s="375"/>
    </row>
    <row r="394" spans="1:9" ht="15" thickBot="1" x14ac:dyDescent="0.35">
      <c r="A394" s="709"/>
      <c r="B394" s="718"/>
      <c r="C394" s="387"/>
      <c r="D394" s="387"/>
      <c r="E394" s="387"/>
      <c r="F394" s="377"/>
      <c r="G394" s="375" t="s">
        <v>228</v>
      </c>
      <c r="H394" s="378"/>
      <c r="I394" s="375"/>
    </row>
    <row r="395" spans="1:9" ht="15" thickBot="1" x14ac:dyDescent="0.35">
      <c r="A395" s="710"/>
      <c r="B395" s="719"/>
      <c r="C395" s="388"/>
      <c r="D395" s="388"/>
      <c r="E395" s="388"/>
      <c r="F395" s="381"/>
      <c r="G395" s="380" t="s">
        <v>166</v>
      </c>
      <c r="H395" s="382"/>
      <c r="I395" s="383"/>
    </row>
    <row r="396" spans="1:9" ht="15" thickBot="1" x14ac:dyDescent="0.35">
      <c r="A396" s="379"/>
      <c r="B396" s="386" t="s">
        <v>329</v>
      </c>
      <c r="C396" s="387"/>
      <c r="D396" s="387"/>
      <c r="E396" s="387"/>
      <c r="F396" s="387"/>
      <c r="G396" s="374"/>
      <c r="H396" s="376"/>
      <c r="I396" s="376"/>
    </row>
    <row r="397" spans="1:9" ht="15" thickBot="1" x14ac:dyDescent="0.35">
      <c r="A397" s="365" t="s">
        <v>330</v>
      </c>
      <c r="B397" s="366" t="s">
        <v>334</v>
      </c>
      <c r="C397" s="367"/>
      <c r="D397" s="367"/>
      <c r="E397" s="367"/>
      <c r="F397" s="368" t="s">
        <v>333</v>
      </c>
      <c r="G397" s="366"/>
      <c r="H397" s="367"/>
      <c r="I397" s="367"/>
    </row>
    <row r="398" spans="1:9" ht="28.2" customHeight="1" thickBot="1" x14ac:dyDescent="0.35">
      <c r="A398" s="369" t="s">
        <v>331</v>
      </c>
      <c r="B398" s="370" t="s">
        <v>336</v>
      </c>
      <c r="C398" s="371"/>
      <c r="D398" s="371"/>
      <c r="E398" s="371"/>
      <c r="F398" s="372" t="s">
        <v>335</v>
      </c>
      <c r="G398" s="370"/>
      <c r="H398" s="371"/>
      <c r="I398" s="371"/>
    </row>
    <row r="399" spans="1:9" ht="15" customHeight="1" thickBot="1" x14ac:dyDescent="0.35">
      <c r="A399" s="709" t="s">
        <v>332</v>
      </c>
      <c r="B399" s="717" t="s">
        <v>946</v>
      </c>
      <c r="C399" s="374">
        <f>C405+C411+C417+C423+C429+C435+C441</f>
        <v>0</v>
      </c>
      <c r="D399" s="374">
        <f t="shared" ref="D399:E399" si="63">D405+D411+D417+D423+D429+D435+D441</f>
        <v>0</v>
      </c>
      <c r="E399" s="374">
        <f t="shared" si="63"/>
        <v>0</v>
      </c>
      <c r="F399" s="84" t="s">
        <v>337</v>
      </c>
      <c r="G399" s="375" t="s">
        <v>161</v>
      </c>
      <c r="H399" s="376">
        <v>288724610</v>
      </c>
      <c r="I399" s="375">
        <v>0</v>
      </c>
    </row>
    <row r="400" spans="1:9" ht="15" thickBot="1" x14ac:dyDescent="0.35">
      <c r="A400" s="709"/>
      <c r="B400" s="718"/>
      <c r="C400" s="374">
        <f t="shared" ref="C400:E403" si="64">C406+C412+C418+C424+C430+C436+C442</f>
        <v>925.3</v>
      </c>
      <c r="D400" s="374">
        <f t="shared" si="64"/>
        <v>148.29999999999998</v>
      </c>
      <c r="E400" s="374">
        <f t="shared" si="64"/>
        <v>120.1</v>
      </c>
      <c r="F400" s="377"/>
      <c r="G400" s="375" t="s">
        <v>164</v>
      </c>
      <c r="H400" s="378"/>
      <c r="I400" s="375"/>
    </row>
    <row r="401" spans="1:9" ht="15" thickBot="1" x14ac:dyDescent="0.35">
      <c r="A401" s="709"/>
      <c r="B401" s="718"/>
      <c r="C401" s="374">
        <f t="shared" si="64"/>
        <v>0</v>
      </c>
      <c r="D401" s="374">
        <f t="shared" si="64"/>
        <v>0</v>
      </c>
      <c r="E401" s="374">
        <f t="shared" si="64"/>
        <v>0</v>
      </c>
      <c r="F401" s="377"/>
      <c r="G401" s="375" t="s">
        <v>227</v>
      </c>
      <c r="H401" s="378"/>
      <c r="I401" s="375"/>
    </row>
    <row r="402" spans="1:9" ht="15" thickBot="1" x14ac:dyDescent="0.35">
      <c r="A402" s="709"/>
      <c r="B402" s="718"/>
      <c r="C402" s="374">
        <f t="shared" si="64"/>
        <v>3077.6</v>
      </c>
      <c r="D402" s="374">
        <f t="shared" si="64"/>
        <v>3298.6</v>
      </c>
      <c r="E402" s="374">
        <f t="shared" si="64"/>
        <v>1625.3</v>
      </c>
      <c r="F402" s="377"/>
      <c r="G402" s="375" t="s">
        <v>162</v>
      </c>
      <c r="H402" s="378"/>
      <c r="I402" s="375"/>
    </row>
    <row r="403" spans="1:9" ht="15" thickBot="1" x14ac:dyDescent="0.35">
      <c r="A403" s="709"/>
      <c r="B403" s="718"/>
      <c r="C403" s="374">
        <f>C409+C415+C421+C427+C433+C439+C445</f>
        <v>0</v>
      </c>
      <c r="D403" s="374">
        <f t="shared" si="64"/>
        <v>0</v>
      </c>
      <c r="E403" s="374">
        <f t="shared" si="64"/>
        <v>0</v>
      </c>
      <c r="F403" s="377"/>
      <c r="G403" s="375" t="s">
        <v>228</v>
      </c>
      <c r="H403" s="378"/>
      <c r="I403" s="375"/>
    </row>
    <row r="404" spans="1:9" ht="15" thickBot="1" x14ac:dyDescent="0.35">
      <c r="A404" s="710"/>
      <c r="B404" s="719"/>
      <c r="C404" s="380">
        <f>SUM(C399:C403)</f>
        <v>4002.8999999999996</v>
      </c>
      <c r="D404" s="380">
        <f t="shared" ref="D404:E404" si="65">SUM(D399:D403)</f>
        <v>3446.9</v>
      </c>
      <c r="E404" s="380">
        <f t="shared" si="65"/>
        <v>1745.3999999999999</v>
      </c>
      <c r="F404" s="381"/>
      <c r="G404" s="380" t="s">
        <v>166</v>
      </c>
      <c r="H404" s="382"/>
      <c r="I404" s="383"/>
    </row>
    <row r="405" spans="1:9" ht="15" customHeight="1" thickBot="1" x14ac:dyDescent="0.35">
      <c r="A405" s="738"/>
      <c r="B405" s="687" t="s">
        <v>754</v>
      </c>
      <c r="C405" s="375">
        <v>0</v>
      </c>
      <c r="D405" s="375"/>
      <c r="E405" s="375"/>
      <c r="F405" s="377"/>
      <c r="G405" s="375" t="s">
        <v>161</v>
      </c>
      <c r="H405" s="376">
        <v>288724610</v>
      </c>
      <c r="I405" s="375">
        <v>0</v>
      </c>
    </row>
    <row r="406" spans="1:9" ht="15" thickBot="1" x14ac:dyDescent="0.35">
      <c r="A406" s="739"/>
      <c r="B406" s="688"/>
      <c r="C406" s="375"/>
      <c r="D406" s="375"/>
      <c r="E406" s="375"/>
      <c r="F406" s="377"/>
      <c r="G406" s="375" t="s">
        <v>164</v>
      </c>
      <c r="H406" s="378"/>
      <c r="I406" s="375"/>
    </row>
    <row r="407" spans="1:9" ht="15" thickBot="1" x14ac:dyDescent="0.35">
      <c r="A407" s="739"/>
      <c r="B407" s="688"/>
      <c r="C407" s="375"/>
      <c r="D407" s="375"/>
      <c r="E407" s="375"/>
      <c r="F407" s="377"/>
      <c r="G407" s="375" t="s">
        <v>227</v>
      </c>
      <c r="H407" s="378"/>
      <c r="I407" s="375"/>
    </row>
    <row r="408" spans="1:9" ht="15" thickBot="1" x14ac:dyDescent="0.35">
      <c r="A408" s="739"/>
      <c r="B408" s="688"/>
      <c r="C408" s="375">
        <v>0</v>
      </c>
      <c r="D408" s="375"/>
      <c r="E408" s="375"/>
      <c r="F408" s="377"/>
      <c r="G408" s="375" t="s">
        <v>162</v>
      </c>
      <c r="H408" s="378"/>
      <c r="I408" s="375"/>
    </row>
    <row r="409" spans="1:9" ht="15" thickBot="1" x14ac:dyDescent="0.35">
      <c r="A409" s="739"/>
      <c r="B409" s="688"/>
      <c r="C409" s="375"/>
      <c r="D409" s="375"/>
      <c r="E409" s="375"/>
      <c r="F409" s="377"/>
      <c r="G409" s="375" t="s">
        <v>228</v>
      </c>
      <c r="H409" s="378"/>
      <c r="I409" s="375"/>
    </row>
    <row r="410" spans="1:9" ht="15" thickBot="1" x14ac:dyDescent="0.35">
      <c r="A410" s="740"/>
      <c r="B410" s="689"/>
      <c r="C410" s="383">
        <f>SUM(C405:C409)</f>
        <v>0</v>
      </c>
      <c r="D410" s="383">
        <f t="shared" ref="D410:E410" si="66">SUM(D405:D409)</f>
        <v>0</v>
      </c>
      <c r="E410" s="383">
        <f t="shared" si="66"/>
        <v>0</v>
      </c>
      <c r="F410" s="381"/>
      <c r="G410" s="380" t="s">
        <v>166</v>
      </c>
      <c r="H410" s="382"/>
      <c r="I410" s="383"/>
    </row>
    <row r="411" spans="1:9" ht="15" customHeight="1" thickBot="1" x14ac:dyDescent="0.35">
      <c r="A411" s="731"/>
      <c r="B411" s="687" t="s">
        <v>751</v>
      </c>
      <c r="C411" s="281"/>
      <c r="D411" s="281"/>
      <c r="E411" s="281"/>
      <c r="F411" s="548"/>
      <c r="G411" s="281" t="s">
        <v>161</v>
      </c>
      <c r="H411" s="549">
        <v>288724610</v>
      </c>
      <c r="I411" s="281">
        <v>0</v>
      </c>
    </row>
    <row r="412" spans="1:9" ht="15" thickBot="1" x14ac:dyDescent="0.35">
      <c r="A412" s="732"/>
      <c r="B412" s="688"/>
      <c r="C412" s="375">
        <v>110.3</v>
      </c>
      <c r="D412" s="375">
        <v>0</v>
      </c>
      <c r="E412" s="375">
        <v>0</v>
      </c>
      <c r="F412" s="377"/>
      <c r="G412" s="375" t="s">
        <v>164</v>
      </c>
      <c r="H412" s="378"/>
      <c r="I412" s="375"/>
    </row>
    <row r="413" spans="1:9" ht="15" thickBot="1" x14ac:dyDescent="0.35">
      <c r="A413" s="732"/>
      <c r="B413" s="688"/>
      <c r="C413" s="375"/>
      <c r="D413" s="375"/>
      <c r="E413" s="375"/>
      <c r="F413" s="377"/>
      <c r="G413" s="375" t="s">
        <v>227</v>
      </c>
      <c r="H413" s="378"/>
      <c r="I413" s="375"/>
    </row>
    <row r="414" spans="1:9" ht="15" thickBot="1" x14ac:dyDescent="0.35">
      <c r="A414" s="732"/>
      <c r="B414" s="688"/>
      <c r="C414" s="375"/>
      <c r="D414" s="375"/>
      <c r="E414" s="375"/>
      <c r="F414" s="377"/>
      <c r="G414" s="375" t="s">
        <v>162</v>
      </c>
      <c r="H414" s="378"/>
      <c r="I414" s="375"/>
    </row>
    <row r="415" spans="1:9" ht="15" thickBot="1" x14ac:dyDescent="0.35">
      <c r="A415" s="732"/>
      <c r="B415" s="688"/>
      <c r="C415" s="375"/>
      <c r="D415" s="375"/>
      <c r="E415" s="375"/>
      <c r="F415" s="377"/>
      <c r="G415" s="375" t="s">
        <v>228</v>
      </c>
      <c r="H415" s="378"/>
      <c r="I415" s="375"/>
    </row>
    <row r="416" spans="1:9" ht="15" thickBot="1" x14ac:dyDescent="0.35">
      <c r="A416" s="733"/>
      <c r="B416" s="689"/>
      <c r="C416" s="383">
        <f>SUM(C411:C415)</f>
        <v>110.3</v>
      </c>
      <c r="D416" s="383">
        <f t="shared" ref="D416:E416" si="67">SUM(D411:D415)</f>
        <v>0</v>
      </c>
      <c r="E416" s="383">
        <f t="shared" si="67"/>
        <v>0</v>
      </c>
      <c r="F416" s="381"/>
      <c r="G416" s="380" t="s">
        <v>166</v>
      </c>
      <c r="H416" s="382"/>
      <c r="I416" s="383"/>
    </row>
    <row r="417" spans="1:9" ht="15" customHeight="1" thickBot="1" x14ac:dyDescent="0.35">
      <c r="A417" s="731"/>
      <c r="B417" s="687" t="s">
        <v>753</v>
      </c>
      <c r="C417" s="281"/>
      <c r="D417" s="281"/>
      <c r="E417" s="281"/>
      <c r="F417" s="548"/>
      <c r="G417" s="281" t="s">
        <v>161</v>
      </c>
      <c r="H417" s="549">
        <v>288724610</v>
      </c>
      <c r="I417" s="281">
        <v>0</v>
      </c>
    </row>
    <row r="418" spans="1:9" ht="15" thickBot="1" x14ac:dyDescent="0.35">
      <c r="A418" s="732"/>
      <c r="B418" s="688"/>
      <c r="C418" s="384">
        <v>147</v>
      </c>
      <c r="D418" s="375">
        <v>0</v>
      </c>
      <c r="E418" s="375">
        <v>0</v>
      </c>
      <c r="F418" s="377"/>
      <c r="G418" s="375" t="s">
        <v>164</v>
      </c>
      <c r="H418" s="378"/>
      <c r="I418" s="375"/>
    </row>
    <row r="419" spans="1:9" ht="15" thickBot="1" x14ac:dyDescent="0.35">
      <c r="A419" s="732"/>
      <c r="B419" s="688"/>
      <c r="C419" s="375"/>
      <c r="D419" s="375"/>
      <c r="E419" s="375"/>
      <c r="F419" s="377"/>
      <c r="G419" s="375" t="s">
        <v>227</v>
      </c>
      <c r="H419" s="378"/>
      <c r="I419" s="375"/>
    </row>
    <row r="420" spans="1:9" ht="15" thickBot="1" x14ac:dyDescent="0.35">
      <c r="A420" s="732"/>
      <c r="B420" s="688"/>
      <c r="C420" s="375">
        <v>25.1</v>
      </c>
      <c r="D420" s="375"/>
      <c r="E420" s="375"/>
      <c r="F420" s="377"/>
      <c r="G420" s="375" t="s">
        <v>162</v>
      </c>
      <c r="H420" s="378"/>
      <c r="I420" s="375"/>
    </row>
    <row r="421" spans="1:9" ht="15" thickBot="1" x14ac:dyDescent="0.35">
      <c r="A421" s="732"/>
      <c r="B421" s="688"/>
      <c r="C421" s="375"/>
      <c r="D421" s="375"/>
      <c r="E421" s="375"/>
      <c r="F421" s="377"/>
      <c r="G421" s="375" t="s">
        <v>228</v>
      </c>
      <c r="H421" s="378"/>
      <c r="I421" s="375"/>
    </row>
    <row r="422" spans="1:9" ht="15" thickBot="1" x14ac:dyDescent="0.35">
      <c r="A422" s="733"/>
      <c r="B422" s="689"/>
      <c r="C422" s="383">
        <f>SUM(C417:C421)</f>
        <v>172.1</v>
      </c>
      <c r="D422" s="383">
        <f t="shared" ref="D422:E422" si="68">SUM(D417:D421)</f>
        <v>0</v>
      </c>
      <c r="E422" s="383">
        <f t="shared" si="68"/>
        <v>0</v>
      </c>
      <c r="F422" s="381"/>
      <c r="G422" s="380" t="s">
        <v>166</v>
      </c>
      <c r="H422" s="382"/>
      <c r="I422" s="383"/>
    </row>
    <row r="423" spans="1:9" ht="15" thickBot="1" x14ac:dyDescent="0.35">
      <c r="A423" s="731"/>
      <c r="B423" s="687" t="s">
        <v>752</v>
      </c>
      <c r="C423" s="375"/>
      <c r="D423" s="375"/>
      <c r="E423" s="375"/>
      <c r="F423" s="84"/>
      <c r="G423" s="375" t="s">
        <v>161</v>
      </c>
      <c r="H423" s="376">
        <v>288724610</v>
      </c>
      <c r="I423" s="375">
        <v>0</v>
      </c>
    </row>
    <row r="424" spans="1:9" ht="15" thickBot="1" x14ac:dyDescent="0.35">
      <c r="A424" s="732"/>
      <c r="B424" s="688"/>
      <c r="C424" s="384">
        <v>190</v>
      </c>
      <c r="D424" s="375"/>
      <c r="E424" s="375"/>
      <c r="F424" s="377"/>
      <c r="G424" s="375" t="s">
        <v>164</v>
      </c>
      <c r="H424" s="378"/>
      <c r="I424" s="375"/>
    </row>
    <row r="425" spans="1:9" ht="15" thickBot="1" x14ac:dyDescent="0.35">
      <c r="A425" s="732"/>
      <c r="B425" s="688"/>
      <c r="C425" s="375"/>
      <c r="D425" s="375"/>
      <c r="E425" s="375"/>
      <c r="F425" s="377"/>
      <c r="G425" s="375" t="s">
        <v>227</v>
      </c>
      <c r="H425" s="378"/>
      <c r="I425" s="375"/>
    </row>
    <row r="426" spans="1:9" ht="15" thickBot="1" x14ac:dyDescent="0.35">
      <c r="A426" s="732"/>
      <c r="B426" s="688"/>
      <c r="C426" s="375">
        <v>3052.5</v>
      </c>
      <c r="D426" s="375">
        <v>2023.6</v>
      </c>
      <c r="E426" s="375">
        <v>350.3</v>
      </c>
      <c r="F426" s="377"/>
      <c r="G426" s="375" t="s">
        <v>162</v>
      </c>
      <c r="H426" s="378"/>
      <c r="I426" s="375"/>
    </row>
    <row r="427" spans="1:9" ht="15" thickBot="1" x14ac:dyDescent="0.35">
      <c r="A427" s="732"/>
      <c r="B427" s="688"/>
      <c r="C427" s="375"/>
      <c r="D427" s="375"/>
      <c r="E427" s="375"/>
      <c r="F427" s="377"/>
      <c r="G427" s="375" t="s">
        <v>228</v>
      </c>
      <c r="H427" s="378"/>
      <c r="I427" s="375"/>
    </row>
    <row r="428" spans="1:9" ht="15" thickBot="1" x14ac:dyDescent="0.35">
      <c r="A428" s="733"/>
      <c r="B428" s="689"/>
      <c r="C428" s="383">
        <f>SUM(C423:C427)</f>
        <v>3242.5</v>
      </c>
      <c r="D428" s="383">
        <f t="shared" ref="D428:E428" si="69">SUM(D423:D427)</f>
        <v>2023.6</v>
      </c>
      <c r="E428" s="383">
        <f t="shared" si="69"/>
        <v>350.3</v>
      </c>
      <c r="F428" s="381"/>
      <c r="G428" s="380" t="s">
        <v>166</v>
      </c>
      <c r="H428" s="382"/>
      <c r="I428" s="383"/>
    </row>
    <row r="429" spans="1:9" ht="15" customHeight="1" thickBot="1" x14ac:dyDescent="0.35">
      <c r="A429" s="731"/>
      <c r="B429" s="687" t="s">
        <v>1560</v>
      </c>
      <c r="C429" s="375"/>
      <c r="D429" s="375"/>
      <c r="E429" s="375"/>
      <c r="F429" s="84"/>
      <c r="G429" s="375" t="s">
        <v>161</v>
      </c>
      <c r="H429" s="376">
        <v>288724610</v>
      </c>
      <c r="I429" s="375">
        <v>0</v>
      </c>
    </row>
    <row r="430" spans="1:9" ht="15" thickBot="1" x14ac:dyDescent="0.35">
      <c r="A430" s="732"/>
      <c r="B430" s="688"/>
      <c r="C430" s="375">
        <v>207.8</v>
      </c>
      <c r="D430" s="375">
        <v>120.1</v>
      </c>
      <c r="E430" s="375">
        <v>120.1</v>
      </c>
      <c r="F430" s="377"/>
      <c r="G430" s="375" t="s">
        <v>164</v>
      </c>
      <c r="H430" s="378"/>
      <c r="I430" s="375"/>
    </row>
    <row r="431" spans="1:9" ht="15" thickBot="1" x14ac:dyDescent="0.35">
      <c r="A431" s="732"/>
      <c r="B431" s="688"/>
      <c r="C431" s="375"/>
      <c r="D431" s="375"/>
      <c r="E431" s="375"/>
      <c r="F431" s="377"/>
      <c r="G431" s="375" t="s">
        <v>227</v>
      </c>
      <c r="H431" s="378"/>
      <c r="I431" s="375"/>
    </row>
    <row r="432" spans="1:9" ht="15" thickBot="1" x14ac:dyDescent="0.35">
      <c r="A432" s="732"/>
      <c r="B432" s="688"/>
      <c r="C432" s="375">
        <v>0</v>
      </c>
      <c r="D432" s="384">
        <v>1275</v>
      </c>
      <c r="E432" s="384">
        <v>1275</v>
      </c>
      <c r="F432" s="377"/>
      <c r="G432" s="375" t="s">
        <v>1652</v>
      </c>
      <c r="H432" s="378"/>
      <c r="I432" s="375"/>
    </row>
    <row r="433" spans="1:9" ht="15" thickBot="1" x14ac:dyDescent="0.35">
      <c r="A433" s="732"/>
      <c r="B433" s="688"/>
      <c r="C433" s="375"/>
      <c r="D433" s="375"/>
      <c r="E433" s="375"/>
      <c r="F433" s="377"/>
      <c r="G433" s="375" t="s">
        <v>228</v>
      </c>
      <c r="H433" s="378"/>
      <c r="I433" s="375"/>
    </row>
    <row r="434" spans="1:9" ht="15" thickBot="1" x14ac:dyDescent="0.35">
      <c r="A434" s="733"/>
      <c r="B434" s="689"/>
      <c r="C434" s="383">
        <f>SUM(C429:C433)</f>
        <v>207.8</v>
      </c>
      <c r="D434" s="383">
        <f t="shared" ref="D434:E434" si="70">SUM(D429:D433)</f>
        <v>1395.1</v>
      </c>
      <c r="E434" s="383">
        <f t="shared" si="70"/>
        <v>1395.1</v>
      </c>
      <c r="F434" s="381"/>
      <c r="G434" s="380" t="s">
        <v>166</v>
      </c>
      <c r="H434" s="382"/>
      <c r="I434" s="383"/>
    </row>
    <row r="435" spans="1:9" ht="15" customHeight="1" thickBot="1" x14ac:dyDescent="0.35">
      <c r="A435" s="731"/>
      <c r="B435" s="687" t="s">
        <v>1561</v>
      </c>
      <c r="C435" s="375"/>
      <c r="D435" s="375"/>
      <c r="E435" s="375"/>
      <c r="F435" s="84"/>
      <c r="G435" s="375" t="s">
        <v>161</v>
      </c>
      <c r="H435" s="376">
        <v>288724610</v>
      </c>
      <c r="I435" s="375">
        <v>0</v>
      </c>
    </row>
    <row r="436" spans="1:9" ht="15" thickBot="1" x14ac:dyDescent="0.35">
      <c r="A436" s="732"/>
      <c r="B436" s="688"/>
      <c r="C436" s="375">
        <v>223.4</v>
      </c>
      <c r="D436" s="375"/>
      <c r="E436" s="375"/>
      <c r="F436" s="377"/>
      <c r="G436" s="375" t="s">
        <v>164</v>
      </c>
      <c r="H436" s="378"/>
      <c r="I436" s="375"/>
    </row>
    <row r="437" spans="1:9" ht="15" thickBot="1" x14ac:dyDescent="0.35">
      <c r="A437" s="732"/>
      <c r="B437" s="688"/>
      <c r="C437" s="375"/>
      <c r="D437" s="375"/>
      <c r="E437" s="375"/>
      <c r="F437" s="377"/>
      <c r="G437" s="375" t="s">
        <v>227</v>
      </c>
      <c r="H437" s="378"/>
      <c r="I437" s="375"/>
    </row>
    <row r="438" spans="1:9" ht="15" thickBot="1" x14ac:dyDescent="0.35">
      <c r="A438" s="732"/>
      <c r="B438" s="688"/>
      <c r="C438" s="375"/>
      <c r="D438" s="375"/>
      <c r="E438" s="375"/>
      <c r="F438" s="377"/>
      <c r="G438" s="375" t="s">
        <v>1652</v>
      </c>
      <c r="H438" s="378"/>
      <c r="I438" s="375"/>
    </row>
    <row r="439" spans="1:9" ht="15" thickBot="1" x14ac:dyDescent="0.35">
      <c r="A439" s="732"/>
      <c r="B439" s="688"/>
      <c r="C439" s="375"/>
      <c r="D439" s="375"/>
      <c r="E439" s="375"/>
      <c r="F439" s="377"/>
      <c r="G439" s="375" t="s">
        <v>228</v>
      </c>
      <c r="H439" s="378"/>
      <c r="I439" s="375"/>
    </row>
    <row r="440" spans="1:9" ht="15" thickBot="1" x14ac:dyDescent="0.35">
      <c r="A440" s="733"/>
      <c r="B440" s="689"/>
      <c r="C440" s="383">
        <f>SUM(C435:C439)</f>
        <v>223.4</v>
      </c>
      <c r="D440" s="383">
        <f t="shared" ref="D440:E440" si="71">SUM(D435:D439)</f>
        <v>0</v>
      </c>
      <c r="E440" s="383">
        <f t="shared" si="71"/>
        <v>0</v>
      </c>
      <c r="F440" s="381"/>
      <c r="G440" s="380" t="s">
        <v>166</v>
      </c>
      <c r="H440" s="382"/>
      <c r="I440" s="383"/>
    </row>
    <row r="441" spans="1:9" ht="15" customHeight="1" thickBot="1" x14ac:dyDescent="0.35">
      <c r="A441" s="731"/>
      <c r="B441" s="687" t="s">
        <v>1562</v>
      </c>
      <c r="C441" s="375"/>
      <c r="D441" s="375"/>
      <c r="E441" s="375"/>
      <c r="F441" s="84"/>
      <c r="G441" s="375" t="s">
        <v>161</v>
      </c>
      <c r="H441" s="376">
        <v>288724610</v>
      </c>
      <c r="I441" s="375">
        <v>0</v>
      </c>
    </row>
    <row r="442" spans="1:9" ht="15" thickBot="1" x14ac:dyDescent="0.35">
      <c r="A442" s="732"/>
      <c r="B442" s="688"/>
      <c r="C442" s="375">
        <v>46.8</v>
      </c>
      <c r="D442" s="375">
        <v>28.2</v>
      </c>
      <c r="E442" s="375"/>
      <c r="F442" s="377"/>
      <c r="G442" s="375" t="s">
        <v>164</v>
      </c>
      <c r="H442" s="378"/>
      <c r="I442" s="375"/>
    </row>
    <row r="443" spans="1:9" ht="15" thickBot="1" x14ac:dyDescent="0.35">
      <c r="A443" s="732"/>
      <c r="B443" s="688"/>
      <c r="C443" s="375"/>
      <c r="D443" s="375"/>
      <c r="E443" s="375"/>
      <c r="F443" s="377"/>
      <c r="G443" s="375" t="s">
        <v>227</v>
      </c>
      <c r="H443" s="378"/>
      <c r="I443" s="375"/>
    </row>
    <row r="444" spans="1:9" ht="15" thickBot="1" x14ac:dyDescent="0.35">
      <c r="A444" s="732"/>
      <c r="B444" s="688"/>
      <c r="C444" s="375"/>
      <c r="D444" s="375"/>
      <c r="E444" s="375"/>
      <c r="F444" s="377"/>
      <c r="G444" s="375" t="s">
        <v>162</v>
      </c>
      <c r="H444" s="378"/>
      <c r="I444" s="375"/>
    </row>
    <row r="445" spans="1:9" ht="15" thickBot="1" x14ac:dyDescent="0.35">
      <c r="A445" s="732"/>
      <c r="B445" s="688"/>
      <c r="C445" s="375"/>
      <c r="D445" s="375"/>
      <c r="E445" s="375"/>
      <c r="F445" s="377"/>
      <c r="G445" s="375" t="s">
        <v>228</v>
      </c>
      <c r="H445" s="378"/>
      <c r="I445" s="375"/>
    </row>
    <row r="446" spans="1:9" ht="15" thickBot="1" x14ac:dyDescent="0.35">
      <c r="A446" s="733"/>
      <c r="B446" s="689"/>
      <c r="C446" s="383">
        <f>SUM(C441:C445)</f>
        <v>46.8</v>
      </c>
      <c r="D446" s="383">
        <f t="shared" ref="D446:E446" si="72">SUM(D441:D445)</f>
        <v>28.2</v>
      </c>
      <c r="E446" s="383">
        <f t="shared" si="72"/>
        <v>0</v>
      </c>
      <c r="F446" s="381"/>
      <c r="G446" s="380" t="s">
        <v>166</v>
      </c>
      <c r="H446" s="382"/>
      <c r="I446" s="383"/>
    </row>
    <row r="447" spans="1:9" ht="15" thickBot="1" x14ac:dyDescent="0.35">
      <c r="A447" s="379"/>
      <c r="B447" s="386" t="s">
        <v>338</v>
      </c>
      <c r="C447" s="387"/>
      <c r="D447" s="387"/>
      <c r="E447" s="387"/>
      <c r="F447" s="387"/>
      <c r="G447" s="374"/>
      <c r="H447" s="376"/>
      <c r="I447" s="376"/>
    </row>
    <row r="448" spans="1:9" ht="15" thickBot="1" x14ac:dyDescent="0.35">
      <c r="A448" s="365" t="s">
        <v>339</v>
      </c>
      <c r="B448" s="366" t="s">
        <v>344</v>
      </c>
      <c r="C448" s="367"/>
      <c r="D448" s="367"/>
      <c r="E448" s="367"/>
      <c r="F448" s="368" t="s">
        <v>343</v>
      </c>
      <c r="G448" s="366"/>
      <c r="H448" s="367"/>
      <c r="I448" s="367"/>
    </row>
    <row r="449" spans="1:9" ht="27" thickBot="1" x14ac:dyDescent="0.35">
      <c r="A449" s="369" t="s">
        <v>340</v>
      </c>
      <c r="B449" s="370" t="s">
        <v>346</v>
      </c>
      <c r="C449" s="371"/>
      <c r="D449" s="371"/>
      <c r="E449" s="371"/>
      <c r="F449" s="372" t="s">
        <v>345</v>
      </c>
      <c r="G449" s="370"/>
      <c r="H449" s="371"/>
      <c r="I449" s="371"/>
    </row>
    <row r="450" spans="1:9" ht="15" customHeight="1" thickBot="1" x14ac:dyDescent="0.35">
      <c r="A450" s="708" t="s">
        <v>341</v>
      </c>
      <c r="B450" s="717" t="s">
        <v>755</v>
      </c>
      <c r="C450" s="557">
        <f>C456+C462+C468+C474+C480</f>
        <v>80.599999999999994</v>
      </c>
      <c r="D450" s="552">
        <f t="shared" ref="D450:E450" si="73">D456+D462+D468+D474+D480</f>
        <v>105</v>
      </c>
      <c r="E450" s="552">
        <f t="shared" si="73"/>
        <v>100</v>
      </c>
      <c r="F450" s="548" t="s">
        <v>347</v>
      </c>
      <c r="G450" s="281" t="s">
        <v>161</v>
      </c>
      <c r="H450" s="549">
        <v>288724610</v>
      </c>
      <c r="I450" s="281">
        <v>0</v>
      </c>
    </row>
    <row r="451" spans="1:9" ht="15" thickBot="1" x14ac:dyDescent="0.35">
      <c r="A451" s="709"/>
      <c r="B451" s="718"/>
      <c r="C451" s="374">
        <f t="shared" ref="C451:E454" si="74">C457+C463+C469+C475+C481</f>
        <v>142.1</v>
      </c>
      <c r="D451" s="374">
        <f t="shared" si="74"/>
        <v>0</v>
      </c>
      <c r="E451" s="374">
        <f t="shared" si="74"/>
        <v>0</v>
      </c>
      <c r="F451" s="377"/>
      <c r="G451" s="375" t="s">
        <v>164</v>
      </c>
      <c r="H451" s="378"/>
      <c r="I451" s="375"/>
    </row>
    <row r="452" spans="1:9" ht="15" thickBot="1" x14ac:dyDescent="0.35">
      <c r="A452" s="709"/>
      <c r="B452" s="718"/>
      <c r="C452" s="374">
        <f t="shared" si="74"/>
        <v>0</v>
      </c>
      <c r="D452" s="374">
        <f t="shared" si="74"/>
        <v>0</v>
      </c>
      <c r="E452" s="374">
        <f t="shared" si="74"/>
        <v>0</v>
      </c>
      <c r="F452" s="377"/>
      <c r="G452" s="375" t="s">
        <v>227</v>
      </c>
      <c r="H452" s="378"/>
      <c r="I452" s="375"/>
    </row>
    <row r="453" spans="1:9" ht="15" thickBot="1" x14ac:dyDescent="0.35">
      <c r="A453" s="709"/>
      <c r="B453" s="718"/>
      <c r="C453" s="374">
        <f>C459+C465+C471+C477+C483</f>
        <v>0</v>
      </c>
      <c r="D453" s="374">
        <f t="shared" si="74"/>
        <v>0</v>
      </c>
      <c r="E453" s="374">
        <f t="shared" si="74"/>
        <v>0</v>
      </c>
      <c r="F453" s="377"/>
      <c r="G453" s="375" t="s">
        <v>162</v>
      </c>
      <c r="H453" s="378"/>
      <c r="I453" s="375"/>
    </row>
    <row r="454" spans="1:9" ht="15" thickBot="1" x14ac:dyDescent="0.35">
      <c r="A454" s="709"/>
      <c r="B454" s="718"/>
      <c r="C454" s="374">
        <f t="shared" si="74"/>
        <v>0</v>
      </c>
      <c r="D454" s="374">
        <f t="shared" si="74"/>
        <v>0</v>
      </c>
      <c r="E454" s="374">
        <f t="shared" si="74"/>
        <v>0</v>
      </c>
      <c r="F454" s="377"/>
      <c r="G454" s="375" t="s">
        <v>228</v>
      </c>
      <c r="H454" s="378"/>
      <c r="I454" s="375"/>
    </row>
    <row r="455" spans="1:9" ht="33" customHeight="1" thickBot="1" x14ac:dyDescent="0.35">
      <c r="A455" s="710"/>
      <c r="B455" s="719"/>
      <c r="C455" s="389">
        <f>SUM(C450:C454)</f>
        <v>222.7</v>
      </c>
      <c r="D455" s="380">
        <f t="shared" ref="D455:E455" si="75">SUM(D450:D454)</f>
        <v>105</v>
      </c>
      <c r="E455" s="380">
        <f t="shared" si="75"/>
        <v>100</v>
      </c>
      <c r="F455" s="381"/>
      <c r="G455" s="380" t="s">
        <v>166</v>
      </c>
      <c r="H455" s="382"/>
      <c r="I455" s="383"/>
    </row>
    <row r="456" spans="1:9" ht="15" customHeight="1" thickBot="1" x14ac:dyDescent="0.35">
      <c r="A456" s="709"/>
      <c r="B456" s="711" t="s">
        <v>759</v>
      </c>
      <c r="C456" s="375"/>
      <c r="D456" s="375"/>
      <c r="E456" s="375"/>
      <c r="F456" s="84"/>
      <c r="G456" s="375" t="s">
        <v>161</v>
      </c>
      <c r="H456" s="376">
        <v>288724610</v>
      </c>
      <c r="I456" s="375">
        <v>0</v>
      </c>
    </row>
    <row r="457" spans="1:9" ht="15" thickBot="1" x14ac:dyDescent="0.35">
      <c r="A457" s="709"/>
      <c r="B457" s="712"/>
      <c r="C457" s="384">
        <v>2</v>
      </c>
      <c r="D457" s="384">
        <v>0</v>
      </c>
      <c r="E457" s="384">
        <v>0</v>
      </c>
      <c r="F457" s="377"/>
      <c r="G457" s="375" t="s">
        <v>164</v>
      </c>
      <c r="H457" s="378"/>
      <c r="I457" s="375"/>
    </row>
    <row r="458" spans="1:9" ht="15" thickBot="1" x14ac:dyDescent="0.35">
      <c r="A458" s="709"/>
      <c r="B458" s="712"/>
      <c r="C458" s="384"/>
      <c r="D458" s="384"/>
      <c r="E458" s="384"/>
      <c r="F458" s="377"/>
      <c r="G458" s="375" t="s">
        <v>227</v>
      </c>
      <c r="H458" s="378"/>
      <c r="I458" s="375"/>
    </row>
    <row r="459" spans="1:9" ht="15" thickBot="1" x14ac:dyDescent="0.35">
      <c r="A459" s="709"/>
      <c r="B459" s="712"/>
      <c r="C459" s="384"/>
      <c r="D459" s="384"/>
      <c r="E459" s="384"/>
      <c r="F459" s="377"/>
      <c r="G459" s="375" t="s">
        <v>162</v>
      </c>
      <c r="H459" s="378"/>
      <c r="I459" s="375"/>
    </row>
    <row r="460" spans="1:9" ht="15" thickBot="1" x14ac:dyDescent="0.35">
      <c r="A460" s="709"/>
      <c r="B460" s="712"/>
      <c r="C460" s="384"/>
      <c r="D460" s="384"/>
      <c r="E460" s="384"/>
      <c r="F460" s="377"/>
      <c r="G460" s="375" t="s">
        <v>228</v>
      </c>
      <c r="H460" s="378"/>
      <c r="I460" s="375"/>
    </row>
    <row r="461" spans="1:9" ht="15" thickBot="1" x14ac:dyDescent="0.35">
      <c r="A461" s="710"/>
      <c r="B461" s="713"/>
      <c r="C461" s="385">
        <f>SUM(C456:C460)</f>
        <v>2</v>
      </c>
      <c r="D461" s="385">
        <f t="shared" ref="D461:E461" si="76">SUM(D456:D460)</f>
        <v>0</v>
      </c>
      <c r="E461" s="385">
        <f t="shared" si="76"/>
        <v>0</v>
      </c>
      <c r="F461" s="381"/>
      <c r="G461" s="380" t="s">
        <v>166</v>
      </c>
      <c r="H461" s="382"/>
      <c r="I461" s="383"/>
    </row>
    <row r="462" spans="1:9" ht="15" customHeight="1" thickBot="1" x14ac:dyDescent="0.35">
      <c r="A462" s="709"/>
      <c r="B462" s="687" t="s">
        <v>756</v>
      </c>
      <c r="C462" s="384"/>
      <c r="D462" s="384"/>
      <c r="E462" s="384"/>
      <c r="F462" s="84"/>
      <c r="G462" s="375" t="s">
        <v>161</v>
      </c>
      <c r="H462" s="376">
        <v>288724610</v>
      </c>
      <c r="I462" s="375">
        <v>0</v>
      </c>
    </row>
    <row r="463" spans="1:9" ht="15" thickBot="1" x14ac:dyDescent="0.35">
      <c r="A463" s="709"/>
      <c r="B463" s="688"/>
      <c r="C463" s="384"/>
      <c r="D463" s="384"/>
      <c r="E463" s="384"/>
      <c r="F463" s="377"/>
      <c r="G463" s="375" t="s">
        <v>164</v>
      </c>
      <c r="H463" s="378"/>
      <c r="I463" s="375"/>
    </row>
    <row r="464" spans="1:9" ht="15" thickBot="1" x14ac:dyDescent="0.35">
      <c r="A464" s="709"/>
      <c r="B464" s="688"/>
      <c r="C464" s="384"/>
      <c r="D464" s="384"/>
      <c r="E464" s="384"/>
      <c r="F464" s="377"/>
      <c r="G464" s="375" t="s">
        <v>227</v>
      </c>
      <c r="H464" s="378"/>
      <c r="I464" s="375"/>
    </row>
    <row r="465" spans="1:9" ht="15" thickBot="1" x14ac:dyDescent="0.35">
      <c r="A465" s="709"/>
      <c r="B465" s="688"/>
      <c r="C465" s="384"/>
      <c r="D465" s="384"/>
      <c r="E465" s="384"/>
      <c r="F465" s="377"/>
      <c r="G465" s="375" t="s">
        <v>162</v>
      </c>
      <c r="H465" s="378"/>
      <c r="I465" s="375"/>
    </row>
    <row r="466" spans="1:9" ht="15" thickBot="1" x14ac:dyDescent="0.35">
      <c r="A466" s="709"/>
      <c r="B466" s="688"/>
      <c r="C466" s="384"/>
      <c r="D466" s="384"/>
      <c r="E466" s="384"/>
      <c r="F466" s="377"/>
      <c r="G466" s="375" t="s">
        <v>228</v>
      </c>
      <c r="H466" s="378"/>
      <c r="I466" s="375"/>
    </row>
    <row r="467" spans="1:9" ht="25.8" customHeight="1" thickBot="1" x14ac:dyDescent="0.35">
      <c r="A467" s="710"/>
      <c r="B467" s="689"/>
      <c r="C467" s="385">
        <f>SUM(C462:C466)</f>
        <v>0</v>
      </c>
      <c r="D467" s="385">
        <f t="shared" ref="D467:E467" si="77">SUM(D462:D466)</f>
        <v>0</v>
      </c>
      <c r="E467" s="385">
        <f t="shared" si="77"/>
        <v>0</v>
      </c>
      <c r="F467" s="381"/>
      <c r="G467" s="380" t="s">
        <v>166</v>
      </c>
      <c r="H467" s="382"/>
      <c r="I467" s="383"/>
    </row>
    <row r="468" spans="1:9" ht="15" customHeight="1" thickBot="1" x14ac:dyDescent="0.35">
      <c r="A468" s="709"/>
      <c r="B468" s="687" t="s">
        <v>757</v>
      </c>
      <c r="C468" s="384">
        <v>40</v>
      </c>
      <c r="D468" s="384">
        <v>50</v>
      </c>
      <c r="E468" s="384">
        <v>40</v>
      </c>
      <c r="F468" s="84"/>
      <c r="G468" s="375" t="s">
        <v>161</v>
      </c>
      <c r="H468" s="376">
        <v>288724610</v>
      </c>
      <c r="I468" s="375">
        <v>0</v>
      </c>
    </row>
    <row r="469" spans="1:9" ht="15" thickBot="1" x14ac:dyDescent="0.35">
      <c r="A469" s="709"/>
      <c r="B469" s="688"/>
      <c r="C469" s="384"/>
      <c r="D469" s="384"/>
      <c r="E469" s="384"/>
      <c r="F469" s="377"/>
      <c r="G469" s="375" t="s">
        <v>164</v>
      </c>
      <c r="H469" s="378"/>
      <c r="I469" s="375"/>
    </row>
    <row r="470" spans="1:9" ht="15" thickBot="1" x14ac:dyDescent="0.35">
      <c r="A470" s="709"/>
      <c r="B470" s="688"/>
      <c r="C470" s="384"/>
      <c r="D470" s="384"/>
      <c r="E470" s="384"/>
      <c r="F470" s="377"/>
      <c r="G470" s="375" t="s">
        <v>227</v>
      </c>
      <c r="H470" s="378"/>
      <c r="I470" s="375"/>
    </row>
    <row r="471" spans="1:9" ht="15" thickBot="1" x14ac:dyDescent="0.35">
      <c r="A471" s="709"/>
      <c r="B471" s="688"/>
      <c r="C471" s="384"/>
      <c r="D471" s="384"/>
      <c r="E471" s="384"/>
      <c r="F471" s="377"/>
      <c r="G471" s="375" t="s">
        <v>162</v>
      </c>
      <c r="H471" s="378"/>
      <c r="I471" s="375"/>
    </row>
    <row r="472" spans="1:9" ht="15" thickBot="1" x14ac:dyDescent="0.35">
      <c r="A472" s="709"/>
      <c r="B472" s="688"/>
      <c r="C472" s="384"/>
      <c r="D472" s="384"/>
      <c r="E472" s="384"/>
      <c r="F472" s="377"/>
      <c r="G472" s="375" t="s">
        <v>228</v>
      </c>
      <c r="H472" s="378"/>
      <c r="I472" s="375"/>
    </row>
    <row r="473" spans="1:9" ht="29.4" customHeight="1" thickBot="1" x14ac:dyDescent="0.35">
      <c r="A473" s="710"/>
      <c r="B473" s="689"/>
      <c r="C473" s="385">
        <f>SUM(C468:C472)</f>
        <v>40</v>
      </c>
      <c r="D473" s="385">
        <f t="shared" ref="D473:E473" si="78">SUM(D468:D472)</f>
        <v>50</v>
      </c>
      <c r="E473" s="385">
        <f t="shared" si="78"/>
        <v>40</v>
      </c>
      <c r="F473" s="381"/>
      <c r="G473" s="380" t="s">
        <v>166</v>
      </c>
      <c r="H473" s="382"/>
      <c r="I473" s="383"/>
    </row>
    <row r="474" spans="1:9" ht="15" thickBot="1" x14ac:dyDescent="0.35">
      <c r="A474" s="708"/>
      <c r="B474" s="687" t="s">
        <v>758</v>
      </c>
      <c r="C474" s="281">
        <v>40.6</v>
      </c>
      <c r="D474" s="547">
        <v>55</v>
      </c>
      <c r="E474" s="547">
        <v>60</v>
      </c>
      <c r="F474" s="548"/>
      <c r="G474" s="281" t="s">
        <v>161</v>
      </c>
      <c r="H474" s="549">
        <v>288724610</v>
      </c>
      <c r="I474" s="281">
        <v>0</v>
      </c>
    </row>
    <row r="475" spans="1:9" ht="15" thickBot="1" x14ac:dyDescent="0.35">
      <c r="A475" s="709"/>
      <c r="B475" s="688"/>
      <c r="C475" s="375"/>
      <c r="D475" s="384"/>
      <c r="E475" s="384"/>
      <c r="F475" s="377"/>
      <c r="G475" s="375" t="s">
        <v>164</v>
      </c>
      <c r="H475" s="378"/>
      <c r="I475" s="375"/>
    </row>
    <row r="476" spans="1:9" ht="15" thickBot="1" x14ac:dyDescent="0.35">
      <c r="A476" s="709"/>
      <c r="B476" s="688"/>
      <c r="C476" s="375"/>
      <c r="D476" s="384"/>
      <c r="E476" s="384"/>
      <c r="F476" s="377"/>
      <c r="G476" s="375" t="s">
        <v>227</v>
      </c>
      <c r="H476" s="378"/>
      <c r="I476" s="375"/>
    </row>
    <row r="477" spans="1:9" ht="15" thickBot="1" x14ac:dyDescent="0.35">
      <c r="A477" s="709"/>
      <c r="B477" s="688"/>
      <c r="C477" s="375"/>
      <c r="D477" s="384"/>
      <c r="E477" s="384"/>
      <c r="F477" s="377"/>
      <c r="G477" s="375" t="s">
        <v>162</v>
      </c>
      <c r="H477" s="378"/>
      <c r="I477" s="375"/>
    </row>
    <row r="478" spans="1:9" ht="15" thickBot="1" x14ac:dyDescent="0.35">
      <c r="A478" s="709"/>
      <c r="B478" s="688"/>
      <c r="C478" s="375"/>
      <c r="D478" s="384"/>
      <c r="E478" s="384"/>
      <c r="F478" s="377"/>
      <c r="G478" s="375" t="s">
        <v>228</v>
      </c>
      <c r="H478" s="378"/>
      <c r="I478" s="375"/>
    </row>
    <row r="479" spans="1:9" ht="24.6" customHeight="1" thickBot="1" x14ac:dyDescent="0.35">
      <c r="A479" s="710"/>
      <c r="B479" s="689"/>
      <c r="C479" s="383">
        <f>SUM(C474:C478)</f>
        <v>40.6</v>
      </c>
      <c r="D479" s="385">
        <f t="shared" ref="D479:E479" si="79">SUM(D474:D478)</f>
        <v>55</v>
      </c>
      <c r="E479" s="385">
        <f t="shared" si="79"/>
        <v>60</v>
      </c>
      <c r="F479" s="381"/>
      <c r="G479" s="380" t="s">
        <v>166</v>
      </c>
      <c r="H479" s="382"/>
      <c r="I479" s="383"/>
    </row>
    <row r="480" spans="1:9" ht="15" customHeight="1" thickBot="1" x14ac:dyDescent="0.35">
      <c r="A480" s="709"/>
      <c r="B480" s="687" t="s">
        <v>760</v>
      </c>
      <c r="C480" s="375"/>
      <c r="D480" s="375"/>
      <c r="E480" s="375"/>
      <c r="F480" s="84"/>
      <c r="G480" s="375" t="s">
        <v>161</v>
      </c>
      <c r="H480" s="376">
        <v>288724610</v>
      </c>
      <c r="I480" s="375">
        <v>0</v>
      </c>
    </row>
    <row r="481" spans="1:12" ht="15" thickBot="1" x14ac:dyDescent="0.35">
      <c r="A481" s="709"/>
      <c r="B481" s="688"/>
      <c r="C481" s="375">
        <v>140.1</v>
      </c>
      <c r="D481" s="375"/>
      <c r="E481" s="375"/>
      <c r="F481" s="377"/>
      <c r="G481" s="375" t="s">
        <v>164</v>
      </c>
      <c r="H481" s="378"/>
      <c r="I481" s="375"/>
    </row>
    <row r="482" spans="1:12" ht="15" thickBot="1" x14ac:dyDescent="0.35">
      <c r="A482" s="709"/>
      <c r="B482" s="688"/>
      <c r="C482" s="375"/>
      <c r="D482" s="375"/>
      <c r="E482" s="375"/>
      <c r="F482" s="377"/>
      <c r="G482" s="375" t="s">
        <v>227</v>
      </c>
      <c r="H482" s="378"/>
      <c r="I482" s="375"/>
    </row>
    <row r="483" spans="1:12" ht="15" thickBot="1" x14ac:dyDescent="0.35">
      <c r="A483" s="709"/>
      <c r="B483" s="688"/>
      <c r="C483" s="375"/>
      <c r="D483" s="375"/>
      <c r="E483" s="375"/>
      <c r="F483" s="377"/>
      <c r="G483" s="375" t="s">
        <v>162</v>
      </c>
      <c r="H483" s="378"/>
      <c r="I483" s="375"/>
    </row>
    <row r="484" spans="1:12" ht="15" thickBot="1" x14ac:dyDescent="0.35">
      <c r="A484" s="709"/>
      <c r="B484" s="688"/>
      <c r="C484" s="375"/>
      <c r="D484" s="375"/>
      <c r="E484" s="375"/>
      <c r="F484" s="377"/>
      <c r="G484" s="375" t="s">
        <v>228</v>
      </c>
      <c r="H484" s="378"/>
      <c r="I484" s="375"/>
    </row>
    <row r="485" spans="1:12" ht="15" thickBot="1" x14ac:dyDescent="0.35">
      <c r="A485" s="710"/>
      <c r="B485" s="689"/>
      <c r="C485" s="383">
        <f>SUM(C480:C484)</f>
        <v>140.1</v>
      </c>
      <c r="D485" s="383">
        <f t="shared" ref="D485:E485" si="80">SUM(D480:D484)</f>
        <v>0</v>
      </c>
      <c r="E485" s="383">
        <f t="shared" si="80"/>
        <v>0</v>
      </c>
      <c r="F485" s="381"/>
      <c r="G485" s="380" t="s">
        <v>166</v>
      </c>
      <c r="H485" s="382"/>
      <c r="I485" s="383"/>
    </row>
    <row r="486" spans="1:12" ht="15" thickBot="1" x14ac:dyDescent="0.35">
      <c r="A486" s="379"/>
      <c r="B486" s="386" t="s">
        <v>342</v>
      </c>
      <c r="C486" s="387"/>
      <c r="D486" s="387"/>
      <c r="E486" s="387"/>
      <c r="F486" s="387"/>
      <c r="G486" s="374"/>
      <c r="H486" s="376"/>
      <c r="I486" s="376"/>
    </row>
    <row r="487" spans="1:12" ht="27" thickBot="1" x14ac:dyDescent="0.35">
      <c r="A487" s="365" t="s">
        <v>349</v>
      </c>
      <c r="B487" s="366" t="s">
        <v>241</v>
      </c>
      <c r="C487" s="367"/>
      <c r="D487" s="367"/>
      <c r="E487" s="367"/>
      <c r="F487" s="368" t="s">
        <v>353</v>
      </c>
      <c r="G487" s="366"/>
      <c r="H487" s="367"/>
      <c r="I487" s="367"/>
    </row>
    <row r="488" spans="1:12" ht="15" thickBot="1" x14ac:dyDescent="0.35">
      <c r="A488" s="369" t="s">
        <v>350</v>
      </c>
      <c r="B488" s="370" t="s">
        <v>355</v>
      </c>
      <c r="C488" s="371"/>
      <c r="D488" s="371"/>
      <c r="E488" s="371"/>
      <c r="F488" s="372" t="s">
        <v>354</v>
      </c>
      <c r="G488" s="370"/>
      <c r="H488" s="371"/>
      <c r="I488" s="371"/>
    </row>
    <row r="489" spans="1:12" ht="15" customHeight="1" thickBot="1" x14ac:dyDescent="0.35">
      <c r="A489" s="709" t="s">
        <v>351</v>
      </c>
      <c r="B489" s="717" t="s">
        <v>357</v>
      </c>
      <c r="C489" s="373">
        <f>C495*1</f>
        <v>9.5</v>
      </c>
      <c r="D489" s="373">
        <f t="shared" ref="D489:E493" si="81">D495*1</f>
        <v>0</v>
      </c>
      <c r="E489" s="373">
        <f t="shared" si="81"/>
        <v>0</v>
      </c>
      <c r="F489" s="84" t="s">
        <v>356</v>
      </c>
      <c r="G489" s="375" t="s">
        <v>161</v>
      </c>
      <c r="H489" s="376">
        <v>288724610</v>
      </c>
      <c r="I489" s="375">
        <v>0</v>
      </c>
    </row>
    <row r="490" spans="1:12" ht="15" thickBot="1" x14ac:dyDescent="0.35">
      <c r="A490" s="709"/>
      <c r="B490" s="718"/>
      <c r="C490" s="373">
        <f>C496*1</f>
        <v>136.5</v>
      </c>
      <c r="D490" s="373">
        <f t="shared" si="81"/>
        <v>0</v>
      </c>
      <c r="E490" s="373">
        <f t="shared" si="81"/>
        <v>0</v>
      </c>
      <c r="F490" s="377"/>
      <c r="G490" s="375" t="s">
        <v>164</v>
      </c>
      <c r="H490" s="378"/>
      <c r="I490" s="375"/>
    </row>
    <row r="491" spans="1:12" ht="15" thickBot="1" x14ac:dyDescent="0.35">
      <c r="A491" s="709"/>
      <c r="B491" s="718"/>
      <c r="C491" s="373">
        <f>C497*1</f>
        <v>0</v>
      </c>
      <c r="D491" s="373">
        <f t="shared" si="81"/>
        <v>0</v>
      </c>
      <c r="E491" s="373">
        <f t="shared" si="81"/>
        <v>0</v>
      </c>
      <c r="F491" s="377"/>
      <c r="G491" s="375" t="s">
        <v>227</v>
      </c>
      <c r="H491" s="378"/>
      <c r="I491" s="375"/>
    </row>
    <row r="492" spans="1:12" ht="15" thickBot="1" x14ac:dyDescent="0.35">
      <c r="A492" s="709"/>
      <c r="B492" s="718"/>
      <c r="C492" s="373">
        <f>C498*1</f>
        <v>77</v>
      </c>
      <c r="D492" s="373">
        <f t="shared" si="81"/>
        <v>227.7</v>
      </c>
      <c r="E492" s="373">
        <f t="shared" si="81"/>
        <v>125</v>
      </c>
      <c r="F492" s="377"/>
      <c r="G492" s="375" t="s">
        <v>162</v>
      </c>
      <c r="H492" s="378"/>
      <c r="I492" s="375"/>
    </row>
    <row r="493" spans="1:12" ht="15" thickBot="1" x14ac:dyDescent="0.35">
      <c r="A493" s="709"/>
      <c r="B493" s="718"/>
      <c r="C493" s="373">
        <f>C499*1</f>
        <v>0</v>
      </c>
      <c r="D493" s="373">
        <f t="shared" si="81"/>
        <v>0</v>
      </c>
      <c r="E493" s="373">
        <f t="shared" si="81"/>
        <v>0</v>
      </c>
      <c r="F493" s="377"/>
      <c r="G493" s="375" t="s">
        <v>228</v>
      </c>
      <c r="H493" s="378"/>
      <c r="I493" s="375"/>
    </row>
    <row r="494" spans="1:12" ht="15" thickBot="1" x14ac:dyDescent="0.35">
      <c r="A494" s="710"/>
      <c r="B494" s="719"/>
      <c r="C494" s="389">
        <f>SUM(C489:C493)</f>
        <v>223</v>
      </c>
      <c r="D494" s="389">
        <f t="shared" ref="D494:E494" si="82">SUM(D489:D493)</f>
        <v>227.7</v>
      </c>
      <c r="E494" s="389">
        <f t="shared" si="82"/>
        <v>125</v>
      </c>
      <c r="F494" s="381"/>
      <c r="G494" s="380" t="s">
        <v>166</v>
      </c>
      <c r="H494" s="382"/>
      <c r="I494" s="383"/>
    </row>
    <row r="495" spans="1:12" ht="15" customHeight="1" thickBot="1" x14ac:dyDescent="0.35">
      <c r="A495" s="709"/>
      <c r="B495" s="687" t="s">
        <v>761</v>
      </c>
      <c r="C495" s="384">
        <v>9.5</v>
      </c>
      <c r="D495" s="384"/>
      <c r="E495" s="384"/>
      <c r="F495" s="84"/>
      <c r="G495" s="375" t="s">
        <v>161</v>
      </c>
      <c r="H495" s="376">
        <v>288724610</v>
      </c>
      <c r="I495" s="375">
        <v>0</v>
      </c>
      <c r="J495" s="470">
        <f t="shared" ref="J495:L499" si="83">C50+C74+C89+C101+C140+C152+C178+C193+C256+C305+C319+C333+C384+C390+C399+C450+C489</f>
        <v>1240</v>
      </c>
      <c r="K495" s="470">
        <f t="shared" si="83"/>
        <v>13682.099999999999</v>
      </c>
      <c r="L495" s="470">
        <f t="shared" si="83"/>
        <v>479</v>
      </c>
    </row>
    <row r="496" spans="1:12" ht="15" thickBot="1" x14ac:dyDescent="0.35">
      <c r="A496" s="709"/>
      <c r="B496" s="688"/>
      <c r="C496" s="384">
        <v>136.5</v>
      </c>
      <c r="D496" s="384"/>
      <c r="E496" s="384"/>
      <c r="F496" s="377"/>
      <c r="G496" s="375" t="s">
        <v>164</v>
      </c>
      <c r="H496" s="378"/>
      <c r="I496" s="375"/>
      <c r="J496" s="470">
        <f t="shared" si="83"/>
        <v>6816.9000000000005</v>
      </c>
      <c r="K496" s="470">
        <f t="shared" si="83"/>
        <v>971.19999999999993</v>
      </c>
      <c r="L496" s="470">
        <f t="shared" si="83"/>
        <v>4070</v>
      </c>
    </row>
    <row r="497" spans="1:12" ht="15" thickBot="1" x14ac:dyDescent="0.35">
      <c r="A497" s="709"/>
      <c r="B497" s="688"/>
      <c r="C497" s="384"/>
      <c r="D497" s="384"/>
      <c r="E497" s="384"/>
      <c r="F497" s="377"/>
      <c r="G497" s="375" t="s">
        <v>227</v>
      </c>
      <c r="H497" s="378"/>
      <c r="I497" s="375"/>
      <c r="J497" s="470">
        <f t="shared" si="83"/>
        <v>8103.5</v>
      </c>
      <c r="K497" s="470">
        <f t="shared" si="83"/>
        <v>0</v>
      </c>
      <c r="L497" s="470">
        <f t="shared" si="83"/>
        <v>0</v>
      </c>
    </row>
    <row r="498" spans="1:12" ht="15" thickBot="1" x14ac:dyDescent="0.35">
      <c r="A498" s="709"/>
      <c r="B498" s="688"/>
      <c r="C498" s="384">
        <v>77</v>
      </c>
      <c r="D498" s="384">
        <v>227.7</v>
      </c>
      <c r="E498" s="384">
        <v>125</v>
      </c>
      <c r="F498" s="377"/>
      <c r="G498" s="375" t="s">
        <v>162</v>
      </c>
      <c r="H498" s="378"/>
      <c r="I498" s="375"/>
      <c r="J498" s="470">
        <f t="shared" si="83"/>
        <v>6601.7</v>
      </c>
      <c r="K498" s="470">
        <f t="shared" si="83"/>
        <v>3963.7</v>
      </c>
      <c r="L498" s="470">
        <f t="shared" si="83"/>
        <v>2292.6</v>
      </c>
    </row>
    <row r="499" spans="1:12" ht="15" thickBot="1" x14ac:dyDescent="0.35">
      <c r="A499" s="709"/>
      <c r="B499" s="688"/>
      <c r="C499" s="384"/>
      <c r="D499" s="384"/>
      <c r="E499" s="384"/>
      <c r="F499" s="377"/>
      <c r="G499" s="375" t="s">
        <v>228</v>
      </c>
      <c r="H499" s="378"/>
      <c r="I499" s="375"/>
      <c r="J499" s="470">
        <f t="shared" si="83"/>
        <v>5292</v>
      </c>
      <c r="K499" s="470">
        <f t="shared" si="83"/>
        <v>6080</v>
      </c>
      <c r="L499" s="470">
        <f t="shared" si="83"/>
        <v>0</v>
      </c>
    </row>
    <row r="500" spans="1:12" ht="15" thickBot="1" x14ac:dyDescent="0.35">
      <c r="A500" s="710"/>
      <c r="B500" s="689"/>
      <c r="C500" s="385">
        <f>SUM(C495:C499)</f>
        <v>223</v>
      </c>
      <c r="D500" s="385">
        <f t="shared" ref="D500:E500" si="84">SUM(D495:D499)</f>
        <v>227.7</v>
      </c>
      <c r="E500" s="385">
        <f t="shared" si="84"/>
        <v>125</v>
      </c>
      <c r="F500" s="381"/>
      <c r="G500" s="380" t="s">
        <v>166</v>
      </c>
      <c r="H500" s="382"/>
      <c r="I500" s="383"/>
      <c r="J500" s="525">
        <f>SUM(J495:J499)</f>
        <v>28054.100000000002</v>
      </c>
      <c r="K500" s="525">
        <f t="shared" ref="K500:L500" si="85">SUM(K495:K499)</f>
        <v>24697</v>
      </c>
      <c r="L500" s="525">
        <f t="shared" si="85"/>
        <v>6841.6</v>
      </c>
    </row>
    <row r="501" spans="1:12" ht="15" thickBot="1" x14ac:dyDescent="0.35">
      <c r="A501" s="379"/>
      <c r="B501" s="386" t="s">
        <v>352</v>
      </c>
      <c r="C501" s="405"/>
      <c r="D501" s="405"/>
      <c r="E501" s="405"/>
      <c r="F501" s="387"/>
      <c r="G501" s="374"/>
      <c r="H501" s="376"/>
      <c r="I501" s="376"/>
    </row>
    <row r="502" spans="1:12" ht="15" thickBot="1" x14ac:dyDescent="0.35">
      <c r="A502" s="390"/>
      <c r="B502" s="391" t="s">
        <v>212</v>
      </c>
      <c r="C502" s="392">
        <f>C503-C490-C451-C400-C385-C334-C320-C306-C291-C257-C194-C179-C153-C141-C102-C90-C75-C51</f>
        <v>21237.200000000008</v>
      </c>
      <c r="D502" s="393">
        <f>D503-D490-D451-D400-D385-D334-D320-D306-D291-D257-D194-D179-D153-D141-D102-D90-D75-D51</f>
        <v>23725.800000000003</v>
      </c>
      <c r="E502" s="393">
        <f>E503-E490-E451-E400-E385-E334-E320-E306-E291-E257-E194-E179-E153-E141-E102-E90-E75-E51</f>
        <v>2771.599999999999</v>
      </c>
      <c r="F502" s="394"/>
      <c r="G502" s="391"/>
      <c r="H502" s="395"/>
      <c r="I502" s="396"/>
    </row>
    <row r="503" spans="1:12" ht="15" thickBot="1" x14ac:dyDescent="0.35">
      <c r="A503" s="397"/>
      <c r="B503" s="398" t="s">
        <v>629</v>
      </c>
      <c r="C503" s="399">
        <f>C55+C79+C94+C106+C145+C157+C183+C198+C261+C287+C295+C310+C324+C338+C389+C395+C404+C455+C494</f>
        <v>28054.100000000002</v>
      </c>
      <c r="D503" s="399">
        <f>D55+D79+D94+D106+D145+D157+D183+D198+D261+D287+D295+D310+D324+D338+D389+D395+D404+D455+D494</f>
        <v>24697.000000000004</v>
      </c>
      <c r="E503" s="400">
        <f>E55+E79+E94+E106+E145+E157+E183+E198+E261+E287+E295+E310+E324+E338+E389+E395+E404+E455+E494</f>
        <v>6841.5999999999995</v>
      </c>
      <c r="F503" s="401"/>
      <c r="G503" s="402"/>
      <c r="H503" s="403"/>
      <c r="I503" s="404"/>
    </row>
    <row r="506" spans="1:12" ht="15" thickBot="1" x14ac:dyDescent="0.35">
      <c r="A506" s="77" t="s">
        <v>359</v>
      </c>
      <c r="C506" s="77"/>
      <c r="D506" s="77"/>
      <c r="E506" s="77"/>
      <c r="F506" s="78"/>
      <c r="G506" s="79"/>
      <c r="H506" s="79"/>
      <c r="I506" s="79"/>
    </row>
    <row r="507" spans="1:12" ht="46.2" thickBot="1" x14ac:dyDescent="0.35">
      <c r="A507" s="80" t="s">
        <v>17</v>
      </c>
      <c r="B507" s="81" t="s">
        <v>358</v>
      </c>
      <c r="C507" s="81" t="s">
        <v>152</v>
      </c>
      <c r="D507" s="81" t="s">
        <v>153</v>
      </c>
      <c r="E507" s="81" t="s">
        <v>154</v>
      </c>
      <c r="F507" s="81" t="s">
        <v>18</v>
      </c>
      <c r="G507" s="81" t="s">
        <v>160</v>
      </c>
      <c r="H507" s="81" t="s">
        <v>155</v>
      </c>
      <c r="I507" s="81" t="s">
        <v>178</v>
      </c>
    </row>
    <row r="508" spans="1:12" ht="26.4" customHeight="1" thickBot="1" x14ac:dyDescent="0.35">
      <c r="A508" s="82">
        <v>1</v>
      </c>
      <c r="B508" s="83">
        <v>2</v>
      </c>
      <c r="C508" s="83">
        <v>3</v>
      </c>
      <c r="D508" s="83">
        <v>4</v>
      </c>
      <c r="E508" s="83">
        <v>5</v>
      </c>
      <c r="F508" s="83">
        <v>6</v>
      </c>
      <c r="G508" s="83">
        <v>7</v>
      </c>
      <c r="H508" s="83">
        <v>8</v>
      </c>
      <c r="I508" s="83">
        <v>9</v>
      </c>
    </row>
    <row r="509" spans="1:12" ht="39.6" customHeight="1" thickBot="1" x14ac:dyDescent="0.35">
      <c r="A509" s="58" t="s">
        <v>158</v>
      </c>
      <c r="B509" s="59" t="s">
        <v>304</v>
      </c>
      <c r="C509" s="60"/>
      <c r="D509" s="60"/>
      <c r="E509" s="60"/>
      <c r="F509" s="61" t="s">
        <v>303</v>
      </c>
      <c r="G509" s="59"/>
      <c r="H509" s="60"/>
      <c r="I509" s="60"/>
    </row>
    <row r="510" spans="1:12" ht="30" customHeight="1" thickBot="1" x14ac:dyDescent="0.35">
      <c r="A510" s="62" t="s">
        <v>157</v>
      </c>
      <c r="B510" s="63" t="s">
        <v>360</v>
      </c>
      <c r="C510" s="64"/>
      <c r="D510" s="64"/>
      <c r="E510" s="64"/>
      <c r="F510" s="65" t="s">
        <v>314</v>
      </c>
      <c r="G510" s="63"/>
      <c r="H510" s="64"/>
      <c r="I510" s="64"/>
    </row>
    <row r="511" spans="1:12" ht="15" thickBot="1" x14ac:dyDescent="0.35">
      <c r="A511" s="690" t="s">
        <v>226</v>
      </c>
      <c r="B511" s="692" t="s">
        <v>361</v>
      </c>
      <c r="C511" s="18"/>
      <c r="D511" s="18"/>
      <c r="E511" s="18"/>
      <c r="F511" s="49"/>
      <c r="G511" s="47" t="s">
        <v>161</v>
      </c>
      <c r="H511" s="54">
        <v>288724610</v>
      </c>
      <c r="I511" s="42" t="s">
        <v>363</v>
      </c>
    </row>
    <row r="512" spans="1:12" ht="15" thickBot="1" x14ac:dyDescent="0.35">
      <c r="A512" s="690"/>
      <c r="B512" s="693"/>
      <c r="C512" s="18"/>
      <c r="D512" s="18"/>
      <c r="E512" s="18"/>
      <c r="F512" s="48"/>
      <c r="G512" s="47" t="s">
        <v>164</v>
      </c>
      <c r="H512" s="55"/>
      <c r="I512" s="42"/>
    </row>
    <row r="513" spans="1:9" ht="15" thickBot="1" x14ac:dyDescent="0.35">
      <c r="A513" s="691"/>
      <c r="B513" s="694"/>
      <c r="C513" s="18"/>
      <c r="D513" s="18"/>
      <c r="E513" s="18"/>
      <c r="F513" s="48"/>
      <c r="G513" s="27" t="s">
        <v>166</v>
      </c>
      <c r="H513" s="55"/>
      <c r="I513" s="42"/>
    </row>
    <row r="514" spans="1:9" ht="15" thickBot="1" x14ac:dyDescent="0.35">
      <c r="A514" s="690" t="s">
        <v>168</v>
      </c>
      <c r="B514" s="692" t="s">
        <v>362</v>
      </c>
      <c r="C514" s="298">
        <v>140</v>
      </c>
      <c r="D514" s="298">
        <v>147</v>
      </c>
      <c r="E514" s="298">
        <v>154</v>
      </c>
      <c r="F514" s="49"/>
      <c r="G514" s="47" t="s">
        <v>161</v>
      </c>
      <c r="H514" s="54">
        <v>288724610</v>
      </c>
      <c r="I514" s="42" t="s">
        <v>223</v>
      </c>
    </row>
    <row r="515" spans="1:9" ht="15" thickBot="1" x14ac:dyDescent="0.35">
      <c r="A515" s="690"/>
      <c r="B515" s="693"/>
      <c r="C515" s="18"/>
      <c r="D515" s="18"/>
      <c r="E515" s="18"/>
      <c r="F515" s="48"/>
      <c r="G515" s="47" t="s">
        <v>164</v>
      </c>
      <c r="H515" s="55"/>
      <c r="I515" s="47"/>
    </row>
    <row r="516" spans="1:9" ht="15" thickBot="1" x14ac:dyDescent="0.35">
      <c r="A516" s="691"/>
      <c r="B516" s="694"/>
      <c r="C516" s="299">
        <f>C514+C515</f>
        <v>140</v>
      </c>
      <c r="D516" s="299">
        <f t="shared" ref="D516:E516" si="86">D514+D515</f>
        <v>147</v>
      </c>
      <c r="E516" s="299">
        <f t="shared" si="86"/>
        <v>154</v>
      </c>
      <c r="F516" s="48"/>
      <c r="G516" s="27" t="s">
        <v>166</v>
      </c>
      <c r="H516" s="55"/>
      <c r="I516" s="47"/>
    </row>
    <row r="517" spans="1:9" ht="15" thickBot="1" x14ac:dyDescent="0.35">
      <c r="A517" s="690" t="s">
        <v>170</v>
      </c>
      <c r="B517" s="692" t="s">
        <v>364</v>
      </c>
      <c r="C517" s="298">
        <v>60</v>
      </c>
      <c r="D517" s="298">
        <v>63</v>
      </c>
      <c r="E517" s="298">
        <v>66</v>
      </c>
      <c r="F517" s="49"/>
      <c r="G517" s="47" t="s">
        <v>161</v>
      </c>
      <c r="H517" s="54">
        <v>288724610</v>
      </c>
      <c r="I517" s="42" t="s">
        <v>223</v>
      </c>
    </row>
    <row r="518" spans="1:9" ht="15" thickBot="1" x14ac:dyDescent="0.35">
      <c r="A518" s="690"/>
      <c r="B518" s="693"/>
      <c r="C518" s="18"/>
      <c r="D518" s="18"/>
      <c r="E518" s="18"/>
      <c r="F518" s="49"/>
      <c r="G518" s="47" t="s">
        <v>164</v>
      </c>
      <c r="H518" s="55"/>
      <c r="I518" s="47"/>
    </row>
    <row r="519" spans="1:9" ht="15" thickBot="1" x14ac:dyDescent="0.35">
      <c r="A519" s="691"/>
      <c r="B519" s="694"/>
      <c r="C519" s="299">
        <f>C517+C518</f>
        <v>60</v>
      </c>
      <c r="D519" s="299">
        <f t="shared" ref="D519:E519" si="87">D517+D518</f>
        <v>63</v>
      </c>
      <c r="E519" s="299">
        <f t="shared" si="87"/>
        <v>66</v>
      </c>
      <c r="F519" s="49"/>
      <c r="G519" s="27" t="s">
        <v>166</v>
      </c>
      <c r="H519" s="55"/>
      <c r="I519" s="47"/>
    </row>
    <row r="520" spans="1:9" ht="15" thickBot="1" x14ac:dyDescent="0.35">
      <c r="A520" s="44"/>
      <c r="B520" s="50" t="s">
        <v>233</v>
      </c>
      <c r="C520" s="18"/>
      <c r="D520" s="18"/>
      <c r="E520" s="18"/>
      <c r="F520" s="18"/>
      <c r="G520" s="27"/>
      <c r="H520" s="54"/>
      <c r="I520" s="54"/>
    </row>
    <row r="521" spans="1:9" ht="15" thickBot="1" x14ac:dyDescent="0.35">
      <c r="A521" s="58" t="s">
        <v>234</v>
      </c>
      <c r="B521" s="59" t="s">
        <v>365</v>
      </c>
      <c r="C521" s="60"/>
      <c r="D521" s="60"/>
      <c r="E521" s="60"/>
      <c r="F521" s="61" t="s">
        <v>320</v>
      </c>
      <c r="G521" s="59"/>
      <c r="H521" s="60"/>
      <c r="I521" s="60"/>
    </row>
    <row r="522" spans="1:9" ht="27" thickBot="1" x14ac:dyDescent="0.35">
      <c r="A522" s="62" t="s">
        <v>235</v>
      </c>
      <c r="B522" s="63" t="s">
        <v>366</v>
      </c>
      <c r="C522" s="64"/>
      <c r="D522" s="64"/>
      <c r="E522" s="64"/>
      <c r="F522" s="65" t="s">
        <v>322</v>
      </c>
      <c r="G522" s="63"/>
      <c r="H522" s="64"/>
      <c r="I522" s="64"/>
    </row>
    <row r="523" spans="1:9" ht="15" thickBot="1" x14ac:dyDescent="0.35">
      <c r="A523" s="690" t="s">
        <v>238</v>
      </c>
      <c r="B523" s="692" t="s">
        <v>367</v>
      </c>
      <c r="C523" s="298">
        <v>78</v>
      </c>
      <c r="D523" s="298">
        <v>82</v>
      </c>
      <c r="E523" s="298">
        <v>86</v>
      </c>
      <c r="F523" s="49"/>
      <c r="G523" s="47" t="s">
        <v>161</v>
      </c>
      <c r="H523" s="54">
        <v>288724610</v>
      </c>
      <c r="I523" s="42" t="s">
        <v>363</v>
      </c>
    </row>
    <row r="524" spans="1:9" ht="15" thickBot="1" x14ac:dyDescent="0.35">
      <c r="A524" s="690"/>
      <c r="B524" s="693"/>
      <c r="C524" s="18"/>
      <c r="D524" s="18"/>
      <c r="E524" s="18"/>
      <c r="F524" s="48"/>
      <c r="G524" s="47" t="s">
        <v>164</v>
      </c>
      <c r="H524" s="55"/>
      <c r="I524" s="42"/>
    </row>
    <row r="525" spans="1:9" ht="15" thickBot="1" x14ac:dyDescent="0.35">
      <c r="A525" s="691"/>
      <c r="B525" s="694"/>
      <c r="C525" s="299">
        <f>C523+C524</f>
        <v>78</v>
      </c>
      <c r="D525" s="299">
        <f t="shared" ref="D525:E525" si="88">D523+D524</f>
        <v>82</v>
      </c>
      <c r="E525" s="299">
        <f t="shared" si="88"/>
        <v>86</v>
      </c>
      <c r="F525" s="48"/>
      <c r="G525" s="27" t="s">
        <v>166</v>
      </c>
      <c r="H525" s="55"/>
      <c r="I525" s="42"/>
    </row>
    <row r="526" spans="1:9" ht="15" thickBot="1" x14ac:dyDescent="0.35">
      <c r="A526" s="690" t="s">
        <v>248</v>
      </c>
      <c r="B526" s="692" t="s">
        <v>370</v>
      </c>
      <c r="C526" s="18"/>
      <c r="D526" s="18"/>
      <c r="E526" s="18"/>
      <c r="F526" s="49"/>
      <c r="G526" s="47" t="s">
        <v>161</v>
      </c>
      <c r="H526" s="54">
        <v>288724610</v>
      </c>
      <c r="I526" s="42" t="s">
        <v>363</v>
      </c>
    </row>
    <row r="527" spans="1:9" ht="15" thickBot="1" x14ac:dyDescent="0.35">
      <c r="A527" s="690"/>
      <c r="B527" s="693"/>
      <c r="C527" s="18"/>
      <c r="D527" s="18"/>
      <c r="E527" s="18"/>
      <c r="F527" s="48"/>
      <c r="G527" s="47" t="s">
        <v>164</v>
      </c>
      <c r="H527" s="55"/>
      <c r="I527" s="42"/>
    </row>
    <row r="528" spans="1:9" ht="15" thickBot="1" x14ac:dyDescent="0.35">
      <c r="A528" s="691"/>
      <c r="B528" s="694"/>
      <c r="C528" s="18"/>
      <c r="D528" s="18"/>
      <c r="E528" s="18"/>
      <c r="F528" s="48"/>
      <c r="G528" s="27" t="s">
        <v>166</v>
      </c>
      <c r="H528" s="55"/>
      <c r="I528" s="42"/>
    </row>
    <row r="529" spans="1:12" ht="15" thickBot="1" x14ac:dyDescent="0.35">
      <c r="A529" s="690" t="s">
        <v>368</v>
      </c>
      <c r="B529" s="692" t="s">
        <v>1563</v>
      </c>
      <c r="C529" s="18"/>
      <c r="D529" s="18"/>
      <c r="E529" s="18"/>
      <c r="F529" s="49"/>
      <c r="G529" s="47" t="s">
        <v>161</v>
      </c>
      <c r="H529" s="54">
        <v>288724610</v>
      </c>
      <c r="I529" s="42" t="s">
        <v>363</v>
      </c>
    </row>
    <row r="530" spans="1:12" ht="15" thickBot="1" x14ac:dyDescent="0.35">
      <c r="A530" s="690"/>
      <c r="B530" s="693"/>
      <c r="C530" s="18"/>
      <c r="D530" s="18"/>
      <c r="E530" s="18"/>
      <c r="F530" s="48"/>
      <c r="G530" s="47" t="s">
        <v>164</v>
      </c>
      <c r="H530" s="55"/>
      <c r="I530" s="42"/>
    </row>
    <row r="531" spans="1:12" ht="15" thickBot="1" x14ac:dyDescent="0.35">
      <c r="A531" s="691"/>
      <c r="B531" s="694"/>
      <c r="C531" s="18"/>
      <c r="D531" s="18"/>
      <c r="E531" s="18"/>
      <c r="F531" s="48"/>
      <c r="G531" s="27" t="s">
        <v>166</v>
      </c>
      <c r="H531" s="55"/>
      <c r="I531" s="42"/>
    </row>
    <row r="532" spans="1:12" ht="15" thickBot="1" x14ac:dyDescent="0.35">
      <c r="A532" s="690" t="s">
        <v>369</v>
      </c>
      <c r="B532" s="692" t="s">
        <v>371</v>
      </c>
      <c r="C532" s="298">
        <v>42.5</v>
      </c>
      <c r="D532" s="298">
        <v>45</v>
      </c>
      <c r="E532" s="298">
        <v>47</v>
      </c>
      <c r="F532" s="49"/>
      <c r="G532" s="47" t="s">
        <v>161</v>
      </c>
      <c r="H532" s="54">
        <v>288724610</v>
      </c>
      <c r="I532" s="42" t="s">
        <v>363</v>
      </c>
      <c r="J532" s="470">
        <f>C511+C514+C517+C523+C526+C529+C532</f>
        <v>320.5</v>
      </c>
      <c r="K532" s="470">
        <f t="shared" ref="K532:L532" si="89">D511+D514+D517+D523+D526+D529+D532</f>
        <v>337</v>
      </c>
      <c r="L532" s="470">
        <f t="shared" si="89"/>
        <v>353</v>
      </c>
    </row>
    <row r="533" spans="1:12" ht="15" thickBot="1" x14ac:dyDescent="0.35">
      <c r="A533" s="690"/>
      <c r="B533" s="693"/>
      <c r="C533" s="298">
        <v>330.5</v>
      </c>
      <c r="D533" s="298"/>
      <c r="E533" s="298"/>
      <c r="F533" s="48"/>
      <c r="G533" s="47" t="s">
        <v>164</v>
      </c>
      <c r="H533" s="55"/>
      <c r="I533" s="42"/>
      <c r="J533" s="470">
        <f>C512+C515+C518+C524+C527+C530+C533</f>
        <v>330.5</v>
      </c>
      <c r="K533" s="470">
        <f t="shared" ref="K533:L533" si="90">D512+D515+D518+D524+D527+D530+D533</f>
        <v>0</v>
      </c>
      <c r="L533" s="470">
        <f t="shared" si="90"/>
        <v>0</v>
      </c>
    </row>
    <row r="534" spans="1:12" ht="15" thickBot="1" x14ac:dyDescent="0.35">
      <c r="A534" s="691"/>
      <c r="B534" s="694"/>
      <c r="C534" s="299">
        <f>C532+C533</f>
        <v>373</v>
      </c>
      <c r="D534" s="299">
        <f t="shared" ref="D534:E534" si="91">D532+D533</f>
        <v>45</v>
      </c>
      <c r="E534" s="299">
        <f t="shared" si="91"/>
        <v>47</v>
      </c>
      <c r="F534" s="48"/>
      <c r="G534" s="27" t="s">
        <v>166</v>
      </c>
      <c r="H534" s="55"/>
      <c r="I534" s="42"/>
      <c r="J534" s="525">
        <f>SUM(J532:J533)</f>
        <v>651</v>
      </c>
      <c r="K534" s="525">
        <f t="shared" ref="K534:L534" si="92">SUM(K532:K533)</f>
        <v>337</v>
      </c>
      <c r="L534" s="525">
        <f t="shared" si="92"/>
        <v>353</v>
      </c>
    </row>
    <row r="535" spans="1:12" ht="15" thickBot="1" x14ac:dyDescent="0.35">
      <c r="A535" s="58" t="s">
        <v>234</v>
      </c>
      <c r="B535" s="59" t="s">
        <v>365</v>
      </c>
      <c r="C535" s="60"/>
      <c r="D535" s="60"/>
      <c r="E535" s="60"/>
      <c r="F535" s="61" t="s">
        <v>320</v>
      </c>
      <c r="G535" s="59"/>
      <c r="H535" s="60"/>
      <c r="I535" s="60"/>
    </row>
    <row r="536" spans="1:12" ht="42.6" customHeight="1" thickBot="1" x14ac:dyDescent="0.35">
      <c r="A536" s="62" t="s">
        <v>372</v>
      </c>
      <c r="B536" s="63" t="s">
        <v>374</v>
      </c>
      <c r="C536" s="64"/>
      <c r="D536" s="64"/>
      <c r="E536" s="64"/>
      <c r="F536" s="65" t="s">
        <v>373</v>
      </c>
      <c r="G536" s="63"/>
      <c r="H536" s="64"/>
      <c r="I536" s="64"/>
    </row>
    <row r="537" spans="1:12" ht="23.4" customHeight="1" thickBot="1" x14ac:dyDescent="0.35">
      <c r="A537" s="690" t="s">
        <v>375</v>
      </c>
      <c r="B537" s="692" t="s">
        <v>376</v>
      </c>
      <c r="C537" s="18"/>
      <c r="D537" s="18"/>
      <c r="E537" s="18"/>
      <c r="F537" s="49"/>
      <c r="G537" s="47" t="s">
        <v>161</v>
      </c>
      <c r="H537" s="54">
        <v>288724610</v>
      </c>
      <c r="I537" s="42" t="s">
        <v>363</v>
      </c>
    </row>
    <row r="538" spans="1:12" ht="15" thickBot="1" x14ac:dyDescent="0.35">
      <c r="A538" s="691"/>
      <c r="B538" s="694"/>
      <c r="C538" s="18"/>
      <c r="D538" s="18"/>
      <c r="E538" s="18"/>
      <c r="F538" s="48"/>
      <c r="G538" s="27" t="s">
        <v>166</v>
      </c>
      <c r="H538" s="55"/>
      <c r="I538" s="42"/>
    </row>
    <row r="539" spans="1:12" ht="15" thickBot="1" x14ac:dyDescent="0.35">
      <c r="A539" s="690" t="s">
        <v>377</v>
      </c>
      <c r="B539" s="692" t="s">
        <v>379</v>
      </c>
      <c r="C539" s="18"/>
      <c r="D539" s="18"/>
      <c r="E539" s="18"/>
      <c r="F539" s="49"/>
      <c r="G539" s="47" t="s">
        <v>161</v>
      </c>
      <c r="H539" s="54">
        <v>288724610</v>
      </c>
      <c r="I539" s="42" t="s">
        <v>363</v>
      </c>
    </row>
    <row r="540" spans="1:12" ht="15" thickBot="1" x14ac:dyDescent="0.35">
      <c r="A540" s="691"/>
      <c r="B540" s="694"/>
      <c r="C540" s="18"/>
      <c r="D540" s="18"/>
      <c r="E540" s="18"/>
      <c r="F540" s="48"/>
      <c r="G540" s="27" t="s">
        <v>166</v>
      </c>
      <c r="H540" s="55"/>
      <c r="I540" s="42"/>
    </row>
    <row r="541" spans="1:12" ht="15" thickBot="1" x14ac:dyDescent="0.35">
      <c r="A541" s="690" t="s">
        <v>378</v>
      </c>
      <c r="B541" s="692" t="s">
        <v>1564</v>
      </c>
      <c r="C541" s="18"/>
      <c r="D541" s="18"/>
      <c r="E541" s="18"/>
      <c r="F541" s="49"/>
      <c r="G541" s="47" t="s">
        <v>161</v>
      </c>
      <c r="H541" s="54">
        <v>288724610</v>
      </c>
      <c r="I541" s="42" t="s">
        <v>363</v>
      </c>
    </row>
    <row r="542" spans="1:12" ht="15" thickBot="1" x14ac:dyDescent="0.35">
      <c r="A542" s="691"/>
      <c r="B542" s="694"/>
      <c r="C542" s="18"/>
      <c r="D542" s="18"/>
      <c r="E542" s="18"/>
      <c r="F542" s="48"/>
      <c r="G542" s="27" t="s">
        <v>166</v>
      </c>
      <c r="H542" s="55"/>
      <c r="I542" s="42"/>
    </row>
    <row r="543" spans="1:12" ht="15" thickBot="1" x14ac:dyDescent="0.35">
      <c r="A543" s="690" t="s">
        <v>380</v>
      </c>
      <c r="B543" s="692" t="s">
        <v>1565</v>
      </c>
      <c r="C543" s="18"/>
      <c r="D543" s="18"/>
      <c r="E543" s="18"/>
      <c r="F543" s="49"/>
      <c r="G543" s="47" t="s">
        <v>161</v>
      </c>
      <c r="H543" s="54">
        <v>288724610</v>
      </c>
      <c r="I543" s="42" t="s">
        <v>363</v>
      </c>
    </row>
    <row r="544" spans="1:12" ht="33.6" customHeight="1" thickBot="1" x14ac:dyDescent="0.35">
      <c r="A544" s="691"/>
      <c r="B544" s="694"/>
      <c r="C544" s="18"/>
      <c r="D544" s="18"/>
      <c r="E544" s="18"/>
      <c r="F544" s="48"/>
      <c r="G544" s="27" t="s">
        <v>166</v>
      </c>
      <c r="H544" s="55"/>
      <c r="I544" s="42"/>
    </row>
    <row r="545" spans="1:9" ht="15" thickBot="1" x14ac:dyDescent="0.35">
      <c r="A545" s="44"/>
      <c r="B545" s="50" t="s">
        <v>251</v>
      </c>
      <c r="C545" s="18"/>
      <c r="D545" s="18"/>
      <c r="E545" s="18"/>
      <c r="F545" s="18"/>
      <c r="G545" s="27"/>
      <c r="H545" s="54"/>
      <c r="I545" s="54"/>
    </row>
    <row r="546" spans="1:9" ht="15" thickBot="1" x14ac:dyDescent="0.35">
      <c r="A546" s="66"/>
      <c r="B546" s="67" t="s">
        <v>212</v>
      </c>
      <c r="C546" s="303">
        <f>C547-C533-C527-C524-C518-C515-C512</f>
        <v>320.5</v>
      </c>
      <c r="D546" s="303">
        <f t="shared" ref="D546:E546" si="93">D547-D533-D527-D524-D518-D515-D512</f>
        <v>337</v>
      </c>
      <c r="E546" s="303">
        <f t="shared" si="93"/>
        <v>353</v>
      </c>
      <c r="F546" s="68"/>
      <c r="G546" s="67"/>
      <c r="H546" s="69"/>
      <c r="I546" s="70"/>
    </row>
    <row r="547" spans="1:9" ht="15" thickBot="1" x14ac:dyDescent="0.35">
      <c r="A547" s="71"/>
      <c r="B547" s="72" t="s">
        <v>627</v>
      </c>
      <c r="C547" s="300">
        <f>C516+C519+C525+C534</f>
        <v>651</v>
      </c>
      <c r="D547" s="300">
        <f>D516+D519+D525+D534</f>
        <v>337</v>
      </c>
      <c r="E547" s="300">
        <f>E516+E519+E525+E534</f>
        <v>353</v>
      </c>
      <c r="F547" s="73"/>
      <c r="G547" s="74"/>
      <c r="H547" s="75"/>
      <c r="I547" s="76"/>
    </row>
    <row r="550" spans="1:9" ht="15" thickBot="1" x14ac:dyDescent="0.35">
      <c r="A550" s="77" t="s">
        <v>381</v>
      </c>
      <c r="C550" s="77"/>
      <c r="D550" s="77"/>
      <c r="E550" s="77"/>
      <c r="F550" s="78"/>
      <c r="G550" s="79"/>
      <c r="H550" s="79"/>
      <c r="I550" s="79"/>
    </row>
    <row r="551" spans="1:9" ht="46.2" thickBot="1" x14ac:dyDescent="0.35">
      <c r="A551" s="80" t="s">
        <v>17</v>
      </c>
      <c r="B551" s="81" t="s">
        <v>358</v>
      </c>
      <c r="C551" s="81" t="s">
        <v>152</v>
      </c>
      <c r="D551" s="81" t="s">
        <v>153</v>
      </c>
      <c r="E551" s="81" t="s">
        <v>154</v>
      </c>
      <c r="F551" s="81" t="s">
        <v>18</v>
      </c>
      <c r="G551" s="81" t="s">
        <v>160</v>
      </c>
      <c r="H551" s="81" t="s">
        <v>155</v>
      </c>
      <c r="I551" s="81" t="s">
        <v>178</v>
      </c>
    </row>
    <row r="552" spans="1:9" ht="21.6" customHeight="1" thickBot="1" x14ac:dyDescent="0.35">
      <c r="A552" s="82">
        <v>1</v>
      </c>
      <c r="B552" s="83">
        <v>2</v>
      </c>
      <c r="C552" s="83">
        <v>3</v>
      </c>
      <c r="D552" s="83">
        <v>4</v>
      </c>
      <c r="E552" s="83">
        <v>5</v>
      </c>
      <c r="F552" s="83">
        <v>6</v>
      </c>
      <c r="G552" s="83">
        <v>7</v>
      </c>
      <c r="H552" s="83">
        <v>8</v>
      </c>
      <c r="I552" s="83">
        <v>9</v>
      </c>
    </row>
    <row r="553" spans="1:9" ht="27" thickBot="1" x14ac:dyDescent="0.35">
      <c r="A553" s="58" t="s">
        <v>158</v>
      </c>
      <c r="B553" s="59" t="s">
        <v>304</v>
      </c>
      <c r="C553" s="60"/>
      <c r="D553" s="60"/>
      <c r="E553" s="60"/>
      <c r="F553" s="61" t="s">
        <v>303</v>
      </c>
      <c r="G553" s="59"/>
      <c r="H553" s="60"/>
      <c r="I553" s="60"/>
    </row>
    <row r="554" spans="1:9" ht="64.8" customHeight="1" thickBot="1" x14ac:dyDescent="0.35">
      <c r="A554" s="62" t="s">
        <v>157</v>
      </c>
      <c r="B554" s="63" t="s">
        <v>311</v>
      </c>
      <c r="C554" s="64"/>
      <c r="D554" s="64"/>
      <c r="E554" s="64"/>
      <c r="F554" s="65" t="s">
        <v>310</v>
      </c>
      <c r="G554" s="63"/>
      <c r="H554" s="64"/>
      <c r="I554" s="64"/>
    </row>
    <row r="555" spans="1:9" ht="15" customHeight="1" thickBot="1" x14ac:dyDescent="0.35">
      <c r="A555" s="697" t="s">
        <v>226</v>
      </c>
      <c r="B555" s="692" t="s">
        <v>384</v>
      </c>
      <c r="C555" s="298">
        <v>132.5</v>
      </c>
      <c r="D555" s="298">
        <v>139</v>
      </c>
      <c r="E555" s="298">
        <v>146</v>
      </c>
      <c r="F555" s="49"/>
      <c r="G555" s="47" t="s">
        <v>632</v>
      </c>
      <c r="H555" s="54">
        <v>288724610</v>
      </c>
      <c r="I555" s="42" t="s">
        <v>382</v>
      </c>
    </row>
    <row r="556" spans="1:9" ht="15" thickBot="1" x14ac:dyDescent="0.35">
      <c r="A556" s="690"/>
      <c r="B556" s="693"/>
      <c r="C556" s="298">
        <v>22.2</v>
      </c>
      <c r="D556" s="298"/>
      <c r="E556" s="298"/>
      <c r="F556" s="49"/>
      <c r="G556" s="47" t="s">
        <v>383</v>
      </c>
      <c r="H556" s="55"/>
      <c r="I556" s="42"/>
    </row>
    <row r="557" spans="1:9" ht="15" thickBot="1" x14ac:dyDescent="0.35">
      <c r="A557" s="690"/>
      <c r="B557" s="693"/>
      <c r="C557" s="298"/>
      <c r="D557" s="298"/>
      <c r="E557" s="298"/>
      <c r="F557" s="49"/>
      <c r="G557" s="47" t="s">
        <v>164</v>
      </c>
      <c r="H557" s="55"/>
      <c r="I557" s="42"/>
    </row>
    <row r="558" spans="1:9" ht="15" thickBot="1" x14ac:dyDescent="0.35">
      <c r="A558" s="690"/>
      <c r="B558" s="693"/>
      <c r="C558" s="298"/>
      <c r="D558" s="298"/>
      <c r="E558" s="298"/>
      <c r="F558" s="48"/>
      <c r="G558" s="47" t="s">
        <v>163</v>
      </c>
      <c r="H558" s="55"/>
      <c r="I558" s="42"/>
    </row>
    <row r="559" spans="1:9" ht="42.6" customHeight="1" thickBot="1" x14ac:dyDescent="0.35">
      <c r="A559" s="691"/>
      <c r="B559" s="694"/>
      <c r="C559" s="299">
        <f>SUM(C555:C558)</f>
        <v>154.69999999999999</v>
      </c>
      <c r="D559" s="299">
        <f t="shared" ref="D559:E559" si="94">SUM(D555:D558)</f>
        <v>139</v>
      </c>
      <c r="E559" s="299">
        <f t="shared" si="94"/>
        <v>146</v>
      </c>
      <c r="F559" s="48"/>
      <c r="G559" s="27" t="s">
        <v>166</v>
      </c>
      <c r="H559" s="55"/>
      <c r="I559" s="42"/>
    </row>
    <row r="560" spans="1:9" ht="15" thickBot="1" x14ac:dyDescent="0.35">
      <c r="A560" s="697" t="s">
        <v>168</v>
      </c>
      <c r="B560" s="692" t="s">
        <v>386</v>
      </c>
      <c r="C560" s="298"/>
      <c r="D560" s="298">
        <v>15</v>
      </c>
      <c r="E560" s="298">
        <v>15</v>
      </c>
      <c r="F560" s="49"/>
      <c r="G560" s="47" t="s">
        <v>632</v>
      </c>
      <c r="H560" s="54">
        <v>288724610</v>
      </c>
      <c r="I560" s="42" t="s">
        <v>382</v>
      </c>
    </row>
    <row r="561" spans="1:9" ht="15" customHeight="1" thickBot="1" x14ac:dyDescent="0.35">
      <c r="A561" s="690"/>
      <c r="B561" s="693"/>
      <c r="C561" s="298"/>
      <c r="D561" s="298"/>
      <c r="E561" s="298"/>
      <c r="F561" s="84"/>
      <c r="G561" s="47" t="s">
        <v>383</v>
      </c>
      <c r="H561" s="55"/>
      <c r="I561" s="42"/>
    </row>
    <row r="562" spans="1:9" ht="15" thickBot="1" x14ac:dyDescent="0.35">
      <c r="A562" s="690"/>
      <c r="B562" s="693"/>
      <c r="C562" s="298"/>
      <c r="D562" s="298"/>
      <c r="E562" s="298"/>
      <c r="F562" s="84"/>
      <c r="G562" s="47" t="s">
        <v>164</v>
      </c>
      <c r="H562" s="55"/>
      <c r="I562" s="42"/>
    </row>
    <row r="563" spans="1:9" ht="15" thickBot="1" x14ac:dyDescent="0.35">
      <c r="A563" s="690"/>
      <c r="B563" s="693"/>
      <c r="C563" s="298"/>
      <c r="D563" s="298"/>
      <c r="E563" s="298"/>
      <c r="F563" s="48"/>
      <c r="G563" s="47" t="s">
        <v>163</v>
      </c>
      <c r="H563" s="55"/>
      <c r="I563" s="42"/>
    </row>
    <row r="564" spans="1:9" ht="22.8" customHeight="1" thickBot="1" x14ac:dyDescent="0.35">
      <c r="A564" s="691"/>
      <c r="B564" s="694"/>
      <c r="C564" s="299">
        <f>SUM(C560:C563)</f>
        <v>0</v>
      </c>
      <c r="D564" s="299">
        <f t="shared" ref="D564:E564" si="95">SUM(D560:D563)</f>
        <v>15</v>
      </c>
      <c r="E564" s="299">
        <f t="shared" si="95"/>
        <v>15</v>
      </c>
      <c r="F564" s="48"/>
      <c r="G564" s="27" t="s">
        <v>166</v>
      </c>
      <c r="H564" s="55"/>
      <c r="I564" s="42"/>
    </row>
    <row r="565" spans="1:9" ht="15" customHeight="1" thickBot="1" x14ac:dyDescent="0.35">
      <c r="A565" s="697" t="s">
        <v>170</v>
      </c>
      <c r="B565" s="692" t="s">
        <v>387</v>
      </c>
      <c r="C565" s="298">
        <v>14</v>
      </c>
      <c r="D565" s="298">
        <v>33</v>
      </c>
      <c r="E565" s="298">
        <v>35</v>
      </c>
      <c r="F565" s="49"/>
      <c r="G565" s="47" t="s">
        <v>632</v>
      </c>
      <c r="H565" s="54">
        <v>288724610</v>
      </c>
      <c r="I565" s="42" t="s">
        <v>382</v>
      </c>
    </row>
    <row r="566" spans="1:9" ht="15" thickBot="1" x14ac:dyDescent="0.35">
      <c r="A566" s="690"/>
      <c r="B566" s="693"/>
      <c r="C566" s="298">
        <v>15</v>
      </c>
      <c r="D566" s="298"/>
      <c r="E566" s="298"/>
      <c r="F566" s="48"/>
      <c r="G566" s="47" t="s">
        <v>383</v>
      </c>
      <c r="H566" s="55"/>
      <c r="I566" s="42"/>
    </row>
    <row r="567" spans="1:9" ht="15" customHeight="1" thickBot="1" x14ac:dyDescent="0.35">
      <c r="A567" s="690"/>
      <c r="B567" s="693"/>
      <c r="C567" s="298"/>
      <c r="D567" s="298"/>
      <c r="E567" s="298"/>
      <c r="F567" s="48"/>
      <c r="G567" s="47" t="s">
        <v>164</v>
      </c>
      <c r="H567" s="55"/>
      <c r="I567" s="42"/>
    </row>
    <row r="568" spans="1:9" ht="15" thickBot="1" x14ac:dyDescent="0.35">
      <c r="A568" s="690"/>
      <c r="B568" s="693"/>
      <c r="C568" s="298"/>
      <c r="D568" s="298"/>
      <c r="E568" s="298"/>
      <c r="F568" s="48"/>
      <c r="G568" s="47" t="s">
        <v>163</v>
      </c>
      <c r="H568" s="55"/>
      <c r="I568" s="42"/>
    </row>
    <row r="569" spans="1:9" ht="15" thickBot="1" x14ac:dyDescent="0.35">
      <c r="A569" s="691"/>
      <c r="B569" s="694"/>
      <c r="C569" s="299">
        <f>SUM(C565:C568)</f>
        <v>29</v>
      </c>
      <c r="D569" s="299">
        <f t="shared" ref="D569:E569" si="96">SUM(D565:D568)</f>
        <v>33</v>
      </c>
      <c r="E569" s="299">
        <f t="shared" si="96"/>
        <v>35</v>
      </c>
      <c r="F569" s="48"/>
      <c r="G569" s="27" t="s">
        <v>166</v>
      </c>
      <c r="H569" s="55"/>
      <c r="I569" s="42"/>
    </row>
    <row r="570" spans="1:9" ht="39.6" customHeight="1" thickBot="1" x14ac:dyDescent="0.35">
      <c r="A570" s="58" t="s">
        <v>158</v>
      </c>
      <c r="B570" s="59" t="s">
        <v>304</v>
      </c>
      <c r="C570" s="60"/>
      <c r="D570" s="60"/>
      <c r="E570" s="60"/>
      <c r="F570" s="61" t="s">
        <v>303</v>
      </c>
      <c r="G570" s="59"/>
      <c r="H570" s="60"/>
      <c r="I570" s="60"/>
    </row>
    <row r="571" spans="1:9" ht="34.200000000000003" customHeight="1" thickBot="1" x14ac:dyDescent="0.35">
      <c r="A571" s="62" t="s">
        <v>179</v>
      </c>
      <c r="B571" s="63" t="s">
        <v>360</v>
      </c>
      <c r="C571" s="64"/>
      <c r="D571" s="64"/>
      <c r="E571" s="64"/>
      <c r="F571" s="65" t="s">
        <v>314</v>
      </c>
      <c r="G571" s="63"/>
      <c r="H571" s="64"/>
      <c r="I571" s="64"/>
    </row>
    <row r="572" spans="1:9" ht="15" customHeight="1" thickBot="1" x14ac:dyDescent="0.35">
      <c r="A572" s="697" t="s">
        <v>182</v>
      </c>
      <c r="B572" s="692" t="s">
        <v>388</v>
      </c>
      <c r="C572" s="47">
        <v>55.5</v>
      </c>
      <c r="D572" s="298">
        <v>62</v>
      </c>
      <c r="E572" s="298">
        <v>65</v>
      </c>
      <c r="F572" s="49"/>
      <c r="G572" s="47" t="s">
        <v>632</v>
      </c>
      <c r="H572" s="54">
        <v>288724610</v>
      </c>
      <c r="I572" s="42" t="s">
        <v>382</v>
      </c>
    </row>
    <row r="573" spans="1:9" ht="15" customHeight="1" thickBot="1" x14ac:dyDescent="0.35">
      <c r="A573" s="690"/>
      <c r="B573" s="693"/>
      <c r="C573" s="47">
        <v>50.7</v>
      </c>
      <c r="D573" s="298"/>
      <c r="E573" s="298"/>
      <c r="F573" s="49"/>
      <c r="G573" s="47" t="s">
        <v>383</v>
      </c>
      <c r="H573" s="55"/>
      <c r="I573" s="42"/>
    </row>
    <row r="574" spans="1:9" ht="15" thickBot="1" x14ac:dyDescent="0.35">
      <c r="A574" s="690"/>
      <c r="B574" s="693"/>
      <c r="C574" s="47"/>
      <c r="D574" s="298"/>
      <c r="E574" s="298"/>
      <c r="F574" s="49"/>
      <c r="G574" s="47" t="s">
        <v>164</v>
      </c>
      <c r="H574" s="55"/>
      <c r="I574" s="42"/>
    </row>
    <row r="575" spans="1:9" ht="15" thickBot="1" x14ac:dyDescent="0.35">
      <c r="A575" s="690"/>
      <c r="B575" s="693"/>
      <c r="C575" s="47"/>
      <c r="D575" s="298"/>
      <c r="E575" s="298"/>
      <c r="F575" s="49"/>
      <c r="G575" s="47" t="s">
        <v>163</v>
      </c>
      <c r="H575" s="55"/>
      <c r="I575" s="42"/>
    </row>
    <row r="576" spans="1:9" ht="15" thickBot="1" x14ac:dyDescent="0.35">
      <c r="A576" s="691"/>
      <c r="B576" s="694"/>
      <c r="C576" s="27">
        <f>SUM(C572:C575)</f>
        <v>106.2</v>
      </c>
      <c r="D576" s="299">
        <f t="shared" ref="D576:E576" si="97">SUM(D572:D575)</f>
        <v>62</v>
      </c>
      <c r="E576" s="299">
        <f t="shared" si="97"/>
        <v>65</v>
      </c>
      <c r="F576" s="48"/>
      <c r="G576" s="27" t="s">
        <v>166</v>
      </c>
      <c r="H576" s="55"/>
      <c r="I576" s="42"/>
    </row>
    <row r="577" spans="1:12" ht="15" customHeight="1" thickBot="1" x14ac:dyDescent="0.35">
      <c r="A577" s="697" t="s">
        <v>183</v>
      </c>
      <c r="B577" s="692" t="s">
        <v>389</v>
      </c>
      <c r="C577" s="298">
        <v>50</v>
      </c>
      <c r="D577" s="298">
        <v>50</v>
      </c>
      <c r="E577" s="298">
        <v>50</v>
      </c>
      <c r="F577" s="49"/>
      <c r="G577" s="47" t="s">
        <v>632</v>
      </c>
      <c r="H577" s="54">
        <v>288724610</v>
      </c>
      <c r="I577" s="42" t="s">
        <v>382</v>
      </c>
      <c r="J577" s="470">
        <f>C555+C560+C565+C572+C577</f>
        <v>252</v>
      </c>
      <c r="K577" s="470">
        <f t="shared" ref="K577:L580" si="98">D555+D560+D565+D572+D577</f>
        <v>299</v>
      </c>
      <c r="L577" s="470">
        <f t="shared" si="98"/>
        <v>311</v>
      </c>
    </row>
    <row r="578" spans="1:12" ht="15" thickBot="1" x14ac:dyDescent="0.35">
      <c r="A578" s="690"/>
      <c r="B578" s="693"/>
      <c r="C578" s="298"/>
      <c r="D578" s="298"/>
      <c r="E578" s="298"/>
      <c r="F578" s="49"/>
      <c r="G578" s="47" t="s">
        <v>383</v>
      </c>
      <c r="H578" s="55"/>
      <c r="I578" s="42"/>
      <c r="J578" s="470">
        <f t="shared" ref="J578:J580" si="99">C556+C561+C566+C573+C578</f>
        <v>87.9</v>
      </c>
      <c r="K578" s="470">
        <f t="shared" si="98"/>
        <v>0</v>
      </c>
      <c r="L578" s="470">
        <f t="shared" si="98"/>
        <v>0</v>
      </c>
    </row>
    <row r="579" spans="1:12" ht="15" customHeight="1" thickBot="1" x14ac:dyDescent="0.35">
      <c r="A579" s="690"/>
      <c r="B579" s="693"/>
      <c r="C579" s="298"/>
      <c r="D579" s="298"/>
      <c r="E579" s="298"/>
      <c r="F579" s="49"/>
      <c r="G579" s="47" t="s">
        <v>164</v>
      </c>
      <c r="H579" s="55"/>
      <c r="I579" s="42"/>
      <c r="J579" s="470">
        <f t="shared" si="99"/>
        <v>0</v>
      </c>
      <c r="K579" s="470">
        <f t="shared" si="98"/>
        <v>0</v>
      </c>
      <c r="L579" s="470">
        <f t="shared" si="98"/>
        <v>0</v>
      </c>
    </row>
    <row r="580" spans="1:12" ht="15" thickBot="1" x14ac:dyDescent="0.35">
      <c r="A580" s="690"/>
      <c r="B580" s="693"/>
      <c r="C580" s="298"/>
      <c r="D580" s="298"/>
      <c r="E580" s="298"/>
      <c r="F580" s="48"/>
      <c r="G580" s="47" t="s">
        <v>163</v>
      </c>
      <c r="H580" s="55"/>
      <c r="I580" s="42"/>
      <c r="J580" s="470">
        <f t="shared" si="99"/>
        <v>0</v>
      </c>
      <c r="K580" s="470">
        <f t="shared" si="98"/>
        <v>0</v>
      </c>
      <c r="L580" s="470">
        <f t="shared" si="98"/>
        <v>0</v>
      </c>
    </row>
    <row r="581" spans="1:12" ht="15" thickBot="1" x14ac:dyDescent="0.35">
      <c r="A581" s="691"/>
      <c r="B581" s="694"/>
      <c r="C581" s="299">
        <f>SUM(C577:C580)</f>
        <v>50</v>
      </c>
      <c r="D581" s="299">
        <f t="shared" ref="D581:E581" si="100">SUM(D577:D580)</f>
        <v>50</v>
      </c>
      <c r="E581" s="299">
        <f t="shared" si="100"/>
        <v>50</v>
      </c>
      <c r="F581" s="48"/>
      <c r="G581" s="27" t="s">
        <v>166</v>
      </c>
      <c r="H581" s="55"/>
      <c r="I581" s="42"/>
      <c r="J581" s="525">
        <f>SUM(J577:J580)</f>
        <v>339.9</v>
      </c>
      <c r="K581" s="525">
        <f t="shared" ref="K581:L581" si="101">SUM(K577:K580)</f>
        <v>299</v>
      </c>
      <c r="L581" s="525">
        <f t="shared" si="101"/>
        <v>311</v>
      </c>
    </row>
    <row r="582" spans="1:12" ht="15" thickBot="1" x14ac:dyDescent="0.35">
      <c r="A582" s="44"/>
      <c r="B582" s="50" t="s">
        <v>251</v>
      </c>
      <c r="C582" s="18"/>
      <c r="D582" s="18"/>
      <c r="E582" s="18"/>
      <c r="F582" s="18"/>
      <c r="G582" s="27"/>
      <c r="H582" s="54"/>
      <c r="I582" s="54"/>
    </row>
    <row r="583" spans="1:12" ht="15" thickBot="1" x14ac:dyDescent="0.35">
      <c r="A583" s="66"/>
      <c r="B583" s="67" t="s">
        <v>212</v>
      </c>
      <c r="C583" s="303">
        <f>C584-C557-C556-C561-C562-C566-C567-C573-C574-C578-C579</f>
        <v>252</v>
      </c>
      <c r="D583" s="303">
        <f t="shared" ref="D583:E583" si="102">D584-D557-D556-D561-D562-D566-D567-D573-D574-D578-D579</f>
        <v>299</v>
      </c>
      <c r="E583" s="303">
        <f t="shared" si="102"/>
        <v>311</v>
      </c>
      <c r="F583" s="68"/>
      <c r="G583" s="67"/>
      <c r="H583" s="69"/>
      <c r="I583" s="70"/>
    </row>
    <row r="584" spans="1:12" ht="15" thickBot="1" x14ac:dyDescent="0.35">
      <c r="A584" s="71"/>
      <c r="B584" s="72" t="s">
        <v>628</v>
      </c>
      <c r="C584" s="336">
        <f>C581+C576+C569+C564+C559</f>
        <v>339.9</v>
      </c>
      <c r="D584" s="336">
        <f>D581+D576+D569+D564+D559</f>
        <v>299</v>
      </c>
      <c r="E584" s="336">
        <f>E581+E576+E569+E564+E559</f>
        <v>311</v>
      </c>
      <c r="F584" s="73"/>
      <c r="G584" s="74"/>
      <c r="H584" s="75"/>
      <c r="I584" s="76"/>
    </row>
    <row r="585" spans="1:12" x14ac:dyDescent="0.3">
      <c r="A585" s="586"/>
      <c r="B585" s="587"/>
      <c r="C585" s="588"/>
      <c r="D585" s="588"/>
      <c r="E585" s="588"/>
      <c r="F585" s="589"/>
      <c r="G585" s="590"/>
      <c r="H585" s="591"/>
      <c r="I585" s="592"/>
    </row>
    <row r="590" spans="1:12" ht="15" thickBot="1" x14ac:dyDescent="0.35">
      <c r="A590" s="77" t="s">
        <v>393</v>
      </c>
      <c r="B590" s="77"/>
      <c r="C590" s="77"/>
      <c r="D590" s="77"/>
      <c r="E590" s="78"/>
      <c r="F590" s="79"/>
      <c r="G590" s="79"/>
      <c r="H590" s="79"/>
    </row>
    <row r="591" spans="1:12" ht="46.2" thickBot="1" x14ac:dyDescent="0.35">
      <c r="A591" s="80" t="s">
        <v>17</v>
      </c>
      <c r="B591" s="81" t="s">
        <v>358</v>
      </c>
      <c r="C591" s="81" t="s">
        <v>152</v>
      </c>
      <c r="D591" s="81" t="s">
        <v>153</v>
      </c>
      <c r="E591" s="81" t="s">
        <v>154</v>
      </c>
      <c r="F591" s="81" t="s">
        <v>18</v>
      </c>
      <c r="G591" s="81" t="s">
        <v>160</v>
      </c>
      <c r="H591" s="81" t="s">
        <v>155</v>
      </c>
      <c r="I591" s="81" t="s">
        <v>178</v>
      </c>
    </row>
    <row r="592" spans="1:12" ht="15" thickBot="1" x14ac:dyDescent="0.35">
      <c r="A592" s="82">
        <v>1</v>
      </c>
      <c r="B592" s="83">
        <v>2</v>
      </c>
      <c r="C592" s="83">
        <v>3</v>
      </c>
      <c r="D592" s="83">
        <v>4</v>
      </c>
      <c r="E592" s="83">
        <v>5</v>
      </c>
      <c r="F592" s="83">
        <v>6</v>
      </c>
      <c r="G592" s="83">
        <v>7</v>
      </c>
      <c r="H592" s="83">
        <v>8</v>
      </c>
      <c r="I592" s="83">
        <v>9</v>
      </c>
    </row>
    <row r="593" spans="1:9" ht="15" thickBot="1" x14ac:dyDescent="0.35">
      <c r="A593" s="58" t="s">
        <v>158</v>
      </c>
      <c r="B593" s="59" t="s">
        <v>391</v>
      </c>
      <c r="C593" s="60"/>
      <c r="D593" s="60"/>
      <c r="E593" s="60"/>
      <c r="F593" s="61" t="s">
        <v>392</v>
      </c>
      <c r="G593" s="59"/>
      <c r="H593" s="60"/>
      <c r="I593" s="60"/>
    </row>
    <row r="594" spans="1:9" ht="40.200000000000003" thickBot="1" x14ac:dyDescent="0.35">
      <c r="A594" s="62" t="s">
        <v>157</v>
      </c>
      <c r="B594" s="63" t="s">
        <v>395</v>
      </c>
      <c r="C594" s="64"/>
      <c r="D594" s="64"/>
      <c r="E594" s="64"/>
      <c r="F594" s="65" t="s">
        <v>394</v>
      </c>
      <c r="G594" s="63"/>
      <c r="H594" s="64"/>
      <c r="I594" s="64"/>
    </row>
    <row r="595" spans="1:9" ht="15" customHeight="1" thickBot="1" x14ac:dyDescent="0.35">
      <c r="A595" s="697" t="s">
        <v>226</v>
      </c>
      <c r="B595" s="692" t="s">
        <v>1566</v>
      </c>
      <c r="C595" s="298">
        <v>1</v>
      </c>
      <c r="D595" s="298">
        <v>2</v>
      </c>
      <c r="E595" s="298">
        <v>3</v>
      </c>
      <c r="F595" s="49"/>
      <c r="G595" s="47" t="s">
        <v>161</v>
      </c>
      <c r="H595" s="54">
        <v>288724610</v>
      </c>
      <c r="I595" s="42" t="s">
        <v>385</v>
      </c>
    </row>
    <row r="596" spans="1:9" ht="15" thickBot="1" x14ac:dyDescent="0.35">
      <c r="A596" s="690"/>
      <c r="B596" s="693"/>
      <c r="C596" s="298"/>
      <c r="D596" s="298"/>
      <c r="E596" s="298"/>
      <c r="F596" s="49"/>
      <c r="G596" s="47" t="s">
        <v>164</v>
      </c>
      <c r="H596" s="55"/>
      <c r="I596" s="42"/>
    </row>
    <row r="597" spans="1:9" ht="15" customHeight="1" thickBot="1" x14ac:dyDescent="0.35">
      <c r="A597" s="691"/>
      <c r="B597" s="694"/>
      <c r="C597" s="299">
        <f>C595+C596</f>
        <v>1</v>
      </c>
      <c r="D597" s="299">
        <f t="shared" ref="D597:E597" si="103">D595+D596</f>
        <v>2</v>
      </c>
      <c r="E597" s="299">
        <f t="shared" si="103"/>
        <v>3</v>
      </c>
      <c r="F597" s="48"/>
      <c r="G597" s="27" t="s">
        <v>166</v>
      </c>
      <c r="H597" s="55"/>
      <c r="I597" s="42"/>
    </row>
    <row r="598" spans="1:9" ht="15" thickBot="1" x14ac:dyDescent="0.35">
      <c r="A598" s="58" t="s">
        <v>158</v>
      </c>
      <c r="B598" s="59" t="s">
        <v>391</v>
      </c>
      <c r="C598" s="60"/>
      <c r="D598" s="60"/>
      <c r="E598" s="60"/>
      <c r="F598" s="61" t="s">
        <v>392</v>
      </c>
      <c r="G598" s="59"/>
      <c r="H598" s="60"/>
      <c r="I598" s="60"/>
    </row>
    <row r="599" spans="1:9" ht="40.200000000000003" thickBot="1" x14ac:dyDescent="0.35">
      <c r="A599" s="62" t="s">
        <v>179</v>
      </c>
      <c r="B599" s="63" t="s">
        <v>397</v>
      </c>
      <c r="C599" s="64"/>
      <c r="D599" s="64"/>
      <c r="E599" s="64"/>
      <c r="F599" s="65" t="s">
        <v>396</v>
      </c>
      <c r="G599" s="63"/>
      <c r="H599" s="64"/>
      <c r="I599" s="64"/>
    </row>
    <row r="600" spans="1:9" ht="15" customHeight="1" thickBot="1" x14ac:dyDescent="0.35">
      <c r="A600" s="697" t="s">
        <v>182</v>
      </c>
      <c r="B600" s="692" t="s">
        <v>398</v>
      </c>
      <c r="C600" s="298">
        <v>10</v>
      </c>
      <c r="D600" s="298">
        <v>11</v>
      </c>
      <c r="E600" s="298">
        <v>12</v>
      </c>
      <c r="F600" s="49"/>
      <c r="G600" s="47" t="s">
        <v>161</v>
      </c>
      <c r="H600" s="54">
        <v>288724610</v>
      </c>
      <c r="I600" s="42" t="s">
        <v>385</v>
      </c>
    </row>
    <row r="601" spans="1:9" ht="15" thickBot="1" x14ac:dyDescent="0.35">
      <c r="A601" s="690"/>
      <c r="B601" s="693"/>
      <c r="C601" s="298"/>
      <c r="D601" s="298"/>
      <c r="E601" s="298"/>
      <c r="F601" s="49"/>
      <c r="G601" s="47" t="s">
        <v>164</v>
      </c>
      <c r="H601" s="55"/>
      <c r="I601" s="42"/>
    </row>
    <row r="602" spans="1:9" ht="15" thickBot="1" x14ac:dyDescent="0.35">
      <c r="A602" s="691"/>
      <c r="B602" s="694"/>
      <c r="C602" s="299">
        <f>C600+C601</f>
        <v>10</v>
      </c>
      <c r="D602" s="299">
        <f t="shared" ref="D602" si="104">D600+D601</f>
        <v>11</v>
      </c>
      <c r="E602" s="299">
        <f t="shared" ref="E602" si="105">E600+E601</f>
        <v>12</v>
      </c>
      <c r="F602" s="48"/>
      <c r="G602" s="27" t="s">
        <v>166</v>
      </c>
      <c r="H602" s="55"/>
      <c r="I602" s="42"/>
    </row>
    <row r="603" spans="1:9" ht="15" customHeight="1" thickBot="1" x14ac:dyDescent="0.35">
      <c r="A603" s="58" t="s">
        <v>158</v>
      </c>
      <c r="B603" s="59" t="s">
        <v>391</v>
      </c>
      <c r="C603" s="60"/>
      <c r="D603" s="60"/>
      <c r="E603" s="60"/>
      <c r="F603" s="61" t="s">
        <v>392</v>
      </c>
      <c r="G603" s="59"/>
      <c r="H603" s="60"/>
      <c r="I603" s="60"/>
    </row>
    <row r="604" spans="1:9" ht="15" thickBot="1" x14ac:dyDescent="0.35">
      <c r="A604" s="62" t="s">
        <v>399</v>
      </c>
      <c r="B604" s="63" t="s">
        <v>402</v>
      </c>
      <c r="C604" s="64"/>
      <c r="D604" s="64"/>
      <c r="E604" s="64"/>
      <c r="F604" s="65" t="s">
        <v>401</v>
      </c>
      <c r="G604" s="63"/>
      <c r="H604" s="64"/>
      <c r="I604" s="64"/>
    </row>
    <row r="605" spans="1:9" ht="15" customHeight="1" thickBot="1" x14ac:dyDescent="0.35">
      <c r="A605" s="697" t="s">
        <v>400</v>
      </c>
      <c r="B605" s="692" t="s">
        <v>403</v>
      </c>
      <c r="C605" s="298">
        <v>5</v>
      </c>
      <c r="D605" s="298">
        <v>6</v>
      </c>
      <c r="E605" s="298">
        <v>7</v>
      </c>
      <c r="F605" s="49"/>
      <c r="G605" s="47" t="s">
        <v>161</v>
      </c>
      <c r="H605" s="54">
        <v>288724610</v>
      </c>
      <c r="I605" s="42" t="s">
        <v>385</v>
      </c>
    </row>
    <row r="606" spans="1:9" ht="15" thickBot="1" x14ac:dyDescent="0.35">
      <c r="A606" s="690"/>
      <c r="B606" s="693"/>
      <c r="C606" s="298"/>
      <c r="D606" s="298"/>
      <c r="E606" s="298"/>
      <c r="F606" s="49"/>
      <c r="G606" s="47" t="s">
        <v>164</v>
      </c>
      <c r="H606" s="55"/>
      <c r="I606" s="42"/>
    </row>
    <row r="607" spans="1:9" ht="15" thickBot="1" x14ac:dyDescent="0.35">
      <c r="A607" s="691"/>
      <c r="B607" s="694"/>
      <c r="C607" s="299">
        <f>C605+C606</f>
        <v>5</v>
      </c>
      <c r="D607" s="299">
        <f>D605+D606</f>
        <v>6</v>
      </c>
      <c r="E607" s="299">
        <f>E605+E606</f>
        <v>7</v>
      </c>
      <c r="F607" s="48"/>
      <c r="G607" s="27" t="s">
        <v>166</v>
      </c>
      <c r="H607" s="55"/>
      <c r="I607" s="42"/>
    </row>
    <row r="608" spans="1:9" ht="15" thickBot="1" x14ac:dyDescent="0.35">
      <c r="A608" s="44"/>
      <c r="B608" s="50" t="s">
        <v>233</v>
      </c>
      <c r="C608" s="18"/>
      <c r="D608" s="18"/>
      <c r="E608" s="18"/>
      <c r="F608" s="18"/>
      <c r="G608" s="27"/>
      <c r="H608" s="54"/>
      <c r="I608" s="54"/>
    </row>
    <row r="609" spans="1:9" ht="15" customHeight="1" thickBot="1" x14ac:dyDescent="0.35">
      <c r="A609" s="58" t="s">
        <v>234</v>
      </c>
      <c r="B609" s="59" t="s">
        <v>404</v>
      </c>
      <c r="C609" s="60"/>
      <c r="D609" s="60"/>
      <c r="E609" s="60"/>
      <c r="F609" s="61" t="s">
        <v>343</v>
      </c>
      <c r="G609" s="59"/>
      <c r="H609" s="60"/>
      <c r="I609" s="60"/>
    </row>
    <row r="610" spans="1:9" ht="15" thickBot="1" x14ac:dyDescent="0.35">
      <c r="A610" s="62" t="s">
        <v>235</v>
      </c>
      <c r="B610" s="63" t="s">
        <v>406</v>
      </c>
      <c r="C610" s="64"/>
      <c r="D610" s="64"/>
      <c r="E610" s="64"/>
      <c r="F610" s="65" t="s">
        <v>405</v>
      </c>
      <c r="G610" s="63"/>
      <c r="H610" s="64"/>
      <c r="I610" s="64"/>
    </row>
    <row r="611" spans="1:9" ht="15" customHeight="1" thickBot="1" x14ac:dyDescent="0.35">
      <c r="A611" s="697" t="s">
        <v>238</v>
      </c>
      <c r="B611" s="692" t="s">
        <v>407</v>
      </c>
      <c r="C611" s="298">
        <v>10</v>
      </c>
      <c r="D611" s="298">
        <v>11</v>
      </c>
      <c r="E611" s="298">
        <v>12</v>
      </c>
      <c r="F611" s="49"/>
      <c r="G611" s="47" t="s">
        <v>161</v>
      </c>
      <c r="H611" s="54">
        <v>288724610</v>
      </c>
      <c r="I611" s="42" t="s">
        <v>385</v>
      </c>
    </row>
    <row r="612" spans="1:9" ht="15" thickBot="1" x14ac:dyDescent="0.35">
      <c r="A612" s="690"/>
      <c r="B612" s="693"/>
      <c r="C612" s="298"/>
      <c r="D612" s="298"/>
      <c r="E612" s="298"/>
      <c r="F612" s="49"/>
      <c r="G612" s="47" t="s">
        <v>164</v>
      </c>
      <c r="H612" s="55"/>
      <c r="I612" s="42"/>
    </row>
    <row r="613" spans="1:9" ht="15" thickBot="1" x14ac:dyDescent="0.35">
      <c r="A613" s="691"/>
      <c r="B613" s="694"/>
      <c r="C613" s="299">
        <f>C611+C612</f>
        <v>10</v>
      </c>
      <c r="D613" s="299">
        <f>D611+D612</f>
        <v>11</v>
      </c>
      <c r="E613" s="299">
        <f>E611+E612</f>
        <v>12</v>
      </c>
      <c r="F613" s="48"/>
      <c r="G613" s="27" t="s">
        <v>166</v>
      </c>
      <c r="H613" s="55"/>
      <c r="I613" s="42"/>
    </row>
    <row r="614" spans="1:9" ht="15" customHeight="1" thickBot="1" x14ac:dyDescent="0.35">
      <c r="A614" s="697" t="s">
        <v>248</v>
      </c>
      <c r="B614" s="692" t="s">
        <v>408</v>
      </c>
      <c r="C614" s="298"/>
      <c r="D614" s="298">
        <v>15</v>
      </c>
      <c r="E614" s="298">
        <v>20</v>
      </c>
      <c r="F614" s="49"/>
      <c r="G614" s="47" t="s">
        <v>161</v>
      </c>
      <c r="H614" s="54">
        <v>288724610</v>
      </c>
      <c r="I614" s="42" t="s">
        <v>385</v>
      </c>
    </row>
    <row r="615" spans="1:9" ht="15" customHeight="1" thickBot="1" x14ac:dyDescent="0.35">
      <c r="A615" s="690"/>
      <c r="B615" s="693"/>
      <c r="C615" s="298"/>
      <c r="D615" s="298"/>
      <c r="E615" s="298"/>
      <c r="F615" s="49"/>
      <c r="G615" s="47" t="s">
        <v>164</v>
      </c>
      <c r="H615" s="55"/>
      <c r="I615" s="42"/>
    </row>
    <row r="616" spans="1:9" ht="15" thickBot="1" x14ac:dyDescent="0.35">
      <c r="A616" s="691"/>
      <c r="B616" s="694"/>
      <c r="C616" s="299">
        <f>C614+C615</f>
        <v>0</v>
      </c>
      <c r="D616" s="299">
        <f>D614+D615</f>
        <v>15</v>
      </c>
      <c r="E616" s="299">
        <f>E614+E615</f>
        <v>20</v>
      </c>
      <c r="F616" s="48"/>
      <c r="G616" s="27" t="s">
        <v>166</v>
      </c>
      <c r="H616" s="55"/>
      <c r="I616" s="42"/>
    </row>
    <row r="617" spans="1:9" ht="15" thickBot="1" x14ac:dyDescent="0.35">
      <c r="A617" s="58" t="s">
        <v>234</v>
      </c>
      <c r="B617" s="59" t="s">
        <v>404</v>
      </c>
      <c r="C617" s="60"/>
      <c r="D617" s="60"/>
      <c r="E617" s="60"/>
      <c r="F617" s="61" t="s">
        <v>343</v>
      </c>
      <c r="G617" s="59"/>
      <c r="H617" s="60"/>
      <c r="I617" s="60"/>
    </row>
    <row r="618" spans="1:9" ht="27" thickBot="1" x14ac:dyDescent="0.35">
      <c r="A618" s="62" t="s">
        <v>372</v>
      </c>
      <c r="B618" s="63" t="s">
        <v>409</v>
      </c>
      <c r="C618" s="64"/>
      <c r="D618" s="64"/>
      <c r="E618" s="64"/>
      <c r="F618" s="65" t="s">
        <v>345</v>
      </c>
      <c r="G618" s="63"/>
      <c r="H618" s="64"/>
      <c r="I618" s="64"/>
    </row>
    <row r="619" spans="1:9" ht="15" customHeight="1" thickBot="1" x14ac:dyDescent="0.35">
      <c r="A619" s="697" t="s">
        <v>375</v>
      </c>
      <c r="B619" s="692" t="s">
        <v>348</v>
      </c>
      <c r="C619" s="47"/>
      <c r="D619" s="298">
        <v>10</v>
      </c>
      <c r="E619" s="298"/>
      <c r="F619" s="49"/>
      <c r="G619" s="47" t="s">
        <v>161</v>
      </c>
      <c r="H619" s="54">
        <v>288724610</v>
      </c>
      <c r="I619" s="42" t="s">
        <v>385</v>
      </c>
    </row>
    <row r="620" spans="1:9" ht="15" thickBot="1" x14ac:dyDescent="0.35">
      <c r="A620" s="690"/>
      <c r="B620" s="693"/>
      <c r="C620" s="47"/>
      <c r="D620" s="298"/>
      <c r="E620" s="298"/>
      <c r="F620" s="49"/>
      <c r="G620" s="47" t="s">
        <v>164</v>
      </c>
      <c r="H620" s="55"/>
      <c r="I620" s="42"/>
    </row>
    <row r="621" spans="1:9" ht="15" customHeight="1" thickBot="1" x14ac:dyDescent="0.35">
      <c r="A621" s="691"/>
      <c r="B621" s="694"/>
      <c r="C621" s="27">
        <f>C619+C620</f>
        <v>0</v>
      </c>
      <c r="D621" s="299">
        <f>D619+D620</f>
        <v>10</v>
      </c>
      <c r="E621" s="299">
        <f>E619+E620</f>
        <v>0</v>
      </c>
      <c r="F621" s="48"/>
      <c r="G621" s="27" t="s">
        <v>166</v>
      </c>
      <c r="H621" s="55"/>
      <c r="I621" s="42"/>
    </row>
    <row r="622" spans="1:9" ht="15" customHeight="1" thickBot="1" x14ac:dyDescent="0.35">
      <c r="A622" s="697" t="s">
        <v>377</v>
      </c>
      <c r="B622" s="692" t="s">
        <v>410</v>
      </c>
      <c r="C622" s="298">
        <v>190</v>
      </c>
      <c r="D622" s="298">
        <v>200</v>
      </c>
      <c r="E622" s="298">
        <v>210</v>
      </c>
      <c r="F622" s="49"/>
      <c r="G622" s="47" t="s">
        <v>161</v>
      </c>
      <c r="H622" s="54">
        <v>288724610</v>
      </c>
      <c r="I622" s="42" t="s">
        <v>385</v>
      </c>
    </row>
    <row r="623" spans="1:9" ht="15" thickBot="1" x14ac:dyDescent="0.35">
      <c r="A623" s="690"/>
      <c r="B623" s="693"/>
      <c r="C623" s="298"/>
      <c r="D623" s="298"/>
      <c r="E623" s="298"/>
      <c r="F623" s="49"/>
      <c r="G623" s="47" t="s">
        <v>164</v>
      </c>
      <c r="H623" s="55"/>
      <c r="I623" s="42"/>
    </row>
    <row r="624" spans="1:9" ht="15" thickBot="1" x14ac:dyDescent="0.35">
      <c r="A624" s="691"/>
      <c r="B624" s="694"/>
      <c r="C624" s="299">
        <f>C622+C623</f>
        <v>190</v>
      </c>
      <c r="D624" s="299">
        <f>D622+D623</f>
        <v>200</v>
      </c>
      <c r="E624" s="299">
        <f>E622+E623</f>
        <v>210</v>
      </c>
      <c r="F624" s="48"/>
      <c r="G624" s="27" t="s">
        <v>166</v>
      </c>
      <c r="H624" s="55"/>
      <c r="I624" s="42"/>
    </row>
    <row r="625" spans="1:9" ht="15" customHeight="1" thickBot="1" x14ac:dyDescent="0.35">
      <c r="A625" s="697" t="s">
        <v>378</v>
      </c>
      <c r="B625" s="692" t="s">
        <v>411</v>
      </c>
      <c r="C625" s="47"/>
      <c r="D625" s="298">
        <v>10</v>
      </c>
      <c r="E625" s="298"/>
      <c r="F625" s="49"/>
      <c r="G625" s="47" t="s">
        <v>161</v>
      </c>
      <c r="H625" s="54">
        <v>288724610</v>
      </c>
      <c r="I625" s="42" t="s">
        <v>385</v>
      </c>
    </row>
    <row r="626" spans="1:9" ht="15" thickBot="1" x14ac:dyDescent="0.35">
      <c r="A626" s="690"/>
      <c r="B626" s="693"/>
      <c r="C626" s="47"/>
      <c r="D626" s="298"/>
      <c r="E626" s="298"/>
      <c r="F626" s="49"/>
      <c r="G626" s="47" t="s">
        <v>164</v>
      </c>
      <c r="H626" s="55"/>
      <c r="I626" s="42"/>
    </row>
    <row r="627" spans="1:9" ht="15" customHeight="1" thickBot="1" x14ac:dyDescent="0.35">
      <c r="A627" s="691"/>
      <c r="B627" s="694"/>
      <c r="C627" s="27">
        <f>C625+C626</f>
        <v>0</v>
      </c>
      <c r="D627" s="299">
        <f>D625+D626</f>
        <v>10</v>
      </c>
      <c r="E627" s="299">
        <f>E625+E626</f>
        <v>0</v>
      </c>
      <c r="F627" s="48"/>
      <c r="G627" s="27" t="s">
        <v>166</v>
      </c>
      <c r="H627" s="55"/>
      <c r="I627" s="42"/>
    </row>
    <row r="628" spans="1:9" ht="15" thickBot="1" x14ac:dyDescent="0.35">
      <c r="A628" s="697" t="s">
        <v>380</v>
      </c>
      <c r="B628" s="692" t="s">
        <v>412</v>
      </c>
      <c r="C628" s="298">
        <v>2000</v>
      </c>
      <c r="D628" s="298">
        <v>2000</v>
      </c>
      <c r="E628" s="298">
        <v>2000</v>
      </c>
      <c r="F628" s="49"/>
      <c r="G628" s="47" t="s">
        <v>161</v>
      </c>
      <c r="H628" s="54">
        <v>288724610</v>
      </c>
      <c r="I628" s="42" t="s">
        <v>385</v>
      </c>
    </row>
    <row r="629" spans="1:9" ht="15" thickBot="1" x14ac:dyDescent="0.35">
      <c r="A629" s="690"/>
      <c r="B629" s="693"/>
      <c r="C629" s="298"/>
      <c r="D629" s="298"/>
      <c r="E629" s="298"/>
      <c r="F629" s="49"/>
      <c r="G629" s="47" t="s">
        <v>164</v>
      </c>
      <c r="H629" s="55"/>
      <c r="I629" s="42"/>
    </row>
    <row r="630" spans="1:9" ht="15" thickBot="1" x14ac:dyDescent="0.35">
      <c r="A630" s="691"/>
      <c r="B630" s="694"/>
      <c r="C630" s="299">
        <f>C628+C629</f>
        <v>2000</v>
      </c>
      <c r="D630" s="299">
        <f>D628+D629</f>
        <v>2000</v>
      </c>
      <c r="E630" s="299">
        <f>E628+E629</f>
        <v>2000</v>
      </c>
      <c r="F630" s="48"/>
      <c r="G630" s="27" t="s">
        <v>166</v>
      </c>
      <c r="H630" s="55"/>
      <c r="I630" s="42"/>
    </row>
    <row r="631" spans="1:9" ht="28.8" customHeight="1" thickBot="1" x14ac:dyDescent="0.35">
      <c r="A631" s="58" t="s">
        <v>234</v>
      </c>
      <c r="B631" s="59" t="s">
        <v>404</v>
      </c>
      <c r="C631" s="60"/>
      <c r="D631" s="60"/>
      <c r="E631" s="60"/>
      <c r="F631" s="61" t="s">
        <v>343</v>
      </c>
      <c r="G631" s="59"/>
      <c r="H631" s="60"/>
      <c r="I631" s="60"/>
    </row>
    <row r="632" spans="1:9" ht="38.4" customHeight="1" thickBot="1" x14ac:dyDescent="0.35">
      <c r="A632" s="62" t="s">
        <v>413</v>
      </c>
      <c r="B632" s="63" t="s">
        <v>415</v>
      </c>
      <c r="C632" s="64"/>
      <c r="D632" s="64"/>
      <c r="E632" s="64"/>
      <c r="F632" s="65" t="s">
        <v>414</v>
      </c>
      <c r="G632" s="63"/>
      <c r="H632" s="64"/>
      <c r="I632" s="64"/>
    </row>
    <row r="633" spans="1:9" ht="15" customHeight="1" thickBot="1" x14ac:dyDescent="0.35">
      <c r="A633" s="697" t="s">
        <v>416</v>
      </c>
      <c r="B633" s="692" t="s">
        <v>417</v>
      </c>
      <c r="C633" s="298">
        <v>2</v>
      </c>
      <c r="D633" s="298">
        <v>3</v>
      </c>
      <c r="E633" s="298">
        <v>4</v>
      </c>
      <c r="F633" s="49"/>
      <c r="G633" s="47" t="s">
        <v>161</v>
      </c>
      <c r="H633" s="54">
        <v>288724610</v>
      </c>
      <c r="I633" s="42" t="s">
        <v>385</v>
      </c>
    </row>
    <row r="634" spans="1:9" ht="15" thickBot="1" x14ac:dyDescent="0.35">
      <c r="A634" s="690"/>
      <c r="B634" s="693"/>
      <c r="C634" s="298"/>
      <c r="D634" s="298"/>
      <c r="E634" s="298"/>
      <c r="F634" s="49"/>
      <c r="G634" s="47" t="s">
        <v>164</v>
      </c>
      <c r="H634" s="55"/>
      <c r="I634" s="42"/>
    </row>
    <row r="635" spans="1:9" ht="15" thickBot="1" x14ac:dyDescent="0.35">
      <c r="A635" s="691"/>
      <c r="B635" s="694"/>
      <c r="C635" s="299">
        <f>C633+C634</f>
        <v>2</v>
      </c>
      <c r="D635" s="299">
        <f>D633+D634</f>
        <v>3</v>
      </c>
      <c r="E635" s="299">
        <f>E633+E634</f>
        <v>4</v>
      </c>
      <c r="F635" s="48"/>
      <c r="G635" s="27" t="s">
        <v>166</v>
      </c>
      <c r="H635" s="55"/>
      <c r="I635" s="42"/>
    </row>
    <row r="636" spans="1:9" ht="15" customHeight="1" thickBot="1" x14ac:dyDescent="0.35">
      <c r="A636" s="697" t="s">
        <v>418</v>
      </c>
      <c r="B636" s="692" t="s">
        <v>419</v>
      </c>
      <c r="C636" s="298">
        <v>2</v>
      </c>
      <c r="D636" s="298">
        <v>3</v>
      </c>
      <c r="E636" s="298">
        <v>4</v>
      </c>
      <c r="F636" s="49"/>
      <c r="G636" s="47" t="s">
        <v>161</v>
      </c>
      <c r="H636" s="54">
        <v>288724610</v>
      </c>
      <c r="I636" s="42" t="s">
        <v>385</v>
      </c>
    </row>
    <row r="637" spans="1:9" ht="15" thickBot="1" x14ac:dyDescent="0.35">
      <c r="A637" s="690"/>
      <c r="B637" s="693"/>
      <c r="C637" s="298"/>
      <c r="D637" s="298"/>
      <c r="E637" s="298"/>
      <c r="F637" s="49"/>
      <c r="G637" s="47" t="s">
        <v>164</v>
      </c>
      <c r="H637" s="55"/>
      <c r="I637" s="42"/>
    </row>
    <row r="638" spans="1:9" ht="15" thickBot="1" x14ac:dyDescent="0.35">
      <c r="A638" s="691"/>
      <c r="B638" s="694"/>
      <c r="C638" s="299">
        <f>C636+C637</f>
        <v>2</v>
      </c>
      <c r="D638" s="299">
        <f t="shared" ref="D638" si="106">D636+D637</f>
        <v>3</v>
      </c>
      <c r="E638" s="299">
        <f t="shared" ref="E638" si="107">E636+E637</f>
        <v>4</v>
      </c>
      <c r="F638" s="48"/>
      <c r="G638" s="27" t="s">
        <v>166</v>
      </c>
      <c r="H638" s="55"/>
      <c r="I638" s="42"/>
    </row>
    <row r="639" spans="1:9" ht="15" thickBot="1" x14ac:dyDescent="0.35">
      <c r="A639" s="58" t="s">
        <v>234</v>
      </c>
      <c r="B639" s="59" t="s">
        <v>404</v>
      </c>
      <c r="C639" s="60"/>
      <c r="D639" s="60"/>
      <c r="E639" s="60"/>
      <c r="F639" s="61" t="s">
        <v>343</v>
      </c>
      <c r="G639" s="59"/>
      <c r="H639" s="60"/>
      <c r="I639" s="60"/>
    </row>
    <row r="640" spans="1:9" ht="40.200000000000003" thickBot="1" x14ac:dyDescent="0.35">
      <c r="A640" s="62" t="s">
        <v>420</v>
      </c>
      <c r="B640" s="63" t="s">
        <v>423</v>
      </c>
      <c r="C640" s="64"/>
      <c r="D640" s="64"/>
      <c r="E640" s="64"/>
      <c r="F640" s="65" t="s">
        <v>422</v>
      </c>
      <c r="G640" s="63"/>
      <c r="H640" s="64"/>
      <c r="I640" s="64"/>
    </row>
    <row r="641" spans="1:12" ht="15" customHeight="1" thickBot="1" x14ac:dyDescent="0.35">
      <c r="A641" s="697" t="s">
        <v>421</v>
      </c>
      <c r="B641" s="692" t="s">
        <v>426</v>
      </c>
      <c r="C641" s="298">
        <v>10</v>
      </c>
      <c r="D641" s="298">
        <v>11</v>
      </c>
      <c r="E641" s="298">
        <v>12</v>
      </c>
      <c r="F641" s="49"/>
      <c r="G641" s="47" t="s">
        <v>161</v>
      </c>
      <c r="H641" s="54">
        <v>288724610</v>
      </c>
      <c r="I641" s="42" t="s">
        <v>385</v>
      </c>
    </row>
    <row r="642" spans="1:12" ht="15" thickBot="1" x14ac:dyDescent="0.35">
      <c r="A642" s="690"/>
      <c r="B642" s="693"/>
      <c r="C642" s="298"/>
      <c r="D642" s="298"/>
      <c r="E642" s="298"/>
      <c r="F642" s="49"/>
      <c r="G642" s="47" t="s">
        <v>164</v>
      </c>
      <c r="H642" s="55"/>
      <c r="I642" s="42"/>
    </row>
    <row r="643" spans="1:12" ht="15" thickBot="1" x14ac:dyDescent="0.35">
      <c r="A643" s="691"/>
      <c r="B643" s="694"/>
      <c r="C643" s="299">
        <f>C641+C642</f>
        <v>10</v>
      </c>
      <c r="D643" s="299">
        <f t="shared" ref="D643" si="108">D641+D642</f>
        <v>11</v>
      </c>
      <c r="E643" s="299">
        <f t="shared" ref="E643" si="109">E641+E642</f>
        <v>12</v>
      </c>
      <c r="F643" s="48"/>
      <c r="G643" s="27" t="s">
        <v>166</v>
      </c>
      <c r="H643" s="55"/>
      <c r="I643" s="42"/>
    </row>
    <row r="644" spans="1:12" ht="15" customHeight="1" thickBot="1" x14ac:dyDescent="0.35">
      <c r="A644" s="697" t="s">
        <v>425</v>
      </c>
      <c r="B644" s="692" t="s">
        <v>424</v>
      </c>
      <c r="C644" s="298">
        <v>5</v>
      </c>
      <c r="D644" s="298">
        <v>6</v>
      </c>
      <c r="E644" s="298">
        <v>7</v>
      </c>
      <c r="F644" s="49"/>
      <c r="G644" s="47" t="s">
        <v>161</v>
      </c>
      <c r="H644" s="54">
        <v>288724610</v>
      </c>
      <c r="I644" s="42" t="s">
        <v>385</v>
      </c>
    </row>
    <row r="645" spans="1:12" ht="15" thickBot="1" x14ac:dyDescent="0.35">
      <c r="A645" s="690"/>
      <c r="B645" s="693"/>
      <c r="C645" s="298"/>
      <c r="D645" s="298"/>
      <c r="E645" s="298"/>
      <c r="F645" s="49"/>
      <c r="G645" s="47" t="s">
        <v>164</v>
      </c>
      <c r="H645" s="55"/>
      <c r="I645" s="42"/>
    </row>
    <row r="646" spans="1:12" ht="15" thickBot="1" x14ac:dyDescent="0.35">
      <c r="A646" s="691"/>
      <c r="B646" s="694"/>
      <c r="C646" s="299">
        <f>C644+C645</f>
        <v>5</v>
      </c>
      <c r="D646" s="299">
        <f t="shared" ref="D646" si="110">D644+D645</f>
        <v>6</v>
      </c>
      <c r="E646" s="299">
        <f t="shared" ref="E646" si="111">E644+E645</f>
        <v>7</v>
      </c>
      <c r="F646" s="48"/>
      <c r="G646" s="27" t="s">
        <v>166</v>
      </c>
      <c r="H646" s="55"/>
      <c r="I646" s="42"/>
    </row>
    <row r="647" spans="1:12" ht="15" thickBot="1" x14ac:dyDescent="0.35">
      <c r="A647" s="58" t="s">
        <v>234</v>
      </c>
      <c r="B647" s="59" t="s">
        <v>404</v>
      </c>
      <c r="C647" s="60"/>
      <c r="D647" s="60"/>
      <c r="E647" s="60"/>
      <c r="F647" s="61" t="s">
        <v>343</v>
      </c>
      <c r="G647" s="59"/>
      <c r="H647" s="60"/>
      <c r="I647" s="60"/>
    </row>
    <row r="648" spans="1:12" ht="27" thickBot="1" x14ac:dyDescent="0.35">
      <c r="A648" s="62" t="s">
        <v>427</v>
      </c>
      <c r="B648" s="63" t="s">
        <v>432</v>
      </c>
      <c r="C648" s="64"/>
      <c r="D648" s="64"/>
      <c r="E648" s="64"/>
      <c r="F648" s="65" t="s">
        <v>429</v>
      </c>
      <c r="G648" s="63"/>
      <c r="H648" s="64"/>
      <c r="I648" s="64"/>
    </row>
    <row r="649" spans="1:12" ht="15" customHeight="1" thickBot="1" x14ac:dyDescent="0.35">
      <c r="A649" s="697" t="s">
        <v>428</v>
      </c>
      <c r="B649" s="692" t="s">
        <v>430</v>
      </c>
      <c r="C649" s="47"/>
      <c r="D649" s="47"/>
      <c r="E649" s="298">
        <v>10</v>
      </c>
      <c r="F649" s="49"/>
      <c r="G649" s="47" t="s">
        <v>161</v>
      </c>
      <c r="H649" s="54">
        <v>288724610</v>
      </c>
      <c r="I649" s="42" t="s">
        <v>385</v>
      </c>
      <c r="J649" s="470">
        <f>C595+C600+C605+C611+C619+C622+C625+C628+C633+C641+C649+C636+C644</f>
        <v>2235</v>
      </c>
      <c r="K649" s="470">
        <f>D595+D600+D605+D611+D619+D622+D625+D628+D633+D641+D649+D636+D644+D616</f>
        <v>2288</v>
      </c>
      <c r="L649" s="470">
        <f>E595+E600+E605+E611+E619+E622+E625+E628+E633+E641+E649+E636+E644+E616</f>
        <v>2301</v>
      </c>
    </row>
    <row r="650" spans="1:12" ht="15" thickBot="1" x14ac:dyDescent="0.35">
      <c r="A650" s="690"/>
      <c r="B650" s="693"/>
      <c r="C650" s="47"/>
      <c r="D650" s="47"/>
      <c r="E650" s="298"/>
      <c r="F650" s="49"/>
      <c r="G650" s="47" t="s">
        <v>164</v>
      </c>
      <c r="H650" s="55"/>
      <c r="I650" s="42"/>
      <c r="J650" s="470">
        <f>C596+C601+C606+C612+C620+C623+C626+C629+C634+C642+C650+C637+C645</f>
        <v>0</v>
      </c>
      <c r="K650" s="470">
        <f t="shared" ref="K650:L650" si="112">D596+D601+D606+D612+D620+D623+D626+D629+D634+D642+D650+D637+D645</f>
        <v>0</v>
      </c>
      <c r="L650" s="470">
        <f t="shared" si="112"/>
        <v>0</v>
      </c>
    </row>
    <row r="651" spans="1:12" ht="15" thickBot="1" x14ac:dyDescent="0.35">
      <c r="A651" s="691"/>
      <c r="B651" s="694"/>
      <c r="C651" s="27">
        <f>C649+C650</f>
        <v>0</v>
      </c>
      <c r="D651" s="27">
        <f t="shared" ref="D651" si="113">D649+D650</f>
        <v>0</v>
      </c>
      <c r="E651" s="299">
        <f t="shared" ref="E651" si="114">E649+E650</f>
        <v>10</v>
      </c>
      <c r="F651" s="48"/>
      <c r="G651" s="27" t="s">
        <v>166</v>
      </c>
      <c r="H651" s="55"/>
      <c r="I651" s="42"/>
      <c r="J651" s="525">
        <f>SUM(J649:J650)</f>
        <v>2235</v>
      </c>
      <c r="K651" s="525">
        <f t="shared" ref="K651:L651" si="115">SUM(K649:K650)</f>
        <v>2288</v>
      </c>
      <c r="L651" s="525">
        <f t="shared" si="115"/>
        <v>2301</v>
      </c>
    </row>
    <row r="652" spans="1:12" ht="15" thickBot="1" x14ac:dyDescent="0.35">
      <c r="A652" s="44"/>
      <c r="B652" s="50" t="s">
        <v>251</v>
      </c>
      <c r="C652" s="18"/>
      <c r="D652" s="18"/>
      <c r="E652" s="18"/>
      <c r="F652" s="18"/>
      <c r="G652" s="27"/>
      <c r="H652" s="54"/>
      <c r="I652" s="54"/>
    </row>
    <row r="653" spans="1:12" ht="15" customHeight="1" thickBot="1" x14ac:dyDescent="0.35">
      <c r="A653" s="71"/>
      <c r="B653" s="72" t="s">
        <v>626</v>
      </c>
      <c r="C653" s="300">
        <f>C597+C602+C607+C613+C616+C630+C638+C643+C646+C651+C624+C635</f>
        <v>2235</v>
      </c>
      <c r="D653" s="300">
        <f>D597+D602+D607+D613+D616+D621+D624+D627+D630+D635+D638+D643+D646+D651</f>
        <v>2288</v>
      </c>
      <c r="E653" s="300">
        <f>E597+E602+E607+E613+E616+E621+E624+E627+E630+E635+E638+E643+E646+E651</f>
        <v>2301</v>
      </c>
      <c r="F653" s="73"/>
      <c r="G653" s="74"/>
      <c r="H653" s="75"/>
      <c r="I653" s="76"/>
    </row>
    <row r="656" spans="1:12" ht="15" thickBot="1" x14ac:dyDescent="0.35">
      <c r="A656" s="77" t="s">
        <v>433</v>
      </c>
      <c r="B656" s="77"/>
      <c r="C656" s="77"/>
      <c r="D656" s="77"/>
      <c r="E656" s="78"/>
      <c r="F656" s="79"/>
      <c r="G656" s="79"/>
      <c r="H656" s="79"/>
    </row>
    <row r="657" spans="1:9" ht="46.2" thickBot="1" x14ac:dyDescent="0.35">
      <c r="A657" s="80" t="s">
        <v>17</v>
      </c>
      <c r="B657" s="81" t="s">
        <v>358</v>
      </c>
      <c r="C657" s="81" t="s">
        <v>152</v>
      </c>
      <c r="D657" s="81" t="s">
        <v>153</v>
      </c>
      <c r="E657" s="81" t="s">
        <v>154</v>
      </c>
      <c r="F657" s="81" t="s">
        <v>18</v>
      </c>
      <c r="G657" s="81" t="s">
        <v>160</v>
      </c>
      <c r="H657" s="81" t="s">
        <v>155</v>
      </c>
      <c r="I657" s="81" t="s">
        <v>178</v>
      </c>
    </row>
    <row r="658" spans="1:9" ht="15" thickBot="1" x14ac:dyDescent="0.35">
      <c r="A658" s="82">
        <v>1</v>
      </c>
      <c r="B658" s="83">
        <v>2</v>
      </c>
      <c r="C658" s="83">
        <v>3</v>
      </c>
      <c r="D658" s="83">
        <v>4</v>
      </c>
      <c r="E658" s="83">
        <v>5</v>
      </c>
      <c r="F658" s="83">
        <v>6</v>
      </c>
      <c r="G658" s="83">
        <v>7</v>
      </c>
      <c r="H658" s="83">
        <v>8</v>
      </c>
      <c r="I658" s="83">
        <v>9</v>
      </c>
    </row>
    <row r="659" spans="1:9" ht="28.2" customHeight="1" thickBot="1" x14ac:dyDescent="0.35">
      <c r="A659" s="58" t="s">
        <v>158</v>
      </c>
      <c r="B659" s="59" t="s">
        <v>241</v>
      </c>
      <c r="C659" s="60"/>
      <c r="D659" s="60"/>
      <c r="E659" s="60"/>
      <c r="F659" s="61" t="s">
        <v>353</v>
      </c>
      <c r="G659" s="59"/>
      <c r="H659" s="60"/>
      <c r="I659" s="60"/>
    </row>
    <row r="660" spans="1:9" ht="21.6" customHeight="1" thickBot="1" x14ac:dyDescent="0.35">
      <c r="A660" s="62" t="s">
        <v>157</v>
      </c>
      <c r="B660" s="63" t="s">
        <v>436</v>
      </c>
      <c r="C660" s="64"/>
      <c r="D660" s="64"/>
      <c r="E660" s="64"/>
      <c r="F660" s="65" t="s">
        <v>435</v>
      </c>
      <c r="G660" s="63"/>
      <c r="H660" s="64"/>
      <c r="I660" s="64"/>
    </row>
    <row r="661" spans="1:9" ht="15" customHeight="1" thickBot="1" x14ac:dyDescent="0.35">
      <c r="A661" s="697" t="s">
        <v>226</v>
      </c>
      <c r="B661" s="692" t="s">
        <v>437</v>
      </c>
      <c r="C661" s="298">
        <v>5</v>
      </c>
      <c r="D661" s="298">
        <v>5.3</v>
      </c>
      <c r="E661" s="298">
        <v>5.6</v>
      </c>
      <c r="F661" s="49"/>
      <c r="G661" s="47" t="s">
        <v>434</v>
      </c>
      <c r="H661" s="54">
        <v>288724610</v>
      </c>
      <c r="I661" s="42" t="s">
        <v>382</v>
      </c>
    </row>
    <row r="662" spans="1:9" ht="15" thickBot="1" x14ac:dyDescent="0.35">
      <c r="A662" s="690"/>
      <c r="B662" s="693"/>
      <c r="C662" s="298"/>
      <c r="D662" s="298"/>
      <c r="E662" s="298"/>
      <c r="F662" s="49"/>
      <c r="G662" s="47" t="s">
        <v>164</v>
      </c>
      <c r="H662" s="55"/>
      <c r="I662" s="42"/>
    </row>
    <row r="663" spans="1:9" ht="15" thickBot="1" x14ac:dyDescent="0.35">
      <c r="A663" s="691"/>
      <c r="B663" s="694"/>
      <c r="C663" s="299">
        <f>C661+C662</f>
        <v>5</v>
      </c>
      <c r="D663" s="299">
        <f t="shared" ref="D663" si="116">D661+D662</f>
        <v>5.3</v>
      </c>
      <c r="E663" s="299">
        <f t="shared" ref="E663" si="117">E661+E662</f>
        <v>5.6</v>
      </c>
      <c r="F663" s="48"/>
      <c r="G663" s="27" t="s">
        <v>166</v>
      </c>
      <c r="H663" s="55"/>
      <c r="I663" s="42"/>
    </row>
    <row r="664" spans="1:9" ht="15" customHeight="1" thickBot="1" x14ac:dyDescent="0.35">
      <c r="A664" s="697" t="s">
        <v>168</v>
      </c>
      <c r="B664" s="692" t="s">
        <v>438</v>
      </c>
      <c r="C664" s="298">
        <v>5</v>
      </c>
      <c r="D664" s="298">
        <v>5.3</v>
      </c>
      <c r="E664" s="298">
        <v>5.6</v>
      </c>
      <c r="F664" s="49"/>
      <c r="G664" s="47" t="s">
        <v>434</v>
      </c>
      <c r="H664" s="54">
        <v>288724610</v>
      </c>
      <c r="I664" s="42" t="s">
        <v>382</v>
      </c>
    </row>
    <row r="665" spans="1:9" ht="20.399999999999999" customHeight="1" thickBot="1" x14ac:dyDescent="0.35">
      <c r="A665" s="690"/>
      <c r="B665" s="693"/>
      <c r="C665" s="298"/>
      <c r="D665" s="298"/>
      <c r="E665" s="298"/>
      <c r="F665" s="49"/>
      <c r="G665" s="47" t="s">
        <v>164</v>
      </c>
      <c r="H665" s="55"/>
      <c r="I665" s="42"/>
    </row>
    <row r="666" spans="1:9" ht="22.95" customHeight="1" thickBot="1" x14ac:dyDescent="0.35">
      <c r="A666" s="691"/>
      <c r="B666" s="694"/>
      <c r="C666" s="299">
        <f>C664+C665</f>
        <v>5</v>
      </c>
      <c r="D666" s="299">
        <f t="shared" ref="D666" si="118">D664+D665</f>
        <v>5.3</v>
      </c>
      <c r="E666" s="299">
        <f t="shared" ref="E666" si="119">E664+E665</f>
        <v>5.6</v>
      </c>
      <c r="F666" s="48"/>
      <c r="G666" s="27" t="s">
        <v>166</v>
      </c>
      <c r="H666" s="55"/>
      <c r="I666" s="42"/>
    </row>
    <row r="667" spans="1:9" ht="15" customHeight="1" thickBot="1" x14ac:dyDescent="0.35">
      <c r="A667" s="697" t="s">
        <v>170</v>
      </c>
      <c r="B667" s="692" t="s">
        <v>439</v>
      </c>
      <c r="C667" s="298"/>
      <c r="D667" s="298"/>
      <c r="E667" s="298"/>
      <c r="F667" s="49"/>
      <c r="G667" s="47" t="s">
        <v>434</v>
      </c>
      <c r="H667" s="54">
        <v>288724610</v>
      </c>
      <c r="I667" s="42" t="s">
        <v>382</v>
      </c>
    </row>
    <row r="668" spans="1:9" ht="15" thickBot="1" x14ac:dyDescent="0.35">
      <c r="A668" s="690"/>
      <c r="B668" s="693"/>
      <c r="C668" s="298">
        <v>10.9</v>
      </c>
      <c r="D668" s="298"/>
      <c r="E668" s="298"/>
      <c r="F668" s="49"/>
      <c r="G668" s="47" t="s">
        <v>164</v>
      </c>
      <c r="H668" s="55"/>
      <c r="I668" s="42"/>
    </row>
    <row r="669" spans="1:9" ht="15" thickBot="1" x14ac:dyDescent="0.35">
      <c r="A669" s="691"/>
      <c r="B669" s="694"/>
      <c r="C669" s="299">
        <f>C667+C668</f>
        <v>10.9</v>
      </c>
      <c r="D669" s="299">
        <f t="shared" ref="D669" si="120">D667+D668</f>
        <v>0</v>
      </c>
      <c r="E669" s="299">
        <f t="shared" ref="E669" si="121">E667+E668</f>
        <v>0</v>
      </c>
      <c r="F669" s="48"/>
      <c r="G669" s="27" t="s">
        <v>166</v>
      </c>
      <c r="H669" s="55"/>
      <c r="I669" s="42"/>
    </row>
    <row r="670" spans="1:9" ht="42.6" customHeight="1" thickBot="1" x14ac:dyDescent="0.35">
      <c r="A670" s="58" t="s">
        <v>158</v>
      </c>
      <c r="B670" s="59" t="s">
        <v>241</v>
      </c>
      <c r="C670" s="60"/>
      <c r="D670" s="60"/>
      <c r="E670" s="60"/>
      <c r="F670" s="61" t="s">
        <v>353</v>
      </c>
      <c r="G670" s="59"/>
      <c r="H670" s="60"/>
      <c r="I670" s="60"/>
    </row>
    <row r="671" spans="1:9" ht="44.4" customHeight="1" thickBot="1" x14ac:dyDescent="0.35">
      <c r="A671" s="62" t="s">
        <v>179</v>
      </c>
      <c r="B671" s="63" t="s">
        <v>440</v>
      </c>
      <c r="C671" s="64"/>
      <c r="D671" s="64"/>
      <c r="E671" s="64"/>
      <c r="F671" s="65"/>
      <c r="G671" s="63"/>
      <c r="H671" s="64"/>
      <c r="I671" s="64"/>
    </row>
    <row r="672" spans="1:9" ht="15" customHeight="1" thickBot="1" x14ac:dyDescent="0.35">
      <c r="A672" s="697" t="s">
        <v>182</v>
      </c>
      <c r="B672" s="692" t="s">
        <v>441</v>
      </c>
      <c r="C672" s="298">
        <v>215</v>
      </c>
      <c r="D672" s="298">
        <v>226</v>
      </c>
      <c r="E672" s="298">
        <v>237</v>
      </c>
      <c r="F672" s="49"/>
      <c r="G672" s="47" t="s">
        <v>434</v>
      </c>
      <c r="H672" s="54">
        <v>288724610</v>
      </c>
      <c r="I672" s="42" t="s">
        <v>382</v>
      </c>
    </row>
    <row r="673" spans="1:9" ht="15" thickBot="1" x14ac:dyDescent="0.35">
      <c r="A673" s="690"/>
      <c r="B673" s="693"/>
      <c r="C673" s="298">
        <v>417.5</v>
      </c>
      <c r="D673" s="298"/>
      <c r="E673" s="298"/>
      <c r="F673" s="49"/>
      <c r="G673" s="47" t="s">
        <v>164</v>
      </c>
      <c r="H673" s="55"/>
      <c r="I673" s="42"/>
    </row>
    <row r="674" spans="1:9" ht="15" thickBot="1" x14ac:dyDescent="0.35">
      <c r="A674" s="691"/>
      <c r="B674" s="694"/>
      <c r="C674" s="299">
        <f>C672+C673</f>
        <v>632.5</v>
      </c>
      <c r="D674" s="299">
        <f t="shared" ref="D674" si="122">D672+D673</f>
        <v>226</v>
      </c>
      <c r="E674" s="299">
        <f t="shared" ref="E674" si="123">E672+E673</f>
        <v>237</v>
      </c>
      <c r="F674" s="48"/>
      <c r="G674" s="27" t="s">
        <v>166</v>
      </c>
      <c r="H674" s="55"/>
      <c r="I674" s="42"/>
    </row>
    <row r="675" spans="1:9" ht="15" customHeight="1" thickBot="1" x14ac:dyDescent="0.35">
      <c r="A675" s="697" t="s">
        <v>183</v>
      </c>
      <c r="B675" s="692" t="s">
        <v>442</v>
      </c>
      <c r="C675" s="298">
        <v>30</v>
      </c>
      <c r="D675" s="298">
        <v>32</v>
      </c>
      <c r="E675" s="298">
        <v>34</v>
      </c>
      <c r="F675" s="49"/>
      <c r="G675" s="47" t="s">
        <v>434</v>
      </c>
      <c r="H675" s="54">
        <v>288724610</v>
      </c>
      <c r="I675" s="42" t="s">
        <v>382</v>
      </c>
    </row>
    <row r="676" spans="1:9" ht="15" thickBot="1" x14ac:dyDescent="0.35">
      <c r="A676" s="690"/>
      <c r="B676" s="693"/>
      <c r="C676" s="298">
        <v>10</v>
      </c>
      <c r="D676" s="298"/>
      <c r="E676" s="298"/>
      <c r="F676" s="49"/>
      <c r="G676" s="47" t="s">
        <v>164</v>
      </c>
      <c r="H676" s="55"/>
      <c r="I676" s="42"/>
    </row>
    <row r="677" spans="1:9" ht="15" customHeight="1" thickBot="1" x14ac:dyDescent="0.35">
      <c r="A677" s="691"/>
      <c r="B677" s="694"/>
      <c r="C677" s="299">
        <f t="shared" ref="C677" si="124">C675+C676</f>
        <v>40</v>
      </c>
      <c r="D677" s="299">
        <f t="shared" ref="D677" si="125">D675+D676</f>
        <v>32</v>
      </c>
      <c r="E677" s="299">
        <f t="shared" ref="E677" si="126">E675+E676</f>
        <v>34</v>
      </c>
      <c r="F677" s="48"/>
      <c r="G677" s="27" t="s">
        <v>166</v>
      </c>
      <c r="H677" s="55"/>
      <c r="I677" s="42"/>
    </row>
    <row r="678" spans="1:9" ht="15" customHeight="1" thickBot="1" x14ac:dyDescent="0.35">
      <c r="A678" s="697" t="s">
        <v>184</v>
      </c>
      <c r="B678" s="692" t="s">
        <v>443</v>
      </c>
      <c r="C678" s="298">
        <v>50</v>
      </c>
      <c r="D678" s="298">
        <v>53</v>
      </c>
      <c r="E678" s="298">
        <v>56</v>
      </c>
      <c r="F678" s="49"/>
      <c r="G678" s="47" t="s">
        <v>434</v>
      </c>
      <c r="H678" s="54">
        <v>288724610</v>
      </c>
      <c r="I678" s="42" t="s">
        <v>382</v>
      </c>
    </row>
    <row r="679" spans="1:9" ht="15" thickBot="1" x14ac:dyDescent="0.35">
      <c r="A679" s="690"/>
      <c r="B679" s="693"/>
      <c r="C679" s="298">
        <v>20</v>
      </c>
      <c r="D679" s="298"/>
      <c r="E679" s="298"/>
      <c r="F679" s="49"/>
      <c r="G679" s="47" t="s">
        <v>164</v>
      </c>
      <c r="H679" s="55"/>
      <c r="I679" s="42"/>
    </row>
    <row r="680" spans="1:9" ht="21" customHeight="1" thickBot="1" x14ac:dyDescent="0.35">
      <c r="A680" s="691"/>
      <c r="B680" s="694"/>
      <c r="C680" s="299">
        <f t="shared" ref="C680" si="127">C678+C679</f>
        <v>70</v>
      </c>
      <c r="D680" s="299">
        <f t="shared" ref="D680" si="128">D678+D679</f>
        <v>53</v>
      </c>
      <c r="E680" s="299">
        <f t="shared" ref="E680" si="129">E678+E679</f>
        <v>56</v>
      </c>
      <c r="F680" s="48"/>
      <c r="G680" s="27" t="s">
        <v>166</v>
      </c>
      <c r="H680" s="55"/>
      <c r="I680" s="42"/>
    </row>
    <row r="681" spans="1:9" ht="15" customHeight="1" thickBot="1" x14ac:dyDescent="0.35">
      <c r="A681" s="697" t="s">
        <v>185</v>
      </c>
      <c r="B681" s="714" t="s">
        <v>1524</v>
      </c>
      <c r="C681" s="298">
        <v>65</v>
      </c>
      <c r="D681" s="298">
        <v>68</v>
      </c>
      <c r="E681" s="298">
        <v>72</v>
      </c>
      <c r="F681" s="49"/>
      <c r="G681" s="47" t="s">
        <v>434</v>
      </c>
      <c r="H681" s="54">
        <v>288724610</v>
      </c>
      <c r="I681" s="42" t="s">
        <v>382</v>
      </c>
    </row>
    <row r="682" spans="1:9" ht="15" thickBot="1" x14ac:dyDescent="0.35">
      <c r="A682" s="690"/>
      <c r="B682" s="715"/>
      <c r="C682" s="384">
        <v>430</v>
      </c>
      <c r="D682" s="298"/>
      <c r="E682" s="298"/>
      <c r="F682" s="49"/>
      <c r="G682" s="47" t="s">
        <v>161</v>
      </c>
      <c r="H682" s="55"/>
      <c r="I682" s="42"/>
    </row>
    <row r="683" spans="1:9" ht="15" thickBot="1" x14ac:dyDescent="0.35">
      <c r="A683" s="690"/>
      <c r="B683" s="715"/>
      <c r="C683" s="298">
        <v>40.700000000000003</v>
      </c>
      <c r="D683" s="298"/>
      <c r="E683" s="298"/>
      <c r="F683" s="49"/>
      <c r="G683" s="47" t="s">
        <v>164</v>
      </c>
      <c r="H683" s="55"/>
      <c r="I683" s="42"/>
    </row>
    <row r="684" spans="1:9" ht="25.2" customHeight="1" thickBot="1" x14ac:dyDescent="0.35">
      <c r="A684" s="691"/>
      <c r="B684" s="716"/>
      <c r="C684" s="299">
        <f>C681+C682+C683</f>
        <v>535.70000000000005</v>
      </c>
      <c r="D684" s="299">
        <f t="shared" ref="D684" si="130">D681+D682</f>
        <v>68</v>
      </c>
      <c r="E684" s="299">
        <f t="shared" ref="E684" si="131">E681+E682</f>
        <v>72</v>
      </c>
      <c r="F684" s="48"/>
      <c r="G684" s="27" t="s">
        <v>166</v>
      </c>
      <c r="H684" s="55"/>
      <c r="I684" s="42"/>
    </row>
    <row r="685" spans="1:9" ht="15" customHeight="1" thickBot="1" x14ac:dyDescent="0.35">
      <c r="A685" s="697" t="s">
        <v>186</v>
      </c>
      <c r="B685" s="692" t="s">
        <v>444</v>
      </c>
      <c r="C685" s="298">
        <v>15</v>
      </c>
      <c r="D685" s="298">
        <v>16</v>
      </c>
      <c r="E685" s="298">
        <v>17</v>
      </c>
      <c r="F685" s="49"/>
      <c r="G685" s="47" t="s">
        <v>434</v>
      </c>
      <c r="H685" s="54">
        <v>288724610</v>
      </c>
      <c r="I685" s="42" t="s">
        <v>382</v>
      </c>
    </row>
    <row r="686" spans="1:9" ht="15" thickBot="1" x14ac:dyDescent="0.35">
      <c r="A686" s="690"/>
      <c r="B686" s="693"/>
      <c r="C686" s="298">
        <v>3</v>
      </c>
      <c r="D686" s="298"/>
      <c r="E686" s="298"/>
      <c r="F686" s="49"/>
      <c r="G686" s="47" t="s">
        <v>164</v>
      </c>
      <c r="H686" s="55"/>
      <c r="I686" s="42"/>
    </row>
    <row r="687" spans="1:9" ht="15" thickBot="1" x14ac:dyDescent="0.35">
      <c r="A687" s="691"/>
      <c r="B687" s="694"/>
      <c r="C687" s="299">
        <f t="shared" ref="C687" si="132">C685+C686</f>
        <v>18</v>
      </c>
      <c r="D687" s="299">
        <f t="shared" ref="D687" si="133">D685+D686</f>
        <v>16</v>
      </c>
      <c r="E687" s="299">
        <f t="shared" ref="E687" si="134">E685+E686</f>
        <v>17</v>
      </c>
      <c r="F687" s="48"/>
      <c r="G687" s="27" t="s">
        <v>166</v>
      </c>
      <c r="H687" s="55"/>
      <c r="I687" s="42"/>
    </row>
    <row r="688" spans="1:9" ht="15" customHeight="1" thickBot="1" x14ac:dyDescent="0.35">
      <c r="A688" s="697" t="s">
        <v>187</v>
      </c>
      <c r="B688" s="692" t="s">
        <v>445</v>
      </c>
      <c r="C688" s="298">
        <v>10</v>
      </c>
      <c r="D688" s="298">
        <v>11</v>
      </c>
      <c r="E688" s="298">
        <v>12</v>
      </c>
      <c r="F688" s="49"/>
      <c r="G688" s="47" t="s">
        <v>434</v>
      </c>
      <c r="H688" s="54">
        <v>288724610</v>
      </c>
      <c r="I688" s="42" t="s">
        <v>382</v>
      </c>
    </row>
    <row r="689" spans="1:12" ht="15" thickBot="1" x14ac:dyDescent="0.35">
      <c r="A689" s="690"/>
      <c r="B689" s="693"/>
      <c r="C689" s="298">
        <v>40</v>
      </c>
      <c r="D689" s="298"/>
      <c r="E689" s="298"/>
      <c r="F689" s="49"/>
      <c r="G689" s="47" t="s">
        <v>164</v>
      </c>
      <c r="H689" s="55"/>
      <c r="I689" s="42"/>
    </row>
    <row r="690" spans="1:12" ht="15" thickBot="1" x14ac:dyDescent="0.35">
      <c r="A690" s="691"/>
      <c r="B690" s="694"/>
      <c r="C690" s="299">
        <f t="shared" ref="C690" si="135">C688+C689</f>
        <v>50</v>
      </c>
      <c r="D690" s="299">
        <f t="shared" ref="D690" si="136">D688+D689</f>
        <v>11</v>
      </c>
      <c r="E690" s="299">
        <f t="shared" ref="E690" si="137">E688+E689</f>
        <v>12</v>
      </c>
      <c r="F690" s="48"/>
      <c r="G690" s="27" t="s">
        <v>166</v>
      </c>
      <c r="H690" s="55"/>
      <c r="I690" s="42"/>
    </row>
    <row r="691" spans="1:12" ht="15" thickBot="1" x14ac:dyDescent="0.35">
      <c r="A691" s="697" t="s">
        <v>188</v>
      </c>
      <c r="B691" s="692" t="s">
        <v>446</v>
      </c>
      <c r="C691" s="298"/>
      <c r="D691" s="298"/>
      <c r="E691" s="298"/>
      <c r="F691" s="49"/>
      <c r="G691" s="47" t="s">
        <v>161</v>
      </c>
      <c r="H691" s="54">
        <v>288724610</v>
      </c>
      <c r="I691" s="42" t="s">
        <v>382</v>
      </c>
    </row>
    <row r="692" spans="1:12" ht="15" thickBot="1" x14ac:dyDescent="0.35">
      <c r="A692" s="690"/>
      <c r="B692" s="693"/>
      <c r="C692" s="298"/>
      <c r="D692" s="298"/>
      <c r="E692" s="298"/>
      <c r="F692" s="49"/>
      <c r="G692" s="47" t="s">
        <v>163</v>
      </c>
      <c r="H692" s="55"/>
      <c r="I692" s="42"/>
    </row>
    <row r="693" spans="1:12" ht="15" thickBot="1" x14ac:dyDescent="0.35">
      <c r="A693" s="691"/>
      <c r="B693" s="694"/>
      <c r="C693" s="299">
        <f t="shared" ref="C693" si="138">C691+C692</f>
        <v>0</v>
      </c>
      <c r="D693" s="299">
        <f t="shared" ref="D693" si="139">D691+D692</f>
        <v>0</v>
      </c>
      <c r="E693" s="299">
        <f t="shared" ref="E693" si="140">E691+E692</f>
        <v>0</v>
      </c>
      <c r="F693" s="48"/>
      <c r="G693" s="27" t="s">
        <v>166</v>
      </c>
      <c r="H693" s="55"/>
      <c r="I693" s="42"/>
    </row>
    <row r="694" spans="1:12" ht="15" customHeight="1" thickBot="1" x14ac:dyDescent="0.35">
      <c r="A694" s="697" t="s">
        <v>189</v>
      </c>
      <c r="B694" s="692" t="s">
        <v>447</v>
      </c>
      <c r="C694" s="47"/>
      <c r="D694" s="47"/>
      <c r="E694" s="47"/>
      <c r="F694" s="49"/>
      <c r="G694" s="47" t="s">
        <v>434</v>
      </c>
      <c r="H694" s="54">
        <v>288724610</v>
      </c>
      <c r="I694" s="42" t="s">
        <v>382</v>
      </c>
    </row>
    <row r="695" spans="1:12" ht="15" thickBot="1" x14ac:dyDescent="0.35">
      <c r="A695" s="690"/>
      <c r="B695" s="693"/>
      <c r="C695" s="47"/>
      <c r="D695" s="47"/>
      <c r="E695" s="47"/>
      <c r="F695" s="49"/>
      <c r="G695" s="47" t="s">
        <v>164</v>
      </c>
      <c r="H695" s="55"/>
      <c r="I695" s="42"/>
    </row>
    <row r="696" spans="1:12" ht="26.4" customHeight="1" thickBot="1" x14ac:dyDescent="0.35">
      <c r="A696" s="691"/>
      <c r="B696" s="694"/>
      <c r="C696" s="27">
        <f t="shared" ref="C696" si="141">C694+C695</f>
        <v>0</v>
      </c>
      <c r="D696" s="27">
        <f t="shared" ref="D696" si="142">D694+D695</f>
        <v>0</v>
      </c>
      <c r="E696" s="27">
        <f t="shared" ref="E696" si="143">E694+E695</f>
        <v>0</v>
      </c>
      <c r="F696" s="48"/>
      <c r="G696" s="27" t="s">
        <v>166</v>
      </c>
      <c r="H696" s="55"/>
      <c r="I696" s="42"/>
    </row>
    <row r="697" spans="1:12" ht="15" customHeight="1" thickBot="1" x14ac:dyDescent="0.35">
      <c r="A697" s="697" t="s">
        <v>190</v>
      </c>
      <c r="B697" s="692" t="s">
        <v>448</v>
      </c>
      <c r="C697" s="47"/>
      <c r="D697" s="47"/>
      <c r="E697" s="47"/>
      <c r="F697" s="49"/>
      <c r="G697" s="47" t="s">
        <v>434</v>
      </c>
      <c r="H697" s="54">
        <v>288724610</v>
      </c>
      <c r="I697" s="42" t="s">
        <v>382</v>
      </c>
    </row>
    <row r="698" spans="1:12" ht="15" thickBot="1" x14ac:dyDescent="0.35">
      <c r="A698" s="690"/>
      <c r="B698" s="693"/>
      <c r="C698" s="47">
        <v>795.8</v>
      </c>
      <c r="D698" s="47"/>
      <c r="E698" s="47"/>
      <c r="F698" s="49"/>
      <c r="G698" s="47" t="s">
        <v>164</v>
      </c>
      <c r="H698" s="55"/>
      <c r="I698" s="42"/>
    </row>
    <row r="699" spans="1:12" ht="15" thickBot="1" x14ac:dyDescent="0.35">
      <c r="A699" s="691"/>
      <c r="B699" s="694"/>
      <c r="C699" s="27">
        <f t="shared" ref="C699" si="144">C697+C698</f>
        <v>795.8</v>
      </c>
      <c r="D699" s="27">
        <f t="shared" ref="D699" si="145">D697+D698</f>
        <v>0</v>
      </c>
      <c r="E699" s="27">
        <f t="shared" ref="E699" si="146">E697+E698</f>
        <v>0</v>
      </c>
      <c r="F699" s="48"/>
      <c r="G699" s="27" t="s">
        <v>166</v>
      </c>
      <c r="H699" s="55"/>
      <c r="I699" s="42"/>
      <c r="J699">
        <f>C692*1</f>
        <v>0</v>
      </c>
      <c r="K699">
        <f t="shared" ref="K699:L699" si="147">D692*1</f>
        <v>0</v>
      </c>
      <c r="L699">
        <f t="shared" si="147"/>
        <v>0</v>
      </c>
    </row>
    <row r="700" spans="1:12" ht="15" customHeight="1" thickBot="1" x14ac:dyDescent="0.35">
      <c r="A700" s="708" t="s">
        <v>191</v>
      </c>
      <c r="B700" s="711" t="s">
        <v>449</v>
      </c>
      <c r="C700" s="47">
        <v>847.6</v>
      </c>
      <c r="D700" s="298">
        <v>889</v>
      </c>
      <c r="E700" s="298">
        <v>930</v>
      </c>
      <c r="F700" s="49"/>
      <c r="G700" s="47" t="s">
        <v>161</v>
      </c>
      <c r="H700" s="54">
        <v>288724610</v>
      </c>
      <c r="I700" s="42" t="s">
        <v>1655</v>
      </c>
      <c r="J700" s="470">
        <f>C682+C700</f>
        <v>1277.5999999999999</v>
      </c>
      <c r="K700" s="470">
        <f t="shared" ref="K700:L700" si="148">D682+D700</f>
        <v>889</v>
      </c>
      <c r="L700" s="470">
        <f t="shared" si="148"/>
        <v>930</v>
      </c>
    </row>
    <row r="701" spans="1:12" ht="15" customHeight="1" thickBot="1" x14ac:dyDescent="0.35">
      <c r="A701" s="709"/>
      <c r="B701" s="712"/>
      <c r="C701" s="47"/>
      <c r="D701" s="298"/>
      <c r="E701" s="298"/>
      <c r="F701" s="49"/>
      <c r="G701" s="47" t="s">
        <v>164</v>
      </c>
      <c r="H701" s="55"/>
      <c r="I701" s="42"/>
      <c r="J701" s="470">
        <f>C662+C665+C668+C673+C676+C679+C686+C689+C695+C698+C701+C683</f>
        <v>1337.8999999999999</v>
      </c>
      <c r="K701" s="470">
        <f t="shared" ref="K701:L701" si="149">D662+D665+D668+D673+D676+D679+D686+D689+D695+D698+D701</f>
        <v>0</v>
      </c>
      <c r="L701" s="470">
        <f t="shared" si="149"/>
        <v>0</v>
      </c>
    </row>
    <row r="702" spans="1:12" ht="15" thickBot="1" x14ac:dyDescent="0.35">
      <c r="A702" s="709"/>
      <c r="B702" s="712"/>
      <c r="C702" s="298">
        <v>120</v>
      </c>
      <c r="D702" s="298">
        <v>126</v>
      </c>
      <c r="E702" s="298">
        <v>130</v>
      </c>
      <c r="F702" s="49"/>
      <c r="G702" s="47" t="s">
        <v>434</v>
      </c>
      <c r="H702" s="55"/>
      <c r="I702" s="42"/>
      <c r="J702" s="470">
        <f>C661+C664+C667+C672+C675+C678+C681+C685+C688+C694+C697+C702</f>
        <v>515</v>
      </c>
      <c r="K702" s="470">
        <f t="shared" ref="K702:L702" si="150">D661+D664+D667+D672+D675+D678+D681+D685+D688+D694+D697+D702</f>
        <v>542.6</v>
      </c>
      <c r="L702" s="470">
        <f t="shared" si="150"/>
        <v>569.20000000000005</v>
      </c>
    </row>
    <row r="703" spans="1:12" ht="15" thickBot="1" x14ac:dyDescent="0.35">
      <c r="A703" s="710"/>
      <c r="B703" s="713"/>
      <c r="C703" s="299">
        <f>C700+C701+C702</f>
        <v>967.6</v>
      </c>
      <c r="D703" s="299">
        <f t="shared" ref="D703:E703" si="151">D700+D701+D702</f>
        <v>1015</v>
      </c>
      <c r="E703" s="299">
        <f t="shared" si="151"/>
        <v>1060</v>
      </c>
      <c r="F703" s="48"/>
      <c r="G703" s="27" t="s">
        <v>166</v>
      </c>
      <c r="H703" s="55"/>
      <c r="I703" s="42"/>
      <c r="J703" s="525">
        <f>SUM(J699:J702)</f>
        <v>3130.5</v>
      </c>
      <c r="K703" s="525">
        <f t="shared" ref="K703:L703" si="152">SUM(K699:K702)</f>
        <v>1431.6</v>
      </c>
      <c r="L703" s="525">
        <f t="shared" si="152"/>
        <v>1499.2</v>
      </c>
    </row>
    <row r="704" spans="1:12" ht="15" thickBot="1" x14ac:dyDescent="0.35">
      <c r="A704" s="44"/>
      <c r="B704" s="50" t="s">
        <v>233</v>
      </c>
      <c r="C704" s="18"/>
      <c r="D704" s="18"/>
      <c r="E704" s="18"/>
      <c r="F704" s="18"/>
      <c r="G704" s="27"/>
      <c r="H704" s="54"/>
      <c r="I704" s="54"/>
    </row>
    <row r="705" spans="1:9" ht="15" thickBot="1" x14ac:dyDescent="0.35">
      <c r="A705" s="66"/>
      <c r="B705" s="67" t="s">
        <v>212</v>
      </c>
      <c r="C705" s="303">
        <f>C706-C662-C665-C668-C673-C676-C679-C683-C686-C689-C695-C698-C701</f>
        <v>1792.5999999999997</v>
      </c>
      <c r="D705" s="303">
        <f t="shared" ref="D705:E705" si="153">D706-D662-D665-D668-D673-D676-D679-D683-D686-D689-D695-D698-D701</f>
        <v>1431.6</v>
      </c>
      <c r="E705" s="303">
        <f t="shared" si="153"/>
        <v>1499.2</v>
      </c>
      <c r="F705" s="68"/>
      <c r="G705" s="67"/>
      <c r="H705" s="69"/>
      <c r="I705" s="70"/>
    </row>
    <row r="706" spans="1:9" ht="15" thickBot="1" x14ac:dyDescent="0.35">
      <c r="A706" s="71"/>
      <c r="B706" s="72" t="s">
        <v>625</v>
      </c>
      <c r="C706" s="300">
        <f>C663+C666+C669+C674+C677+C680+C684+C687+C690+C693+C696+C699+C703</f>
        <v>3130.4999999999995</v>
      </c>
      <c r="D706" s="300">
        <f t="shared" ref="D706:E706" si="154">D663+D666+D669+D674+D677+D680+D684+D687+D690+D693+D696+D699+D703</f>
        <v>1431.6</v>
      </c>
      <c r="E706" s="300">
        <f t="shared" si="154"/>
        <v>1499.2</v>
      </c>
      <c r="F706" s="73"/>
      <c r="G706" s="74"/>
      <c r="H706" s="75"/>
      <c r="I706" s="76"/>
    </row>
    <row r="709" spans="1:9" ht="15" thickBot="1" x14ac:dyDescent="0.35">
      <c r="A709" s="77" t="s">
        <v>450</v>
      </c>
      <c r="B709" s="77"/>
      <c r="C709" s="77"/>
      <c r="D709" s="77"/>
      <c r="E709" s="78"/>
      <c r="F709" s="79"/>
      <c r="G709" s="79"/>
      <c r="H709" s="79"/>
    </row>
    <row r="710" spans="1:9" ht="46.2" thickBot="1" x14ac:dyDescent="0.35">
      <c r="A710" s="80" t="s">
        <v>17</v>
      </c>
      <c r="B710" s="81" t="s">
        <v>358</v>
      </c>
      <c r="C710" s="81" t="s">
        <v>152</v>
      </c>
      <c r="D710" s="81" t="s">
        <v>153</v>
      </c>
      <c r="E710" s="81" t="s">
        <v>154</v>
      </c>
      <c r="F710" s="81" t="s">
        <v>18</v>
      </c>
      <c r="G710" s="81" t="s">
        <v>160</v>
      </c>
      <c r="H710" s="81" t="s">
        <v>155</v>
      </c>
      <c r="I710" s="81" t="s">
        <v>178</v>
      </c>
    </row>
    <row r="711" spans="1:9" ht="15" thickBot="1" x14ac:dyDescent="0.35">
      <c r="A711" s="82">
        <v>1</v>
      </c>
      <c r="B711" s="83">
        <v>2</v>
      </c>
      <c r="C711" s="83">
        <v>3</v>
      </c>
      <c r="D711" s="83">
        <v>4</v>
      </c>
      <c r="E711" s="83">
        <v>5</v>
      </c>
      <c r="F711" s="83">
        <v>6</v>
      </c>
      <c r="G711" s="83">
        <v>7</v>
      </c>
      <c r="H711" s="83">
        <v>8</v>
      </c>
      <c r="I711" s="83">
        <v>9</v>
      </c>
    </row>
    <row r="712" spans="1:9" ht="27" thickBot="1" x14ac:dyDescent="0.35">
      <c r="A712" s="58" t="s">
        <v>158</v>
      </c>
      <c r="B712" s="59" t="s">
        <v>452</v>
      </c>
      <c r="C712" s="60"/>
      <c r="D712" s="60"/>
      <c r="E712" s="60"/>
      <c r="F712" s="61" t="s">
        <v>451</v>
      </c>
      <c r="G712" s="59"/>
      <c r="H712" s="60"/>
      <c r="I712" s="60"/>
    </row>
    <row r="713" spans="1:9" ht="27.6" customHeight="1" thickBot="1" x14ac:dyDescent="0.35">
      <c r="A713" s="62" t="s">
        <v>157</v>
      </c>
      <c r="B713" s="63" t="s">
        <v>454</v>
      </c>
      <c r="C713" s="64"/>
      <c r="D713" s="64"/>
      <c r="E713" s="64"/>
      <c r="F713" s="65" t="s">
        <v>453</v>
      </c>
      <c r="G713" s="63"/>
      <c r="H713" s="64"/>
      <c r="I713" s="64"/>
    </row>
    <row r="714" spans="1:9" ht="22.95" customHeight="1" thickBot="1" x14ac:dyDescent="0.35">
      <c r="A714" s="697" t="s">
        <v>226</v>
      </c>
      <c r="B714" s="692" t="s">
        <v>456</v>
      </c>
      <c r="C714" s="298">
        <v>90</v>
      </c>
      <c r="D714" s="298">
        <v>95</v>
      </c>
      <c r="E714" s="298">
        <v>100</v>
      </c>
      <c r="F714" s="49"/>
      <c r="G714" s="47" t="s">
        <v>161</v>
      </c>
      <c r="H714" s="54">
        <v>288724610</v>
      </c>
      <c r="I714" s="42" t="s">
        <v>455</v>
      </c>
    </row>
    <row r="715" spans="1:9" ht="18.600000000000001" customHeight="1" thickBot="1" x14ac:dyDescent="0.35">
      <c r="A715" s="690"/>
      <c r="B715" s="693"/>
      <c r="C715" s="298"/>
      <c r="D715" s="298"/>
      <c r="E715" s="298"/>
      <c r="F715" s="49"/>
      <c r="G715" s="47" t="s">
        <v>164</v>
      </c>
      <c r="H715" s="55"/>
      <c r="I715" s="42"/>
    </row>
    <row r="716" spans="1:9" ht="54.6" customHeight="1" thickBot="1" x14ac:dyDescent="0.35">
      <c r="A716" s="691"/>
      <c r="B716" s="694"/>
      <c r="C716" s="299">
        <f>C714+C715</f>
        <v>90</v>
      </c>
      <c r="D716" s="299">
        <f t="shared" ref="D716" si="155">D714+D715</f>
        <v>95</v>
      </c>
      <c r="E716" s="299">
        <f t="shared" ref="E716" si="156">E714+E715</f>
        <v>100</v>
      </c>
      <c r="F716" s="48"/>
      <c r="G716" s="27" t="s">
        <v>166</v>
      </c>
      <c r="H716" s="55"/>
      <c r="I716" s="42"/>
    </row>
    <row r="717" spans="1:9" ht="15" customHeight="1" thickBot="1" x14ac:dyDescent="0.35">
      <c r="A717" s="697" t="s">
        <v>168</v>
      </c>
      <c r="B717" s="692" t="s">
        <v>457</v>
      </c>
      <c r="C717" s="298">
        <v>90</v>
      </c>
      <c r="D717" s="298">
        <v>95</v>
      </c>
      <c r="E717" s="298">
        <v>100</v>
      </c>
      <c r="F717" s="49"/>
      <c r="G717" s="47" t="s">
        <v>161</v>
      </c>
      <c r="H717" s="54"/>
      <c r="I717" s="42" t="s">
        <v>455</v>
      </c>
    </row>
    <row r="718" spans="1:9" ht="32.4" customHeight="1" thickBot="1" x14ac:dyDescent="0.35">
      <c r="A718" s="690"/>
      <c r="B718" s="693"/>
      <c r="C718" s="298"/>
      <c r="D718" s="298"/>
      <c r="E718" s="298"/>
      <c r="F718" s="49"/>
      <c r="G718" s="47" t="s">
        <v>164</v>
      </c>
      <c r="H718" s="55"/>
      <c r="I718" s="42"/>
    </row>
    <row r="719" spans="1:9" ht="46.95" customHeight="1" thickBot="1" x14ac:dyDescent="0.35">
      <c r="A719" s="691"/>
      <c r="B719" s="694"/>
      <c r="C719" s="299">
        <f>C717+C718</f>
        <v>90</v>
      </c>
      <c r="D719" s="299">
        <f t="shared" ref="D719" si="157">D717+D718</f>
        <v>95</v>
      </c>
      <c r="E719" s="299">
        <f t="shared" ref="E719" si="158">E717+E718</f>
        <v>100</v>
      </c>
      <c r="F719" s="48"/>
      <c r="G719" s="27" t="s">
        <v>166</v>
      </c>
      <c r="H719" s="55"/>
      <c r="I719" s="42"/>
    </row>
    <row r="720" spans="1:9" ht="15" thickBot="1" x14ac:dyDescent="0.35">
      <c r="A720" s="44"/>
      <c r="B720" s="50" t="s">
        <v>233</v>
      </c>
      <c r="C720" s="339"/>
      <c r="D720" s="339"/>
      <c r="E720" s="339"/>
      <c r="F720" s="18"/>
      <c r="G720" s="27"/>
      <c r="H720" s="54"/>
      <c r="I720" s="54"/>
    </row>
    <row r="721" spans="1:12" ht="27" thickBot="1" x14ac:dyDescent="0.35">
      <c r="A721" s="58" t="s">
        <v>234</v>
      </c>
      <c r="B721" s="59" t="s">
        <v>452</v>
      </c>
      <c r="C721" s="60"/>
      <c r="D721" s="60"/>
      <c r="E721" s="60"/>
      <c r="F721" s="61" t="s">
        <v>458</v>
      </c>
      <c r="G721" s="59"/>
      <c r="H721" s="60"/>
      <c r="I721" s="60"/>
    </row>
    <row r="722" spans="1:12" ht="27" thickBot="1" x14ac:dyDescent="0.35">
      <c r="A722" s="62" t="s">
        <v>235</v>
      </c>
      <c r="B722" s="63" t="s">
        <v>459</v>
      </c>
      <c r="C722" s="64"/>
      <c r="D722" s="64"/>
      <c r="E722" s="64"/>
      <c r="F722" s="65" t="s">
        <v>460</v>
      </c>
      <c r="G722" s="63"/>
      <c r="H722" s="64"/>
      <c r="I722" s="64"/>
    </row>
    <row r="723" spans="1:12" ht="15" customHeight="1" thickBot="1" x14ac:dyDescent="0.35">
      <c r="A723" s="697" t="s">
        <v>238</v>
      </c>
      <c r="B723" s="692" t="s">
        <v>1567</v>
      </c>
      <c r="C723" s="298">
        <v>35</v>
      </c>
      <c r="D723" s="298">
        <v>37</v>
      </c>
      <c r="E723" s="298">
        <v>39</v>
      </c>
      <c r="F723" s="49"/>
      <c r="G723" s="47" t="s">
        <v>161</v>
      </c>
      <c r="H723" s="54">
        <v>288724610</v>
      </c>
      <c r="I723" s="42" t="s">
        <v>455</v>
      </c>
    </row>
    <row r="724" spans="1:12" ht="15" thickBot="1" x14ac:dyDescent="0.35">
      <c r="A724" s="690"/>
      <c r="B724" s="693"/>
      <c r="C724" s="298"/>
      <c r="D724" s="298"/>
      <c r="E724" s="298"/>
      <c r="F724" s="49"/>
      <c r="G724" s="47" t="s">
        <v>164</v>
      </c>
      <c r="H724" s="55"/>
      <c r="I724" s="42"/>
    </row>
    <row r="725" spans="1:12" ht="15" thickBot="1" x14ac:dyDescent="0.35">
      <c r="A725" s="691"/>
      <c r="B725" s="694"/>
      <c r="C725" s="299">
        <f>C723+C724</f>
        <v>35</v>
      </c>
      <c r="D725" s="299">
        <f t="shared" ref="D725" si="159">D723+D724</f>
        <v>37</v>
      </c>
      <c r="E725" s="299">
        <f t="shared" ref="E725" si="160">E723+E724</f>
        <v>39</v>
      </c>
      <c r="F725" s="48"/>
      <c r="G725" s="27" t="s">
        <v>166</v>
      </c>
      <c r="H725" s="55"/>
      <c r="I725" s="42"/>
    </row>
    <row r="726" spans="1:12" ht="15" customHeight="1" thickBot="1" x14ac:dyDescent="0.35">
      <c r="A726" s="697" t="s">
        <v>248</v>
      </c>
      <c r="B726" s="692" t="s">
        <v>1568</v>
      </c>
      <c r="C726" s="298">
        <v>61.6</v>
      </c>
      <c r="D726" s="298">
        <v>65</v>
      </c>
      <c r="E726" s="298">
        <v>68</v>
      </c>
      <c r="F726" s="49"/>
      <c r="G726" s="47" t="s">
        <v>161</v>
      </c>
      <c r="H726" s="54">
        <v>288724610</v>
      </c>
      <c r="I726" s="42" t="s">
        <v>455</v>
      </c>
    </row>
    <row r="727" spans="1:12" ht="15" thickBot="1" x14ac:dyDescent="0.35">
      <c r="A727" s="690"/>
      <c r="B727" s="693"/>
      <c r="C727" s="298"/>
      <c r="D727" s="298"/>
      <c r="E727" s="298"/>
      <c r="F727" s="49"/>
      <c r="G727" s="47" t="s">
        <v>164</v>
      </c>
      <c r="H727" s="55"/>
      <c r="I727" s="42"/>
    </row>
    <row r="728" spans="1:12" ht="15" thickBot="1" x14ac:dyDescent="0.35">
      <c r="A728" s="691"/>
      <c r="B728" s="694"/>
      <c r="C728" s="299">
        <f>C726+C727</f>
        <v>61.6</v>
      </c>
      <c r="D728" s="299">
        <f t="shared" ref="D728" si="161">D726+D727</f>
        <v>65</v>
      </c>
      <c r="E728" s="299">
        <f t="shared" ref="E728" si="162">E726+E727</f>
        <v>68</v>
      </c>
      <c r="F728" s="48"/>
      <c r="G728" s="27" t="s">
        <v>166</v>
      </c>
      <c r="H728" s="55"/>
      <c r="I728" s="42"/>
    </row>
    <row r="729" spans="1:12" ht="15" customHeight="1" thickBot="1" x14ac:dyDescent="0.35">
      <c r="A729" s="697" t="s">
        <v>368</v>
      </c>
      <c r="B729" s="692" t="s">
        <v>1569</v>
      </c>
      <c r="C729" s="298">
        <v>15</v>
      </c>
      <c r="D729" s="298">
        <v>16</v>
      </c>
      <c r="E729" s="298">
        <v>17</v>
      </c>
      <c r="F729" s="49"/>
      <c r="G729" s="47" t="s">
        <v>161</v>
      </c>
      <c r="H729" s="54">
        <v>288724610</v>
      </c>
      <c r="I729" s="42" t="s">
        <v>455</v>
      </c>
    </row>
    <row r="730" spans="1:12" ht="15" thickBot="1" x14ac:dyDescent="0.35">
      <c r="A730" s="690"/>
      <c r="B730" s="693"/>
      <c r="C730" s="298"/>
      <c r="D730" s="298"/>
      <c r="E730" s="298"/>
      <c r="F730" s="49"/>
      <c r="G730" s="47" t="s">
        <v>164</v>
      </c>
      <c r="H730" s="55"/>
      <c r="I730" s="42"/>
    </row>
    <row r="731" spans="1:12" ht="15" thickBot="1" x14ac:dyDescent="0.35">
      <c r="A731" s="691"/>
      <c r="B731" s="694"/>
      <c r="C731" s="299">
        <f>C729+C730</f>
        <v>15</v>
      </c>
      <c r="D731" s="299">
        <f t="shared" ref="D731" si="163">D729+D730</f>
        <v>16</v>
      </c>
      <c r="E731" s="299">
        <f t="shared" ref="E731" si="164">E729+E730</f>
        <v>17</v>
      </c>
      <c r="F731" s="48"/>
      <c r="G731" s="27" t="s">
        <v>166</v>
      </c>
      <c r="H731" s="55"/>
      <c r="I731" s="42"/>
    </row>
    <row r="732" spans="1:12" ht="27" thickBot="1" x14ac:dyDescent="0.35">
      <c r="A732" s="58" t="s">
        <v>234</v>
      </c>
      <c r="B732" s="59" t="s">
        <v>452</v>
      </c>
      <c r="C732" s="60"/>
      <c r="D732" s="60"/>
      <c r="E732" s="60"/>
      <c r="F732" s="61" t="s">
        <v>458</v>
      </c>
      <c r="G732" s="59"/>
      <c r="H732" s="60"/>
      <c r="I732" s="60"/>
    </row>
    <row r="733" spans="1:12" ht="15" thickBot="1" x14ac:dyDescent="0.35">
      <c r="A733" s="62" t="s">
        <v>372</v>
      </c>
      <c r="B733" s="63" t="s">
        <v>463</v>
      </c>
      <c r="C733" s="64"/>
      <c r="D733" s="64"/>
      <c r="E733" s="64"/>
      <c r="F733" s="65" t="s">
        <v>462</v>
      </c>
      <c r="G733" s="63"/>
      <c r="H733" s="64"/>
      <c r="I733" s="64"/>
    </row>
    <row r="734" spans="1:12" ht="18.600000000000001" customHeight="1" thickBot="1" x14ac:dyDescent="0.35">
      <c r="A734" s="697" t="s">
        <v>375</v>
      </c>
      <c r="B734" s="692" t="s">
        <v>461</v>
      </c>
      <c r="C734" s="298">
        <v>98</v>
      </c>
      <c r="D734" s="298">
        <v>103</v>
      </c>
      <c r="E734" s="298">
        <v>108</v>
      </c>
      <c r="F734" s="49"/>
      <c r="G734" s="47" t="s">
        <v>161</v>
      </c>
      <c r="H734" s="54">
        <v>288724610</v>
      </c>
      <c r="I734" s="42" t="s">
        <v>471</v>
      </c>
      <c r="J734" s="470">
        <f>C714+C717+C723+C726+C734+C729</f>
        <v>389.6</v>
      </c>
      <c r="K734" s="470">
        <f t="shared" ref="K734:L734" si="165">D714+D717+D723+D726+D734+D729</f>
        <v>411</v>
      </c>
      <c r="L734" s="470">
        <f t="shared" si="165"/>
        <v>432</v>
      </c>
    </row>
    <row r="735" spans="1:12" ht="18" customHeight="1" thickBot="1" x14ac:dyDescent="0.35">
      <c r="A735" s="690"/>
      <c r="B735" s="693"/>
      <c r="C735" s="298"/>
      <c r="D735" s="298"/>
      <c r="E735" s="298"/>
      <c r="F735" s="49"/>
      <c r="G735" s="47" t="s">
        <v>164</v>
      </c>
      <c r="H735" s="55"/>
      <c r="I735" s="42"/>
      <c r="J735" s="470">
        <f>C715+C718+C724+C727+C735+C730</f>
        <v>0</v>
      </c>
      <c r="K735" s="470">
        <f t="shared" ref="K735:L735" si="166">D715+D718+D724+D727+D735+D730</f>
        <v>0</v>
      </c>
      <c r="L735" s="470">
        <f t="shared" si="166"/>
        <v>0</v>
      </c>
    </row>
    <row r="736" spans="1:12" ht="19.95" customHeight="1" thickBot="1" x14ac:dyDescent="0.35">
      <c r="A736" s="691"/>
      <c r="B736" s="694"/>
      <c r="C736" s="299">
        <f>C734+C735</f>
        <v>98</v>
      </c>
      <c r="D736" s="299">
        <f t="shared" ref="D736" si="167">D734+D735</f>
        <v>103</v>
      </c>
      <c r="E736" s="299">
        <f t="shared" ref="E736" si="168">E734+E735</f>
        <v>108</v>
      </c>
      <c r="F736" s="48"/>
      <c r="G736" s="27" t="s">
        <v>166</v>
      </c>
      <c r="H736" s="55"/>
      <c r="I736" s="42"/>
      <c r="J736" s="525">
        <f>SUM(J734:J735)</f>
        <v>389.6</v>
      </c>
      <c r="K736" s="525">
        <f t="shared" ref="K736:L736" si="169">SUM(K734:K735)</f>
        <v>411</v>
      </c>
      <c r="L736" s="525">
        <f t="shared" si="169"/>
        <v>432</v>
      </c>
    </row>
    <row r="737" spans="1:9" ht="15" customHeight="1" thickBot="1" x14ac:dyDescent="0.35">
      <c r="A737" s="44"/>
      <c r="B737" s="50" t="s">
        <v>251</v>
      </c>
      <c r="C737" s="339"/>
      <c r="D737" s="339"/>
      <c r="E737" s="339"/>
      <c r="F737" s="18"/>
      <c r="G737" s="27"/>
      <c r="H737" s="54"/>
      <c r="I737" s="54"/>
    </row>
    <row r="738" spans="1:9" ht="15" thickBot="1" x14ac:dyDescent="0.35">
      <c r="A738" s="71"/>
      <c r="B738" s="72" t="s">
        <v>624</v>
      </c>
      <c r="C738" s="300">
        <f>C716+C719+C725+C728+C731+C736</f>
        <v>389.6</v>
      </c>
      <c r="D738" s="300">
        <f>D716+D719+D725+D728+D731+D736</f>
        <v>411</v>
      </c>
      <c r="E738" s="300">
        <f>E716+E719+E725+E728+E731+E736</f>
        <v>432</v>
      </c>
      <c r="F738" s="73"/>
      <c r="G738" s="74"/>
      <c r="H738" s="75"/>
      <c r="I738" s="76"/>
    </row>
    <row r="741" spans="1:9" ht="15" thickBot="1" x14ac:dyDescent="0.35">
      <c r="A741" s="77" t="s">
        <v>465</v>
      </c>
      <c r="B741" s="77"/>
      <c r="C741" s="77"/>
      <c r="D741" s="77"/>
      <c r="E741" s="78"/>
      <c r="F741" s="79"/>
      <c r="G741" s="79"/>
      <c r="H741" s="79"/>
    </row>
    <row r="742" spans="1:9" ht="46.2" thickBot="1" x14ac:dyDescent="0.35">
      <c r="A742" s="80" t="s">
        <v>17</v>
      </c>
      <c r="B742" s="81" t="s">
        <v>358</v>
      </c>
      <c r="C742" s="81" t="s">
        <v>152</v>
      </c>
      <c r="D742" s="81" t="s">
        <v>153</v>
      </c>
      <c r="E742" s="81" t="s">
        <v>154</v>
      </c>
      <c r="F742" s="81" t="s">
        <v>18</v>
      </c>
      <c r="G742" s="81" t="s">
        <v>160</v>
      </c>
      <c r="H742" s="81" t="s">
        <v>155</v>
      </c>
      <c r="I742" s="81" t="s">
        <v>178</v>
      </c>
    </row>
    <row r="743" spans="1:9" ht="15" thickBot="1" x14ac:dyDescent="0.35">
      <c r="A743" s="82">
        <v>1</v>
      </c>
      <c r="B743" s="83">
        <v>2</v>
      </c>
      <c r="C743" s="83">
        <v>3</v>
      </c>
      <c r="D743" s="83">
        <v>4</v>
      </c>
      <c r="E743" s="83">
        <v>5</v>
      </c>
      <c r="F743" s="83">
        <v>6</v>
      </c>
      <c r="G743" s="83">
        <v>7</v>
      </c>
      <c r="H743" s="83">
        <v>8</v>
      </c>
      <c r="I743" s="83">
        <v>9</v>
      </c>
    </row>
    <row r="744" spans="1:9" ht="27" thickBot="1" x14ac:dyDescent="0.35">
      <c r="A744" s="58" t="s">
        <v>158</v>
      </c>
      <c r="B744" s="59" t="s">
        <v>241</v>
      </c>
      <c r="C744" s="60"/>
      <c r="D744" s="60"/>
      <c r="E744" s="60"/>
      <c r="F744" s="61" t="s">
        <v>353</v>
      </c>
      <c r="G744" s="59"/>
      <c r="H744" s="60"/>
      <c r="I744" s="60"/>
    </row>
    <row r="745" spans="1:9" ht="15" thickBot="1" x14ac:dyDescent="0.35">
      <c r="A745" s="62" t="s">
        <v>157</v>
      </c>
      <c r="B745" s="63" t="s">
        <v>355</v>
      </c>
      <c r="C745" s="64"/>
      <c r="D745" s="64"/>
      <c r="E745" s="64"/>
      <c r="F745" s="65" t="s">
        <v>354</v>
      </c>
      <c r="G745" s="63"/>
      <c r="H745" s="64"/>
      <c r="I745" s="64"/>
    </row>
    <row r="746" spans="1:9" ht="15" customHeight="1" thickBot="1" x14ac:dyDescent="0.35">
      <c r="A746" s="697" t="s">
        <v>226</v>
      </c>
      <c r="B746" s="692" t="s">
        <v>467</v>
      </c>
      <c r="C746" s="47">
        <v>46.2</v>
      </c>
      <c r="D746" s="298">
        <v>49</v>
      </c>
      <c r="E746" s="298">
        <v>51</v>
      </c>
      <c r="F746" s="49"/>
      <c r="G746" s="47" t="s">
        <v>161</v>
      </c>
      <c r="H746" s="54">
        <v>288724610</v>
      </c>
      <c r="I746" s="42" t="s">
        <v>466</v>
      </c>
    </row>
    <row r="747" spans="1:9" ht="15" thickBot="1" x14ac:dyDescent="0.35">
      <c r="A747" s="690"/>
      <c r="B747" s="693"/>
      <c r="C747" s="47"/>
      <c r="D747" s="298"/>
      <c r="E747" s="298"/>
      <c r="F747" s="49"/>
      <c r="G747" s="47" t="s">
        <v>164</v>
      </c>
      <c r="H747" s="55"/>
      <c r="I747" s="42"/>
    </row>
    <row r="748" spans="1:9" ht="15" thickBot="1" x14ac:dyDescent="0.35">
      <c r="A748" s="691"/>
      <c r="B748" s="694"/>
      <c r="C748" s="27">
        <f>C746+C747</f>
        <v>46.2</v>
      </c>
      <c r="D748" s="299">
        <f t="shared" ref="D748" si="170">D746+D747</f>
        <v>49</v>
      </c>
      <c r="E748" s="299">
        <f t="shared" ref="E748" si="171">E746+E747</f>
        <v>51</v>
      </c>
      <c r="F748" s="48"/>
      <c r="G748" s="27" t="s">
        <v>166</v>
      </c>
      <c r="H748" s="55"/>
      <c r="I748" s="42"/>
    </row>
    <row r="749" spans="1:9" ht="15" customHeight="1" thickBot="1" x14ac:dyDescent="0.35">
      <c r="A749" s="697" t="s">
        <v>168</v>
      </c>
      <c r="B749" s="692" t="s">
        <v>468</v>
      </c>
      <c r="C749" s="298">
        <v>308</v>
      </c>
      <c r="D749" s="298">
        <v>323</v>
      </c>
      <c r="E749" s="298">
        <v>339</v>
      </c>
      <c r="F749" s="337"/>
      <c r="G749" s="47" t="s">
        <v>161</v>
      </c>
      <c r="H749" s="54">
        <v>288724610</v>
      </c>
      <c r="I749" s="42" t="s">
        <v>466</v>
      </c>
    </row>
    <row r="750" spans="1:9" ht="15" thickBot="1" x14ac:dyDescent="0.35">
      <c r="A750" s="690"/>
      <c r="B750" s="693"/>
      <c r="C750" s="298"/>
      <c r="D750" s="298"/>
      <c r="E750" s="298"/>
      <c r="F750" s="337"/>
      <c r="G750" s="47" t="s">
        <v>164</v>
      </c>
      <c r="H750" s="55"/>
      <c r="I750" s="42"/>
    </row>
    <row r="751" spans="1:9" ht="15" thickBot="1" x14ac:dyDescent="0.35">
      <c r="A751" s="691"/>
      <c r="B751" s="694"/>
      <c r="C751" s="299">
        <f t="shared" ref="C751" si="172">C749+C750</f>
        <v>308</v>
      </c>
      <c r="D751" s="299">
        <f t="shared" ref="D751" si="173">D749+D750</f>
        <v>323</v>
      </c>
      <c r="E751" s="299">
        <f t="shared" ref="E751" si="174">E749+E750</f>
        <v>339</v>
      </c>
      <c r="F751" s="338"/>
      <c r="G751" s="27" t="s">
        <v>166</v>
      </c>
      <c r="H751" s="55"/>
      <c r="I751" s="42"/>
    </row>
    <row r="752" spans="1:9" ht="15" customHeight="1" thickBot="1" x14ac:dyDescent="0.35">
      <c r="A752" s="697" t="s">
        <v>170</v>
      </c>
      <c r="B752" s="692" t="s">
        <v>469</v>
      </c>
      <c r="C752" s="298"/>
      <c r="D752" s="298"/>
      <c r="E752" s="298"/>
      <c r="F752" s="337"/>
      <c r="G752" s="47" t="s">
        <v>161</v>
      </c>
      <c r="H752" s="54">
        <v>288724610</v>
      </c>
      <c r="I752" s="42" t="s">
        <v>466</v>
      </c>
    </row>
    <row r="753" spans="1:12" ht="15" thickBot="1" x14ac:dyDescent="0.35">
      <c r="A753" s="690"/>
      <c r="B753" s="693"/>
      <c r="C753" s="298"/>
      <c r="D753" s="298"/>
      <c r="E753" s="298"/>
      <c r="F753" s="337"/>
      <c r="G753" s="47" t="s">
        <v>164</v>
      </c>
      <c r="H753" s="55"/>
      <c r="I753" s="42"/>
    </row>
    <row r="754" spans="1:12" ht="15" thickBot="1" x14ac:dyDescent="0.35">
      <c r="A754" s="691"/>
      <c r="B754" s="694"/>
      <c r="C754" s="299">
        <f t="shared" ref="C754" si="175">C752+C753</f>
        <v>0</v>
      </c>
      <c r="D754" s="299">
        <f t="shared" ref="D754" si="176">D752+D753</f>
        <v>0</v>
      </c>
      <c r="E754" s="299">
        <f t="shared" ref="E754" si="177">E752+E753</f>
        <v>0</v>
      </c>
      <c r="F754" s="338"/>
      <c r="G754" s="27" t="s">
        <v>166</v>
      </c>
      <c r="H754" s="55"/>
      <c r="I754" s="42"/>
    </row>
    <row r="755" spans="1:12" ht="15" customHeight="1" thickBot="1" x14ac:dyDescent="0.35">
      <c r="A755" s="697" t="s">
        <v>172</v>
      </c>
      <c r="B755" s="692" t="s">
        <v>470</v>
      </c>
      <c r="C755" s="298"/>
      <c r="D755" s="298"/>
      <c r="E755" s="298"/>
      <c r="F755" s="337"/>
      <c r="G755" s="47" t="s">
        <v>161</v>
      </c>
      <c r="H755" s="54">
        <v>288724610</v>
      </c>
      <c r="I755" s="42" t="s">
        <v>466</v>
      </c>
      <c r="J755" s="470">
        <f>C746+C749+C752+C755</f>
        <v>354.2</v>
      </c>
      <c r="K755" s="470">
        <f t="shared" ref="K755:L755" si="178">D746+D749+D752+D755</f>
        <v>372</v>
      </c>
      <c r="L755" s="470">
        <f t="shared" si="178"/>
        <v>390</v>
      </c>
    </row>
    <row r="756" spans="1:12" ht="15" thickBot="1" x14ac:dyDescent="0.35">
      <c r="A756" s="690"/>
      <c r="B756" s="693"/>
      <c r="C756" s="298"/>
      <c r="D756" s="298"/>
      <c r="E756" s="298"/>
      <c r="F756" s="337"/>
      <c r="G756" s="47" t="s">
        <v>164</v>
      </c>
      <c r="H756" s="55"/>
      <c r="I756" s="42"/>
      <c r="J756" s="470">
        <f>C747+C750+C753+C756</f>
        <v>0</v>
      </c>
      <c r="K756" s="470">
        <f t="shared" ref="K756:L756" si="179">D747+D750+D753+D756</f>
        <v>0</v>
      </c>
      <c r="L756" s="470">
        <f t="shared" si="179"/>
        <v>0</v>
      </c>
    </row>
    <row r="757" spans="1:12" ht="15" thickBot="1" x14ac:dyDescent="0.35">
      <c r="A757" s="691"/>
      <c r="B757" s="694"/>
      <c r="C757" s="299">
        <f t="shared" ref="C757" si="180">C755+C756</f>
        <v>0</v>
      </c>
      <c r="D757" s="299">
        <f t="shared" ref="D757" si="181">D755+D756</f>
        <v>0</v>
      </c>
      <c r="E757" s="299">
        <f t="shared" ref="E757" si="182">E755+E756</f>
        <v>0</v>
      </c>
      <c r="F757" s="338"/>
      <c r="G757" s="27" t="s">
        <v>166</v>
      </c>
      <c r="H757" s="55"/>
      <c r="I757" s="42"/>
      <c r="J757" s="525">
        <f>SUM(J755:J756)</f>
        <v>354.2</v>
      </c>
      <c r="K757" s="525">
        <f t="shared" ref="K757:L757" si="183">SUM(K755:K756)</f>
        <v>372</v>
      </c>
      <c r="L757" s="525">
        <f t="shared" si="183"/>
        <v>390</v>
      </c>
    </row>
    <row r="758" spans="1:12" ht="15" thickBot="1" x14ac:dyDescent="0.35">
      <c r="A758" s="44"/>
      <c r="B758" s="50" t="s">
        <v>233</v>
      </c>
      <c r="C758" s="339"/>
      <c r="D758" s="339"/>
      <c r="E758" s="339"/>
      <c r="F758" s="339"/>
      <c r="G758" s="27"/>
      <c r="H758" s="54"/>
      <c r="I758" s="54"/>
    </row>
    <row r="759" spans="1:12" ht="15" thickBot="1" x14ac:dyDescent="0.35">
      <c r="A759" s="71"/>
      <c r="B759" s="72" t="s">
        <v>623</v>
      </c>
      <c r="C759" s="300">
        <f>C748+C751+C754+C757</f>
        <v>354.2</v>
      </c>
      <c r="D759" s="300">
        <f>D748+D751+D754+D757</f>
        <v>372</v>
      </c>
      <c r="E759" s="300">
        <f>E748+E751+E754+E757</f>
        <v>390</v>
      </c>
      <c r="F759" s="73"/>
      <c r="G759" s="74"/>
      <c r="H759" s="75"/>
      <c r="I759" s="76"/>
    </row>
    <row r="762" spans="1:12" ht="34.200000000000003" customHeight="1" thickBot="1" x14ac:dyDescent="0.35">
      <c r="A762" s="695" t="s">
        <v>472</v>
      </c>
      <c r="B762" s="695"/>
      <c r="C762" s="695"/>
      <c r="D762" s="695"/>
      <c r="E762" s="695"/>
      <c r="F762" s="695"/>
      <c r="G762" s="695"/>
      <c r="H762" s="695"/>
      <c r="I762" s="695"/>
    </row>
    <row r="763" spans="1:12" ht="46.2" thickBot="1" x14ac:dyDescent="0.35">
      <c r="A763" s="80" t="s">
        <v>17</v>
      </c>
      <c r="B763" s="81" t="s">
        <v>358</v>
      </c>
      <c r="C763" s="81" t="s">
        <v>152</v>
      </c>
      <c r="D763" s="81" t="s">
        <v>153</v>
      </c>
      <c r="E763" s="81" t="s">
        <v>154</v>
      </c>
      <c r="F763" s="81" t="s">
        <v>18</v>
      </c>
      <c r="G763" s="81" t="s">
        <v>160</v>
      </c>
      <c r="H763" s="81" t="s">
        <v>155</v>
      </c>
      <c r="I763" s="81" t="s">
        <v>178</v>
      </c>
    </row>
    <row r="764" spans="1:12" ht="15" thickBot="1" x14ac:dyDescent="0.35">
      <c r="A764" s="82">
        <v>1</v>
      </c>
      <c r="B764" s="83">
        <v>2</v>
      </c>
      <c r="C764" s="83">
        <v>3</v>
      </c>
      <c r="D764" s="83">
        <v>4</v>
      </c>
      <c r="E764" s="83">
        <v>5</v>
      </c>
      <c r="F764" s="83">
        <v>6</v>
      </c>
      <c r="G764" s="83">
        <v>7</v>
      </c>
      <c r="H764" s="83">
        <v>8</v>
      </c>
      <c r="I764" s="83">
        <v>9</v>
      </c>
    </row>
    <row r="765" spans="1:12" ht="27" thickBot="1" x14ac:dyDescent="0.35">
      <c r="A765" s="58" t="s">
        <v>158</v>
      </c>
      <c r="B765" s="59" t="s">
        <v>473</v>
      </c>
      <c r="C765" s="60"/>
      <c r="D765" s="60"/>
      <c r="E765" s="60"/>
      <c r="F765" s="61" t="s">
        <v>285</v>
      </c>
      <c r="G765" s="59"/>
      <c r="H765" s="60"/>
      <c r="I765" s="60"/>
    </row>
    <row r="766" spans="1:12" ht="28.2" customHeight="1" thickBot="1" x14ac:dyDescent="0.35">
      <c r="A766" s="62" t="s">
        <v>157</v>
      </c>
      <c r="B766" s="63" t="s">
        <v>474</v>
      </c>
      <c r="C766" s="64"/>
      <c r="D766" s="64"/>
      <c r="E766" s="64"/>
      <c r="F766" s="65" t="s">
        <v>287</v>
      </c>
      <c r="G766" s="63"/>
      <c r="H766" s="64"/>
      <c r="I766" s="64"/>
    </row>
    <row r="767" spans="1:12" ht="15" customHeight="1" thickBot="1" x14ac:dyDescent="0.35">
      <c r="A767" s="705" t="s">
        <v>226</v>
      </c>
      <c r="B767" s="692" t="s">
        <v>476</v>
      </c>
      <c r="C767" s="298">
        <v>331.7</v>
      </c>
      <c r="D767" s="298">
        <v>341</v>
      </c>
      <c r="E767" s="298">
        <v>358</v>
      </c>
      <c r="F767" s="49" t="s">
        <v>517</v>
      </c>
      <c r="G767" s="47" t="s">
        <v>161</v>
      </c>
      <c r="H767" s="54">
        <v>288724610</v>
      </c>
      <c r="I767" s="42" t="s">
        <v>1656</v>
      </c>
    </row>
    <row r="768" spans="1:12" ht="15" thickBot="1" x14ac:dyDescent="0.35">
      <c r="A768" s="706"/>
      <c r="B768" s="693"/>
      <c r="C768" s="298"/>
      <c r="D768" s="298"/>
      <c r="E768" s="298"/>
      <c r="F768" s="49" t="s">
        <v>518</v>
      </c>
      <c r="G768" s="47" t="s">
        <v>163</v>
      </c>
      <c r="H768" s="54"/>
      <c r="I768" s="42"/>
    </row>
    <row r="769" spans="1:9" ht="15" thickBot="1" x14ac:dyDescent="0.35">
      <c r="A769" s="706"/>
      <c r="B769" s="693"/>
      <c r="C769" s="298"/>
      <c r="D769" s="298"/>
      <c r="E769" s="298"/>
      <c r="F769" s="49"/>
      <c r="G769" s="47" t="s">
        <v>228</v>
      </c>
      <c r="H769" s="54"/>
      <c r="I769" s="42"/>
    </row>
    <row r="770" spans="1:9" ht="15" thickBot="1" x14ac:dyDescent="0.35">
      <c r="A770" s="706"/>
      <c r="B770" s="693"/>
      <c r="C770" s="298">
        <v>382.3</v>
      </c>
      <c r="D770" s="298">
        <v>401</v>
      </c>
      <c r="E770" s="298">
        <v>421</v>
      </c>
      <c r="F770" s="49"/>
      <c r="G770" s="47" t="s">
        <v>475</v>
      </c>
      <c r="H770" s="54"/>
      <c r="I770" s="42"/>
    </row>
    <row r="771" spans="1:9" ht="15" thickBot="1" x14ac:dyDescent="0.35">
      <c r="A771" s="706"/>
      <c r="B771" s="693"/>
      <c r="C771" s="298">
        <v>200</v>
      </c>
      <c r="D771" s="298"/>
      <c r="E771" s="298"/>
      <c r="F771" s="49"/>
      <c r="G771" s="47" t="s">
        <v>164</v>
      </c>
      <c r="H771" s="55"/>
      <c r="I771" s="42"/>
    </row>
    <row r="772" spans="1:9" ht="15" customHeight="1" thickBot="1" x14ac:dyDescent="0.35">
      <c r="A772" s="707"/>
      <c r="B772" s="694"/>
      <c r="C772" s="299">
        <f>SUM(C767:C771)</f>
        <v>914</v>
      </c>
      <c r="D772" s="299">
        <f t="shared" ref="D772" si="184">SUM(D767:D771)</f>
        <v>742</v>
      </c>
      <c r="E772" s="299">
        <f>SUM(E767:E771)</f>
        <v>779</v>
      </c>
      <c r="F772" s="48"/>
      <c r="G772" s="27" t="s">
        <v>166</v>
      </c>
      <c r="H772" s="55"/>
      <c r="I772" s="42"/>
    </row>
    <row r="773" spans="1:9" ht="27" thickBot="1" x14ac:dyDescent="0.35">
      <c r="A773" s="58" t="s">
        <v>158</v>
      </c>
      <c r="B773" s="59" t="s">
        <v>473</v>
      </c>
      <c r="C773" s="60"/>
      <c r="D773" s="60"/>
      <c r="E773" s="60"/>
      <c r="F773" s="61" t="s">
        <v>285</v>
      </c>
      <c r="G773" s="59"/>
      <c r="H773" s="60"/>
      <c r="I773" s="60"/>
    </row>
    <row r="774" spans="1:9" ht="19.8" customHeight="1" thickBot="1" x14ac:dyDescent="0.35">
      <c r="A774" s="62" t="s">
        <v>179</v>
      </c>
      <c r="B774" s="63" t="s">
        <v>477</v>
      </c>
      <c r="C774" s="64"/>
      <c r="D774" s="64"/>
      <c r="E774" s="64"/>
      <c r="F774" s="65" t="s">
        <v>290</v>
      </c>
      <c r="G774" s="63"/>
      <c r="H774" s="64"/>
      <c r="I774" s="64"/>
    </row>
    <row r="775" spans="1:9" ht="15" customHeight="1" thickBot="1" x14ac:dyDescent="0.35">
      <c r="A775" s="705" t="s">
        <v>182</v>
      </c>
      <c r="B775" s="692" t="s">
        <v>1111</v>
      </c>
      <c r="C775" s="298">
        <v>164</v>
      </c>
      <c r="D775" s="298">
        <v>172</v>
      </c>
      <c r="E775" s="298">
        <v>180</v>
      </c>
      <c r="F775" s="49" t="s">
        <v>513</v>
      </c>
      <c r="G775" s="47" t="s">
        <v>161</v>
      </c>
      <c r="H775" s="54">
        <v>288724610</v>
      </c>
      <c r="I775" s="42" t="s">
        <v>1656</v>
      </c>
    </row>
    <row r="776" spans="1:9" ht="15" thickBot="1" x14ac:dyDescent="0.35">
      <c r="A776" s="706"/>
      <c r="B776" s="693"/>
      <c r="C776" s="298"/>
      <c r="D776" s="298"/>
      <c r="E776" s="298"/>
      <c r="F776" s="49" t="s">
        <v>514</v>
      </c>
      <c r="G776" s="47" t="s">
        <v>163</v>
      </c>
      <c r="H776" s="54"/>
      <c r="I776" s="42"/>
    </row>
    <row r="777" spans="1:9" ht="15" thickBot="1" x14ac:dyDescent="0.35">
      <c r="A777" s="706"/>
      <c r="B777" s="693"/>
      <c r="C777" s="298"/>
      <c r="D777" s="298"/>
      <c r="E777" s="298"/>
      <c r="F777" s="49" t="s">
        <v>293</v>
      </c>
      <c r="G777" s="47" t="s">
        <v>228</v>
      </c>
      <c r="H777" s="54"/>
      <c r="I777" s="42"/>
    </row>
    <row r="778" spans="1:9" ht="15" customHeight="1" thickBot="1" x14ac:dyDescent="0.35">
      <c r="A778" s="706"/>
      <c r="B778" s="693"/>
      <c r="C778" s="298">
        <v>200</v>
      </c>
      <c r="D778" s="298">
        <v>210</v>
      </c>
      <c r="E778" s="298">
        <v>220</v>
      </c>
      <c r="F778" s="49"/>
      <c r="G778" s="47" t="s">
        <v>475</v>
      </c>
      <c r="H778" s="54"/>
      <c r="I778" s="42"/>
    </row>
    <row r="779" spans="1:9" ht="15" thickBot="1" x14ac:dyDescent="0.35">
      <c r="A779" s="706"/>
      <c r="B779" s="693"/>
      <c r="C779" s="298"/>
      <c r="D779" s="298"/>
      <c r="E779" s="298"/>
      <c r="F779" s="49"/>
      <c r="G779" s="47" t="s">
        <v>164</v>
      </c>
      <c r="H779" s="55"/>
      <c r="I779" s="42"/>
    </row>
    <row r="780" spans="1:9" ht="33.6" customHeight="1" thickBot="1" x14ac:dyDescent="0.35">
      <c r="A780" s="707"/>
      <c r="B780" s="694"/>
      <c r="C780" s="299">
        <f>SUM(C775:C779)</f>
        <v>364</v>
      </c>
      <c r="D780" s="299">
        <f t="shared" ref="D780" si="185">SUM(D775:D779)</f>
        <v>382</v>
      </c>
      <c r="E780" s="299">
        <f>SUM(E775:E779)</f>
        <v>400</v>
      </c>
      <c r="F780" s="48"/>
      <c r="G780" s="27" t="s">
        <v>166</v>
      </c>
      <c r="H780" s="55"/>
      <c r="I780" s="42"/>
    </row>
    <row r="781" spans="1:9" ht="15" customHeight="1" thickBot="1" x14ac:dyDescent="0.35">
      <c r="A781" s="705" t="s">
        <v>183</v>
      </c>
      <c r="B781" s="692" t="s">
        <v>1112</v>
      </c>
      <c r="C781" s="32"/>
      <c r="D781" s="32"/>
      <c r="E781" s="32"/>
      <c r="F781" s="91" t="s">
        <v>515</v>
      </c>
      <c r="G781" s="32" t="s">
        <v>161</v>
      </c>
      <c r="H781" s="98">
        <v>288724610</v>
      </c>
      <c r="I781" s="92" t="s">
        <v>382</v>
      </c>
    </row>
    <row r="782" spans="1:9" ht="15" thickBot="1" x14ac:dyDescent="0.35">
      <c r="A782" s="706"/>
      <c r="B782" s="693"/>
      <c r="C782" s="47"/>
      <c r="D782" s="47"/>
      <c r="E782" s="47"/>
      <c r="F782" s="49" t="s">
        <v>516</v>
      </c>
      <c r="G782" s="47" t="s">
        <v>163</v>
      </c>
      <c r="H782" s="54"/>
      <c r="I782" s="42"/>
    </row>
    <row r="783" spans="1:9" ht="15" thickBot="1" x14ac:dyDescent="0.35">
      <c r="A783" s="706"/>
      <c r="B783" s="693"/>
      <c r="C783" s="47"/>
      <c r="D783" s="47"/>
      <c r="E783" s="47"/>
      <c r="F783" s="49"/>
      <c r="G783" s="47" t="s">
        <v>228</v>
      </c>
      <c r="H783" s="54"/>
      <c r="I783" s="42"/>
    </row>
    <row r="784" spans="1:9" ht="15" thickBot="1" x14ac:dyDescent="0.35">
      <c r="A784" s="706"/>
      <c r="B784" s="693"/>
      <c r="C784" s="47"/>
      <c r="D784" s="47"/>
      <c r="E784" s="47"/>
      <c r="F784" s="49"/>
      <c r="G784" s="47" t="s">
        <v>475</v>
      </c>
      <c r="H784" s="54"/>
      <c r="I784" s="42"/>
    </row>
    <row r="785" spans="1:9" ht="15" thickBot="1" x14ac:dyDescent="0.35">
      <c r="A785" s="706"/>
      <c r="B785" s="693"/>
      <c r="C785" s="47"/>
      <c r="D785" s="47"/>
      <c r="E785" s="47"/>
      <c r="F785" s="49"/>
      <c r="G785" s="47" t="s">
        <v>164</v>
      </c>
      <c r="H785" s="55"/>
      <c r="I785" s="42"/>
    </row>
    <row r="786" spans="1:9" ht="15" customHeight="1" thickBot="1" x14ac:dyDescent="0.35">
      <c r="A786" s="707"/>
      <c r="B786" s="694"/>
      <c r="C786" s="27">
        <f t="shared" ref="C786" si="186">SUM(C781:C785)</f>
        <v>0</v>
      </c>
      <c r="D786" s="27">
        <f t="shared" ref="D786" si="187">SUM(D781:D785)</f>
        <v>0</v>
      </c>
      <c r="E786" s="27">
        <f>SUM(E781:E785)</f>
        <v>0</v>
      </c>
      <c r="F786" s="48"/>
      <c r="G786" s="27" t="s">
        <v>166</v>
      </c>
      <c r="H786" s="55"/>
      <c r="I786" s="42"/>
    </row>
    <row r="787" spans="1:9" ht="27" thickBot="1" x14ac:dyDescent="0.35">
      <c r="A787" s="58" t="s">
        <v>158</v>
      </c>
      <c r="B787" s="59" t="s">
        <v>473</v>
      </c>
      <c r="C787" s="60"/>
      <c r="D787" s="60"/>
      <c r="E787" s="60"/>
      <c r="F787" s="61" t="s">
        <v>285</v>
      </c>
      <c r="G787" s="59"/>
      <c r="H787" s="60"/>
      <c r="I787" s="60"/>
    </row>
    <row r="788" spans="1:9" ht="27" thickBot="1" x14ac:dyDescent="0.35">
      <c r="A788" s="62" t="s">
        <v>399</v>
      </c>
      <c r="B788" s="63" t="s">
        <v>479</v>
      </c>
      <c r="C788" s="64"/>
      <c r="D788" s="64"/>
      <c r="E788" s="64"/>
      <c r="F788" s="65" t="s">
        <v>478</v>
      </c>
      <c r="G788" s="63"/>
      <c r="H788" s="64"/>
      <c r="I788" s="64"/>
    </row>
    <row r="789" spans="1:9" ht="15" customHeight="1" thickBot="1" x14ac:dyDescent="0.35">
      <c r="A789" s="705" t="s">
        <v>400</v>
      </c>
      <c r="B789" s="692" t="s">
        <v>1113</v>
      </c>
      <c r="C789" s="47"/>
      <c r="D789" s="47"/>
      <c r="E789" s="47"/>
      <c r="F789" s="49"/>
      <c r="G789" s="47" t="s">
        <v>161</v>
      </c>
      <c r="H789" s="54">
        <v>288724610</v>
      </c>
      <c r="I789" s="42" t="s">
        <v>382</v>
      </c>
    </row>
    <row r="790" spans="1:9" ht="15" thickBot="1" x14ac:dyDescent="0.35">
      <c r="A790" s="706"/>
      <c r="B790" s="693"/>
      <c r="C790" s="47"/>
      <c r="D790" s="47"/>
      <c r="E790" s="47"/>
      <c r="F790" s="49"/>
      <c r="G790" s="47" t="s">
        <v>163</v>
      </c>
      <c r="H790" s="54"/>
      <c r="I790" s="42"/>
    </row>
    <row r="791" spans="1:9" ht="15" thickBot="1" x14ac:dyDescent="0.35">
      <c r="A791" s="706"/>
      <c r="B791" s="693"/>
      <c r="C791" s="47"/>
      <c r="D791" s="47"/>
      <c r="E791" s="47"/>
      <c r="F791" s="49"/>
      <c r="G791" s="47" t="s">
        <v>228</v>
      </c>
      <c r="H791" s="54"/>
      <c r="I791" s="42"/>
    </row>
    <row r="792" spans="1:9" ht="15" thickBot="1" x14ac:dyDescent="0.35">
      <c r="A792" s="706"/>
      <c r="B792" s="693"/>
      <c r="C792" s="47"/>
      <c r="D792" s="47"/>
      <c r="E792" s="47"/>
      <c r="F792" s="49"/>
      <c r="G792" s="47" t="s">
        <v>475</v>
      </c>
      <c r="H792" s="54"/>
      <c r="I792" s="42"/>
    </row>
    <row r="793" spans="1:9" ht="15" thickBot="1" x14ac:dyDescent="0.35">
      <c r="A793" s="706"/>
      <c r="B793" s="693"/>
      <c r="C793" s="47"/>
      <c r="D793" s="47"/>
      <c r="E793" s="47"/>
      <c r="F793" s="49"/>
      <c r="G793" s="47" t="s">
        <v>164</v>
      </c>
      <c r="H793" s="55"/>
      <c r="I793" s="42"/>
    </row>
    <row r="794" spans="1:9" ht="15" thickBot="1" x14ac:dyDescent="0.35">
      <c r="A794" s="707"/>
      <c r="B794" s="694"/>
      <c r="C794" s="27">
        <f t="shared" ref="C794" si="188">SUM(C789:C793)</f>
        <v>0</v>
      </c>
      <c r="D794" s="27">
        <f t="shared" ref="D794" si="189">SUM(D789:D793)</f>
        <v>0</v>
      </c>
      <c r="E794" s="27">
        <f>SUM(E789:E793)</f>
        <v>0</v>
      </c>
      <c r="F794" s="48"/>
      <c r="G794" s="27" t="s">
        <v>166</v>
      </c>
      <c r="H794" s="55"/>
      <c r="I794" s="42"/>
    </row>
    <row r="795" spans="1:9" ht="41.4" customHeight="1" thickBot="1" x14ac:dyDescent="0.35">
      <c r="A795" s="58" t="s">
        <v>158</v>
      </c>
      <c r="B795" s="59" t="s">
        <v>473</v>
      </c>
      <c r="C795" s="60"/>
      <c r="D795" s="60"/>
      <c r="E795" s="60"/>
      <c r="F795" s="61" t="s">
        <v>285</v>
      </c>
      <c r="G795" s="59"/>
      <c r="H795" s="60"/>
      <c r="I795" s="60"/>
    </row>
    <row r="796" spans="1:9" ht="35.4" customHeight="1" thickBot="1" x14ac:dyDescent="0.35">
      <c r="A796" s="62" t="s">
        <v>480</v>
      </c>
      <c r="B796" s="63" t="s">
        <v>297</v>
      </c>
      <c r="C796" s="64"/>
      <c r="D796" s="64"/>
      <c r="E796" s="64"/>
      <c r="F796" s="65" t="s">
        <v>296</v>
      </c>
      <c r="G796" s="63"/>
      <c r="H796" s="64"/>
      <c r="I796" s="64"/>
    </row>
    <row r="797" spans="1:9" ht="15" customHeight="1" thickBot="1" x14ac:dyDescent="0.35">
      <c r="A797" s="705" t="s">
        <v>481</v>
      </c>
      <c r="B797" s="692" t="s">
        <v>1116</v>
      </c>
      <c r="C797" s="47"/>
      <c r="D797" s="47"/>
      <c r="E797" s="47"/>
      <c r="F797" s="49"/>
      <c r="G797" s="47" t="s">
        <v>161</v>
      </c>
      <c r="H797" s="54">
        <v>288724610</v>
      </c>
      <c r="I797" s="42" t="s">
        <v>382</v>
      </c>
    </row>
    <row r="798" spans="1:9" ht="15" thickBot="1" x14ac:dyDescent="0.35">
      <c r="A798" s="706"/>
      <c r="B798" s="693"/>
      <c r="C798" s="47"/>
      <c r="D798" s="47"/>
      <c r="E798" s="47"/>
      <c r="F798" s="49"/>
      <c r="G798" s="47" t="s">
        <v>163</v>
      </c>
      <c r="H798" s="54"/>
      <c r="I798" s="42"/>
    </row>
    <row r="799" spans="1:9" ht="21.6" customHeight="1" thickBot="1" x14ac:dyDescent="0.35">
      <c r="A799" s="706"/>
      <c r="B799" s="693"/>
      <c r="C799" s="47"/>
      <c r="D799" s="47"/>
      <c r="E799" s="47"/>
      <c r="F799" s="49"/>
      <c r="G799" s="47" t="s">
        <v>228</v>
      </c>
      <c r="H799" s="54"/>
      <c r="I799" s="42"/>
    </row>
    <row r="800" spans="1:9" ht="15" customHeight="1" thickBot="1" x14ac:dyDescent="0.35">
      <c r="A800" s="706"/>
      <c r="B800" s="693"/>
      <c r="C800" s="47"/>
      <c r="D800" s="47"/>
      <c r="E800" s="47"/>
      <c r="F800" s="49"/>
      <c r="G800" s="47" t="s">
        <v>475</v>
      </c>
      <c r="H800" s="54"/>
      <c r="I800" s="42"/>
    </row>
    <row r="801" spans="1:9" ht="15" thickBot="1" x14ac:dyDescent="0.35">
      <c r="A801" s="706"/>
      <c r="B801" s="693"/>
      <c r="C801" s="47"/>
      <c r="D801" s="47"/>
      <c r="E801" s="47"/>
      <c r="F801" s="49"/>
      <c r="G801" s="47" t="s">
        <v>164</v>
      </c>
      <c r="H801" s="55"/>
      <c r="I801" s="42"/>
    </row>
    <row r="802" spans="1:9" ht="19.8" customHeight="1" thickBot="1" x14ac:dyDescent="0.35">
      <c r="A802" s="707"/>
      <c r="B802" s="694"/>
      <c r="C802" s="27">
        <f t="shared" ref="C802" si="190">SUM(C797:C801)</f>
        <v>0</v>
      </c>
      <c r="D802" s="27">
        <f t="shared" ref="D802" si="191">SUM(D797:D801)</f>
        <v>0</v>
      </c>
      <c r="E802" s="27">
        <f>SUM(E797:E801)</f>
        <v>0</v>
      </c>
      <c r="F802" s="48"/>
      <c r="G802" s="27" t="s">
        <v>166</v>
      </c>
      <c r="H802" s="55"/>
      <c r="I802" s="42"/>
    </row>
    <row r="803" spans="1:9" ht="36" customHeight="1" thickBot="1" x14ac:dyDescent="0.35">
      <c r="A803" s="58" t="s">
        <v>158</v>
      </c>
      <c r="B803" s="59" t="s">
        <v>473</v>
      </c>
      <c r="C803" s="60"/>
      <c r="D803" s="60"/>
      <c r="E803" s="60"/>
      <c r="F803" s="61" t="s">
        <v>285</v>
      </c>
      <c r="G803" s="59"/>
      <c r="H803" s="60"/>
      <c r="I803" s="60"/>
    </row>
    <row r="804" spans="1:9" ht="49.8" customHeight="1" thickBot="1" x14ac:dyDescent="0.35">
      <c r="A804" s="62" t="s">
        <v>482</v>
      </c>
      <c r="B804" s="370" t="s">
        <v>1612</v>
      </c>
      <c r="C804" s="64"/>
      <c r="D804" s="64"/>
      <c r="E804" s="64"/>
      <c r="F804" s="65" t="s">
        <v>484</v>
      </c>
      <c r="G804" s="63"/>
      <c r="H804" s="64"/>
      <c r="I804" s="64"/>
    </row>
    <row r="805" spans="1:9" ht="15" customHeight="1" thickBot="1" x14ac:dyDescent="0.35">
      <c r="A805" s="705" t="s">
        <v>483</v>
      </c>
      <c r="B805" s="692" t="s">
        <v>485</v>
      </c>
      <c r="C805" s="47">
        <v>2048.3000000000002</v>
      </c>
      <c r="D805" s="298">
        <v>2000</v>
      </c>
      <c r="E805" s="298"/>
      <c r="F805" s="49"/>
      <c r="G805" s="47" t="s">
        <v>161</v>
      </c>
      <c r="H805" s="54">
        <v>288724610</v>
      </c>
      <c r="I805" s="42" t="s">
        <v>1657</v>
      </c>
    </row>
    <row r="806" spans="1:9" ht="15" customHeight="1" thickBot="1" x14ac:dyDescent="0.35">
      <c r="A806" s="706"/>
      <c r="B806" s="693"/>
      <c r="C806" s="47"/>
      <c r="D806" s="298"/>
      <c r="E806" s="298"/>
      <c r="F806" s="49"/>
      <c r="G806" s="47" t="s">
        <v>163</v>
      </c>
      <c r="H806" s="54"/>
      <c r="I806" s="42"/>
    </row>
    <row r="807" spans="1:9" ht="15" thickBot="1" x14ac:dyDescent="0.35">
      <c r="A807" s="706"/>
      <c r="B807" s="693"/>
      <c r="C807" s="47"/>
      <c r="D807" s="298"/>
      <c r="E807" s="298"/>
      <c r="F807" s="49"/>
      <c r="G807" s="47" t="s">
        <v>228</v>
      </c>
      <c r="H807" s="54"/>
      <c r="I807" s="42"/>
    </row>
    <row r="808" spans="1:9" ht="15" thickBot="1" x14ac:dyDescent="0.35">
      <c r="A808" s="706"/>
      <c r="B808" s="693"/>
      <c r="C808" s="47"/>
      <c r="D808" s="298"/>
      <c r="E808" s="298"/>
      <c r="F808" s="49"/>
      <c r="G808" s="47" t="s">
        <v>475</v>
      </c>
      <c r="H808" s="54"/>
      <c r="I808" s="42"/>
    </row>
    <row r="809" spans="1:9" ht="15" thickBot="1" x14ac:dyDescent="0.35">
      <c r="A809" s="706"/>
      <c r="B809" s="693"/>
      <c r="C809" s="47"/>
      <c r="D809" s="298"/>
      <c r="E809" s="298"/>
      <c r="F809" s="49"/>
      <c r="G809" s="47" t="s">
        <v>164</v>
      </c>
      <c r="H809" s="55"/>
      <c r="I809" s="42"/>
    </row>
    <row r="810" spans="1:9" ht="27" customHeight="1" thickBot="1" x14ac:dyDescent="0.35">
      <c r="A810" s="707"/>
      <c r="B810" s="694"/>
      <c r="C810" s="27">
        <f t="shared" ref="C810" si="192">SUM(C805:C809)</f>
        <v>2048.3000000000002</v>
      </c>
      <c r="D810" s="299">
        <f t="shared" ref="D810" si="193">SUM(D805:D809)</f>
        <v>2000</v>
      </c>
      <c r="E810" s="299">
        <f>SUM(E805:E809)</f>
        <v>0</v>
      </c>
      <c r="F810" s="48"/>
      <c r="G810" s="27" t="s">
        <v>166</v>
      </c>
      <c r="H810" s="55"/>
      <c r="I810" s="42"/>
    </row>
    <row r="811" spans="1:9" ht="15" customHeight="1" thickBot="1" x14ac:dyDescent="0.35">
      <c r="A811" s="705" t="s">
        <v>486</v>
      </c>
      <c r="B811" s="692" t="s">
        <v>487</v>
      </c>
      <c r="C811" s="47"/>
      <c r="D811" s="47"/>
      <c r="E811" s="47"/>
      <c r="F811" s="48"/>
      <c r="G811" s="27"/>
      <c r="H811" s="55"/>
      <c r="I811" s="42" t="s">
        <v>1656</v>
      </c>
    </row>
    <row r="812" spans="1:9" ht="15" thickBot="1" x14ac:dyDescent="0.35">
      <c r="A812" s="706"/>
      <c r="B812" s="693"/>
      <c r="C812" s="47"/>
      <c r="D812" s="47"/>
      <c r="E812" s="47"/>
      <c r="F812" s="48"/>
      <c r="G812" s="27"/>
      <c r="H812" s="55"/>
      <c r="I812" s="42"/>
    </row>
    <row r="813" spans="1:9" ht="15" thickBot="1" x14ac:dyDescent="0.35">
      <c r="A813" s="706"/>
      <c r="B813" s="693"/>
      <c r="C813" s="47"/>
      <c r="D813" s="47"/>
      <c r="E813" s="47"/>
      <c r="F813" s="48"/>
      <c r="G813" s="27"/>
      <c r="H813" s="55"/>
      <c r="I813" s="42"/>
    </row>
    <row r="814" spans="1:9" ht="15" thickBot="1" x14ac:dyDescent="0.35">
      <c r="A814" s="706"/>
      <c r="B814" s="693"/>
      <c r="C814" s="47"/>
      <c r="D814" s="47"/>
      <c r="E814" s="47"/>
      <c r="F814" s="48"/>
      <c r="G814" s="27"/>
      <c r="H814" s="55"/>
      <c r="I814" s="42"/>
    </row>
    <row r="815" spans="1:9" ht="15" customHeight="1" thickBot="1" x14ac:dyDescent="0.35">
      <c r="A815" s="706"/>
      <c r="B815" s="693"/>
      <c r="C815" s="47"/>
      <c r="D815" s="47"/>
      <c r="E815" s="47"/>
      <c r="F815" s="48"/>
      <c r="G815" s="27"/>
      <c r="H815" s="55"/>
      <c r="I815" s="42"/>
    </row>
    <row r="816" spans="1:9" ht="20.399999999999999" customHeight="1" thickBot="1" x14ac:dyDescent="0.35">
      <c r="A816" s="707"/>
      <c r="B816" s="694"/>
      <c r="C816" s="27">
        <f t="shared" ref="C816:D816" si="194">SUM(C811:C815)</f>
        <v>0</v>
      </c>
      <c r="D816" s="27">
        <f t="shared" si="194"/>
        <v>0</v>
      </c>
      <c r="E816" s="27">
        <f>SUM(E811:E815)</f>
        <v>0</v>
      </c>
      <c r="F816" s="48"/>
      <c r="G816" s="27"/>
      <c r="H816" s="55"/>
      <c r="I816" s="42"/>
    </row>
    <row r="817" spans="1:9" ht="26.4" customHeight="1" thickBot="1" x14ac:dyDescent="0.35">
      <c r="A817" s="44"/>
      <c r="B817" s="50" t="s">
        <v>233</v>
      </c>
      <c r="C817" s="18"/>
      <c r="D817" s="18"/>
      <c r="E817" s="18"/>
      <c r="F817" s="18"/>
      <c r="G817" s="27"/>
      <c r="H817" s="54"/>
      <c r="I817" s="54"/>
    </row>
    <row r="818" spans="1:9" ht="27" thickBot="1" x14ac:dyDescent="0.35">
      <c r="A818" s="58" t="s">
        <v>234</v>
      </c>
      <c r="B818" s="59" t="s">
        <v>488</v>
      </c>
      <c r="C818" s="60"/>
      <c r="D818" s="60"/>
      <c r="E818" s="60"/>
      <c r="F818" s="61" t="s">
        <v>303</v>
      </c>
      <c r="G818" s="59"/>
      <c r="H818" s="60"/>
      <c r="I818" s="60"/>
    </row>
    <row r="819" spans="1:9" ht="36.6" customHeight="1" thickBot="1" x14ac:dyDescent="0.35">
      <c r="A819" s="62" t="s">
        <v>235</v>
      </c>
      <c r="B819" s="63" t="s">
        <v>489</v>
      </c>
      <c r="C819" s="64"/>
      <c r="D819" s="64"/>
      <c r="E819" s="64"/>
      <c r="F819" s="65" t="s">
        <v>305</v>
      </c>
      <c r="G819" s="63"/>
      <c r="H819" s="64"/>
      <c r="I819" s="64"/>
    </row>
    <row r="820" spans="1:9" ht="15" customHeight="1" thickBot="1" x14ac:dyDescent="0.35">
      <c r="A820" s="705" t="s">
        <v>238</v>
      </c>
      <c r="B820" s="692" t="s">
        <v>1055</v>
      </c>
      <c r="C820" s="47"/>
      <c r="D820" s="47"/>
      <c r="E820" s="47"/>
      <c r="F820" s="49"/>
      <c r="G820" s="47" t="s">
        <v>161</v>
      </c>
      <c r="H820" s="54">
        <v>288724610</v>
      </c>
      <c r="I820" s="42" t="s">
        <v>382</v>
      </c>
    </row>
    <row r="821" spans="1:9" ht="15" customHeight="1" thickBot="1" x14ac:dyDescent="0.35">
      <c r="A821" s="706"/>
      <c r="B821" s="693"/>
      <c r="C821" s="47"/>
      <c r="D821" s="47"/>
      <c r="E821" s="47"/>
      <c r="F821" s="49"/>
      <c r="G821" s="47" t="s">
        <v>163</v>
      </c>
      <c r="H821" s="54"/>
      <c r="I821" s="42"/>
    </row>
    <row r="822" spans="1:9" ht="15" thickBot="1" x14ac:dyDescent="0.35">
      <c r="A822" s="706"/>
      <c r="B822" s="693"/>
      <c r="C822" s="47"/>
      <c r="D822" s="47"/>
      <c r="E822" s="47"/>
      <c r="F822" s="49"/>
      <c r="G822" s="47" t="s">
        <v>228</v>
      </c>
      <c r="H822" s="54"/>
      <c r="I822" s="42"/>
    </row>
    <row r="823" spans="1:9" ht="21" customHeight="1" thickBot="1" x14ac:dyDescent="0.35">
      <c r="A823" s="706"/>
      <c r="B823" s="693"/>
      <c r="C823" s="47"/>
      <c r="D823" s="47"/>
      <c r="E823" s="47"/>
      <c r="F823" s="49"/>
      <c r="G823" s="47" t="s">
        <v>475</v>
      </c>
      <c r="H823" s="54"/>
      <c r="I823" s="42"/>
    </row>
    <row r="824" spans="1:9" ht="15" thickBot="1" x14ac:dyDescent="0.35">
      <c r="A824" s="706"/>
      <c r="B824" s="693"/>
      <c r="C824" s="47"/>
      <c r="D824" s="47"/>
      <c r="E824" s="47"/>
      <c r="F824" s="49"/>
      <c r="G824" s="47" t="s">
        <v>164</v>
      </c>
      <c r="H824" s="55"/>
      <c r="I824" s="42"/>
    </row>
    <row r="825" spans="1:9" ht="36" customHeight="1" thickBot="1" x14ac:dyDescent="0.35">
      <c r="A825" s="707"/>
      <c r="B825" s="694"/>
      <c r="C825" s="27">
        <f t="shared" ref="C825" si="195">SUM(C820:C824)</f>
        <v>0</v>
      </c>
      <c r="D825" s="27">
        <f t="shared" ref="D825" si="196">SUM(D820:D824)</f>
        <v>0</v>
      </c>
      <c r="E825" s="27">
        <f>SUM(E820:E824)</f>
        <v>0</v>
      </c>
      <c r="F825" s="48"/>
      <c r="G825" s="27" t="s">
        <v>166</v>
      </c>
      <c r="H825" s="55"/>
      <c r="I825" s="42"/>
    </row>
    <row r="826" spans="1:9" ht="15" customHeight="1" thickBot="1" x14ac:dyDescent="0.35">
      <c r="A826" s="705" t="s">
        <v>248</v>
      </c>
      <c r="B826" s="692" t="s">
        <v>490</v>
      </c>
      <c r="C826" s="47"/>
      <c r="D826" s="47"/>
      <c r="E826" s="47"/>
      <c r="F826" s="49"/>
      <c r="G826" s="47" t="s">
        <v>161</v>
      </c>
      <c r="H826" s="54">
        <v>288724610</v>
      </c>
      <c r="I826" s="42" t="s">
        <v>382</v>
      </c>
    </row>
    <row r="827" spans="1:9" ht="15" thickBot="1" x14ac:dyDescent="0.35">
      <c r="A827" s="706"/>
      <c r="B827" s="693"/>
      <c r="C827" s="47"/>
      <c r="D827" s="47"/>
      <c r="E827" s="47"/>
      <c r="F827" s="49"/>
      <c r="G827" s="47" t="s">
        <v>163</v>
      </c>
      <c r="H827" s="54"/>
      <c r="I827" s="42"/>
    </row>
    <row r="828" spans="1:9" ht="19.2" customHeight="1" thickBot="1" x14ac:dyDescent="0.35">
      <c r="A828" s="706"/>
      <c r="B828" s="693"/>
      <c r="C828" s="47"/>
      <c r="D828" s="47"/>
      <c r="E828" s="47"/>
      <c r="F828" s="49"/>
      <c r="G828" s="47" t="s">
        <v>228</v>
      </c>
      <c r="H828" s="54"/>
      <c r="I828" s="42"/>
    </row>
    <row r="829" spans="1:9" ht="15" customHeight="1" thickBot="1" x14ac:dyDescent="0.35">
      <c r="A829" s="706"/>
      <c r="B829" s="693"/>
      <c r="C829" s="47"/>
      <c r="D829" s="47"/>
      <c r="E829" s="47"/>
      <c r="F829" s="49"/>
      <c r="G829" s="47" t="s">
        <v>475</v>
      </c>
      <c r="H829" s="54"/>
      <c r="I829" s="42"/>
    </row>
    <row r="830" spans="1:9" ht="15" thickBot="1" x14ac:dyDescent="0.35">
      <c r="A830" s="706"/>
      <c r="B830" s="693"/>
      <c r="C830" s="47"/>
      <c r="D830" s="47"/>
      <c r="E830" s="47"/>
      <c r="F830" s="49"/>
      <c r="G830" s="47" t="s">
        <v>164</v>
      </c>
      <c r="H830" s="55"/>
      <c r="I830" s="42"/>
    </row>
    <row r="831" spans="1:9" ht="19.8" customHeight="1" thickBot="1" x14ac:dyDescent="0.35">
      <c r="A831" s="707"/>
      <c r="B831" s="694"/>
      <c r="C831" s="27">
        <f t="shared" ref="C831" si="197">SUM(C826:C830)</f>
        <v>0</v>
      </c>
      <c r="D831" s="27">
        <f t="shared" ref="D831" si="198">SUM(D826:D830)</f>
        <v>0</v>
      </c>
      <c r="E831" s="27">
        <f>SUM(E826:E830)</f>
        <v>0</v>
      </c>
      <c r="F831" s="48"/>
      <c r="G831" s="27" t="s">
        <v>166</v>
      </c>
      <c r="H831" s="55"/>
      <c r="I831" s="42"/>
    </row>
    <row r="832" spans="1:9" ht="9.6" customHeight="1" thickBot="1" x14ac:dyDescent="0.35">
      <c r="A832" s="705" t="s">
        <v>368</v>
      </c>
      <c r="B832" s="692" t="s">
        <v>1117</v>
      </c>
      <c r="C832" s="47"/>
      <c r="D832" s="47"/>
      <c r="E832" s="47"/>
      <c r="F832" s="49"/>
      <c r="G832" s="47" t="s">
        <v>161</v>
      </c>
      <c r="H832" s="54">
        <v>288724610</v>
      </c>
      <c r="I832" s="42" t="s">
        <v>382</v>
      </c>
    </row>
    <row r="833" spans="1:9" ht="12.6" customHeight="1" thickBot="1" x14ac:dyDescent="0.35">
      <c r="A833" s="706"/>
      <c r="B833" s="693"/>
      <c r="C833" s="47"/>
      <c r="D833" s="47"/>
      <c r="E833" s="47"/>
      <c r="F833" s="49"/>
      <c r="G833" s="47" t="s">
        <v>163</v>
      </c>
      <c r="H833" s="54"/>
      <c r="I833" s="42"/>
    </row>
    <row r="834" spans="1:9" ht="13.8" customHeight="1" thickBot="1" x14ac:dyDescent="0.35">
      <c r="A834" s="706"/>
      <c r="B834" s="693"/>
      <c r="C834" s="47"/>
      <c r="D834" s="47"/>
      <c r="E834" s="47"/>
      <c r="F834" s="49"/>
      <c r="G834" s="47" t="s">
        <v>228</v>
      </c>
      <c r="H834" s="54"/>
      <c r="I834" s="42"/>
    </row>
    <row r="835" spans="1:9" ht="13.2" customHeight="1" thickBot="1" x14ac:dyDescent="0.35">
      <c r="A835" s="706"/>
      <c r="B835" s="693"/>
      <c r="C835" s="47"/>
      <c r="D835" s="47"/>
      <c r="E835" s="47"/>
      <c r="F835" s="49"/>
      <c r="G835" s="47" t="s">
        <v>475</v>
      </c>
      <c r="H835" s="54"/>
      <c r="I835" s="42"/>
    </row>
    <row r="836" spans="1:9" ht="15" thickBot="1" x14ac:dyDescent="0.35">
      <c r="A836" s="706"/>
      <c r="B836" s="693"/>
      <c r="C836" s="47"/>
      <c r="D836" s="47"/>
      <c r="E836" s="47"/>
      <c r="F836" s="49"/>
      <c r="G836" s="47" t="s">
        <v>164</v>
      </c>
      <c r="H836" s="55"/>
      <c r="I836" s="42"/>
    </row>
    <row r="837" spans="1:9" ht="15" thickBot="1" x14ac:dyDescent="0.35">
      <c r="A837" s="707"/>
      <c r="B837" s="694"/>
      <c r="C837" s="27">
        <f t="shared" ref="C837" si="199">SUM(C832:C836)</f>
        <v>0</v>
      </c>
      <c r="D837" s="27">
        <f t="shared" ref="D837" si="200">SUM(D832:D836)</f>
        <v>0</v>
      </c>
      <c r="E837" s="27">
        <f>SUM(E832:E836)</f>
        <v>0</v>
      </c>
      <c r="F837" s="48"/>
      <c r="G837" s="27" t="s">
        <v>166</v>
      </c>
      <c r="H837" s="55"/>
      <c r="I837" s="42"/>
    </row>
    <row r="838" spans="1:9" ht="15" customHeight="1" thickBot="1" x14ac:dyDescent="0.35">
      <c r="A838" s="705" t="s">
        <v>369</v>
      </c>
      <c r="B838" s="692" t="s">
        <v>491</v>
      </c>
      <c r="C838" s="298">
        <v>50</v>
      </c>
      <c r="D838" s="298">
        <v>53</v>
      </c>
      <c r="E838" s="298">
        <v>55</v>
      </c>
      <c r="F838" s="49"/>
      <c r="G838" s="47" t="s">
        <v>161</v>
      </c>
      <c r="H838" s="54">
        <v>288724610</v>
      </c>
      <c r="I838" s="42" t="s">
        <v>382</v>
      </c>
    </row>
    <row r="839" spans="1:9" ht="15" thickBot="1" x14ac:dyDescent="0.35">
      <c r="A839" s="706"/>
      <c r="B839" s="693"/>
      <c r="C839" s="298"/>
      <c r="D839" s="298"/>
      <c r="E839" s="298"/>
      <c r="F839" s="49"/>
      <c r="G839" s="47" t="s">
        <v>163</v>
      </c>
      <c r="H839" s="54"/>
      <c r="I839" s="42"/>
    </row>
    <row r="840" spans="1:9" ht="15" thickBot="1" x14ac:dyDescent="0.35">
      <c r="A840" s="706"/>
      <c r="B840" s="693"/>
      <c r="C840" s="298"/>
      <c r="D840" s="298"/>
      <c r="E840" s="298"/>
      <c r="F840" s="49"/>
      <c r="G840" s="47" t="s">
        <v>228</v>
      </c>
      <c r="H840" s="54"/>
      <c r="I840" s="42"/>
    </row>
    <row r="841" spans="1:9" ht="15" thickBot="1" x14ac:dyDescent="0.35">
      <c r="A841" s="706"/>
      <c r="B841" s="693"/>
      <c r="C841" s="298"/>
      <c r="D841" s="298"/>
      <c r="E841" s="298"/>
      <c r="F841" s="49"/>
      <c r="G841" s="47" t="s">
        <v>475</v>
      </c>
      <c r="H841" s="54"/>
      <c r="I841" s="42"/>
    </row>
    <row r="842" spans="1:9" ht="15" thickBot="1" x14ac:dyDescent="0.35">
      <c r="A842" s="706"/>
      <c r="B842" s="693"/>
      <c r="C842" s="298"/>
      <c r="D842" s="298"/>
      <c r="E842" s="298"/>
      <c r="F842" s="49"/>
      <c r="G842" s="47" t="s">
        <v>164</v>
      </c>
      <c r="H842" s="55"/>
      <c r="I842" s="42"/>
    </row>
    <row r="843" spans="1:9" ht="15" customHeight="1" thickBot="1" x14ac:dyDescent="0.35">
      <c r="A843" s="707"/>
      <c r="B843" s="694"/>
      <c r="C843" s="299">
        <f t="shared" ref="C843" si="201">SUM(C838:C842)</f>
        <v>50</v>
      </c>
      <c r="D843" s="299">
        <f t="shared" ref="D843" si="202">SUM(D838:D842)</f>
        <v>53</v>
      </c>
      <c r="E843" s="299">
        <f>SUM(E838:E842)</f>
        <v>55</v>
      </c>
      <c r="F843" s="48"/>
      <c r="G843" s="27" t="s">
        <v>166</v>
      </c>
      <c r="H843" s="55"/>
      <c r="I843" s="42"/>
    </row>
    <row r="844" spans="1:9" ht="27" thickBot="1" x14ac:dyDescent="0.35">
      <c r="A844" s="58" t="s">
        <v>234</v>
      </c>
      <c r="B844" s="59" t="s">
        <v>488</v>
      </c>
      <c r="C844" s="60"/>
      <c r="D844" s="60"/>
      <c r="E844" s="60"/>
      <c r="F844" s="61" t="s">
        <v>303</v>
      </c>
      <c r="G844" s="59"/>
      <c r="H844" s="60"/>
      <c r="I844" s="60"/>
    </row>
    <row r="845" spans="1:9" ht="27" thickBot="1" x14ac:dyDescent="0.35">
      <c r="A845" s="62" t="s">
        <v>372</v>
      </c>
      <c r="B845" s="63" t="s">
        <v>492</v>
      </c>
      <c r="C845" s="64"/>
      <c r="D845" s="64"/>
      <c r="E845" s="64"/>
      <c r="F845" s="65" t="s">
        <v>314</v>
      </c>
      <c r="G845" s="63"/>
      <c r="H845" s="64"/>
      <c r="I845" s="64"/>
    </row>
    <row r="846" spans="1:9" ht="15" thickBot="1" x14ac:dyDescent="0.35">
      <c r="A846" s="705" t="s">
        <v>375</v>
      </c>
      <c r="B846" s="692" t="s">
        <v>493</v>
      </c>
      <c r="C846" s="47">
        <v>116.4</v>
      </c>
      <c r="D846" s="298">
        <v>118</v>
      </c>
      <c r="E846" s="298">
        <v>120</v>
      </c>
      <c r="F846" s="49"/>
      <c r="G846" s="47" t="s">
        <v>161</v>
      </c>
      <c r="H846" s="54">
        <v>288724610</v>
      </c>
      <c r="I846" s="42" t="s">
        <v>382</v>
      </c>
    </row>
    <row r="847" spans="1:9" ht="15" thickBot="1" x14ac:dyDescent="0.35">
      <c r="A847" s="706"/>
      <c r="B847" s="693"/>
      <c r="C847" s="47"/>
      <c r="D847" s="298"/>
      <c r="E847" s="298"/>
      <c r="F847" s="49"/>
      <c r="G847" s="47" t="s">
        <v>163</v>
      </c>
      <c r="H847" s="54"/>
      <c r="I847" s="42"/>
    </row>
    <row r="848" spans="1:9" ht="15" thickBot="1" x14ac:dyDescent="0.35">
      <c r="A848" s="706"/>
      <c r="B848" s="693"/>
      <c r="C848" s="47"/>
      <c r="D848" s="298"/>
      <c r="E848" s="298"/>
      <c r="F848" s="49"/>
      <c r="G848" s="47" t="s">
        <v>228</v>
      </c>
      <c r="H848" s="54"/>
      <c r="I848" s="42"/>
    </row>
    <row r="849" spans="1:9" ht="15" customHeight="1" thickBot="1" x14ac:dyDescent="0.35">
      <c r="A849" s="706"/>
      <c r="B849" s="693"/>
      <c r="C849" s="47"/>
      <c r="D849" s="298"/>
      <c r="E849" s="298"/>
      <c r="F849" s="49"/>
      <c r="G849" s="47" t="s">
        <v>475</v>
      </c>
      <c r="H849" s="54"/>
      <c r="I849" s="42"/>
    </row>
    <row r="850" spans="1:9" ht="15" thickBot="1" x14ac:dyDescent="0.35">
      <c r="A850" s="706"/>
      <c r="B850" s="693"/>
      <c r="C850" s="47"/>
      <c r="D850" s="298"/>
      <c r="E850" s="298"/>
      <c r="F850" s="49"/>
      <c r="G850" s="47" t="s">
        <v>164</v>
      </c>
      <c r="H850" s="55"/>
      <c r="I850" s="42"/>
    </row>
    <row r="851" spans="1:9" ht="15" thickBot="1" x14ac:dyDescent="0.35">
      <c r="A851" s="707"/>
      <c r="B851" s="694"/>
      <c r="C851" s="27">
        <f t="shared" ref="C851" si="203">SUM(C846:C850)</f>
        <v>116.4</v>
      </c>
      <c r="D851" s="299">
        <f t="shared" ref="D851" si="204">SUM(D846:D850)</f>
        <v>118</v>
      </c>
      <c r="E851" s="299">
        <f>SUM(E846:E850)</f>
        <v>120</v>
      </c>
      <c r="F851" s="48"/>
      <c r="G851" s="27" t="s">
        <v>166</v>
      </c>
      <c r="H851" s="55"/>
      <c r="I851" s="42"/>
    </row>
    <row r="852" spans="1:9" ht="15" thickBot="1" x14ac:dyDescent="0.35">
      <c r="A852" s="705" t="s">
        <v>377</v>
      </c>
      <c r="B852" s="692" t="s">
        <v>494</v>
      </c>
      <c r="C852" s="298">
        <v>4072</v>
      </c>
      <c r="D852" s="298">
        <v>4275</v>
      </c>
      <c r="E852" s="298">
        <v>4489</v>
      </c>
      <c r="F852" s="49"/>
      <c r="G852" s="47" t="s">
        <v>161</v>
      </c>
      <c r="H852" s="54">
        <v>288724610</v>
      </c>
      <c r="I852" s="42" t="s">
        <v>1656</v>
      </c>
    </row>
    <row r="853" spans="1:9" ht="15" thickBot="1" x14ac:dyDescent="0.35">
      <c r="A853" s="706"/>
      <c r="B853" s="693"/>
      <c r="C853" s="298"/>
      <c r="D853" s="298"/>
      <c r="E853" s="298"/>
      <c r="F853" s="49"/>
      <c r="G853" s="47" t="s">
        <v>163</v>
      </c>
      <c r="H853" s="54"/>
      <c r="I853" s="42"/>
    </row>
    <row r="854" spans="1:9" ht="15" thickBot="1" x14ac:dyDescent="0.35">
      <c r="A854" s="706"/>
      <c r="B854" s="693"/>
      <c r="C854" s="298"/>
      <c r="D854" s="298"/>
      <c r="E854" s="298"/>
      <c r="F854" s="49"/>
      <c r="G854" s="47" t="s">
        <v>228</v>
      </c>
      <c r="H854" s="54"/>
      <c r="I854" s="42"/>
    </row>
    <row r="855" spans="1:9" ht="15" customHeight="1" thickBot="1" x14ac:dyDescent="0.35">
      <c r="A855" s="706"/>
      <c r="B855" s="693"/>
      <c r="C855" s="298"/>
      <c r="D855" s="298"/>
      <c r="E855" s="298"/>
      <c r="F855" s="49"/>
      <c r="G855" s="47" t="s">
        <v>475</v>
      </c>
      <c r="H855" s="54"/>
      <c r="I855" s="42"/>
    </row>
    <row r="856" spans="1:9" ht="15" thickBot="1" x14ac:dyDescent="0.35">
      <c r="A856" s="706"/>
      <c r="B856" s="693"/>
      <c r="C856" s="298"/>
      <c r="D856" s="298"/>
      <c r="E856" s="298"/>
      <c r="F856" s="49"/>
      <c r="G856" s="47" t="s">
        <v>164</v>
      </c>
      <c r="H856" s="55"/>
      <c r="I856" s="42"/>
    </row>
    <row r="857" spans="1:9" ht="15" thickBot="1" x14ac:dyDescent="0.35">
      <c r="A857" s="707"/>
      <c r="B857" s="694"/>
      <c r="C857" s="299">
        <f t="shared" ref="C857" si="205">SUM(C852:C856)</f>
        <v>4072</v>
      </c>
      <c r="D857" s="299">
        <f t="shared" ref="D857" si="206">SUM(D852:D856)</f>
        <v>4275</v>
      </c>
      <c r="E857" s="299">
        <f>SUM(E852:E856)</f>
        <v>4489</v>
      </c>
      <c r="F857" s="48"/>
      <c r="G857" s="27" t="s">
        <v>166</v>
      </c>
      <c r="H857" s="55"/>
      <c r="I857" s="42"/>
    </row>
    <row r="858" spans="1:9" ht="15" customHeight="1" thickBot="1" x14ac:dyDescent="0.35">
      <c r="A858" s="705" t="s">
        <v>378</v>
      </c>
      <c r="B858" s="692" t="s">
        <v>495</v>
      </c>
      <c r="C858" s="47">
        <v>1110.7</v>
      </c>
      <c r="D858" s="298">
        <v>1166</v>
      </c>
      <c r="E858" s="298">
        <v>1225</v>
      </c>
      <c r="F858" s="49"/>
      <c r="G858" s="47" t="s">
        <v>161</v>
      </c>
      <c r="H858" s="54">
        <v>288724610</v>
      </c>
      <c r="I858" s="42" t="s">
        <v>1658</v>
      </c>
    </row>
    <row r="859" spans="1:9" ht="15" thickBot="1" x14ac:dyDescent="0.35">
      <c r="A859" s="706"/>
      <c r="B859" s="693"/>
      <c r="C859" s="47"/>
      <c r="D859" s="298"/>
      <c r="E859" s="298"/>
      <c r="F859" s="49"/>
      <c r="G859" s="47" t="s">
        <v>163</v>
      </c>
      <c r="H859" s="54"/>
      <c r="I859" s="42"/>
    </row>
    <row r="860" spans="1:9" ht="15" thickBot="1" x14ac:dyDescent="0.35">
      <c r="A860" s="706"/>
      <c r="B860" s="693"/>
      <c r="C860" s="47"/>
      <c r="D860" s="298"/>
      <c r="E860" s="298"/>
      <c r="F860" s="49"/>
      <c r="G860" s="47" t="s">
        <v>228</v>
      </c>
      <c r="H860" s="54"/>
      <c r="I860" s="42"/>
    </row>
    <row r="861" spans="1:9" ht="15" customHeight="1" thickBot="1" x14ac:dyDescent="0.35">
      <c r="A861" s="706"/>
      <c r="B861" s="693"/>
      <c r="C861" s="47"/>
      <c r="D861" s="298"/>
      <c r="E861" s="298"/>
      <c r="F861" s="49"/>
      <c r="G861" s="47" t="s">
        <v>475</v>
      </c>
      <c r="H861" s="54"/>
      <c r="I861" s="42"/>
    </row>
    <row r="862" spans="1:9" ht="15" thickBot="1" x14ac:dyDescent="0.35">
      <c r="A862" s="706"/>
      <c r="B862" s="693"/>
      <c r="C862" s="47"/>
      <c r="D862" s="298"/>
      <c r="E862" s="298"/>
      <c r="F862" s="49"/>
      <c r="G862" s="47" t="s">
        <v>164</v>
      </c>
      <c r="H862" s="55"/>
      <c r="I862" s="42"/>
    </row>
    <row r="863" spans="1:9" ht="15" thickBot="1" x14ac:dyDescent="0.35">
      <c r="A863" s="707"/>
      <c r="B863" s="694"/>
      <c r="C863" s="27">
        <f t="shared" ref="C863" si="207">SUM(C858:C862)</f>
        <v>1110.7</v>
      </c>
      <c r="D863" s="299">
        <f t="shared" ref="D863" si="208">SUM(D858:D862)</f>
        <v>1166</v>
      </c>
      <c r="E863" s="299">
        <f>SUM(E858:E862)</f>
        <v>1225</v>
      </c>
      <c r="F863" s="48"/>
      <c r="G863" s="27" t="s">
        <v>166</v>
      </c>
      <c r="H863" s="55"/>
      <c r="I863" s="42"/>
    </row>
    <row r="864" spans="1:9" ht="15" thickBot="1" x14ac:dyDescent="0.35">
      <c r="A864" s="44"/>
      <c r="B864" s="50" t="s">
        <v>251</v>
      </c>
      <c r="C864" s="18"/>
      <c r="D864" s="18"/>
      <c r="E864" s="18"/>
      <c r="F864" s="18"/>
      <c r="G864" s="27"/>
      <c r="H864" s="54"/>
      <c r="I864" s="54"/>
    </row>
    <row r="865" spans="1:9" ht="15" thickBot="1" x14ac:dyDescent="0.35">
      <c r="A865" s="58" t="s">
        <v>252</v>
      </c>
      <c r="B865" s="59" t="s">
        <v>496</v>
      </c>
      <c r="C865" s="60"/>
      <c r="D865" s="60"/>
      <c r="E865" s="60"/>
      <c r="F865" s="61" t="s">
        <v>320</v>
      </c>
      <c r="G865" s="59"/>
      <c r="H865" s="60"/>
      <c r="I865" s="60"/>
    </row>
    <row r="866" spans="1:9" ht="27" thickBot="1" x14ac:dyDescent="0.35">
      <c r="A866" s="62" t="s">
        <v>253</v>
      </c>
      <c r="B866" s="63" t="s">
        <v>366</v>
      </c>
      <c r="C866" s="64"/>
      <c r="D866" s="64"/>
      <c r="E866" s="64"/>
      <c r="F866" s="65" t="s">
        <v>322</v>
      </c>
      <c r="G866" s="63"/>
      <c r="H866" s="64"/>
      <c r="I866" s="64"/>
    </row>
    <row r="867" spans="1:9" ht="15" customHeight="1" thickBot="1" x14ac:dyDescent="0.35">
      <c r="A867" s="705" t="s">
        <v>254</v>
      </c>
      <c r="B867" s="692" t="s">
        <v>328</v>
      </c>
      <c r="C867" s="298">
        <v>2212.3000000000002</v>
      </c>
      <c r="D867" s="298">
        <v>2330</v>
      </c>
      <c r="E867" s="298">
        <v>2446</v>
      </c>
      <c r="F867" s="49"/>
      <c r="G867" s="47" t="s">
        <v>161</v>
      </c>
      <c r="H867" s="54">
        <v>288724610</v>
      </c>
      <c r="I867" s="42" t="s">
        <v>1656</v>
      </c>
    </row>
    <row r="868" spans="1:9" ht="15" thickBot="1" x14ac:dyDescent="0.35">
      <c r="A868" s="706"/>
      <c r="B868" s="693"/>
      <c r="C868" s="298"/>
      <c r="D868" s="298"/>
      <c r="E868" s="298"/>
      <c r="F868" s="49"/>
      <c r="G868" s="47" t="s">
        <v>163</v>
      </c>
      <c r="H868" s="54"/>
      <c r="I868" s="42"/>
    </row>
    <row r="869" spans="1:9" ht="15" thickBot="1" x14ac:dyDescent="0.35">
      <c r="A869" s="706"/>
      <c r="B869" s="693"/>
      <c r="C869" s="298"/>
      <c r="D869" s="298"/>
      <c r="E869" s="298"/>
      <c r="F869" s="49"/>
      <c r="G869" s="47" t="s">
        <v>228</v>
      </c>
      <c r="H869" s="54"/>
      <c r="I869" s="42"/>
    </row>
    <row r="870" spans="1:9" ht="15" thickBot="1" x14ac:dyDescent="0.35">
      <c r="A870" s="706"/>
      <c r="B870" s="693"/>
      <c r="C870" s="298">
        <v>3727.3</v>
      </c>
      <c r="D870" s="298">
        <v>3560</v>
      </c>
      <c r="E870" s="298">
        <v>3738</v>
      </c>
      <c r="F870" s="49"/>
      <c r="G870" s="47" t="s">
        <v>475</v>
      </c>
      <c r="H870" s="54"/>
      <c r="I870" s="42"/>
    </row>
    <row r="871" spans="1:9" ht="15" thickBot="1" x14ac:dyDescent="0.35">
      <c r="A871" s="706"/>
      <c r="B871" s="693"/>
      <c r="C871" s="298">
        <v>360.8</v>
      </c>
      <c r="D871" s="298"/>
      <c r="E871" s="298"/>
      <c r="F871" s="49"/>
      <c r="G871" s="47" t="s">
        <v>164</v>
      </c>
      <c r="H871" s="55"/>
      <c r="I871" s="42"/>
    </row>
    <row r="872" spans="1:9" ht="15" thickBot="1" x14ac:dyDescent="0.35">
      <c r="A872" s="707"/>
      <c r="B872" s="694"/>
      <c r="C872" s="299">
        <f t="shared" ref="C872" si="209">SUM(C867:C871)</f>
        <v>6300.4000000000005</v>
      </c>
      <c r="D872" s="299">
        <f t="shared" ref="D872" si="210">SUM(D867:D871)</f>
        <v>5890</v>
      </c>
      <c r="E872" s="299">
        <f>SUM(E867:E871)</f>
        <v>6184</v>
      </c>
      <c r="F872" s="48"/>
      <c r="G872" s="27" t="s">
        <v>166</v>
      </c>
      <c r="H872" s="55"/>
      <c r="I872" s="42"/>
    </row>
    <row r="873" spans="1:9" ht="15" customHeight="1" thickBot="1" x14ac:dyDescent="0.35">
      <c r="A873" s="705" t="s">
        <v>261</v>
      </c>
      <c r="B873" s="692" t="s">
        <v>501</v>
      </c>
      <c r="C873" s="47">
        <v>1315.3</v>
      </c>
      <c r="D873" s="298">
        <v>1381</v>
      </c>
      <c r="E873" s="298">
        <v>1450</v>
      </c>
      <c r="F873" s="49"/>
      <c r="G873" s="47" t="s">
        <v>161</v>
      </c>
      <c r="H873" s="54">
        <v>288724610</v>
      </c>
      <c r="I873" s="42" t="s">
        <v>382</v>
      </c>
    </row>
    <row r="874" spans="1:9" ht="15" thickBot="1" x14ac:dyDescent="0.35">
      <c r="A874" s="706"/>
      <c r="B874" s="693"/>
      <c r="C874" s="47"/>
      <c r="D874" s="298"/>
      <c r="E874" s="298"/>
      <c r="F874" s="49"/>
      <c r="G874" s="47" t="s">
        <v>163</v>
      </c>
      <c r="H874" s="54"/>
      <c r="I874" s="42"/>
    </row>
    <row r="875" spans="1:9" ht="15" thickBot="1" x14ac:dyDescent="0.35">
      <c r="A875" s="706"/>
      <c r="B875" s="693"/>
      <c r="C875" s="47"/>
      <c r="D875" s="298"/>
      <c r="E875" s="298"/>
      <c r="F875" s="49"/>
      <c r="G875" s="47" t="s">
        <v>228</v>
      </c>
      <c r="H875" s="54"/>
      <c r="I875" s="42"/>
    </row>
    <row r="876" spans="1:9" ht="15" thickBot="1" x14ac:dyDescent="0.35">
      <c r="A876" s="706"/>
      <c r="B876" s="693"/>
      <c r="C876" s="47"/>
      <c r="D876" s="298"/>
      <c r="E876" s="298"/>
      <c r="F876" s="49"/>
      <c r="G876" s="47" t="s">
        <v>475</v>
      </c>
      <c r="H876" s="54"/>
      <c r="I876" s="42"/>
    </row>
    <row r="877" spans="1:9" ht="15" thickBot="1" x14ac:dyDescent="0.35">
      <c r="A877" s="706"/>
      <c r="B877" s="693"/>
      <c r="C877" s="47"/>
      <c r="D877" s="298"/>
      <c r="E877" s="298"/>
      <c r="F877" s="49"/>
      <c r="G877" s="47" t="s">
        <v>164</v>
      </c>
      <c r="H877" s="55"/>
      <c r="I877" s="42"/>
    </row>
    <row r="878" spans="1:9" ht="15" thickBot="1" x14ac:dyDescent="0.35">
      <c r="A878" s="707"/>
      <c r="B878" s="694"/>
      <c r="C878" s="27">
        <f t="shared" ref="C878" si="211">SUM(C873:C877)</f>
        <v>1315.3</v>
      </c>
      <c r="D878" s="299">
        <f t="shared" ref="D878" si="212">SUM(D873:D877)</f>
        <v>1381</v>
      </c>
      <c r="E878" s="299">
        <f>SUM(E873:E877)</f>
        <v>1450</v>
      </c>
      <c r="F878" s="48"/>
      <c r="G878" s="27" t="s">
        <v>166</v>
      </c>
      <c r="H878" s="55"/>
      <c r="I878" s="42"/>
    </row>
    <row r="879" spans="1:9" ht="15" thickBot="1" x14ac:dyDescent="0.35">
      <c r="A879" s="705" t="s">
        <v>497</v>
      </c>
      <c r="B879" s="692" t="s">
        <v>502</v>
      </c>
      <c r="C879" s="298">
        <v>10</v>
      </c>
      <c r="D879" s="298">
        <v>11</v>
      </c>
      <c r="E879" s="298">
        <v>12</v>
      </c>
      <c r="F879" s="49"/>
      <c r="G879" s="47" t="s">
        <v>161</v>
      </c>
      <c r="H879" s="54">
        <v>288724610</v>
      </c>
      <c r="I879" s="42" t="s">
        <v>382</v>
      </c>
    </row>
    <row r="880" spans="1:9" ht="15" thickBot="1" x14ac:dyDescent="0.35">
      <c r="A880" s="706"/>
      <c r="B880" s="693"/>
      <c r="C880" s="298"/>
      <c r="D880" s="298"/>
      <c r="E880" s="298"/>
      <c r="F880" s="49"/>
      <c r="G880" s="47" t="s">
        <v>163</v>
      </c>
      <c r="H880" s="54"/>
      <c r="I880" s="42"/>
    </row>
    <row r="881" spans="1:9" ht="15" thickBot="1" x14ac:dyDescent="0.35">
      <c r="A881" s="706"/>
      <c r="B881" s="693"/>
      <c r="C881" s="298"/>
      <c r="D881" s="298"/>
      <c r="E881" s="298"/>
      <c r="F881" s="49"/>
      <c r="G881" s="47" t="s">
        <v>228</v>
      </c>
      <c r="H881" s="54"/>
      <c r="I881" s="42"/>
    </row>
    <row r="882" spans="1:9" ht="15" thickBot="1" x14ac:dyDescent="0.35">
      <c r="A882" s="706"/>
      <c r="B882" s="693"/>
      <c r="C882" s="298"/>
      <c r="D882" s="298"/>
      <c r="E882" s="298"/>
      <c r="F882" s="49"/>
      <c r="G882" s="47" t="s">
        <v>475</v>
      </c>
      <c r="H882" s="54"/>
      <c r="I882" s="42"/>
    </row>
    <row r="883" spans="1:9" ht="15" thickBot="1" x14ac:dyDescent="0.35">
      <c r="A883" s="706"/>
      <c r="B883" s="693"/>
      <c r="C883" s="298"/>
      <c r="D883" s="298"/>
      <c r="E883" s="298"/>
      <c r="F883" s="49"/>
      <c r="G883" s="47" t="s">
        <v>164</v>
      </c>
      <c r="H883" s="55"/>
      <c r="I883" s="42"/>
    </row>
    <row r="884" spans="1:9" ht="15" thickBot="1" x14ac:dyDescent="0.35">
      <c r="A884" s="707"/>
      <c r="B884" s="694"/>
      <c r="C884" s="299">
        <f t="shared" ref="C884" si="213">SUM(C879:C883)</f>
        <v>10</v>
      </c>
      <c r="D884" s="299">
        <f t="shared" ref="D884" si="214">SUM(D879:D883)</f>
        <v>11</v>
      </c>
      <c r="E884" s="299">
        <f>SUM(E879:E883)</f>
        <v>12</v>
      </c>
      <c r="F884" s="48"/>
      <c r="G884" s="27" t="s">
        <v>166</v>
      </c>
      <c r="H884" s="55"/>
      <c r="I884" s="42"/>
    </row>
    <row r="885" spans="1:9" ht="15" customHeight="1" thickBot="1" x14ac:dyDescent="0.35">
      <c r="A885" s="705" t="s">
        <v>498</v>
      </c>
      <c r="B885" s="692" t="s">
        <v>503</v>
      </c>
      <c r="C885" s="298">
        <v>40</v>
      </c>
      <c r="D885" s="298">
        <v>42</v>
      </c>
      <c r="E885" s="298">
        <v>44</v>
      </c>
      <c r="F885" s="49"/>
      <c r="G885" s="47" t="s">
        <v>161</v>
      </c>
      <c r="H885" s="54">
        <v>288724610</v>
      </c>
      <c r="I885" s="42" t="s">
        <v>1657</v>
      </c>
    </row>
    <row r="886" spans="1:9" ht="15" thickBot="1" x14ac:dyDescent="0.35">
      <c r="A886" s="706"/>
      <c r="B886" s="693"/>
      <c r="C886" s="298"/>
      <c r="D886" s="298"/>
      <c r="E886" s="298"/>
      <c r="F886" s="49"/>
      <c r="G886" s="47" t="s">
        <v>163</v>
      </c>
      <c r="H886" s="54"/>
      <c r="I886" s="42"/>
    </row>
    <row r="887" spans="1:9" ht="15" thickBot="1" x14ac:dyDescent="0.35">
      <c r="A887" s="706"/>
      <c r="B887" s="693"/>
      <c r="C887" s="298"/>
      <c r="D887" s="298"/>
      <c r="E887" s="298"/>
      <c r="F887" s="49"/>
      <c r="G887" s="47" t="s">
        <v>228</v>
      </c>
      <c r="H887" s="54"/>
      <c r="I887" s="42"/>
    </row>
    <row r="888" spans="1:9" ht="15" thickBot="1" x14ac:dyDescent="0.35">
      <c r="A888" s="706"/>
      <c r="B888" s="693"/>
      <c r="C888" s="298">
        <v>60</v>
      </c>
      <c r="D888" s="298">
        <v>63</v>
      </c>
      <c r="E888" s="298">
        <v>66</v>
      </c>
      <c r="F888" s="49"/>
      <c r="G888" s="47" t="s">
        <v>475</v>
      </c>
      <c r="H888" s="54"/>
      <c r="I888" s="42"/>
    </row>
    <row r="889" spans="1:9" ht="15" thickBot="1" x14ac:dyDescent="0.35">
      <c r="A889" s="706"/>
      <c r="B889" s="693"/>
      <c r="C889" s="298"/>
      <c r="D889" s="298"/>
      <c r="E889" s="298"/>
      <c r="F889" s="49"/>
      <c r="G889" s="47" t="s">
        <v>164</v>
      </c>
      <c r="H889" s="55"/>
      <c r="I889" s="42"/>
    </row>
    <row r="890" spans="1:9" ht="15" thickBot="1" x14ac:dyDescent="0.35">
      <c r="A890" s="707"/>
      <c r="B890" s="694"/>
      <c r="C890" s="299">
        <f t="shared" ref="C890" si="215">SUM(C885:C889)</f>
        <v>100</v>
      </c>
      <c r="D890" s="299">
        <f t="shared" ref="D890" si="216">SUM(D885:D889)</f>
        <v>105</v>
      </c>
      <c r="E890" s="299">
        <f>SUM(E885:E889)</f>
        <v>110</v>
      </c>
      <c r="F890" s="48"/>
      <c r="G890" s="27" t="s">
        <v>166</v>
      </c>
      <c r="H890" s="55"/>
      <c r="I890" s="42"/>
    </row>
    <row r="891" spans="1:9" ht="15" customHeight="1" thickBot="1" x14ac:dyDescent="0.35">
      <c r="A891" s="705" t="s">
        <v>499</v>
      </c>
      <c r="B891" s="692" t="s">
        <v>504</v>
      </c>
      <c r="C891" s="298">
        <v>124</v>
      </c>
      <c r="D891" s="298">
        <v>130</v>
      </c>
      <c r="E891" s="298">
        <v>137</v>
      </c>
      <c r="F891" s="49"/>
      <c r="G891" s="47" t="s">
        <v>161</v>
      </c>
      <c r="H891" s="54">
        <v>288724610</v>
      </c>
      <c r="I891" s="42" t="s">
        <v>382</v>
      </c>
    </row>
    <row r="892" spans="1:9" ht="15" thickBot="1" x14ac:dyDescent="0.35">
      <c r="A892" s="706"/>
      <c r="B892" s="693"/>
      <c r="C892" s="298"/>
      <c r="D892" s="298"/>
      <c r="E892" s="298"/>
      <c r="F892" s="49"/>
      <c r="G892" s="47" t="s">
        <v>163</v>
      </c>
      <c r="H892" s="54"/>
      <c r="I892" s="42"/>
    </row>
    <row r="893" spans="1:9" ht="15" thickBot="1" x14ac:dyDescent="0.35">
      <c r="A893" s="706"/>
      <c r="B893" s="693"/>
      <c r="C893" s="298"/>
      <c r="D893" s="298"/>
      <c r="E893" s="298"/>
      <c r="F893" s="49"/>
      <c r="G893" s="47" t="s">
        <v>228</v>
      </c>
      <c r="H893" s="54"/>
      <c r="I893" s="42"/>
    </row>
    <row r="894" spans="1:9" ht="15" customHeight="1" thickBot="1" x14ac:dyDescent="0.35">
      <c r="A894" s="706"/>
      <c r="B894" s="693"/>
      <c r="C894" s="298">
        <v>400</v>
      </c>
      <c r="D894" s="298">
        <v>420</v>
      </c>
      <c r="E894" s="298">
        <v>440</v>
      </c>
      <c r="F894" s="49"/>
      <c r="G894" s="47" t="s">
        <v>475</v>
      </c>
      <c r="H894" s="54"/>
      <c r="I894" s="42"/>
    </row>
    <row r="895" spans="1:9" ht="15" thickBot="1" x14ac:dyDescent="0.35">
      <c r="A895" s="706"/>
      <c r="B895" s="693"/>
      <c r="C895" s="298"/>
      <c r="D895" s="298"/>
      <c r="E895" s="298"/>
      <c r="F895" s="49"/>
      <c r="G895" s="47" t="s">
        <v>164</v>
      </c>
      <c r="H895" s="55"/>
      <c r="I895" s="42"/>
    </row>
    <row r="896" spans="1:9" ht="21.6" customHeight="1" thickBot="1" x14ac:dyDescent="0.35">
      <c r="A896" s="707"/>
      <c r="B896" s="694"/>
      <c r="C896" s="299">
        <f t="shared" ref="C896" si="217">SUM(C891:C895)</f>
        <v>524</v>
      </c>
      <c r="D896" s="299">
        <f t="shared" ref="D896" si="218">SUM(D891:D895)</f>
        <v>550</v>
      </c>
      <c r="E896" s="299">
        <f>SUM(E891:E895)</f>
        <v>577</v>
      </c>
      <c r="F896" s="48"/>
      <c r="G896" s="27" t="s">
        <v>166</v>
      </c>
      <c r="H896" s="55"/>
      <c r="I896" s="42"/>
    </row>
    <row r="897" spans="1:9" ht="15" customHeight="1" thickBot="1" x14ac:dyDescent="0.35">
      <c r="A897" s="705" t="s">
        <v>500</v>
      </c>
      <c r="B897" s="692" t="s">
        <v>505</v>
      </c>
      <c r="C897" s="298">
        <v>625</v>
      </c>
      <c r="D897" s="298">
        <v>650</v>
      </c>
      <c r="E897" s="298">
        <v>685</v>
      </c>
      <c r="F897" s="49"/>
      <c r="G897" s="47" t="s">
        <v>161</v>
      </c>
      <c r="H897" s="54">
        <v>288724610</v>
      </c>
      <c r="I897" s="42" t="s">
        <v>382</v>
      </c>
    </row>
    <row r="898" spans="1:9" ht="15" thickBot="1" x14ac:dyDescent="0.35">
      <c r="A898" s="706"/>
      <c r="B898" s="693"/>
      <c r="C898" s="298"/>
      <c r="D898" s="298"/>
      <c r="E898" s="298"/>
      <c r="F898" s="49"/>
      <c r="G898" s="47" t="s">
        <v>163</v>
      </c>
      <c r="H898" s="54"/>
      <c r="I898" s="42"/>
    </row>
    <row r="899" spans="1:9" ht="15" thickBot="1" x14ac:dyDescent="0.35">
      <c r="A899" s="706"/>
      <c r="B899" s="693"/>
      <c r="C899" s="298"/>
      <c r="D899" s="298"/>
      <c r="E899" s="298"/>
      <c r="F899" s="49"/>
      <c r="G899" s="47" t="s">
        <v>228</v>
      </c>
      <c r="H899" s="54"/>
      <c r="I899" s="42"/>
    </row>
    <row r="900" spans="1:9" ht="15" thickBot="1" x14ac:dyDescent="0.35">
      <c r="A900" s="706"/>
      <c r="B900" s="693"/>
      <c r="C900" s="298"/>
      <c r="D900" s="298"/>
      <c r="E900" s="298"/>
      <c r="F900" s="49"/>
      <c r="G900" s="47" t="s">
        <v>475</v>
      </c>
      <c r="H900" s="54"/>
      <c r="I900" s="42"/>
    </row>
    <row r="901" spans="1:9" ht="15" thickBot="1" x14ac:dyDescent="0.35">
      <c r="A901" s="706"/>
      <c r="B901" s="693"/>
      <c r="C901" s="298"/>
      <c r="D901" s="298"/>
      <c r="E901" s="298"/>
      <c r="F901" s="49"/>
      <c r="G901" s="47" t="s">
        <v>164</v>
      </c>
      <c r="H901" s="55"/>
      <c r="I901" s="42"/>
    </row>
    <row r="902" spans="1:9" ht="15" thickBot="1" x14ac:dyDescent="0.35">
      <c r="A902" s="707"/>
      <c r="B902" s="694"/>
      <c r="C902" s="299">
        <f t="shared" ref="C902" si="219">SUM(C897:C901)</f>
        <v>625</v>
      </c>
      <c r="D902" s="299">
        <f t="shared" ref="D902" si="220">SUM(D897:D901)</f>
        <v>650</v>
      </c>
      <c r="E902" s="299">
        <f>SUM(E897:E901)</f>
        <v>685</v>
      </c>
      <c r="F902" s="48"/>
      <c r="G902" s="27" t="s">
        <v>166</v>
      </c>
      <c r="H902" s="55"/>
      <c r="I902" s="42"/>
    </row>
    <row r="903" spans="1:9" ht="15" thickBot="1" x14ac:dyDescent="0.35">
      <c r="A903" s="58" t="s">
        <v>252</v>
      </c>
      <c r="B903" s="59" t="s">
        <v>496</v>
      </c>
      <c r="C903" s="60"/>
      <c r="D903" s="60"/>
      <c r="E903" s="60"/>
      <c r="F903" s="61" t="s">
        <v>320</v>
      </c>
      <c r="G903" s="59"/>
      <c r="H903" s="60"/>
      <c r="I903" s="60"/>
    </row>
    <row r="904" spans="1:9" ht="40.200000000000003" thickBot="1" x14ac:dyDescent="0.35">
      <c r="A904" s="62" t="s">
        <v>265</v>
      </c>
      <c r="B904" s="63" t="s">
        <v>506</v>
      </c>
      <c r="C904" s="64"/>
      <c r="D904" s="64"/>
      <c r="E904" s="64"/>
      <c r="F904" s="65"/>
      <c r="G904" s="63"/>
      <c r="H904" s="64"/>
      <c r="I904" s="64"/>
    </row>
    <row r="905" spans="1:9" ht="15" customHeight="1" thickBot="1" x14ac:dyDescent="0.35">
      <c r="A905" s="705" t="s">
        <v>268</v>
      </c>
      <c r="B905" s="692" t="s">
        <v>509</v>
      </c>
      <c r="C905" s="298">
        <v>220</v>
      </c>
      <c r="D905" s="298">
        <v>230</v>
      </c>
      <c r="E905" s="298">
        <v>240</v>
      </c>
      <c r="F905" s="49"/>
      <c r="G905" s="47" t="s">
        <v>161</v>
      </c>
      <c r="H905" s="54">
        <v>288724610</v>
      </c>
      <c r="I905" s="42" t="s">
        <v>1657</v>
      </c>
    </row>
    <row r="906" spans="1:9" ht="15" customHeight="1" thickBot="1" x14ac:dyDescent="0.35">
      <c r="A906" s="706"/>
      <c r="B906" s="693"/>
      <c r="C906" s="298"/>
      <c r="D906" s="298"/>
      <c r="E906" s="298"/>
      <c r="F906" s="49"/>
      <c r="G906" s="47" t="s">
        <v>163</v>
      </c>
      <c r="H906" s="54"/>
      <c r="I906" s="42"/>
    </row>
    <row r="907" spans="1:9" ht="15" thickBot="1" x14ac:dyDescent="0.35">
      <c r="A907" s="706"/>
      <c r="B907" s="693"/>
      <c r="C907" s="298"/>
      <c r="D907" s="298"/>
      <c r="E907" s="298"/>
      <c r="F907" s="49"/>
      <c r="G907" s="47" t="s">
        <v>228</v>
      </c>
      <c r="H907" s="54"/>
      <c r="I907" s="42"/>
    </row>
    <row r="908" spans="1:9" ht="15" thickBot="1" x14ac:dyDescent="0.35">
      <c r="A908" s="706"/>
      <c r="B908" s="693"/>
      <c r="C908" s="298"/>
      <c r="D908" s="298"/>
      <c r="E908" s="298"/>
      <c r="F908" s="49"/>
      <c r="G908" s="47" t="s">
        <v>475</v>
      </c>
      <c r="H908" s="54"/>
      <c r="I908" s="42"/>
    </row>
    <row r="909" spans="1:9" ht="15" thickBot="1" x14ac:dyDescent="0.35">
      <c r="A909" s="706"/>
      <c r="B909" s="693"/>
      <c r="C909" s="298"/>
      <c r="D909" s="298"/>
      <c r="E909" s="298"/>
      <c r="F909" s="49"/>
      <c r="G909" s="47" t="s">
        <v>164</v>
      </c>
      <c r="H909" s="55"/>
      <c r="I909" s="42"/>
    </row>
    <row r="910" spans="1:9" ht="15" thickBot="1" x14ac:dyDescent="0.35">
      <c r="A910" s="707"/>
      <c r="B910" s="694"/>
      <c r="C910" s="299">
        <f t="shared" ref="C910" si="221">SUM(C905:C909)</f>
        <v>220</v>
      </c>
      <c r="D910" s="299">
        <f t="shared" ref="D910" si="222">SUM(D905:D909)</f>
        <v>230</v>
      </c>
      <c r="E910" s="299">
        <f>SUM(E905:E909)</f>
        <v>240</v>
      </c>
      <c r="F910" s="48"/>
      <c r="G910" s="27" t="s">
        <v>166</v>
      </c>
      <c r="H910" s="55"/>
      <c r="I910" s="42"/>
    </row>
    <row r="911" spans="1:9" ht="15" thickBot="1" x14ac:dyDescent="0.35">
      <c r="A911" s="705" t="s">
        <v>507</v>
      </c>
      <c r="B911" s="692" t="s">
        <v>510</v>
      </c>
      <c r="C911" s="298">
        <v>4</v>
      </c>
      <c r="D911" s="298">
        <v>4.5</v>
      </c>
      <c r="E911" s="298">
        <v>5</v>
      </c>
      <c r="F911" s="49"/>
      <c r="G911" s="47" t="s">
        <v>161</v>
      </c>
      <c r="H911" s="54">
        <v>288724610</v>
      </c>
      <c r="I911" s="42" t="s">
        <v>1657</v>
      </c>
    </row>
    <row r="912" spans="1:9" ht="15" thickBot="1" x14ac:dyDescent="0.35">
      <c r="A912" s="706"/>
      <c r="B912" s="693"/>
      <c r="C912" s="298"/>
      <c r="D912" s="298"/>
      <c r="E912" s="298"/>
      <c r="F912" s="49"/>
      <c r="G912" s="47" t="s">
        <v>163</v>
      </c>
      <c r="H912" s="54"/>
      <c r="I912" s="42"/>
    </row>
    <row r="913" spans="1:12" ht="15" thickBot="1" x14ac:dyDescent="0.35">
      <c r="A913" s="706"/>
      <c r="B913" s="693"/>
      <c r="C913" s="298"/>
      <c r="D913" s="298"/>
      <c r="E913" s="298"/>
      <c r="F913" s="49"/>
      <c r="G913" s="47" t="s">
        <v>228</v>
      </c>
      <c r="H913" s="54"/>
      <c r="I913" s="42"/>
    </row>
    <row r="914" spans="1:12" ht="15" thickBot="1" x14ac:dyDescent="0.35">
      <c r="A914" s="706"/>
      <c r="B914" s="693"/>
      <c r="C914" s="298"/>
      <c r="D914" s="298"/>
      <c r="E914" s="298"/>
      <c r="F914" s="49"/>
      <c r="G914" s="47" t="s">
        <v>475</v>
      </c>
      <c r="H914" s="54"/>
      <c r="I914" s="42"/>
    </row>
    <row r="915" spans="1:12" ht="15" thickBot="1" x14ac:dyDescent="0.35">
      <c r="A915" s="706"/>
      <c r="B915" s="693"/>
      <c r="C915" s="298"/>
      <c r="D915" s="298"/>
      <c r="E915" s="298"/>
      <c r="F915" s="49"/>
      <c r="G915" s="47" t="s">
        <v>164</v>
      </c>
      <c r="H915" s="55"/>
      <c r="I915" s="42"/>
    </row>
    <row r="916" spans="1:12" ht="15" thickBot="1" x14ac:dyDescent="0.35">
      <c r="A916" s="707"/>
      <c r="B916" s="694"/>
      <c r="C916" s="299">
        <f t="shared" ref="C916" si="223">SUM(C911:C915)</f>
        <v>4</v>
      </c>
      <c r="D916" s="299">
        <f t="shared" ref="D916" si="224">SUM(D911:D915)</f>
        <v>4.5</v>
      </c>
      <c r="E916" s="299">
        <f>SUM(E911:E915)</f>
        <v>5</v>
      </c>
      <c r="F916" s="48"/>
      <c r="G916" s="27" t="s">
        <v>166</v>
      </c>
      <c r="H916" s="55"/>
      <c r="I916" s="42"/>
    </row>
    <row r="917" spans="1:12" ht="15" customHeight="1" thickBot="1" x14ac:dyDescent="0.35">
      <c r="A917" s="735" t="s">
        <v>1637</v>
      </c>
      <c r="B917" s="711" t="s">
        <v>511</v>
      </c>
      <c r="C917" s="375">
        <v>27.9</v>
      </c>
      <c r="D917" s="384">
        <v>29</v>
      </c>
      <c r="E917" s="384">
        <v>31</v>
      </c>
      <c r="F917" s="567"/>
      <c r="G917" s="375" t="s">
        <v>161</v>
      </c>
      <c r="H917" s="376">
        <v>288724610</v>
      </c>
      <c r="I917" s="566">
        <v>0</v>
      </c>
    </row>
    <row r="918" spans="1:12" ht="15" thickBot="1" x14ac:dyDescent="0.35">
      <c r="A918" s="736"/>
      <c r="B918" s="712"/>
      <c r="C918" s="384"/>
      <c r="D918" s="384"/>
      <c r="E918" s="384"/>
      <c r="F918" s="567"/>
      <c r="G918" s="375" t="s">
        <v>163</v>
      </c>
      <c r="H918" s="376"/>
      <c r="I918" s="566"/>
    </row>
    <row r="919" spans="1:12" ht="15" thickBot="1" x14ac:dyDescent="0.35">
      <c r="A919" s="736"/>
      <c r="B919" s="712"/>
      <c r="C919" s="384"/>
      <c r="D919" s="384"/>
      <c r="E919" s="384"/>
      <c r="F919" s="567"/>
      <c r="G919" s="375" t="s">
        <v>228</v>
      </c>
      <c r="H919" s="376"/>
      <c r="I919" s="566"/>
    </row>
    <row r="920" spans="1:12" ht="15" thickBot="1" x14ac:dyDescent="0.35">
      <c r="A920" s="736"/>
      <c r="B920" s="712"/>
      <c r="C920" s="384"/>
      <c r="D920" s="384"/>
      <c r="E920" s="384"/>
      <c r="F920" s="567"/>
      <c r="G920" s="375" t="s">
        <v>475</v>
      </c>
      <c r="H920" s="376"/>
      <c r="I920" s="566"/>
    </row>
    <row r="921" spans="1:12" ht="15" customHeight="1" thickBot="1" x14ac:dyDescent="0.35">
      <c r="A921" s="736"/>
      <c r="B921" s="712"/>
      <c r="C921" s="384"/>
      <c r="D921" s="384"/>
      <c r="E921" s="384"/>
      <c r="F921" s="567"/>
      <c r="G921" s="375" t="s">
        <v>164</v>
      </c>
      <c r="H921" s="378"/>
      <c r="I921" s="566"/>
    </row>
    <row r="922" spans="1:12" ht="15" thickBot="1" x14ac:dyDescent="0.35">
      <c r="A922" s="737"/>
      <c r="B922" s="713"/>
      <c r="C922" s="373">
        <f>SUM(C917:C921)</f>
        <v>27.9</v>
      </c>
      <c r="D922" s="373">
        <f t="shared" ref="D922" si="225">SUM(D917:D921)</f>
        <v>29</v>
      </c>
      <c r="E922" s="373">
        <f>SUM(E917:E921)</f>
        <v>31</v>
      </c>
      <c r="F922" s="568"/>
      <c r="G922" s="374" t="s">
        <v>166</v>
      </c>
      <c r="H922" s="378"/>
      <c r="I922" s="566"/>
    </row>
    <row r="923" spans="1:12" ht="15" customHeight="1" thickBot="1" x14ac:dyDescent="0.35">
      <c r="A923" s="705" t="s">
        <v>508</v>
      </c>
      <c r="B923" s="692" t="s">
        <v>512</v>
      </c>
      <c r="C923" s="47">
        <v>933.8</v>
      </c>
      <c r="D923" s="298">
        <v>980</v>
      </c>
      <c r="E923" s="298">
        <v>1029</v>
      </c>
      <c r="F923" s="49"/>
      <c r="G923" s="47" t="s">
        <v>161</v>
      </c>
      <c r="H923" s="54">
        <v>288724610</v>
      </c>
      <c r="I923" s="42" t="s">
        <v>1657</v>
      </c>
      <c r="J923" s="470">
        <f>C767+C775+C781+C789+C797+C805+C811+C820+C826+C832+C838+C846+C852+C858+C867+C873+C879+C885+C891+C897+C905+C911+C923+C917</f>
        <v>13405.399999999998</v>
      </c>
      <c r="K923" s="470">
        <f t="shared" ref="K923:L923" si="226">D767+D775+D781+D789+D797+D805+D811+D820+D826+D832+D838+D846+D852+D858+D867+D873+D879+D885+D891+D897+D905+D911+D923+D917</f>
        <v>13912.5</v>
      </c>
      <c r="L923" s="470">
        <f t="shared" si="226"/>
        <v>12506</v>
      </c>
    </row>
    <row r="924" spans="1:12" ht="15" thickBot="1" x14ac:dyDescent="0.35">
      <c r="A924" s="706"/>
      <c r="B924" s="693"/>
      <c r="C924" s="47"/>
      <c r="D924" s="298"/>
      <c r="E924" s="298"/>
      <c r="F924" s="49"/>
      <c r="G924" s="47" t="s">
        <v>163</v>
      </c>
      <c r="H924" s="54"/>
      <c r="I924" s="42"/>
      <c r="J924" s="470">
        <f t="shared" ref="J924:L926" si="227">C768+C776+C782+C790+C798+C806+C812+C821+C827+C833+C839+C847+C853+C859+C868+C874+C880+C886+C892+C898+C906+C912+C924</f>
        <v>0</v>
      </c>
      <c r="K924" s="470">
        <f t="shared" si="227"/>
        <v>0</v>
      </c>
      <c r="L924" s="470">
        <f t="shared" si="227"/>
        <v>0</v>
      </c>
    </row>
    <row r="925" spans="1:12" ht="15" thickBot="1" x14ac:dyDescent="0.35">
      <c r="A925" s="706"/>
      <c r="B925" s="693"/>
      <c r="C925" s="47"/>
      <c r="D925" s="298"/>
      <c r="E925" s="298"/>
      <c r="F925" s="49"/>
      <c r="G925" s="47" t="s">
        <v>228</v>
      </c>
      <c r="H925" s="54"/>
      <c r="I925" s="42"/>
      <c r="J925" s="470">
        <f t="shared" si="227"/>
        <v>0</v>
      </c>
      <c r="K925" s="470">
        <f t="shared" si="227"/>
        <v>0</v>
      </c>
      <c r="L925" s="470">
        <f t="shared" si="227"/>
        <v>0</v>
      </c>
    </row>
    <row r="926" spans="1:12" ht="15" thickBot="1" x14ac:dyDescent="0.35">
      <c r="A926" s="706"/>
      <c r="B926" s="693"/>
      <c r="C926" s="47"/>
      <c r="D926" s="298"/>
      <c r="E926" s="298"/>
      <c r="F926" s="49"/>
      <c r="G926" s="47" t="s">
        <v>475</v>
      </c>
      <c r="H926" s="54"/>
      <c r="I926" s="42"/>
      <c r="J926" s="470">
        <f t="shared" si="227"/>
        <v>4769.6000000000004</v>
      </c>
      <c r="K926" s="470">
        <f t="shared" si="227"/>
        <v>4654</v>
      </c>
      <c r="L926" s="470">
        <f t="shared" si="227"/>
        <v>4885</v>
      </c>
    </row>
    <row r="927" spans="1:12" ht="15" customHeight="1" thickBot="1" x14ac:dyDescent="0.35">
      <c r="A927" s="706"/>
      <c r="B927" s="693"/>
      <c r="C927" s="47"/>
      <c r="D927" s="298"/>
      <c r="E927" s="298"/>
      <c r="F927" s="49"/>
      <c r="G927" s="47" t="s">
        <v>164</v>
      </c>
      <c r="H927" s="55"/>
      <c r="I927" s="42"/>
      <c r="J927" s="470">
        <f>C771+C779+C785+C793+C801+C809+C815+C824+C830+C836+C842+C850+C856+C862+C871+C877+C883+C889+C895+C901+C909+C915+C927+C921</f>
        <v>560.79999999999995</v>
      </c>
      <c r="K927" s="470">
        <f t="shared" ref="K927:L927" si="228">D771+D779+D785+D793+D801+D809+D815+D824+D830+D836+D842+D850+D856+D862+D871+D877+D883+D889+D895+D901+D909+D915+D927+D921</f>
        <v>0</v>
      </c>
      <c r="L927" s="470">
        <f t="shared" si="228"/>
        <v>0</v>
      </c>
    </row>
    <row r="928" spans="1:12" ht="15" thickBot="1" x14ac:dyDescent="0.35">
      <c r="A928" s="707"/>
      <c r="B928" s="694"/>
      <c r="C928" s="27">
        <f t="shared" ref="C928" si="229">SUM(C923:C927)</f>
        <v>933.8</v>
      </c>
      <c r="D928" s="299">
        <f t="shared" ref="D928" si="230">SUM(D923:D927)</f>
        <v>980</v>
      </c>
      <c r="E928" s="299">
        <f>SUM(E923:E927)</f>
        <v>1029</v>
      </c>
      <c r="F928" s="48"/>
      <c r="G928" s="27" t="s">
        <v>166</v>
      </c>
      <c r="H928" s="55"/>
      <c r="I928" s="42"/>
      <c r="J928" s="525">
        <f>SUM(J923:J927)</f>
        <v>18735.8</v>
      </c>
      <c r="K928" s="525">
        <f t="shared" ref="K928:L928" si="231">SUM(K923:K927)</f>
        <v>18566.5</v>
      </c>
      <c r="L928" s="525">
        <f t="shared" si="231"/>
        <v>17391</v>
      </c>
    </row>
    <row r="929" spans="1:9" ht="15" thickBot="1" x14ac:dyDescent="0.35">
      <c r="A929" s="44"/>
      <c r="B929" s="50" t="s">
        <v>264</v>
      </c>
      <c r="C929" s="18"/>
      <c r="D929" s="18"/>
      <c r="E929" s="18"/>
      <c r="F929" s="18"/>
      <c r="G929" s="27"/>
      <c r="H929" s="54"/>
      <c r="I929" s="54"/>
    </row>
    <row r="930" spans="1:9" ht="15" thickBot="1" x14ac:dyDescent="0.35">
      <c r="A930" s="66"/>
      <c r="B930" s="67" t="s">
        <v>212</v>
      </c>
      <c r="C930" s="303">
        <f>C931-C927-C921-C915-C909-C901-C895-C889-C883-C877-C871-C862-C856-C850-C842-C836-C830-C824-C815-C809-C801-C793-C785--C779-C771</f>
        <v>18175.000000000004</v>
      </c>
      <c r="D930" s="303">
        <f t="shared" ref="D930:E930" si="232">D931-D927-D921-D915-D909-D901-D895-D889-D883-D877-D871-D862-D856-D850-D842-D836-D830-D824-D815-D809-D801-D793-D785--D779-D771</f>
        <v>18566.5</v>
      </c>
      <c r="E930" s="303">
        <f t="shared" si="232"/>
        <v>17391</v>
      </c>
      <c r="F930" s="68"/>
      <c r="G930" s="67"/>
      <c r="H930" s="69"/>
      <c r="I930" s="70"/>
    </row>
    <row r="931" spans="1:9" ht="15" thickBot="1" x14ac:dyDescent="0.35">
      <c r="A931" s="71"/>
      <c r="B931" s="72" t="s">
        <v>622</v>
      </c>
      <c r="C931" s="300">
        <f>C772+C780+C786+C794+C802+C810+C816+C825+C831+C837+C843+C851+C857+C863+C872+C878+C884+C890+C896+C902+C910+C916+C928+C922</f>
        <v>18735.800000000003</v>
      </c>
      <c r="D931" s="300">
        <f t="shared" ref="D931:E931" si="233">D772+D780+D786+D794+D802+D810+D816+D825+D831+D837+D843+D851+D857+D863+D872+D878+D884+D890+D896+D902+D910+D916+D928+D922</f>
        <v>18566.5</v>
      </c>
      <c r="E931" s="300">
        <f t="shared" si="233"/>
        <v>17391</v>
      </c>
      <c r="F931" s="73"/>
      <c r="G931" s="74"/>
      <c r="H931" s="75"/>
      <c r="I931" s="76"/>
    </row>
    <row r="934" spans="1:9" ht="15" customHeight="1" thickBot="1" x14ac:dyDescent="0.35">
      <c r="A934" s="695" t="s">
        <v>519</v>
      </c>
      <c r="B934" s="695"/>
      <c r="C934" s="695"/>
      <c r="D934" s="695"/>
      <c r="E934" s="695"/>
      <c r="F934" s="695"/>
      <c r="G934" s="695"/>
      <c r="H934" s="695"/>
      <c r="I934" s="695"/>
    </row>
    <row r="935" spans="1:9" ht="46.2" thickBot="1" x14ac:dyDescent="0.35">
      <c r="A935" s="80" t="s">
        <v>17</v>
      </c>
      <c r="B935" s="81" t="s">
        <v>358</v>
      </c>
      <c r="C935" s="81" t="s">
        <v>152</v>
      </c>
      <c r="D935" s="81" t="s">
        <v>153</v>
      </c>
      <c r="E935" s="81" t="s">
        <v>154</v>
      </c>
      <c r="F935" s="81" t="s">
        <v>18</v>
      </c>
      <c r="G935" s="81" t="s">
        <v>160</v>
      </c>
      <c r="H935" s="81" t="s">
        <v>155</v>
      </c>
      <c r="I935" s="81" t="s">
        <v>178</v>
      </c>
    </row>
    <row r="936" spans="1:9" ht="15" thickBot="1" x14ac:dyDescent="0.35">
      <c r="A936" s="82">
        <v>1</v>
      </c>
      <c r="B936" s="83">
        <v>2</v>
      </c>
      <c r="C936" s="83">
        <v>3</v>
      </c>
      <c r="D936" s="83">
        <v>4</v>
      </c>
      <c r="E936" s="83">
        <v>5</v>
      </c>
      <c r="F936" s="83">
        <v>6</v>
      </c>
      <c r="G936" s="83">
        <v>7</v>
      </c>
      <c r="H936" s="83">
        <v>8</v>
      </c>
      <c r="I936" s="83">
        <v>9</v>
      </c>
    </row>
    <row r="937" spans="1:9" ht="40.200000000000003" thickBot="1" x14ac:dyDescent="0.35">
      <c r="A937" s="58" t="s">
        <v>158</v>
      </c>
      <c r="B937" s="59" t="s">
        <v>243</v>
      </c>
      <c r="C937" s="60"/>
      <c r="D937" s="60"/>
      <c r="E937" s="60"/>
      <c r="F937" s="61" t="s">
        <v>551</v>
      </c>
      <c r="G937" s="59"/>
      <c r="H937" s="60"/>
      <c r="I937" s="60"/>
    </row>
    <row r="938" spans="1:9" ht="40.200000000000003" thickBot="1" x14ac:dyDescent="0.35">
      <c r="A938" s="62" t="s">
        <v>157</v>
      </c>
      <c r="B938" s="63" t="s">
        <v>520</v>
      </c>
      <c r="C938" s="64"/>
      <c r="D938" s="64"/>
      <c r="E938" s="64"/>
      <c r="F938" s="65" t="s">
        <v>543</v>
      </c>
      <c r="G938" s="63"/>
      <c r="H938" s="64"/>
      <c r="I938" s="64"/>
    </row>
    <row r="939" spans="1:9" ht="15" customHeight="1" thickBot="1" x14ac:dyDescent="0.35">
      <c r="A939" s="697" t="s">
        <v>226</v>
      </c>
      <c r="B939" s="692" t="s">
        <v>522</v>
      </c>
      <c r="C939" s="298">
        <v>3</v>
      </c>
      <c r="D939" s="298">
        <v>3.2</v>
      </c>
      <c r="E939" s="298">
        <v>3.4</v>
      </c>
      <c r="F939" s="49" t="s">
        <v>544</v>
      </c>
      <c r="G939" s="47" t="s">
        <v>161</v>
      </c>
      <c r="H939" s="54">
        <v>288724610</v>
      </c>
      <c r="I939" s="42" t="s">
        <v>524</v>
      </c>
    </row>
    <row r="940" spans="1:9" ht="15" thickBot="1" x14ac:dyDescent="0.35">
      <c r="A940" s="690"/>
      <c r="B940" s="693"/>
      <c r="C940" s="298"/>
      <c r="D940" s="298"/>
      <c r="E940" s="298"/>
      <c r="F940" s="49"/>
      <c r="G940" s="47" t="s">
        <v>434</v>
      </c>
      <c r="H940" s="54"/>
      <c r="I940" s="42"/>
    </row>
    <row r="941" spans="1:9" ht="15" thickBot="1" x14ac:dyDescent="0.35">
      <c r="A941" s="690"/>
      <c r="B941" s="693"/>
      <c r="C941" s="298"/>
      <c r="D941" s="298"/>
      <c r="E941" s="298"/>
      <c r="F941" s="49"/>
      <c r="G941" s="47" t="s">
        <v>163</v>
      </c>
      <c r="H941" s="54"/>
      <c r="I941" s="42"/>
    </row>
    <row r="942" spans="1:9" ht="15" thickBot="1" x14ac:dyDescent="0.35">
      <c r="A942" s="690"/>
      <c r="B942" s="693"/>
      <c r="C942" s="298"/>
      <c r="D942" s="298"/>
      <c r="E942" s="298"/>
      <c r="F942" s="49"/>
      <c r="G942" s="47" t="s">
        <v>162</v>
      </c>
      <c r="H942" s="54"/>
      <c r="I942" s="42"/>
    </row>
    <row r="943" spans="1:9" ht="15" thickBot="1" x14ac:dyDescent="0.35">
      <c r="A943" s="690"/>
      <c r="B943" s="693"/>
      <c r="C943" s="298"/>
      <c r="D943" s="298"/>
      <c r="E943" s="298"/>
      <c r="F943" s="49"/>
      <c r="G943" s="47" t="s">
        <v>164</v>
      </c>
      <c r="H943" s="55"/>
      <c r="I943" s="42"/>
    </row>
    <row r="944" spans="1:9" ht="15" thickBot="1" x14ac:dyDescent="0.35">
      <c r="A944" s="691"/>
      <c r="B944" s="694"/>
      <c r="C944" s="299">
        <f t="shared" ref="C944:D944" si="234">SUM(C939:C943)</f>
        <v>3</v>
      </c>
      <c r="D944" s="299">
        <f t="shared" si="234"/>
        <v>3.2</v>
      </c>
      <c r="E944" s="299">
        <f>SUM(E939:E943)</f>
        <v>3.4</v>
      </c>
      <c r="F944" s="48"/>
      <c r="G944" s="27" t="s">
        <v>166</v>
      </c>
      <c r="H944" s="55"/>
      <c r="I944" s="42"/>
    </row>
    <row r="945" spans="1:9" ht="15" customHeight="1" thickBot="1" x14ac:dyDescent="0.35">
      <c r="A945" s="697" t="s">
        <v>168</v>
      </c>
      <c r="B945" s="692" t="s">
        <v>523</v>
      </c>
      <c r="C945" s="298">
        <v>40</v>
      </c>
      <c r="D945" s="298">
        <v>42</v>
      </c>
      <c r="E945" s="298">
        <v>44</v>
      </c>
      <c r="F945" s="49" t="s">
        <v>545</v>
      </c>
      <c r="G945" s="47" t="s">
        <v>161</v>
      </c>
      <c r="H945" s="54">
        <v>288724610</v>
      </c>
      <c r="I945" s="42" t="s">
        <v>524</v>
      </c>
    </row>
    <row r="946" spans="1:9" ht="15" thickBot="1" x14ac:dyDescent="0.35">
      <c r="A946" s="690"/>
      <c r="B946" s="693"/>
      <c r="C946" s="298"/>
      <c r="D946" s="298"/>
      <c r="E946" s="298"/>
      <c r="F946" s="49"/>
      <c r="G946" s="47" t="s">
        <v>434</v>
      </c>
      <c r="H946" s="54"/>
      <c r="I946" s="42"/>
    </row>
    <row r="947" spans="1:9" ht="15" thickBot="1" x14ac:dyDescent="0.35">
      <c r="A947" s="690"/>
      <c r="B947" s="693"/>
      <c r="C947" s="298"/>
      <c r="D947" s="298"/>
      <c r="E947" s="298"/>
      <c r="F947" s="49"/>
      <c r="G947" s="47" t="s">
        <v>163</v>
      </c>
      <c r="H947" s="54"/>
      <c r="I947" s="42"/>
    </row>
    <row r="948" spans="1:9" ht="15" thickBot="1" x14ac:dyDescent="0.35">
      <c r="A948" s="690"/>
      <c r="B948" s="693"/>
      <c r="C948" s="298"/>
      <c r="D948" s="298"/>
      <c r="E948" s="298"/>
      <c r="F948" s="49"/>
      <c r="G948" s="47" t="s">
        <v>162</v>
      </c>
      <c r="H948" s="54"/>
      <c r="I948" s="42"/>
    </row>
    <row r="949" spans="1:9" ht="15" thickBot="1" x14ac:dyDescent="0.35">
      <c r="A949" s="690"/>
      <c r="B949" s="693"/>
      <c r="C949" s="298"/>
      <c r="D949" s="298"/>
      <c r="E949" s="298"/>
      <c r="F949" s="49"/>
      <c r="G949" s="47" t="s">
        <v>164</v>
      </c>
      <c r="H949" s="55"/>
      <c r="I949" s="42"/>
    </row>
    <row r="950" spans="1:9" ht="15" thickBot="1" x14ac:dyDescent="0.35">
      <c r="A950" s="691"/>
      <c r="B950" s="694"/>
      <c r="C950" s="299">
        <f t="shared" ref="C950:D950" si="235">SUM(C945:C949)</f>
        <v>40</v>
      </c>
      <c r="D950" s="299">
        <f t="shared" si="235"/>
        <v>42</v>
      </c>
      <c r="E950" s="299">
        <f>SUM(E945:E949)</f>
        <v>44</v>
      </c>
      <c r="F950" s="48"/>
      <c r="G950" s="27" t="s">
        <v>166</v>
      </c>
      <c r="H950" s="55"/>
      <c r="I950" s="42"/>
    </row>
    <row r="951" spans="1:9" ht="15" customHeight="1" thickBot="1" x14ac:dyDescent="0.35">
      <c r="A951" s="697" t="s">
        <v>170</v>
      </c>
      <c r="B951" s="692" t="s">
        <v>525</v>
      </c>
      <c r="C951" s="298">
        <v>130</v>
      </c>
      <c r="D951" s="298">
        <v>137</v>
      </c>
      <c r="E951" s="298">
        <v>144</v>
      </c>
      <c r="F951" s="49" t="s">
        <v>546</v>
      </c>
      <c r="G951" s="47" t="s">
        <v>161</v>
      </c>
      <c r="H951" s="54">
        <v>288724610</v>
      </c>
      <c r="I951" s="42" t="s">
        <v>524</v>
      </c>
    </row>
    <row r="952" spans="1:9" ht="15" thickBot="1" x14ac:dyDescent="0.35">
      <c r="A952" s="690"/>
      <c r="B952" s="693"/>
      <c r="C952" s="298"/>
      <c r="D952" s="298"/>
      <c r="E952" s="298"/>
      <c r="F952" s="49"/>
      <c r="G952" s="47" t="s">
        <v>434</v>
      </c>
      <c r="H952" s="54"/>
      <c r="I952" s="42"/>
    </row>
    <row r="953" spans="1:9" ht="15" thickBot="1" x14ac:dyDescent="0.35">
      <c r="A953" s="690"/>
      <c r="B953" s="693"/>
      <c r="C953" s="298"/>
      <c r="D953" s="298"/>
      <c r="E953" s="298"/>
      <c r="F953" s="49"/>
      <c r="G953" s="47" t="s">
        <v>163</v>
      </c>
      <c r="H953" s="54"/>
      <c r="I953" s="42"/>
    </row>
    <row r="954" spans="1:9" ht="15" thickBot="1" x14ac:dyDescent="0.35">
      <c r="A954" s="690"/>
      <c r="B954" s="693"/>
      <c r="C954" s="298"/>
      <c r="D954" s="298"/>
      <c r="E954" s="298"/>
      <c r="F954" s="49"/>
      <c r="G954" s="47" t="s">
        <v>162</v>
      </c>
      <c r="H954" s="54"/>
      <c r="I954" s="42"/>
    </row>
    <row r="955" spans="1:9" ht="15" thickBot="1" x14ac:dyDescent="0.35">
      <c r="A955" s="690"/>
      <c r="B955" s="693"/>
      <c r="C955" s="298"/>
      <c r="D955" s="298"/>
      <c r="E955" s="298"/>
      <c r="F955" s="49"/>
      <c r="G955" s="47" t="s">
        <v>164</v>
      </c>
      <c r="H955" s="55"/>
      <c r="I955" s="42"/>
    </row>
    <row r="956" spans="1:9" ht="19.8" customHeight="1" thickBot="1" x14ac:dyDescent="0.35">
      <c r="A956" s="691"/>
      <c r="B956" s="694"/>
      <c r="C956" s="299">
        <f t="shared" ref="C956:D956" si="236">SUM(C951:C955)</f>
        <v>130</v>
      </c>
      <c r="D956" s="299">
        <f t="shared" si="236"/>
        <v>137</v>
      </c>
      <c r="E956" s="299">
        <f>SUM(E951:E955)</f>
        <v>144</v>
      </c>
      <c r="F956" s="48"/>
      <c r="G956" s="27" t="s">
        <v>166</v>
      </c>
      <c r="H956" s="55"/>
      <c r="I956" s="42"/>
    </row>
    <row r="957" spans="1:9" ht="15" customHeight="1" thickBot="1" x14ac:dyDescent="0.35">
      <c r="A957" s="697" t="s">
        <v>172</v>
      </c>
      <c r="B957" s="692" t="s">
        <v>526</v>
      </c>
      <c r="C957" s="298">
        <v>1304.5</v>
      </c>
      <c r="D957" s="298">
        <v>1370</v>
      </c>
      <c r="E957" s="298">
        <v>1438</v>
      </c>
      <c r="F957" s="49"/>
      <c r="G957" s="47" t="s">
        <v>161</v>
      </c>
      <c r="H957" s="54">
        <v>190431250</v>
      </c>
      <c r="I957" s="42" t="s">
        <v>524</v>
      </c>
    </row>
    <row r="958" spans="1:9" ht="15" thickBot="1" x14ac:dyDescent="0.35">
      <c r="A958" s="690"/>
      <c r="B958" s="693"/>
      <c r="C958" s="298">
        <v>3</v>
      </c>
      <c r="D958" s="298">
        <v>3.2</v>
      </c>
      <c r="E958" s="298">
        <v>3.4</v>
      </c>
      <c r="F958" s="49"/>
      <c r="G958" s="47" t="s">
        <v>434</v>
      </c>
      <c r="H958" s="54"/>
      <c r="I958" s="42"/>
    </row>
    <row r="959" spans="1:9" ht="15" thickBot="1" x14ac:dyDescent="0.35">
      <c r="A959" s="690"/>
      <c r="B959" s="693"/>
      <c r="C959" s="298">
        <v>35.799999999999997</v>
      </c>
      <c r="D959" s="298">
        <v>37.6</v>
      </c>
      <c r="E959" s="298">
        <v>39.5</v>
      </c>
      <c r="F959" s="49"/>
      <c r="G959" s="47" t="s">
        <v>163</v>
      </c>
      <c r="H959" s="54"/>
      <c r="I959" s="42"/>
    </row>
    <row r="960" spans="1:9" ht="15" thickBot="1" x14ac:dyDescent="0.35">
      <c r="A960" s="690"/>
      <c r="B960" s="693"/>
      <c r="C960" s="298"/>
      <c r="D960" s="298"/>
      <c r="E960" s="298"/>
      <c r="F960" s="49"/>
      <c r="G960" s="47" t="s">
        <v>162</v>
      </c>
      <c r="H960" s="54"/>
      <c r="I960" s="42"/>
    </row>
    <row r="961" spans="1:9" ht="15" thickBot="1" x14ac:dyDescent="0.35">
      <c r="A961" s="690"/>
      <c r="B961" s="693"/>
      <c r="C961" s="298">
        <v>4.0999999999999996</v>
      </c>
      <c r="D961" s="298"/>
      <c r="E961" s="298"/>
      <c r="F961" s="49"/>
      <c r="G961" s="47" t="s">
        <v>164</v>
      </c>
      <c r="H961" s="55"/>
      <c r="I961" s="42"/>
    </row>
    <row r="962" spans="1:9" ht="24.6" customHeight="1" thickBot="1" x14ac:dyDescent="0.35">
      <c r="A962" s="691"/>
      <c r="B962" s="694"/>
      <c r="C962" s="299">
        <f t="shared" ref="C962:D962" si="237">SUM(C957:C961)</f>
        <v>1347.3999999999999</v>
      </c>
      <c r="D962" s="299">
        <f t="shared" si="237"/>
        <v>1410.8</v>
      </c>
      <c r="E962" s="299">
        <f>SUM(E957:E961)</f>
        <v>1480.9</v>
      </c>
      <c r="F962" s="48"/>
      <c r="G962" s="27" t="s">
        <v>166</v>
      </c>
      <c r="H962" s="55"/>
      <c r="I962" s="42"/>
    </row>
    <row r="963" spans="1:9" ht="15" customHeight="1" thickBot="1" x14ac:dyDescent="0.35">
      <c r="A963" s="697" t="s">
        <v>173</v>
      </c>
      <c r="B963" s="692" t="s">
        <v>527</v>
      </c>
      <c r="C963" s="298">
        <v>778.6</v>
      </c>
      <c r="D963" s="298">
        <v>817</v>
      </c>
      <c r="E963" s="298">
        <v>858</v>
      </c>
      <c r="F963" s="49"/>
      <c r="G963" s="47" t="s">
        <v>161</v>
      </c>
      <c r="H963" s="54">
        <v>190431446</v>
      </c>
      <c r="I963" s="42" t="s">
        <v>524</v>
      </c>
    </row>
    <row r="964" spans="1:9" ht="15" thickBot="1" x14ac:dyDescent="0.35">
      <c r="A964" s="690"/>
      <c r="B964" s="693"/>
      <c r="C964" s="298">
        <v>15</v>
      </c>
      <c r="D964" s="298">
        <v>16</v>
      </c>
      <c r="E964" s="298">
        <v>17</v>
      </c>
      <c r="F964" s="49"/>
      <c r="G964" s="47" t="s">
        <v>434</v>
      </c>
      <c r="H964" s="54"/>
      <c r="I964" s="42"/>
    </row>
    <row r="965" spans="1:9" ht="15" thickBot="1" x14ac:dyDescent="0.35">
      <c r="A965" s="690"/>
      <c r="B965" s="693"/>
      <c r="C965" s="298"/>
      <c r="D965" s="298"/>
      <c r="E965" s="298"/>
      <c r="F965" s="49"/>
      <c r="G965" s="47" t="s">
        <v>163</v>
      </c>
      <c r="H965" s="54"/>
      <c r="I965" s="42"/>
    </row>
    <row r="966" spans="1:9" ht="15" thickBot="1" x14ac:dyDescent="0.35">
      <c r="A966" s="690"/>
      <c r="B966" s="693"/>
      <c r="C966" s="298"/>
      <c r="D966" s="298"/>
      <c r="E966" s="298"/>
      <c r="F966" s="49"/>
      <c r="G966" s="47" t="s">
        <v>162</v>
      </c>
      <c r="H966" s="54"/>
      <c r="I966" s="42"/>
    </row>
    <row r="967" spans="1:9" ht="15" thickBot="1" x14ac:dyDescent="0.35">
      <c r="A967" s="690"/>
      <c r="B967" s="693"/>
      <c r="C967" s="298"/>
      <c r="D967" s="298"/>
      <c r="E967" s="298"/>
      <c r="F967" s="49"/>
      <c r="G967" s="47" t="s">
        <v>164</v>
      </c>
      <c r="H967" s="55"/>
      <c r="I967" s="42"/>
    </row>
    <row r="968" spans="1:9" ht="33" customHeight="1" thickBot="1" x14ac:dyDescent="0.35">
      <c r="A968" s="691"/>
      <c r="B968" s="694"/>
      <c r="C968" s="299">
        <f t="shared" ref="C968:D968" si="238">SUM(C963:C967)</f>
        <v>793.6</v>
      </c>
      <c r="D968" s="299">
        <f t="shared" si="238"/>
        <v>833</v>
      </c>
      <c r="E968" s="299">
        <f>SUM(E963:E967)</f>
        <v>875</v>
      </c>
      <c r="F968" s="48"/>
      <c r="G968" s="27" t="s">
        <v>166</v>
      </c>
      <c r="H968" s="55"/>
      <c r="I968" s="42"/>
    </row>
    <row r="969" spans="1:9" ht="15" thickBot="1" x14ac:dyDescent="0.35">
      <c r="A969" s="697" t="s">
        <v>175</v>
      </c>
      <c r="B969" s="692" t="s">
        <v>528</v>
      </c>
      <c r="C969" s="298">
        <v>390.4</v>
      </c>
      <c r="D969" s="298">
        <v>410</v>
      </c>
      <c r="E969" s="298">
        <v>430</v>
      </c>
      <c r="F969" s="49"/>
      <c r="G969" s="47" t="s">
        <v>161</v>
      </c>
      <c r="H969" s="54">
        <v>302477544</v>
      </c>
      <c r="I969" s="42" t="s">
        <v>529</v>
      </c>
    </row>
    <row r="970" spans="1:9" ht="15" thickBot="1" x14ac:dyDescent="0.35">
      <c r="A970" s="690"/>
      <c r="B970" s="693"/>
      <c r="C970" s="298">
        <v>13</v>
      </c>
      <c r="D970" s="298">
        <v>14</v>
      </c>
      <c r="E970" s="298">
        <v>15</v>
      </c>
      <c r="F970" s="49"/>
      <c r="G970" s="47" t="s">
        <v>434</v>
      </c>
      <c r="H970" s="54"/>
      <c r="I970" s="42"/>
    </row>
    <row r="971" spans="1:9" ht="15" thickBot="1" x14ac:dyDescent="0.35">
      <c r="A971" s="690"/>
      <c r="B971" s="693"/>
      <c r="C971" s="298"/>
      <c r="D971" s="298"/>
      <c r="E971" s="298"/>
      <c r="F971" s="49"/>
      <c r="G971" s="47" t="s">
        <v>163</v>
      </c>
      <c r="H971" s="54"/>
      <c r="I971" s="42"/>
    </row>
    <row r="972" spans="1:9" ht="15" customHeight="1" thickBot="1" x14ac:dyDescent="0.35">
      <c r="A972" s="690"/>
      <c r="B972" s="693"/>
      <c r="C972" s="298">
        <v>22.6</v>
      </c>
      <c r="D972" s="298"/>
      <c r="E972" s="298"/>
      <c r="F972" s="49"/>
      <c r="G972" s="47" t="s">
        <v>162</v>
      </c>
      <c r="H972" s="54"/>
      <c r="I972" s="42"/>
    </row>
    <row r="973" spans="1:9" ht="15" thickBot="1" x14ac:dyDescent="0.35">
      <c r="A973" s="690"/>
      <c r="B973" s="693"/>
      <c r="C973" s="298">
        <v>6.2</v>
      </c>
      <c r="D973" s="298"/>
      <c r="E973" s="298"/>
      <c r="F973" s="49"/>
      <c r="G973" s="47" t="s">
        <v>164</v>
      </c>
      <c r="H973" s="55"/>
      <c r="I973" s="42"/>
    </row>
    <row r="974" spans="1:9" ht="34.799999999999997" customHeight="1" thickBot="1" x14ac:dyDescent="0.35">
      <c r="A974" s="691"/>
      <c r="B974" s="694"/>
      <c r="C974" s="299">
        <f t="shared" ref="C974:D974" si="239">SUM(C969:C973)</f>
        <v>432.2</v>
      </c>
      <c r="D974" s="299">
        <f t="shared" si="239"/>
        <v>424</v>
      </c>
      <c r="E974" s="299">
        <f>SUM(E969:E973)</f>
        <v>445</v>
      </c>
      <c r="F974" s="48"/>
      <c r="G974" s="27" t="s">
        <v>166</v>
      </c>
      <c r="H974" s="55"/>
      <c r="I974" s="42"/>
    </row>
    <row r="975" spans="1:9" ht="15" thickBot="1" x14ac:dyDescent="0.35">
      <c r="A975" s="697" t="s">
        <v>177</v>
      </c>
      <c r="B975" s="692" t="s">
        <v>530</v>
      </c>
      <c r="C975" s="298">
        <v>1414.5</v>
      </c>
      <c r="D975" s="298">
        <v>1485</v>
      </c>
      <c r="E975" s="298">
        <v>1559</v>
      </c>
      <c r="F975" s="49"/>
      <c r="G975" s="47" t="s">
        <v>161</v>
      </c>
      <c r="H975" s="54">
        <v>304929400</v>
      </c>
      <c r="I975" s="42" t="s">
        <v>524</v>
      </c>
    </row>
    <row r="976" spans="1:9" ht="15" thickBot="1" x14ac:dyDescent="0.35">
      <c r="A976" s="690"/>
      <c r="B976" s="693"/>
      <c r="C976" s="298">
        <v>8</v>
      </c>
      <c r="D976" s="298">
        <v>8.4</v>
      </c>
      <c r="E976" s="298">
        <v>9</v>
      </c>
      <c r="F976" s="49"/>
      <c r="G976" s="47" t="s">
        <v>434</v>
      </c>
      <c r="H976" s="54"/>
      <c r="I976" s="42"/>
    </row>
    <row r="977" spans="1:9" ht="15" thickBot="1" x14ac:dyDescent="0.35">
      <c r="A977" s="690"/>
      <c r="B977" s="693"/>
      <c r="C977" s="298"/>
      <c r="D977" s="298"/>
      <c r="E977" s="298"/>
      <c r="F977" s="49"/>
      <c r="G977" s="47" t="s">
        <v>163</v>
      </c>
      <c r="H977" s="54"/>
      <c r="I977" s="42"/>
    </row>
    <row r="978" spans="1:9" ht="15" customHeight="1" thickBot="1" x14ac:dyDescent="0.35">
      <c r="A978" s="690"/>
      <c r="B978" s="693"/>
      <c r="C978" s="298"/>
      <c r="D978" s="298"/>
      <c r="E978" s="298"/>
      <c r="F978" s="49"/>
      <c r="G978" s="47" t="s">
        <v>162</v>
      </c>
      <c r="H978" s="54"/>
      <c r="I978" s="42"/>
    </row>
    <row r="979" spans="1:9" ht="15" thickBot="1" x14ac:dyDescent="0.35">
      <c r="A979" s="690"/>
      <c r="B979" s="693"/>
      <c r="C979" s="298">
        <v>2</v>
      </c>
      <c r="D979" s="298"/>
      <c r="E979" s="298"/>
      <c r="F979" s="49"/>
      <c r="G979" s="47" t="s">
        <v>164</v>
      </c>
      <c r="H979" s="55"/>
      <c r="I979" s="42"/>
    </row>
    <row r="980" spans="1:9" ht="24" customHeight="1" thickBot="1" x14ac:dyDescent="0.35">
      <c r="A980" s="691"/>
      <c r="B980" s="694"/>
      <c r="C980" s="299">
        <f t="shared" ref="C980:D980" si="240">SUM(C975:C979)</f>
        <v>1424.5</v>
      </c>
      <c r="D980" s="299">
        <f t="shared" si="240"/>
        <v>1493.4</v>
      </c>
      <c r="E980" s="299">
        <f>SUM(E975:E979)</f>
        <v>1568</v>
      </c>
      <c r="F980" s="48"/>
      <c r="G980" s="27" t="s">
        <v>166</v>
      </c>
      <c r="H980" s="55"/>
      <c r="I980" s="42"/>
    </row>
    <row r="981" spans="1:9" ht="15" thickBot="1" x14ac:dyDescent="0.35">
      <c r="A981" s="697" t="s">
        <v>464</v>
      </c>
      <c r="B981" s="692" t="s">
        <v>1570</v>
      </c>
      <c r="C981" s="298">
        <v>1274.9000000000001</v>
      </c>
      <c r="D981" s="298">
        <v>1339</v>
      </c>
      <c r="E981" s="298">
        <v>1406</v>
      </c>
      <c r="F981" s="49"/>
      <c r="G981" s="47" t="s">
        <v>161</v>
      </c>
      <c r="H981" s="54">
        <v>193278297</v>
      </c>
      <c r="I981" s="42" t="s">
        <v>524</v>
      </c>
    </row>
    <row r="982" spans="1:9" ht="15" thickBot="1" x14ac:dyDescent="0.35">
      <c r="A982" s="690"/>
      <c r="B982" s="693"/>
      <c r="C982" s="298">
        <v>148</v>
      </c>
      <c r="D982" s="298">
        <v>155</v>
      </c>
      <c r="E982" s="298">
        <v>163</v>
      </c>
      <c r="F982" s="49"/>
      <c r="G982" s="47" t="s">
        <v>434</v>
      </c>
      <c r="H982" s="54"/>
      <c r="I982" s="42"/>
    </row>
    <row r="983" spans="1:9" ht="15" thickBot="1" x14ac:dyDescent="0.35">
      <c r="A983" s="690"/>
      <c r="B983" s="693"/>
      <c r="C983" s="298"/>
      <c r="D983" s="298"/>
      <c r="E983" s="298"/>
      <c r="F983" s="49"/>
      <c r="G983" s="47" t="s">
        <v>163</v>
      </c>
      <c r="H983" s="54"/>
      <c r="I983" s="42"/>
    </row>
    <row r="984" spans="1:9" ht="15" customHeight="1" thickBot="1" x14ac:dyDescent="0.35">
      <c r="A984" s="690"/>
      <c r="B984" s="693"/>
      <c r="C984" s="298"/>
      <c r="D984" s="298"/>
      <c r="E984" s="298"/>
      <c r="F984" s="49"/>
      <c r="G984" s="47" t="s">
        <v>162</v>
      </c>
      <c r="H984" s="54"/>
      <c r="I984" s="42"/>
    </row>
    <row r="985" spans="1:9" ht="15" thickBot="1" x14ac:dyDescent="0.35">
      <c r="A985" s="690"/>
      <c r="B985" s="693"/>
      <c r="C985" s="298">
        <v>85.7</v>
      </c>
      <c r="D985" s="298"/>
      <c r="E985" s="298"/>
      <c r="F985" s="49"/>
      <c r="G985" s="47" t="s">
        <v>164</v>
      </c>
      <c r="H985" s="55"/>
      <c r="I985" s="42"/>
    </row>
    <row r="986" spans="1:9" ht="15" thickBot="1" x14ac:dyDescent="0.35">
      <c r="A986" s="691"/>
      <c r="B986" s="694"/>
      <c r="C986" s="299">
        <f t="shared" ref="C986:D986" si="241">SUM(C981:C985)</f>
        <v>1508.6000000000001</v>
      </c>
      <c r="D986" s="299">
        <f t="shared" si="241"/>
        <v>1494</v>
      </c>
      <c r="E986" s="299">
        <f>SUM(E981:E985)</f>
        <v>1569</v>
      </c>
      <c r="F986" s="48"/>
      <c r="G986" s="27" t="s">
        <v>166</v>
      </c>
      <c r="H986" s="55"/>
      <c r="I986" s="42"/>
    </row>
    <row r="987" spans="1:9" ht="15" thickBot="1" x14ac:dyDescent="0.35">
      <c r="A987" s="697" t="s">
        <v>521</v>
      </c>
      <c r="B987" s="692" t="s">
        <v>531</v>
      </c>
      <c r="C987" s="298">
        <v>362.1</v>
      </c>
      <c r="D987" s="298">
        <v>380</v>
      </c>
      <c r="E987" s="298">
        <v>399</v>
      </c>
      <c r="F987" s="49"/>
      <c r="G987" s="47" t="s">
        <v>161</v>
      </c>
      <c r="H987" s="54">
        <v>148504349</v>
      </c>
      <c r="I987" s="42" t="s">
        <v>524</v>
      </c>
    </row>
    <row r="988" spans="1:9" ht="15" thickBot="1" x14ac:dyDescent="0.35">
      <c r="A988" s="690"/>
      <c r="B988" s="693"/>
      <c r="C988" s="298">
        <v>84</v>
      </c>
      <c r="D988" s="298">
        <v>88</v>
      </c>
      <c r="E988" s="298">
        <v>93</v>
      </c>
      <c r="F988" s="49"/>
      <c r="G988" s="47" t="s">
        <v>434</v>
      </c>
      <c r="H988" s="54"/>
      <c r="I988" s="42"/>
    </row>
    <row r="989" spans="1:9" ht="15" thickBot="1" x14ac:dyDescent="0.35">
      <c r="A989" s="690"/>
      <c r="B989" s="693"/>
      <c r="C989" s="298"/>
      <c r="D989" s="298"/>
      <c r="E989" s="298"/>
      <c r="F989" s="49"/>
      <c r="G989" s="47" t="s">
        <v>163</v>
      </c>
      <c r="H989" s="54"/>
      <c r="I989" s="42"/>
    </row>
    <row r="990" spans="1:9" ht="15" customHeight="1" thickBot="1" x14ac:dyDescent="0.35">
      <c r="A990" s="690"/>
      <c r="B990" s="693"/>
      <c r="C990" s="298"/>
      <c r="D990" s="298"/>
      <c r="E990" s="298"/>
      <c r="F990" s="49"/>
      <c r="G990" s="47" t="s">
        <v>162</v>
      </c>
      <c r="H990" s="54"/>
      <c r="I990" s="42"/>
    </row>
    <row r="991" spans="1:9" ht="15" thickBot="1" x14ac:dyDescent="0.35">
      <c r="A991" s="690"/>
      <c r="B991" s="693"/>
      <c r="C991" s="298">
        <v>57.6</v>
      </c>
      <c r="D991" s="298"/>
      <c r="E991" s="298"/>
      <c r="F991" s="49"/>
      <c r="G991" s="47" t="s">
        <v>164</v>
      </c>
      <c r="H991" s="55"/>
      <c r="I991" s="42"/>
    </row>
    <row r="992" spans="1:9" ht="15" thickBot="1" x14ac:dyDescent="0.35">
      <c r="A992" s="691"/>
      <c r="B992" s="694"/>
      <c r="C992" s="299">
        <f t="shared" ref="C992:D992" si="242">SUM(C987:C991)</f>
        <v>503.70000000000005</v>
      </c>
      <c r="D992" s="299">
        <f t="shared" si="242"/>
        <v>468</v>
      </c>
      <c r="E992" s="299">
        <f>SUM(E987:E991)</f>
        <v>492</v>
      </c>
      <c r="F992" s="48"/>
      <c r="G992" s="27" t="s">
        <v>166</v>
      </c>
      <c r="H992" s="55"/>
      <c r="I992" s="42"/>
    </row>
    <row r="993" spans="1:9" ht="27" thickBot="1" x14ac:dyDescent="0.35">
      <c r="A993" s="58" t="s">
        <v>158</v>
      </c>
      <c r="B993" s="59" t="s">
        <v>243</v>
      </c>
      <c r="C993" s="60"/>
      <c r="D993" s="60"/>
      <c r="E993" s="60"/>
      <c r="F993" s="61" t="s">
        <v>451</v>
      </c>
      <c r="G993" s="59"/>
      <c r="H993" s="60"/>
      <c r="I993" s="60"/>
    </row>
    <row r="994" spans="1:9" ht="27" thickBot="1" x14ac:dyDescent="0.35">
      <c r="A994" s="62" t="s">
        <v>179</v>
      </c>
      <c r="B994" s="63" t="s">
        <v>532</v>
      </c>
      <c r="C994" s="64"/>
      <c r="D994" s="64"/>
      <c r="E994" s="64"/>
      <c r="F994" s="65" t="s">
        <v>547</v>
      </c>
      <c r="G994" s="63"/>
      <c r="H994" s="64"/>
      <c r="I994" s="64"/>
    </row>
    <row r="995" spans="1:9" ht="15" thickBot="1" x14ac:dyDescent="0.35">
      <c r="A995" s="697" t="s">
        <v>182</v>
      </c>
      <c r="B995" s="692" t="s">
        <v>533</v>
      </c>
      <c r="C995" s="298">
        <v>23</v>
      </c>
      <c r="D995" s="298">
        <v>24</v>
      </c>
      <c r="E995" s="298">
        <v>25</v>
      </c>
      <c r="F995" s="49" t="s">
        <v>548</v>
      </c>
      <c r="G995" s="47" t="s">
        <v>161</v>
      </c>
      <c r="H995" s="54">
        <v>288724610</v>
      </c>
      <c r="I995" s="42" t="s">
        <v>524</v>
      </c>
    </row>
    <row r="996" spans="1:9" ht="15" thickBot="1" x14ac:dyDescent="0.35">
      <c r="A996" s="690"/>
      <c r="B996" s="693"/>
      <c r="C996" s="298"/>
      <c r="D996" s="298"/>
      <c r="E996" s="298"/>
      <c r="F996" s="49"/>
      <c r="G996" s="47" t="s">
        <v>434</v>
      </c>
      <c r="H996" s="54"/>
      <c r="I996" s="42"/>
    </row>
    <row r="997" spans="1:9" ht="15" thickBot="1" x14ac:dyDescent="0.35">
      <c r="A997" s="690"/>
      <c r="B997" s="693"/>
      <c r="C997" s="298"/>
      <c r="D997" s="298"/>
      <c r="E997" s="298"/>
      <c r="F997" s="49"/>
      <c r="G997" s="47" t="s">
        <v>163</v>
      </c>
      <c r="H997" s="54"/>
      <c r="I997" s="42"/>
    </row>
    <row r="998" spans="1:9" ht="15" thickBot="1" x14ac:dyDescent="0.35">
      <c r="A998" s="690"/>
      <c r="B998" s="693"/>
      <c r="C998" s="298"/>
      <c r="D998" s="298"/>
      <c r="E998" s="298"/>
      <c r="F998" s="49"/>
      <c r="G998" s="47" t="s">
        <v>162</v>
      </c>
      <c r="H998" s="54"/>
      <c r="I998" s="42"/>
    </row>
    <row r="999" spans="1:9" ht="15" thickBot="1" x14ac:dyDescent="0.35">
      <c r="A999" s="690"/>
      <c r="B999" s="693"/>
      <c r="C999" s="298"/>
      <c r="D999" s="298"/>
      <c r="E999" s="298"/>
      <c r="F999" s="49"/>
      <c r="G999" s="47" t="s">
        <v>164</v>
      </c>
      <c r="H999" s="55"/>
      <c r="I999" s="42"/>
    </row>
    <row r="1000" spans="1:9" ht="15" thickBot="1" x14ac:dyDescent="0.35">
      <c r="A1000" s="691"/>
      <c r="B1000" s="694"/>
      <c r="C1000" s="299">
        <f t="shared" ref="C1000:D1000" si="243">SUM(C995:C999)</f>
        <v>23</v>
      </c>
      <c r="D1000" s="299">
        <f t="shared" si="243"/>
        <v>24</v>
      </c>
      <c r="E1000" s="299">
        <f>SUM(E995:E999)</f>
        <v>25</v>
      </c>
      <c r="F1000" s="48"/>
      <c r="G1000" s="27" t="s">
        <v>166</v>
      </c>
      <c r="H1000" s="55"/>
      <c r="I1000" s="42"/>
    </row>
    <row r="1001" spans="1:9" ht="15" thickBot="1" x14ac:dyDescent="0.35">
      <c r="A1001" s="697" t="s">
        <v>183</v>
      </c>
      <c r="B1001" s="692" t="s">
        <v>534</v>
      </c>
      <c r="C1001" s="47"/>
      <c r="D1001" s="47"/>
      <c r="E1001" s="47"/>
      <c r="F1001" s="49" t="s">
        <v>549</v>
      </c>
      <c r="G1001" s="47" t="s">
        <v>161</v>
      </c>
      <c r="H1001" s="54">
        <v>288724610</v>
      </c>
      <c r="I1001" s="42" t="s">
        <v>524</v>
      </c>
    </row>
    <row r="1002" spans="1:9" ht="15" customHeight="1" thickBot="1" x14ac:dyDescent="0.35">
      <c r="A1002" s="690"/>
      <c r="B1002" s="693"/>
      <c r="C1002" s="47"/>
      <c r="D1002" s="47"/>
      <c r="E1002" s="47"/>
      <c r="F1002" s="49"/>
      <c r="G1002" s="47" t="s">
        <v>434</v>
      </c>
      <c r="H1002" s="54"/>
      <c r="I1002" s="42"/>
    </row>
    <row r="1003" spans="1:9" ht="15" thickBot="1" x14ac:dyDescent="0.35">
      <c r="A1003" s="690"/>
      <c r="B1003" s="693"/>
      <c r="C1003" s="47"/>
      <c r="D1003" s="47"/>
      <c r="E1003" s="47"/>
      <c r="F1003" s="49"/>
      <c r="G1003" s="47" t="s">
        <v>163</v>
      </c>
      <c r="H1003" s="54"/>
      <c r="I1003" s="42"/>
    </row>
    <row r="1004" spans="1:9" ht="12.6" customHeight="1" thickBot="1" x14ac:dyDescent="0.35">
      <c r="A1004" s="690"/>
      <c r="B1004" s="693"/>
      <c r="C1004" s="47"/>
      <c r="D1004" s="47"/>
      <c r="E1004" s="47"/>
      <c r="F1004" s="49"/>
      <c r="G1004" s="47" t="s">
        <v>162</v>
      </c>
      <c r="H1004" s="54"/>
      <c r="I1004" s="42"/>
    </row>
    <row r="1005" spans="1:9" ht="15" thickBot="1" x14ac:dyDescent="0.35">
      <c r="A1005" s="690"/>
      <c r="B1005" s="693"/>
      <c r="C1005" s="47"/>
      <c r="D1005" s="47"/>
      <c r="E1005" s="47"/>
      <c r="F1005" s="49"/>
      <c r="G1005" s="47" t="s">
        <v>164</v>
      </c>
      <c r="H1005" s="55"/>
      <c r="I1005" s="42"/>
    </row>
    <row r="1006" spans="1:9" ht="15" thickBot="1" x14ac:dyDescent="0.35">
      <c r="A1006" s="691"/>
      <c r="B1006" s="694"/>
      <c r="C1006" s="27">
        <f t="shared" ref="C1006:D1006" si="244">SUM(C1001:C1005)</f>
        <v>0</v>
      </c>
      <c r="D1006" s="27">
        <f t="shared" si="244"/>
        <v>0</v>
      </c>
      <c r="E1006" s="27">
        <f>SUM(E1001:E1005)</f>
        <v>0</v>
      </c>
      <c r="F1006" s="48"/>
      <c r="G1006" s="27" t="s">
        <v>166</v>
      </c>
      <c r="H1006" s="55"/>
      <c r="I1006" s="42"/>
    </row>
    <row r="1007" spans="1:9" ht="15" thickBot="1" x14ac:dyDescent="0.35">
      <c r="A1007" s="697" t="s">
        <v>184</v>
      </c>
      <c r="B1007" s="692" t="s">
        <v>535</v>
      </c>
      <c r="C1007" s="298">
        <v>707</v>
      </c>
      <c r="D1007" s="298">
        <v>742</v>
      </c>
      <c r="E1007" s="298">
        <v>779</v>
      </c>
      <c r="F1007" s="49"/>
      <c r="G1007" s="47" t="s">
        <v>161</v>
      </c>
      <c r="H1007" s="54">
        <v>190432352</v>
      </c>
      <c r="I1007" s="42" t="s">
        <v>524</v>
      </c>
    </row>
    <row r="1008" spans="1:9" ht="15" thickBot="1" x14ac:dyDescent="0.35">
      <c r="A1008" s="690"/>
      <c r="B1008" s="693"/>
      <c r="C1008" s="298">
        <v>50</v>
      </c>
      <c r="D1008" s="298">
        <v>53</v>
      </c>
      <c r="E1008" s="298">
        <v>56</v>
      </c>
      <c r="F1008" s="49"/>
      <c r="G1008" s="47" t="s">
        <v>434</v>
      </c>
      <c r="H1008" s="54"/>
      <c r="I1008" s="42"/>
    </row>
    <row r="1009" spans="1:9" ht="15" thickBot="1" x14ac:dyDescent="0.35">
      <c r="A1009" s="690"/>
      <c r="B1009" s="693"/>
      <c r="C1009" s="298"/>
      <c r="D1009" s="298"/>
      <c r="E1009" s="298"/>
      <c r="F1009" s="49"/>
      <c r="G1009" s="47" t="s">
        <v>163</v>
      </c>
      <c r="H1009" s="54"/>
      <c r="I1009" s="42"/>
    </row>
    <row r="1010" spans="1:9" ht="15" thickBot="1" x14ac:dyDescent="0.35">
      <c r="A1010" s="690"/>
      <c r="B1010" s="693"/>
      <c r="C1010" s="298"/>
      <c r="D1010" s="298"/>
      <c r="E1010" s="298"/>
      <c r="F1010" s="49"/>
      <c r="G1010" s="47" t="s">
        <v>162</v>
      </c>
      <c r="H1010" s="54"/>
      <c r="I1010" s="42"/>
    </row>
    <row r="1011" spans="1:9" ht="15" customHeight="1" thickBot="1" x14ac:dyDescent="0.35">
      <c r="A1011" s="690"/>
      <c r="B1011" s="693"/>
      <c r="C1011" s="298">
        <v>16.899999999999999</v>
      </c>
      <c r="D1011" s="298"/>
      <c r="E1011" s="298"/>
      <c r="F1011" s="49"/>
      <c r="G1011" s="47" t="s">
        <v>164</v>
      </c>
      <c r="H1011" s="55"/>
      <c r="I1011" s="42"/>
    </row>
    <row r="1012" spans="1:9" ht="15" thickBot="1" x14ac:dyDescent="0.35">
      <c r="A1012" s="691"/>
      <c r="B1012" s="694"/>
      <c r="C1012" s="299">
        <f t="shared" ref="C1012:D1012" si="245">SUM(C1007:C1011)</f>
        <v>773.9</v>
      </c>
      <c r="D1012" s="299">
        <f t="shared" si="245"/>
        <v>795</v>
      </c>
      <c r="E1012" s="299">
        <f>SUM(E1007:E1011)</f>
        <v>835</v>
      </c>
      <c r="F1012" s="48"/>
      <c r="G1012" s="27" t="s">
        <v>166</v>
      </c>
      <c r="H1012" s="55"/>
      <c r="I1012" s="42"/>
    </row>
    <row r="1013" spans="1:9" ht="15" thickBot="1" x14ac:dyDescent="0.35">
      <c r="A1013" s="697" t="s">
        <v>185</v>
      </c>
      <c r="B1013" s="692" t="s">
        <v>536</v>
      </c>
      <c r="C1013" s="298">
        <v>617.5</v>
      </c>
      <c r="D1013" s="298">
        <v>648.4</v>
      </c>
      <c r="E1013" s="298">
        <v>681</v>
      </c>
      <c r="F1013" s="49"/>
      <c r="G1013" s="47" t="s">
        <v>161</v>
      </c>
      <c r="H1013" s="54">
        <v>191782373</v>
      </c>
      <c r="I1013" s="42" t="s">
        <v>524</v>
      </c>
    </row>
    <row r="1014" spans="1:9" ht="15" thickBot="1" x14ac:dyDescent="0.35">
      <c r="A1014" s="690"/>
      <c r="B1014" s="693"/>
      <c r="C1014" s="298">
        <v>40</v>
      </c>
      <c r="D1014" s="298">
        <v>42</v>
      </c>
      <c r="E1014" s="298">
        <v>44</v>
      </c>
      <c r="F1014" s="49"/>
      <c r="G1014" s="47" t="s">
        <v>434</v>
      </c>
      <c r="H1014" s="54"/>
      <c r="I1014" s="42"/>
    </row>
    <row r="1015" spans="1:9" ht="15" thickBot="1" x14ac:dyDescent="0.35">
      <c r="A1015" s="690"/>
      <c r="B1015" s="693"/>
      <c r="C1015" s="298"/>
      <c r="D1015" s="298"/>
      <c r="E1015" s="298"/>
      <c r="F1015" s="49"/>
      <c r="G1015" s="47" t="s">
        <v>163</v>
      </c>
      <c r="H1015" s="54"/>
      <c r="I1015" s="42"/>
    </row>
    <row r="1016" spans="1:9" ht="15" thickBot="1" x14ac:dyDescent="0.35">
      <c r="A1016" s="690"/>
      <c r="B1016" s="693"/>
      <c r="C1016" s="298"/>
      <c r="D1016" s="298"/>
      <c r="E1016" s="298"/>
      <c r="F1016" s="49"/>
      <c r="G1016" s="47" t="s">
        <v>162</v>
      </c>
      <c r="H1016" s="54"/>
      <c r="I1016" s="42"/>
    </row>
    <row r="1017" spans="1:9" ht="15" customHeight="1" thickBot="1" x14ac:dyDescent="0.35">
      <c r="A1017" s="690"/>
      <c r="B1017" s="693"/>
      <c r="C1017" s="298">
        <v>14.9</v>
      </c>
      <c r="D1017" s="298"/>
      <c r="E1017" s="298"/>
      <c r="F1017" s="49"/>
      <c r="G1017" s="47" t="s">
        <v>164</v>
      </c>
      <c r="H1017" s="55"/>
      <c r="I1017" s="42"/>
    </row>
    <row r="1018" spans="1:9" ht="15" thickBot="1" x14ac:dyDescent="0.35">
      <c r="A1018" s="691"/>
      <c r="B1018" s="694"/>
      <c r="C1018" s="299">
        <f t="shared" ref="C1018:D1018" si="246">SUM(C1013:C1017)</f>
        <v>672.4</v>
      </c>
      <c r="D1018" s="299">
        <f t="shared" si="246"/>
        <v>690.4</v>
      </c>
      <c r="E1018" s="299">
        <f>SUM(E1013:E1017)</f>
        <v>725</v>
      </c>
      <c r="F1018" s="48"/>
      <c r="G1018" s="27" t="s">
        <v>166</v>
      </c>
      <c r="H1018" s="55"/>
      <c r="I1018" s="42"/>
    </row>
    <row r="1019" spans="1:9" ht="15" thickBot="1" x14ac:dyDescent="0.35">
      <c r="A1019" s="697" t="s">
        <v>186</v>
      </c>
      <c r="B1019" s="692" t="s">
        <v>537</v>
      </c>
      <c r="C1019" s="298">
        <v>2115.3000000000002</v>
      </c>
      <c r="D1019" s="298">
        <v>2221</v>
      </c>
      <c r="E1019" s="298">
        <v>2332</v>
      </c>
      <c r="F1019" s="49"/>
      <c r="G1019" s="47" t="s">
        <v>161</v>
      </c>
      <c r="H1019" s="54">
        <v>148428990</v>
      </c>
      <c r="I1019" s="42" t="s">
        <v>524</v>
      </c>
    </row>
    <row r="1020" spans="1:9" ht="15" thickBot="1" x14ac:dyDescent="0.35">
      <c r="A1020" s="690"/>
      <c r="B1020" s="693"/>
      <c r="C1020" s="298">
        <v>140</v>
      </c>
      <c r="D1020" s="298">
        <v>147</v>
      </c>
      <c r="E1020" s="298">
        <v>154</v>
      </c>
      <c r="F1020" s="49"/>
      <c r="G1020" s="47" t="s">
        <v>434</v>
      </c>
      <c r="H1020" s="54"/>
      <c r="I1020" s="42"/>
    </row>
    <row r="1021" spans="1:9" ht="15" thickBot="1" x14ac:dyDescent="0.35">
      <c r="A1021" s="690"/>
      <c r="B1021" s="693"/>
      <c r="C1021" s="298"/>
      <c r="D1021" s="298"/>
      <c r="E1021" s="298"/>
      <c r="F1021" s="49"/>
      <c r="G1021" s="47" t="s">
        <v>163</v>
      </c>
      <c r="H1021" s="54"/>
      <c r="I1021" s="42"/>
    </row>
    <row r="1022" spans="1:9" ht="15" thickBot="1" x14ac:dyDescent="0.35">
      <c r="A1022" s="690"/>
      <c r="B1022" s="693"/>
      <c r="C1022" s="298"/>
      <c r="D1022" s="298"/>
      <c r="E1022" s="298"/>
      <c r="F1022" s="49"/>
      <c r="G1022" s="47" t="s">
        <v>162</v>
      </c>
      <c r="H1022" s="54"/>
      <c r="I1022" s="42"/>
    </row>
    <row r="1023" spans="1:9" ht="15" thickBot="1" x14ac:dyDescent="0.35">
      <c r="A1023" s="690"/>
      <c r="B1023" s="693"/>
      <c r="C1023" s="298">
        <v>36.200000000000003</v>
      </c>
      <c r="D1023" s="298"/>
      <c r="E1023" s="298"/>
      <c r="F1023" s="49"/>
      <c r="G1023" s="47" t="s">
        <v>164</v>
      </c>
      <c r="H1023" s="55"/>
      <c r="I1023" s="42"/>
    </row>
    <row r="1024" spans="1:9" ht="24" customHeight="1" thickBot="1" x14ac:dyDescent="0.35">
      <c r="A1024" s="691"/>
      <c r="B1024" s="694"/>
      <c r="C1024" s="299">
        <f t="shared" ref="C1024:D1024" si="247">SUM(C1019:C1023)</f>
        <v>2291.5</v>
      </c>
      <c r="D1024" s="299">
        <f t="shared" si="247"/>
        <v>2368</v>
      </c>
      <c r="E1024" s="299">
        <f>SUM(E1019:E1023)</f>
        <v>2486</v>
      </c>
      <c r="F1024" s="48"/>
      <c r="G1024" s="27" t="s">
        <v>166</v>
      </c>
      <c r="H1024" s="55"/>
      <c r="I1024" s="42"/>
    </row>
    <row r="1025" spans="1:12" ht="41.4" customHeight="1" thickBot="1" x14ac:dyDescent="0.35">
      <c r="A1025" s="58" t="s">
        <v>158</v>
      </c>
      <c r="B1025" s="59" t="s">
        <v>243</v>
      </c>
      <c r="C1025" s="60"/>
      <c r="D1025" s="60"/>
      <c r="E1025" s="60"/>
      <c r="F1025" s="61" t="s">
        <v>451</v>
      </c>
      <c r="G1025" s="59"/>
      <c r="H1025" s="60"/>
      <c r="I1025" s="60"/>
    </row>
    <row r="1026" spans="1:12" ht="61.2" customHeight="1" thickBot="1" x14ac:dyDescent="0.35">
      <c r="A1026" s="62" t="s">
        <v>399</v>
      </c>
      <c r="B1026" s="63" t="s">
        <v>542</v>
      </c>
      <c r="C1026" s="64"/>
      <c r="D1026" s="64"/>
      <c r="E1026" s="64"/>
      <c r="F1026" s="65" t="s">
        <v>550</v>
      </c>
      <c r="G1026" s="63"/>
      <c r="H1026" s="64"/>
      <c r="I1026" s="64"/>
    </row>
    <row r="1027" spans="1:12" ht="24.6" customHeight="1" thickBot="1" x14ac:dyDescent="0.35">
      <c r="A1027" s="690" t="s">
        <v>400</v>
      </c>
      <c r="B1027" s="692" t="s">
        <v>539</v>
      </c>
      <c r="C1027" s="47"/>
      <c r="D1027" s="47"/>
      <c r="E1027" s="47"/>
      <c r="F1027" s="49"/>
      <c r="G1027" s="47" t="s">
        <v>161</v>
      </c>
      <c r="H1027" s="54">
        <v>288724610</v>
      </c>
      <c r="I1027" s="42" t="s">
        <v>524</v>
      </c>
    </row>
    <row r="1028" spans="1:12" ht="15" thickBot="1" x14ac:dyDescent="0.35">
      <c r="A1028" s="690"/>
      <c r="B1028" s="693"/>
      <c r="C1028" s="47"/>
      <c r="D1028" s="47"/>
      <c r="E1028" s="47"/>
      <c r="F1028" s="49"/>
      <c r="G1028" s="47" t="s">
        <v>434</v>
      </c>
      <c r="H1028" s="54"/>
      <c r="I1028" s="42"/>
    </row>
    <row r="1029" spans="1:12" ht="15" thickBot="1" x14ac:dyDescent="0.35">
      <c r="A1029" s="690"/>
      <c r="B1029" s="693"/>
      <c r="C1029" s="47"/>
      <c r="D1029" s="47"/>
      <c r="E1029" s="47"/>
      <c r="F1029" s="49"/>
      <c r="G1029" s="47" t="s">
        <v>163</v>
      </c>
      <c r="H1029" s="54"/>
      <c r="I1029" s="42"/>
    </row>
    <row r="1030" spans="1:12" ht="15" thickBot="1" x14ac:dyDescent="0.35">
      <c r="A1030" s="690"/>
      <c r="B1030" s="693"/>
      <c r="C1030" s="47"/>
      <c r="D1030" s="47"/>
      <c r="E1030" s="47"/>
      <c r="F1030" s="49"/>
      <c r="G1030" s="47" t="s">
        <v>162</v>
      </c>
      <c r="H1030" s="54"/>
      <c r="I1030" s="42"/>
    </row>
    <row r="1031" spans="1:12" ht="26.4" customHeight="1" thickBot="1" x14ac:dyDescent="0.35">
      <c r="A1031" s="690"/>
      <c r="B1031" s="693"/>
      <c r="C1031" s="47"/>
      <c r="D1031" s="47"/>
      <c r="E1031" s="47"/>
      <c r="F1031" s="49"/>
      <c r="G1031" s="47" t="s">
        <v>164</v>
      </c>
      <c r="H1031" s="55"/>
      <c r="I1031" s="42"/>
    </row>
    <row r="1032" spans="1:12" ht="34.200000000000003" customHeight="1" thickBot="1" x14ac:dyDescent="0.35">
      <c r="A1032" s="691"/>
      <c r="B1032" s="694"/>
      <c r="C1032" s="27">
        <f t="shared" ref="C1032:D1032" si="248">SUM(C1027:C1031)</f>
        <v>0</v>
      </c>
      <c r="D1032" s="27">
        <f t="shared" si="248"/>
        <v>0</v>
      </c>
      <c r="E1032" s="27">
        <f>SUM(E1027:E1031)</f>
        <v>0</v>
      </c>
      <c r="F1032" s="48"/>
      <c r="G1032" s="27" t="s">
        <v>166</v>
      </c>
      <c r="H1032" s="55"/>
      <c r="I1032" s="42"/>
    </row>
    <row r="1033" spans="1:12" ht="15" thickBot="1" x14ac:dyDescent="0.35">
      <c r="A1033" s="690" t="s">
        <v>431</v>
      </c>
      <c r="B1033" s="692" t="s">
        <v>540</v>
      </c>
      <c r="C1033" s="298">
        <v>10</v>
      </c>
      <c r="D1033" s="298">
        <v>11</v>
      </c>
      <c r="E1033" s="298">
        <v>12</v>
      </c>
      <c r="F1033" s="49"/>
      <c r="G1033" s="47" t="s">
        <v>161</v>
      </c>
      <c r="H1033" s="54">
        <v>288724610</v>
      </c>
      <c r="I1033" s="42" t="s">
        <v>524</v>
      </c>
    </row>
    <row r="1034" spans="1:12" ht="15" thickBot="1" x14ac:dyDescent="0.35">
      <c r="A1034" s="690"/>
      <c r="B1034" s="693"/>
      <c r="C1034" s="298"/>
      <c r="D1034" s="298"/>
      <c r="E1034" s="298"/>
      <c r="F1034" s="49"/>
      <c r="G1034" s="47" t="s">
        <v>434</v>
      </c>
      <c r="H1034" s="54"/>
      <c r="I1034" s="42"/>
    </row>
    <row r="1035" spans="1:12" ht="15" thickBot="1" x14ac:dyDescent="0.35">
      <c r="A1035" s="690"/>
      <c r="B1035" s="693"/>
      <c r="C1035" s="298"/>
      <c r="D1035" s="298"/>
      <c r="E1035" s="298"/>
      <c r="F1035" s="49"/>
      <c r="G1035" s="47" t="s">
        <v>163</v>
      </c>
      <c r="H1035" s="54"/>
      <c r="I1035" s="42"/>
    </row>
    <row r="1036" spans="1:12" ht="15" thickBot="1" x14ac:dyDescent="0.35">
      <c r="A1036" s="690"/>
      <c r="B1036" s="693"/>
      <c r="C1036" s="298"/>
      <c r="D1036" s="298"/>
      <c r="E1036" s="298"/>
      <c r="F1036" s="49"/>
      <c r="G1036" s="47" t="s">
        <v>162</v>
      </c>
      <c r="H1036" s="54"/>
      <c r="I1036" s="42"/>
    </row>
    <row r="1037" spans="1:12" ht="15" thickBot="1" x14ac:dyDescent="0.35">
      <c r="A1037" s="690"/>
      <c r="B1037" s="693"/>
      <c r="C1037" s="298"/>
      <c r="D1037" s="298"/>
      <c r="E1037" s="298"/>
      <c r="F1037" s="49"/>
      <c r="G1037" s="47" t="s">
        <v>164</v>
      </c>
      <c r="H1037" s="55"/>
      <c r="I1037" s="42"/>
    </row>
    <row r="1038" spans="1:12" ht="31.8" customHeight="1" thickBot="1" x14ac:dyDescent="0.35">
      <c r="A1038" s="691"/>
      <c r="B1038" s="694"/>
      <c r="C1038" s="299">
        <f t="shared" ref="C1038:D1038" si="249">SUM(C1033:C1037)</f>
        <v>10</v>
      </c>
      <c r="D1038" s="299">
        <f t="shared" si="249"/>
        <v>11</v>
      </c>
      <c r="E1038" s="299">
        <f>SUM(E1033:E1037)</f>
        <v>12</v>
      </c>
      <c r="F1038" s="48"/>
      <c r="G1038" s="27" t="s">
        <v>166</v>
      </c>
      <c r="H1038" s="55"/>
      <c r="I1038" s="42"/>
    </row>
    <row r="1039" spans="1:12" ht="15" thickBot="1" x14ac:dyDescent="0.35">
      <c r="A1039" s="690" t="s">
        <v>538</v>
      </c>
      <c r="B1039" s="692" t="s">
        <v>541</v>
      </c>
      <c r="C1039" s="298">
        <v>5</v>
      </c>
      <c r="D1039" s="298">
        <v>5.5</v>
      </c>
      <c r="E1039" s="298">
        <v>6</v>
      </c>
      <c r="F1039" s="49"/>
      <c r="G1039" s="47" t="s">
        <v>161</v>
      </c>
      <c r="H1039" s="54">
        <v>288724610</v>
      </c>
      <c r="I1039" s="42" t="s">
        <v>524</v>
      </c>
      <c r="J1039" s="470">
        <f>C939+C945+C951+C957+C963+C969+C975+C981+C987+C995+C1001+C1007+C1013+C1019+C1027+C1033+C1039</f>
        <v>9175.7999999999993</v>
      </c>
      <c r="K1039" s="470">
        <f t="shared" ref="K1039:L1039" si="250">D939+D945+D951+D957+D963+D969+D975+D981+D987+D995+D1001+D1007+D1013+D1019+D1027+D1033+D1039</f>
        <v>9635.0999999999985</v>
      </c>
      <c r="L1039" s="470">
        <f t="shared" si="250"/>
        <v>10116.4</v>
      </c>
    </row>
    <row r="1040" spans="1:12" ht="15" thickBot="1" x14ac:dyDescent="0.35">
      <c r="A1040" s="690"/>
      <c r="B1040" s="693"/>
      <c r="C1040" s="298"/>
      <c r="D1040" s="298"/>
      <c r="E1040" s="298"/>
      <c r="F1040" s="49"/>
      <c r="G1040" s="47" t="s">
        <v>434</v>
      </c>
      <c r="H1040" s="54"/>
      <c r="I1040" s="42"/>
      <c r="J1040" s="470">
        <f>C940+C946+C952+C958+C964+C970+C976+C982+C988+C996+C1002+C1008+C1014+C1020+C1028+C1034+C1040</f>
        <v>501</v>
      </c>
      <c r="K1040" s="470">
        <f t="shared" ref="K1040:L1040" si="251">D940+D946+D952+D958+D964+D970+D976+D982+D988+D996+D1002+D1008+D1014+D1020+D1028+D1034+D1040</f>
        <v>526.6</v>
      </c>
      <c r="L1040" s="470">
        <f t="shared" si="251"/>
        <v>554.4</v>
      </c>
    </row>
    <row r="1041" spans="1:12" ht="15" thickBot="1" x14ac:dyDescent="0.35">
      <c r="A1041" s="690"/>
      <c r="B1041" s="693"/>
      <c r="C1041" s="298"/>
      <c r="D1041" s="298"/>
      <c r="E1041" s="298"/>
      <c r="F1041" s="49"/>
      <c r="G1041" s="47" t="s">
        <v>163</v>
      </c>
      <c r="H1041" s="54"/>
      <c r="I1041" s="42"/>
      <c r="J1041" s="470">
        <f>C941+C947+C953+C959+C965+C971+C977+C983+C989+C997+C1003+C1009+C1015+C1021+C1029+C1035+C1041</f>
        <v>35.799999999999997</v>
      </c>
      <c r="K1041" s="470">
        <f t="shared" ref="K1041:L1041" si="252">D941+D947+D953+D959+D965+D971+D977+D983+D989+D997+D1003+D1009+D1015+D1021+D1029+D1035+D1041</f>
        <v>37.6</v>
      </c>
      <c r="L1041" s="470">
        <f t="shared" si="252"/>
        <v>39.5</v>
      </c>
    </row>
    <row r="1042" spans="1:12" ht="15" thickBot="1" x14ac:dyDescent="0.35">
      <c r="A1042" s="690"/>
      <c r="B1042" s="693"/>
      <c r="C1042" s="298"/>
      <c r="D1042" s="298"/>
      <c r="E1042" s="298"/>
      <c r="F1042" s="49"/>
      <c r="G1042" s="47" t="s">
        <v>162</v>
      </c>
      <c r="H1042" s="54"/>
      <c r="I1042" s="42"/>
      <c r="J1042" s="470">
        <f>C942+C948+C954+C960+C966+C972+C978+C984+C990+C998+C1004+C1010+C1016+C1022+C1030+C1036+C1042</f>
        <v>22.6</v>
      </c>
      <c r="K1042" s="470">
        <f t="shared" ref="K1042:L1043" si="253">D942+D948+D954+D960+D966+D972+D978+D984+D990+D998+D1004+D1010+D1016+D1022+D1030+D1036+D1042</f>
        <v>0</v>
      </c>
      <c r="L1042" s="470">
        <f t="shared" si="253"/>
        <v>0</v>
      </c>
    </row>
    <row r="1043" spans="1:12" ht="15" thickBot="1" x14ac:dyDescent="0.35">
      <c r="A1043" s="690"/>
      <c r="B1043" s="693"/>
      <c r="C1043" s="298"/>
      <c r="D1043" s="298"/>
      <c r="E1043" s="298"/>
      <c r="F1043" s="49"/>
      <c r="G1043" s="47" t="s">
        <v>164</v>
      </c>
      <c r="H1043" s="55"/>
      <c r="I1043" s="42"/>
      <c r="J1043" s="470">
        <f t="shared" ref="J1043" si="254">C943+C949+C955+C961+C967+C973+C979+C985+C991+C999+C1005+C1011+C1017+C1023+C1031+C1037+C1043</f>
        <v>223.60000000000002</v>
      </c>
      <c r="K1043" s="470">
        <f t="shared" si="253"/>
        <v>0</v>
      </c>
      <c r="L1043" s="470">
        <f t="shared" si="253"/>
        <v>0</v>
      </c>
    </row>
    <row r="1044" spans="1:12" ht="15" thickBot="1" x14ac:dyDescent="0.35">
      <c r="A1044" s="691"/>
      <c r="B1044" s="694"/>
      <c r="C1044" s="299">
        <f t="shared" ref="C1044:D1044" si="255">SUM(C1039:C1043)</f>
        <v>5</v>
      </c>
      <c r="D1044" s="299">
        <f t="shared" si="255"/>
        <v>5.5</v>
      </c>
      <c r="E1044" s="299">
        <f>SUM(E1039:E1043)</f>
        <v>6</v>
      </c>
      <c r="F1044" s="48"/>
      <c r="G1044" s="27" t="s">
        <v>166</v>
      </c>
      <c r="H1044" s="55"/>
      <c r="I1044" s="42"/>
      <c r="J1044" s="525">
        <f>SUM(J1039:J1043)</f>
        <v>9958.7999999999993</v>
      </c>
      <c r="K1044" s="525">
        <f t="shared" ref="K1044:L1044" si="256">SUM(K1039:K1043)</f>
        <v>10199.299999999999</v>
      </c>
      <c r="L1044" s="525">
        <f t="shared" si="256"/>
        <v>10710.3</v>
      </c>
    </row>
    <row r="1045" spans="1:12" ht="15" thickBot="1" x14ac:dyDescent="0.35">
      <c r="A1045" s="44"/>
      <c r="B1045" s="50" t="s">
        <v>233</v>
      </c>
      <c r="C1045" s="18"/>
      <c r="D1045" s="18"/>
      <c r="E1045" s="18"/>
      <c r="F1045" s="18"/>
      <c r="G1045" s="27"/>
      <c r="H1045" s="54"/>
      <c r="I1045" s="54"/>
    </row>
    <row r="1046" spans="1:12" ht="15" thickBot="1" x14ac:dyDescent="0.35">
      <c r="A1046" s="66"/>
      <c r="B1046" s="67" t="s">
        <v>212</v>
      </c>
      <c r="C1046" s="303">
        <f>C1047-C1043-C1037-C1031-C1023-C1017-C1011-C1005-C999-C991-C985-C979-C973-C967-C961-C955-C949-C943</f>
        <v>9735.1999999999971</v>
      </c>
      <c r="D1046" s="303">
        <f t="shared" ref="D1046:E1046" si="257">D1047-D1043-D1037-D1031-D1023-D1017-D1011-D1005-D999-D991-D985-D979-D973-D967-D961-D955-D949-D943</f>
        <v>10199.299999999999</v>
      </c>
      <c r="E1046" s="303">
        <f t="shared" si="257"/>
        <v>10710.3</v>
      </c>
      <c r="F1046" s="68"/>
      <c r="G1046" s="67"/>
      <c r="H1046" s="69"/>
      <c r="I1046" s="70"/>
    </row>
    <row r="1047" spans="1:12" ht="15" thickBot="1" x14ac:dyDescent="0.35">
      <c r="A1047" s="71"/>
      <c r="B1047" s="72" t="s">
        <v>621</v>
      </c>
      <c r="C1047" s="300">
        <f>C944+C950+C956+C962+C968+C974+C980+C986+C992+C1000+C1006+C1012+C1018+C1024+C1032+C1038+C1044</f>
        <v>9958.7999999999993</v>
      </c>
      <c r="D1047" s="300">
        <f t="shared" ref="D1047:E1047" si="258">D944+D950+D956+D962+D968+D974+D980+D986+D992+D1000+D1006+D1012+D1018+D1024+D1032+D1038+D1044</f>
        <v>10199.299999999999</v>
      </c>
      <c r="E1047" s="300">
        <f t="shared" si="258"/>
        <v>10710.3</v>
      </c>
      <c r="F1047" s="73"/>
      <c r="G1047" s="74"/>
      <c r="H1047" s="75"/>
      <c r="I1047" s="76"/>
    </row>
    <row r="1050" spans="1:12" ht="15" thickBot="1" x14ac:dyDescent="0.35">
      <c r="A1050" s="695" t="s">
        <v>552</v>
      </c>
      <c r="B1050" s="696"/>
      <c r="C1050" s="696"/>
      <c r="D1050" s="696"/>
      <c r="E1050" s="696"/>
      <c r="F1050" s="696"/>
      <c r="G1050" s="696"/>
      <c r="H1050" s="696"/>
      <c r="I1050" s="696"/>
    </row>
    <row r="1051" spans="1:12" ht="46.2" thickBot="1" x14ac:dyDescent="0.35">
      <c r="A1051" s="80" t="s">
        <v>17</v>
      </c>
      <c r="B1051" s="81" t="s">
        <v>358</v>
      </c>
      <c r="C1051" s="81" t="s">
        <v>152</v>
      </c>
      <c r="D1051" s="81" t="s">
        <v>153</v>
      </c>
      <c r="E1051" s="81" t="s">
        <v>154</v>
      </c>
      <c r="F1051" s="81" t="s">
        <v>18</v>
      </c>
      <c r="G1051" s="81" t="s">
        <v>160</v>
      </c>
      <c r="H1051" s="81" t="s">
        <v>155</v>
      </c>
      <c r="I1051" s="81" t="s">
        <v>178</v>
      </c>
    </row>
    <row r="1052" spans="1:12" ht="24.6" customHeight="1" thickBot="1" x14ac:dyDescent="0.35">
      <c r="A1052" s="82">
        <v>1</v>
      </c>
      <c r="B1052" s="83">
        <v>2</v>
      </c>
      <c r="C1052" s="83">
        <v>3</v>
      </c>
      <c r="D1052" s="83">
        <v>4</v>
      </c>
      <c r="E1052" s="83">
        <v>5</v>
      </c>
      <c r="F1052" s="83">
        <v>6</v>
      </c>
      <c r="G1052" s="83">
        <v>7</v>
      </c>
      <c r="H1052" s="83">
        <v>8</v>
      </c>
      <c r="I1052" s="83">
        <v>9</v>
      </c>
    </row>
    <row r="1053" spans="1:12" ht="40.200000000000003" customHeight="1" thickBot="1" x14ac:dyDescent="0.35">
      <c r="A1053" s="58" t="s">
        <v>158</v>
      </c>
      <c r="B1053" s="59" t="s">
        <v>553</v>
      </c>
      <c r="C1053" s="60"/>
      <c r="D1053" s="60"/>
      <c r="E1053" s="60"/>
      <c r="F1053" s="61" t="s">
        <v>237</v>
      </c>
      <c r="G1053" s="59"/>
      <c r="H1053" s="60"/>
      <c r="I1053" s="60"/>
    </row>
    <row r="1054" spans="1:12" ht="45.6" customHeight="1" thickBot="1" x14ac:dyDescent="0.35">
      <c r="A1054" s="62" t="s">
        <v>157</v>
      </c>
      <c r="B1054" s="63" t="s">
        <v>247</v>
      </c>
      <c r="C1054" s="64"/>
      <c r="D1054" s="64"/>
      <c r="E1054" s="64"/>
      <c r="F1054" s="65" t="s">
        <v>236</v>
      </c>
      <c r="G1054" s="63"/>
      <c r="H1054" s="64"/>
      <c r="I1054" s="64"/>
    </row>
    <row r="1055" spans="1:12" ht="15" thickBot="1" x14ac:dyDescent="0.35">
      <c r="A1055" s="690" t="s">
        <v>226</v>
      </c>
      <c r="B1055" s="692" t="s">
        <v>555</v>
      </c>
      <c r="C1055" s="298">
        <v>2496.1</v>
      </c>
      <c r="D1055" s="298">
        <v>2621</v>
      </c>
      <c r="E1055" s="298">
        <v>2752</v>
      </c>
      <c r="F1055" s="49"/>
      <c r="G1055" s="47" t="s">
        <v>161</v>
      </c>
      <c r="H1055" s="702" t="s">
        <v>895</v>
      </c>
      <c r="I1055" s="42" t="s">
        <v>554</v>
      </c>
    </row>
    <row r="1056" spans="1:12" ht="15" thickBot="1" x14ac:dyDescent="0.35">
      <c r="A1056" s="690"/>
      <c r="B1056" s="693"/>
      <c r="C1056" s="298">
        <v>430</v>
      </c>
      <c r="D1056" s="298">
        <v>452</v>
      </c>
      <c r="E1056" s="298">
        <v>474</v>
      </c>
      <c r="F1056" s="49"/>
      <c r="G1056" s="47" t="s">
        <v>161</v>
      </c>
      <c r="H1056" s="734"/>
      <c r="I1056" s="42"/>
    </row>
    <row r="1057" spans="1:11" ht="15" thickBot="1" x14ac:dyDescent="0.35">
      <c r="A1057" s="690"/>
      <c r="B1057" s="693"/>
      <c r="C1057" s="298">
        <v>150</v>
      </c>
      <c r="D1057" s="298">
        <v>158</v>
      </c>
      <c r="E1057" s="298">
        <v>165</v>
      </c>
      <c r="F1057" s="49"/>
      <c r="G1057" s="47" t="s">
        <v>434</v>
      </c>
      <c r="H1057" s="703"/>
      <c r="I1057" s="42"/>
      <c r="K1057" s="327"/>
    </row>
    <row r="1058" spans="1:11" ht="15" thickBot="1" x14ac:dyDescent="0.35">
      <c r="A1058" s="690"/>
      <c r="B1058" s="693"/>
      <c r="C1058" s="298"/>
      <c r="D1058" s="298"/>
      <c r="E1058" s="298"/>
      <c r="F1058" s="49"/>
      <c r="G1058" s="47" t="s">
        <v>163</v>
      </c>
      <c r="H1058" s="703"/>
      <c r="I1058" s="42"/>
      <c r="K1058" s="327"/>
    </row>
    <row r="1059" spans="1:11" ht="15" thickBot="1" x14ac:dyDescent="0.35">
      <c r="A1059" s="690"/>
      <c r="B1059" s="693"/>
      <c r="C1059" s="298"/>
      <c r="D1059" s="298"/>
      <c r="E1059" s="298"/>
      <c r="F1059" s="49"/>
      <c r="G1059" s="47" t="s">
        <v>162</v>
      </c>
      <c r="H1059" s="703"/>
      <c r="I1059" s="42"/>
    </row>
    <row r="1060" spans="1:11" ht="15" thickBot="1" x14ac:dyDescent="0.35">
      <c r="A1060" s="690"/>
      <c r="B1060" s="693"/>
      <c r="C1060" s="298">
        <v>51.2</v>
      </c>
      <c r="D1060" s="298"/>
      <c r="E1060" s="298"/>
      <c r="F1060" s="49"/>
      <c r="G1060" s="47" t="s">
        <v>164</v>
      </c>
      <c r="H1060" s="703"/>
      <c r="I1060" s="42"/>
    </row>
    <row r="1061" spans="1:11" ht="15" thickBot="1" x14ac:dyDescent="0.35">
      <c r="A1061" s="691"/>
      <c r="B1061" s="694"/>
      <c r="C1061" s="299">
        <f>SUM(C1055:C1060)</f>
        <v>3127.2999999999997</v>
      </c>
      <c r="D1061" s="299">
        <f>SUM(D1055:D1060)</f>
        <v>3231</v>
      </c>
      <c r="E1061" s="299">
        <f>SUM(E1055:E1060)</f>
        <v>3391</v>
      </c>
      <c r="F1061" s="48"/>
      <c r="G1061" s="27" t="s">
        <v>166</v>
      </c>
      <c r="H1061" s="704"/>
      <c r="I1061" s="42"/>
    </row>
    <row r="1062" spans="1:11" ht="15" thickBot="1" x14ac:dyDescent="0.35">
      <c r="A1062" s="690" t="s">
        <v>168</v>
      </c>
      <c r="B1062" s="692" t="s">
        <v>556</v>
      </c>
      <c r="C1062" s="47"/>
      <c r="D1062" s="47"/>
      <c r="E1062" s="47"/>
      <c r="F1062" s="49"/>
      <c r="G1062" s="47" t="s">
        <v>161</v>
      </c>
      <c r="H1062" s="54">
        <v>288724610</v>
      </c>
      <c r="I1062" s="42" t="s">
        <v>554</v>
      </c>
    </row>
    <row r="1063" spans="1:11" ht="15" thickBot="1" x14ac:dyDescent="0.35">
      <c r="A1063" s="690"/>
      <c r="B1063" s="693"/>
      <c r="C1063" s="47"/>
      <c r="D1063" s="47"/>
      <c r="E1063" s="47"/>
      <c r="F1063" s="49"/>
      <c r="G1063" s="47" t="s">
        <v>434</v>
      </c>
      <c r="H1063" s="54"/>
      <c r="I1063" s="42"/>
    </row>
    <row r="1064" spans="1:11" ht="15" thickBot="1" x14ac:dyDescent="0.35">
      <c r="A1064" s="690"/>
      <c r="B1064" s="693"/>
      <c r="C1064" s="47"/>
      <c r="D1064" s="47"/>
      <c r="E1064" s="47"/>
      <c r="F1064" s="49"/>
      <c r="G1064" s="47" t="s">
        <v>163</v>
      </c>
      <c r="H1064" s="54"/>
      <c r="I1064" s="42"/>
    </row>
    <row r="1065" spans="1:11" ht="15" thickBot="1" x14ac:dyDescent="0.35">
      <c r="A1065" s="690"/>
      <c r="B1065" s="693"/>
      <c r="C1065" s="47"/>
      <c r="D1065" s="47"/>
      <c r="E1065" s="47"/>
      <c r="F1065" s="49"/>
      <c r="G1065" s="47" t="s">
        <v>162</v>
      </c>
      <c r="H1065" s="54"/>
      <c r="I1065" s="42"/>
    </row>
    <row r="1066" spans="1:11" ht="15" thickBot="1" x14ac:dyDescent="0.35">
      <c r="A1066" s="690"/>
      <c r="B1066" s="693"/>
      <c r="C1066" s="47"/>
      <c r="D1066" s="47"/>
      <c r="E1066" s="47"/>
      <c r="F1066" s="49"/>
      <c r="G1066" s="47" t="s">
        <v>164</v>
      </c>
      <c r="H1066" s="55"/>
      <c r="I1066" s="42"/>
    </row>
    <row r="1067" spans="1:11" ht="45" customHeight="1" thickBot="1" x14ac:dyDescent="0.35">
      <c r="A1067" s="691"/>
      <c r="B1067" s="694"/>
      <c r="C1067" s="27">
        <f t="shared" ref="C1067:D1067" si="259">SUM(C1062:C1066)</f>
        <v>0</v>
      </c>
      <c r="D1067" s="27">
        <f t="shared" si="259"/>
        <v>0</v>
      </c>
      <c r="E1067" s="27">
        <f>SUM(E1062:E1066)</f>
        <v>0</v>
      </c>
      <c r="F1067" s="48"/>
      <c r="G1067" s="27" t="s">
        <v>166</v>
      </c>
      <c r="H1067" s="55"/>
      <c r="I1067" s="42"/>
    </row>
    <row r="1068" spans="1:11" ht="15" thickBot="1" x14ac:dyDescent="0.35">
      <c r="A1068" s="690" t="s">
        <v>170</v>
      </c>
      <c r="B1068" s="692" t="s">
        <v>557</v>
      </c>
      <c r="C1068" s="298">
        <v>65</v>
      </c>
      <c r="D1068" s="298">
        <v>68</v>
      </c>
      <c r="E1068" s="298">
        <v>71</v>
      </c>
      <c r="F1068" s="49"/>
      <c r="G1068" s="47" t="s">
        <v>161</v>
      </c>
      <c r="H1068" s="54">
        <v>288724610</v>
      </c>
      <c r="I1068" s="42" t="s">
        <v>554</v>
      </c>
    </row>
    <row r="1069" spans="1:11" ht="15" thickBot="1" x14ac:dyDescent="0.35">
      <c r="A1069" s="690"/>
      <c r="B1069" s="693"/>
      <c r="C1069" s="298"/>
      <c r="D1069" s="298"/>
      <c r="E1069" s="298"/>
      <c r="F1069" s="49"/>
      <c r="G1069" s="47" t="s">
        <v>434</v>
      </c>
      <c r="H1069" s="54"/>
      <c r="I1069" s="42"/>
    </row>
    <row r="1070" spans="1:11" ht="15" thickBot="1" x14ac:dyDescent="0.35">
      <c r="A1070" s="690"/>
      <c r="B1070" s="693"/>
      <c r="C1070" s="298"/>
      <c r="D1070" s="298"/>
      <c r="E1070" s="298"/>
      <c r="F1070" s="49"/>
      <c r="G1070" s="47" t="s">
        <v>163</v>
      </c>
      <c r="H1070" s="54"/>
      <c r="I1070" s="42"/>
    </row>
    <row r="1071" spans="1:11" ht="15" thickBot="1" x14ac:dyDescent="0.35">
      <c r="A1071" s="690"/>
      <c r="B1071" s="693"/>
      <c r="C1071" s="298"/>
      <c r="D1071" s="298"/>
      <c r="E1071" s="298"/>
      <c r="F1071" s="49"/>
      <c r="G1071" s="47" t="s">
        <v>162</v>
      </c>
      <c r="H1071" s="54"/>
      <c r="I1071" s="42"/>
    </row>
    <row r="1072" spans="1:11" ht="15" thickBot="1" x14ac:dyDescent="0.35">
      <c r="A1072" s="690"/>
      <c r="B1072" s="693"/>
      <c r="C1072" s="298"/>
      <c r="D1072" s="298"/>
      <c r="E1072" s="298"/>
      <c r="F1072" s="49"/>
      <c r="G1072" s="47" t="s">
        <v>164</v>
      </c>
      <c r="H1072" s="55"/>
      <c r="I1072" s="42"/>
    </row>
    <row r="1073" spans="1:12" ht="27.6" customHeight="1" thickBot="1" x14ac:dyDescent="0.35">
      <c r="A1073" s="691"/>
      <c r="B1073" s="694"/>
      <c r="C1073" s="299">
        <f t="shared" ref="C1073:D1073" si="260">SUM(C1068:C1072)</f>
        <v>65</v>
      </c>
      <c r="D1073" s="299">
        <f t="shared" si="260"/>
        <v>68</v>
      </c>
      <c r="E1073" s="299">
        <f>SUM(E1068:E1072)</f>
        <v>71</v>
      </c>
      <c r="F1073" s="48"/>
      <c r="G1073" s="27" t="s">
        <v>166</v>
      </c>
      <c r="H1073" s="55"/>
      <c r="I1073" s="42"/>
    </row>
    <row r="1074" spans="1:12" ht="33.6" customHeight="1" thickBot="1" x14ac:dyDescent="0.35">
      <c r="A1074" s="58" t="s">
        <v>158</v>
      </c>
      <c r="B1074" s="59" t="s">
        <v>553</v>
      </c>
      <c r="C1074" s="60"/>
      <c r="D1074" s="60"/>
      <c r="E1074" s="60"/>
      <c r="F1074" s="61" t="s">
        <v>237</v>
      </c>
      <c r="G1074" s="59"/>
      <c r="H1074" s="60"/>
      <c r="I1074" s="60"/>
    </row>
    <row r="1075" spans="1:12" ht="63" customHeight="1" thickBot="1" x14ac:dyDescent="0.35">
      <c r="A1075" s="62" t="s">
        <v>179</v>
      </c>
      <c r="B1075" s="63" t="s">
        <v>559</v>
      </c>
      <c r="C1075" s="64"/>
      <c r="D1075" s="64"/>
      <c r="E1075" s="64"/>
      <c r="F1075" s="65" t="s">
        <v>558</v>
      </c>
      <c r="G1075" s="63"/>
      <c r="H1075" s="64"/>
      <c r="I1075" s="64"/>
    </row>
    <row r="1076" spans="1:12" ht="15" thickBot="1" x14ac:dyDescent="0.35">
      <c r="A1076" s="690" t="s">
        <v>182</v>
      </c>
      <c r="B1076" s="692" t="s">
        <v>560</v>
      </c>
      <c r="C1076" s="298">
        <v>150</v>
      </c>
      <c r="D1076" s="298">
        <v>158</v>
      </c>
      <c r="E1076" s="298">
        <v>166</v>
      </c>
      <c r="F1076" s="49"/>
      <c r="G1076" s="47" t="s">
        <v>161</v>
      </c>
      <c r="H1076" s="54">
        <v>288724610</v>
      </c>
      <c r="I1076" s="42" t="s">
        <v>554</v>
      </c>
    </row>
    <row r="1077" spans="1:12" ht="15" thickBot="1" x14ac:dyDescent="0.35">
      <c r="A1077" s="690"/>
      <c r="B1077" s="693"/>
      <c r="C1077" s="298"/>
      <c r="D1077" s="298"/>
      <c r="E1077" s="298"/>
      <c r="F1077" s="49"/>
      <c r="G1077" s="47" t="s">
        <v>434</v>
      </c>
      <c r="H1077" s="54"/>
      <c r="I1077" s="42"/>
    </row>
    <row r="1078" spans="1:12" ht="15" thickBot="1" x14ac:dyDescent="0.35">
      <c r="A1078" s="690"/>
      <c r="B1078" s="693"/>
      <c r="C1078" s="298"/>
      <c r="D1078" s="298"/>
      <c r="E1078" s="298"/>
      <c r="F1078" s="49"/>
      <c r="G1078" s="47" t="s">
        <v>163</v>
      </c>
      <c r="H1078" s="54"/>
      <c r="I1078" s="42"/>
    </row>
    <row r="1079" spans="1:12" ht="15" thickBot="1" x14ac:dyDescent="0.35">
      <c r="A1079" s="690"/>
      <c r="B1079" s="693"/>
      <c r="C1079" s="298"/>
      <c r="D1079" s="298"/>
      <c r="E1079" s="298"/>
      <c r="F1079" s="49"/>
      <c r="G1079" s="47" t="s">
        <v>162</v>
      </c>
      <c r="H1079" s="54"/>
      <c r="I1079" s="42"/>
    </row>
    <row r="1080" spans="1:12" ht="15" thickBot="1" x14ac:dyDescent="0.35">
      <c r="A1080" s="690"/>
      <c r="B1080" s="693"/>
      <c r="C1080" s="298"/>
      <c r="D1080" s="298"/>
      <c r="E1080" s="298"/>
      <c r="F1080" s="49"/>
      <c r="G1080" s="47" t="s">
        <v>164</v>
      </c>
      <c r="H1080" s="55"/>
      <c r="I1080" s="42"/>
    </row>
    <row r="1081" spans="1:12" ht="22.2" customHeight="1" thickBot="1" x14ac:dyDescent="0.35">
      <c r="A1081" s="691"/>
      <c r="B1081" s="694"/>
      <c r="C1081" s="299">
        <f>SUM(C1076:C1080)</f>
        <v>150</v>
      </c>
      <c r="D1081" s="299">
        <f>SUM(D1076:D1080)</f>
        <v>158</v>
      </c>
      <c r="E1081" s="299">
        <f>SUM(E1076:E1080)</f>
        <v>166</v>
      </c>
      <c r="F1081" s="48"/>
      <c r="G1081" s="27" t="s">
        <v>166</v>
      </c>
      <c r="H1081" s="55"/>
      <c r="I1081" s="42"/>
    </row>
    <row r="1082" spans="1:12" ht="15" thickBot="1" x14ac:dyDescent="0.35">
      <c r="A1082" s="690" t="s">
        <v>183</v>
      </c>
      <c r="B1082" s="692" t="s">
        <v>561</v>
      </c>
      <c r="C1082" s="298">
        <v>50</v>
      </c>
      <c r="D1082" s="298">
        <v>53</v>
      </c>
      <c r="E1082" s="298">
        <v>56</v>
      </c>
      <c r="F1082" s="49"/>
      <c r="G1082" s="47" t="s">
        <v>161</v>
      </c>
      <c r="H1082" s="54">
        <v>288724610</v>
      </c>
      <c r="I1082" s="42" t="s">
        <v>554</v>
      </c>
    </row>
    <row r="1083" spans="1:12" ht="15" thickBot="1" x14ac:dyDescent="0.35">
      <c r="A1083" s="690"/>
      <c r="B1083" s="693"/>
      <c r="C1083" s="298"/>
      <c r="D1083" s="298"/>
      <c r="E1083" s="298"/>
      <c r="F1083" s="49"/>
      <c r="G1083" s="47" t="s">
        <v>434</v>
      </c>
      <c r="H1083" s="54"/>
      <c r="I1083" s="42"/>
    </row>
    <row r="1084" spans="1:12" ht="15" thickBot="1" x14ac:dyDescent="0.35">
      <c r="A1084" s="690"/>
      <c r="B1084" s="693"/>
      <c r="C1084" s="298"/>
      <c r="D1084" s="298"/>
      <c r="E1084" s="298"/>
      <c r="F1084" s="49"/>
      <c r="G1084" s="47" t="s">
        <v>163</v>
      </c>
      <c r="H1084" s="54"/>
      <c r="I1084" s="42"/>
    </row>
    <row r="1085" spans="1:12" ht="15" thickBot="1" x14ac:dyDescent="0.35">
      <c r="A1085" s="690"/>
      <c r="B1085" s="693"/>
      <c r="C1085" s="298"/>
      <c r="D1085" s="298"/>
      <c r="E1085" s="298"/>
      <c r="F1085" s="49"/>
      <c r="G1085" s="47" t="s">
        <v>162</v>
      </c>
      <c r="H1085" s="54"/>
      <c r="I1085" s="42"/>
    </row>
    <row r="1086" spans="1:12" ht="15" thickBot="1" x14ac:dyDescent="0.35">
      <c r="A1086" s="690"/>
      <c r="B1086" s="693"/>
      <c r="C1086" s="298"/>
      <c r="D1086" s="298"/>
      <c r="E1086" s="298"/>
      <c r="F1086" s="49"/>
      <c r="G1086" s="47" t="s">
        <v>164</v>
      </c>
      <c r="H1086" s="55"/>
      <c r="I1086" s="42"/>
    </row>
    <row r="1087" spans="1:12" ht="31.2" customHeight="1" thickBot="1" x14ac:dyDescent="0.35">
      <c r="A1087" s="691"/>
      <c r="B1087" s="694"/>
      <c r="C1087" s="299">
        <f t="shared" ref="C1087:D1087" si="261">SUM(C1082:C1086)</f>
        <v>50</v>
      </c>
      <c r="D1087" s="299">
        <f t="shared" si="261"/>
        <v>53</v>
      </c>
      <c r="E1087" s="299">
        <f>SUM(E1082:E1086)</f>
        <v>56</v>
      </c>
      <c r="F1087" s="48"/>
      <c r="G1087" s="27" t="s">
        <v>166</v>
      </c>
      <c r="H1087" s="55"/>
      <c r="I1087" s="42"/>
    </row>
    <row r="1088" spans="1:12" ht="15" thickBot="1" x14ac:dyDescent="0.35">
      <c r="A1088" s="690" t="s">
        <v>184</v>
      </c>
      <c r="B1088" s="692" t="s">
        <v>562</v>
      </c>
      <c r="C1088" s="298">
        <v>1050</v>
      </c>
      <c r="D1088" s="298">
        <v>1103</v>
      </c>
      <c r="E1088" s="298">
        <v>1158</v>
      </c>
      <c r="F1088" s="49"/>
      <c r="G1088" s="47" t="s">
        <v>161</v>
      </c>
      <c r="H1088" s="54">
        <v>288724610</v>
      </c>
      <c r="I1088" s="42" t="s">
        <v>554</v>
      </c>
      <c r="J1088" s="470">
        <f>C1055+C1056+C1062+C1068+C1076+C1082+C1088</f>
        <v>4241.1000000000004</v>
      </c>
      <c r="K1088" s="470">
        <f t="shared" ref="K1088:L1088" si="262">D1055+D1056+D1062+D1068+D1076+D1082+D1088</f>
        <v>4455</v>
      </c>
      <c r="L1088" s="470">
        <f t="shared" si="262"/>
        <v>4677</v>
      </c>
    </row>
    <row r="1089" spans="1:12" ht="15" thickBot="1" x14ac:dyDescent="0.35">
      <c r="A1089" s="690"/>
      <c r="B1089" s="693"/>
      <c r="C1089" s="298"/>
      <c r="D1089" s="298"/>
      <c r="E1089" s="298"/>
      <c r="F1089" s="49"/>
      <c r="G1089" s="47" t="s">
        <v>434</v>
      </c>
      <c r="H1089" s="54"/>
      <c r="I1089" s="42"/>
      <c r="J1089" s="470">
        <f>C1057+C1063+C1069+C1077+C1083+C1089</f>
        <v>150</v>
      </c>
      <c r="K1089" s="470">
        <f t="shared" ref="K1089:L1089" si="263">D1057+D1063+D1069+D1077+D1083+D1089</f>
        <v>158</v>
      </c>
      <c r="L1089" s="470">
        <f t="shared" si="263"/>
        <v>165</v>
      </c>
    </row>
    <row r="1090" spans="1:12" ht="15" thickBot="1" x14ac:dyDescent="0.35">
      <c r="A1090" s="690"/>
      <c r="B1090" s="693"/>
      <c r="C1090" s="298"/>
      <c r="D1090" s="298"/>
      <c r="E1090" s="298"/>
      <c r="F1090" s="49"/>
      <c r="G1090" s="47" t="s">
        <v>163</v>
      </c>
      <c r="H1090" s="54"/>
      <c r="I1090" s="42"/>
      <c r="J1090" s="470">
        <f>C1058+C1064+C1070+C1078+C1084+C1090</f>
        <v>0</v>
      </c>
      <c r="K1090" s="470">
        <f t="shared" ref="K1090:L1090" si="264">D1058+D1064+D1070+D1078+D1084+D1090</f>
        <v>0</v>
      </c>
      <c r="L1090" s="470">
        <f t="shared" si="264"/>
        <v>0</v>
      </c>
    </row>
    <row r="1091" spans="1:12" ht="15" thickBot="1" x14ac:dyDescent="0.35">
      <c r="A1091" s="690"/>
      <c r="B1091" s="693"/>
      <c r="C1091" s="298"/>
      <c r="D1091" s="298"/>
      <c r="E1091" s="298"/>
      <c r="F1091" s="49"/>
      <c r="G1091" s="47" t="s">
        <v>162</v>
      </c>
      <c r="H1091" s="54"/>
      <c r="I1091" s="42"/>
      <c r="J1091" s="470">
        <f>C1059+C1065+C1071+C1079+C1085+C1091</f>
        <v>0</v>
      </c>
      <c r="K1091" s="470">
        <f t="shared" ref="K1091:L1091" si="265">D1059+D1065+D1071+D1079+D1085+D1091</f>
        <v>0</v>
      </c>
      <c r="L1091" s="470">
        <f t="shared" si="265"/>
        <v>0</v>
      </c>
    </row>
    <row r="1092" spans="1:12" ht="15" thickBot="1" x14ac:dyDescent="0.35">
      <c r="A1092" s="690"/>
      <c r="B1092" s="693"/>
      <c r="C1092" s="298"/>
      <c r="D1092" s="298"/>
      <c r="E1092" s="298"/>
      <c r="F1092" s="49"/>
      <c r="G1092" s="47" t="s">
        <v>164</v>
      </c>
      <c r="H1092" s="55"/>
      <c r="I1092" s="42"/>
      <c r="J1092" s="470">
        <f>C1060+C1066+C1072+C1080+C1086+C1092</f>
        <v>51.2</v>
      </c>
      <c r="K1092" s="470">
        <f t="shared" ref="K1092:L1092" si="266">D1060+D1066+D1072+D1080+D1086+D1092</f>
        <v>0</v>
      </c>
      <c r="L1092" s="470">
        <f t="shared" si="266"/>
        <v>0</v>
      </c>
    </row>
    <row r="1093" spans="1:12" ht="15" thickBot="1" x14ac:dyDescent="0.35">
      <c r="A1093" s="691"/>
      <c r="B1093" s="694"/>
      <c r="C1093" s="299">
        <f t="shared" ref="C1093:D1093" si="267">SUM(C1088:C1092)</f>
        <v>1050</v>
      </c>
      <c r="D1093" s="299">
        <f t="shared" si="267"/>
        <v>1103</v>
      </c>
      <c r="E1093" s="299">
        <f>SUM(E1088:E1092)</f>
        <v>1158</v>
      </c>
      <c r="F1093" s="48"/>
      <c r="G1093" s="27" t="s">
        <v>166</v>
      </c>
      <c r="H1093" s="55"/>
      <c r="I1093" s="42"/>
      <c r="J1093" s="525">
        <f>SUM(J1088:J1092)</f>
        <v>4442.3</v>
      </c>
      <c r="K1093" s="525">
        <f t="shared" ref="K1093:L1093" si="268">SUM(K1088:K1092)</f>
        <v>4613</v>
      </c>
      <c r="L1093" s="525">
        <f t="shared" si="268"/>
        <v>4842</v>
      </c>
    </row>
    <row r="1094" spans="1:12" ht="15" thickBot="1" x14ac:dyDescent="0.35">
      <c r="A1094" s="44"/>
      <c r="B1094" s="50" t="s">
        <v>233</v>
      </c>
      <c r="C1094" s="18"/>
      <c r="D1094" s="18"/>
      <c r="E1094" s="18"/>
      <c r="F1094" s="18"/>
      <c r="G1094" s="27"/>
      <c r="H1094" s="54"/>
      <c r="I1094" s="54"/>
    </row>
    <row r="1095" spans="1:12" ht="15" thickBot="1" x14ac:dyDescent="0.35">
      <c r="A1095" s="66"/>
      <c r="B1095" s="67" t="s">
        <v>212</v>
      </c>
      <c r="C1095" s="303">
        <f>C1096-C1060</f>
        <v>4391.0999999999995</v>
      </c>
      <c r="D1095" s="303">
        <f t="shared" ref="D1095:E1095" si="269">D1096-D1060</f>
        <v>4613</v>
      </c>
      <c r="E1095" s="303">
        <f t="shared" si="269"/>
        <v>4842</v>
      </c>
      <c r="F1095" s="68"/>
      <c r="G1095" s="67"/>
      <c r="H1095" s="69"/>
      <c r="I1095" s="70"/>
    </row>
    <row r="1096" spans="1:12" ht="15" thickBot="1" x14ac:dyDescent="0.35">
      <c r="A1096" s="71"/>
      <c r="B1096" s="72" t="s">
        <v>620</v>
      </c>
      <c r="C1096" s="300">
        <f>C1061+C1067+C1073+C1081+C1087+C1093</f>
        <v>4442.2999999999993</v>
      </c>
      <c r="D1096" s="300">
        <f>D1061+D1067+D1073+D1081+D1087+D1093</f>
        <v>4613</v>
      </c>
      <c r="E1096" s="300">
        <f>E1061+E1067+E1073+E1081+E1087+E1093</f>
        <v>4842</v>
      </c>
      <c r="F1096" s="73"/>
      <c r="G1096" s="74"/>
      <c r="H1096" s="75"/>
      <c r="I1096" s="76"/>
    </row>
    <row r="1097" spans="1:12" ht="25.2" customHeight="1" x14ac:dyDescent="0.3"/>
    <row r="1099" spans="1:12" ht="15" thickBot="1" x14ac:dyDescent="0.35">
      <c r="A1099" s="695" t="s">
        <v>563</v>
      </c>
      <c r="B1099" s="696"/>
      <c r="C1099" s="696"/>
      <c r="D1099" s="696"/>
      <c r="E1099" s="696"/>
      <c r="F1099" s="696"/>
      <c r="G1099" s="696"/>
      <c r="H1099" s="696"/>
      <c r="I1099" s="696"/>
    </row>
    <row r="1100" spans="1:12" ht="46.2" thickBot="1" x14ac:dyDescent="0.35">
      <c r="A1100" s="80" t="s">
        <v>17</v>
      </c>
      <c r="B1100" s="81" t="s">
        <v>358</v>
      </c>
      <c r="C1100" s="81" t="s">
        <v>152</v>
      </c>
      <c r="D1100" s="81" t="s">
        <v>153</v>
      </c>
      <c r="E1100" s="81" t="s">
        <v>154</v>
      </c>
      <c r="F1100" s="81" t="s">
        <v>18</v>
      </c>
      <c r="G1100" s="81" t="s">
        <v>160</v>
      </c>
      <c r="H1100" s="81" t="s">
        <v>155</v>
      </c>
      <c r="I1100" s="81" t="s">
        <v>178</v>
      </c>
    </row>
    <row r="1101" spans="1:12" ht="15" thickBot="1" x14ac:dyDescent="0.35">
      <c r="A1101" s="82">
        <v>1</v>
      </c>
      <c r="B1101" s="83">
        <v>2</v>
      </c>
      <c r="C1101" s="83">
        <v>3</v>
      </c>
      <c r="D1101" s="83">
        <v>4</v>
      </c>
      <c r="E1101" s="83">
        <v>5</v>
      </c>
      <c r="F1101" s="83">
        <v>6</v>
      </c>
      <c r="G1101" s="83">
        <v>7</v>
      </c>
      <c r="H1101" s="83">
        <v>8</v>
      </c>
      <c r="I1101" s="83">
        <v>9</v>
      </c>
    </row>
    <row r="1102" spans="1:12" ht="27" thickBot="1" x14ac:dyDescent="0.35">
      <c r="A1102" s="58" t="s">
        <v>158</v>
      </c>
      <c r="B1102" s="59" t="s">
        <v>567</v>
      </c>
      <c r="C1102" s="60"/>
      <c r="D1102" s="60"/>
      <c r="E1102" s="60"/>
      <c r="F1102" s="61" t="s">
        <v>893</v>
      </c>
      <c r="G1102" s="59"/>
      <c r="H1102" s="60"/>
      <c r="I1102" s="60"/>
    </row>
    <row r="1103" spans="1:12" ht="15" thickBot="1" x14ac:dyDescent="0.35">
      <c r="A1103" s="62" t="s">
        <v>157</v>
      </c>
      <c r="B1103" s="63" t="s">
        <v>569</v>
      </c>
      <c r="C1103" s="64"/>
      <c r="D1103" s="64"/>
      <c r="E1103" s="64"/>
      <c r="F1103" s="65" t="s">
        <v>568</v>
      </c>
      <c r="G1103" s="85"/>
      <c r="H1103" s="64"/>
      <c r="I1103" s="64"/>
    </row>
    <row r="1104" spans="1:12" ht="15" thickBot="1" x14ac:dyDescent="0.35">
      <c r="A1104" s="697" t="s">
        <v>226</v>
      </c>
      <c r="B1104" s="692" t="s">
        <v>570</v>
      </c>
      <c r="C1104" s="47">
        <v>16627.3</v>
      </c>
      <c r="D1104" s="298">
        <v>17458</v>
      </c>
      <c r="E1104" s="298">
        <v>18331</v>
      </c>
      <c r="F1104" s="49"/>
      <c r="G1104" s="86" t="s">
        <v>161</v>
      </c>
      <c r="H1104" s="698" t="s">
        <v>891</v>
      </c>
      <c r="I1104" s="42" t="s">
        <v>564</v>
      </c>
    </row>
    <row r="1105" spans="1:10" ht="15" thickBot="1" x14ac:dyDescent="0.35">
      <c r="A1105" s="690"/>
      <c r="B1105" s="693"/>
      <c r="C1105" s="47">
        <v>2236.6</v>
      </c>
      <c r="D1105" s="298">
        <v>2348</v>
      </c>
      <c r="E1105" s="298">
        <v>2466</v>
      </c>
      <c r="F1105" s="49"/>
      <c r="G1105" s="94" t="s">
        <v>434</v>
      </c>
      <c r="H1105" s="699"/>
      <c r="I1105" s="42"/>
      <c r="J1105" s="323"/>
    </row>
    <row r="1106" spans="1:10" ht="15" thickBot="1" x14ac:dyDescent="0.35">
      <c r="A1106" s="690"/>
      <c r="B1106" s="693"/>
      <c r="C1106" s="298">
        <v>57</v>
      </c>
      <c r="D1106" s="298"/>
      <c r="E1106" s="298"/>
      <c r="F1106" s="49"/>
      <c r="G1106" s="95" t="s">
        <v>163</v>
      </c>
      <c r="H1106" s="699"/>
      <c r="I1106" s="42"/>
      <c r="J1106" s="323"/>
    </row>
    <row r="1107" spans="1:10" ht="15" thickBot="1" x14ac:dyDescent="0.35">
      <c r="A1107" s="690"/>
      <c r="B1107" s="693"/>
      <c r="C1107" s="47">
        <v>11561.4</v>
      </c>
      <c r="D1107" s="298">
        <v>12061</v>
      </c>
      <c r="E1107" s="298">
        <v>12664</v>
      </c>
      <c r="F1107" s="49"/>
      <c r="G1107" s="94" t="s">
        <v>565</v>
      </c>
      <c r="H1107" s="699"/>
      <c r="I1107" s="42"/>
      <c r="J1107" s="323"/>
    </row>
    <row r="1108" spans="1:10" ht="15" thickBot="1" x14ac:dyDescent="0.35">
      <c r="A1108" s="690"/>
      <c r="B1108" s="693"/>
      <c r="C1108" s="47"/>
      <c r="D1108" s="298"/>
      <c r="E1108" s="298"/>
      <c r="F1108" s="49"/>
      <c r="G1108" s="95" t="s">
        <v>165</v>
      </c>
      <c r="H1108" s="699"/>
      <c r="I1108" s="42"/>
      <c r="J1108" s="323"/>
    </row>
    <row r="1109" spans="1:10" ht="15" thickBot="1" x14ac:dyDescent="0.35">
      <c r="A1109" s="690"/>
      <c r="B1109" s="693"/>
      <c r="C1109" s="47"/>
      <c r="D1109" s="298"/>
      <c r="E1109" s="298"/>
      <c r="F1109" s="49"/>
      <c r="G1109" s="94" t="s">
        <v>162</v>
      </c>
      <c r="H1109" s="699"/>
      <c r="I1109" s="42"/>
      <c r="J1109" s="323"/>
    </row>
    <row r="1110" spans="1:10" ht="15" thickBot="1" x14ac:dyDescent="0.35">
      <c r="A1110" s="690"/>
      <c r="B1110" s="693"/>
      <c r="C1110" s="47">
        <v>187.7</v>
      </c>
      <c r="D1110" s="298"/>
      <c r="E1110" s="298"/>
      <c r="F1110" s="49"/>
      <c r="G1110" s="95" t="s">
        <v>164</v>
      </c>
      <c r="H1110" s="699"/>
      <c r="I1110" s="42"/>
      <c r="J1110" s="323"/>
    </row>
    <row r="1111" spans="1:10" ht="15" thickBot="1" x14ac:dyDescent="0.35">
      <c r="A1111" s="690"/>
      <c r="B1111" s="693"/>
      <c r="C1111" s="47"/>
      <c r="D1111" s="298"/>
      <c r="E1111" s="298"/>
      <c r="F1111" s="49"/>
      <c r="G1111" s="94" t="s">
        <v>566</v>
      </c>
      <c r="H1111" s="699"/>
      <c r="I1111" s="42"/>
      <c r="J1111" s="323"/>
    </row>
    <row r="1112" spans="1:10" ht="15" thickBot="1" x14ac:dyDescent="0.35">
      <c r="A1112" s="690"/>
      <c r="B1112" s="693"/>
      <c r="C1112" s="299">
        <f>SUM(C1104:C1111)</f>
        <v>30669.999999999996</v>
      </c>
      <c r="D1112" s="299">
        <f t="shared" ref="D1112:E1112" si="270">SUM(D1104:D1111)</f>
        <v>31867</v>
      </c>
      <c r="E1112" s="299">
        <f t="shared" si="270"/>
        <v>33461</v>
      </c>
      <c r="F1112" s="49"/>
      <c r="G1112" s="96" t="s">
        <v>166</v>
      </c>
      <c r="H1112" s="699"/>
      <c r="I1112" s="42"/>
      <c r="J1112" s="323"/>
    </row>
    <row r="1113" spans="1:10" ht="15" thickBot="1" x14ac:dyDescent="0.35">
      <c r="A1113" s="690"/>
      <c r="B1113" s="693"/>
      <c r="C1113" s="27"/>
      <c r="D1113" s="27"/>
      <c r="E1113" s="27"/>
      <c r="F1113" s="49"/>
      <c r="G1113" s="93"/>
      <c r="H1113" s="699"/>
      <c r="I1113" s="42"/>
      <c r="J1113" s="323"/>
    </row>
    <row r="1114" spans="1:10" ht="15" thickBot="1" x14ac:dyDescent="0.35">
      <c r="A1114" s="690"/>
      <c r="B1114" s="693"/>
      <c r="C1114" s="27"/>
      <c r="D1114" s="27"/>
      <c r="E1114" s="27"/>
      <c r="F1114" s="49"/>
      <c r="G1114" s="93"/>
      <c r="H1114" s="699"/>
      <c r="I1114" s="42"/>
      <c r="J1114" s="323"/>
    </row>
    <row r="1115" spans="1:10" ht="15" thickBot="1" x14ac:dyDescent="0.35">
      <c r="A1115" s="690"/>
      <c r="B1115" s="693"/>
      <c r="C1115" s="27"/>
      <c r="D1115" s="27"/>
      <c r="E1115" s="27"/>
      <c r="F1115" s="49"/>
      <c r="G1115" s="93"/>
      <c r="H1115" s="699"/>
      <c r="I1115" s="42"/>
      <c r="J1115" s="323"/>
    </row>
    <row r="1116" spans="1:10" ht="15" thickBot="1" x14ac:dyDescent="0.35">
      <c r="A1116" s="690"/>
      <c r="B1116" s="693"/>
      <c r="C1116" s="27"/>
      <c r="D1116" s="27"/>
      <c r="E1116" s="27"/>
      <c r="F1116" s="49"/>
      <c r="G1116" s="93"/>
      <c r="H1116" s="699"/>
      <c r="I1116" s="42"/>
      <c r="J1116" s="323"/>
    </row>
    <row r="1117" spans="1:10" ht="18" customHeight="1" thickBot="1" x14ac:dyDescent="0.35">
      <c r="A1117" s="690"/>
      <c r="B1117" s="693"/>
      <c r="C1117" s="27"/>
      <c r="D1117" s="27"/>
      <c r="E1117" s="27"/>
      <c r="F1117" s="49"/>
      <c r="G1117" s="93"/>
      <c r="H1117" s="699"/>
      <c r="I1117" s="42"/>
      <c r="J1117" s="323"/>
    </row>
    <row r="1118" spans="1:10" ht="16.2" customHeight="1" thickBot="1" x14ac:dyDescent="0.35">
      <c r="A1118" s="690"/>
      <c r="B1118" s="693"/>
      <c r="C1118" s="27"/>
      <c r="D1118" s="27"/>
      <c r="E1118" s="27"/>
      <c r="F1118" s="49"/>
      <c r="G1118" s="93"/>
      <c r="H1118" s="699"/>
      <c r="I1118" s="42"/>
      <c r="J1118" s="323"/>
    </row>
    <row r="1119" spans="1:10" ht="15" thickBot="1" x14ac:dyDescent="0.35">
      <c r="A1119" s="690"/>
      <c r="B1119" s="693"/>
      <c r="C1119" s="27"/>
      <c r="D1119" s="27"/>
      <c r="E1119" s="27"/>
      <c r="F1119" s="49"/>
      <c r="G1119" s="93"/>
      <c r="H1119" s="699"/>
      <c r="I1119" s="42"/>
      <c r="J1119" s="323"/>
    </row>
    <row r="1120" spans="1:10" ht="15" thickBot="1" x14ac:dyDescent="0.35">
      <c r="A1120" s="690"/>
      <c r="B1120" s="693"/>
      <c r="C1120" s="27"/>
      <c r="D1120" s="27"/>
      <c r="E1120" s="27"/>
      <c r="F1120" s="49"/>
      <c r="G1120" s="93"/>
      <c r="H1120" s="699"/>
      <c r="I1120" s="42"/>
      <c r="J1120" s="323"/>
    </row>
    <row r="1121" spans="1:10" ht="15" thickBot="1" x14ac:dyDescent="0.35">
      <c r="A1121" s="690"/>
      <c r="B1121" s="693"/>
      <c r="C1121" s="27"/>
      <c r="D1121" s="27"/>
      <c r="E1121" s="27"/>
      <c r="F1121" s="49"/>
      <c r="G1121" s="93"/>
      <c r="H1121" s="699"/>
      <c r="I1121" s="42"/>
      <c r="J1121" s="323"/>
    </row>
    <row r="1122" spans="1:10" ht="15" thickBot="1" x14ac:dyDescent="0.35">
      <c r="A1122" s="690"/>
      <c r="B1122" s="693"/>
      <c r="C1122" s="27"/>
      <c r="D1122" s="27"/>
      <c r="E1122" s="27"/>
      <c r="F1122" s="49"/>
      <c r="G1122" s="93"/>
      <c r="H1122" s="699"/>
      <c r="I1122" s="42"/>
      <c r="J1122" s="323"/>
    </row>
    <row r="1123" spans="1:10" ht="15" thickBot="1" x14ac:dyDescent="0.35">
      <c r="A1123" s="690"/>
      <c r="B1123" s="693"/>
      <c r="C1123" s="27"/>
      <c r="D1123" s="27"/>
      <c r="E1123" s="27"/>
      <c r="F1123" s="49"/>
      <c r="G1123" s="93"/>
      <c r="H1123" s="699"/>
      <c r="I1123" s="42"/>
      <c r="J1123" s="323"/>
    </row>
    <row r="1124" spans="1:10" ht="15" thickBot="1" x14ac:dyDescent="0.35">
      <c r="A1124" s="690"/>
      <c r="B1124" s="693"/>
      <c r="C1124" s="27"/>
      <c r="D1124" s="27"/>
      <c r="E1124" s="27"/>
      <c r="F1124" s="49"/>
      <c r="G1124" s="93"/>
      <c r="H1124" s="699"/>
      <c r="I1124" s="42"/>
      <c r="J1124" s="323"/>
    </row>
    <row r="1125" spans="1:10" ht="15" thickBot="1" x14ac:dyDescent="0.35">
      <c r="A1125" s="690"/>
      <c r="B1125" s="693"/>
      <c r="C1125" s="27"/>
      <c r="D1125" s="27"/>
      <c r="E1125" s="27"/>
      <c r="F1125" s="49"/>
      <c r="G1125" s="93"/>
      <c r="H1125" s="699"/>
      <c r="I1125" s="42"/>
      <c r="J1125" s="323"/>
    </row>
    <row r="1126" spans="1:10" ht="15" thickBot="1" x14ac:dyDescent="0.35">
      <c r="A1126" s="691"/>
      <c r="B1126" s="693"/>
      <c r="C1126" s="27"/>
      <c r="D1126" s="27"/>
      <c r="E1126" s="27"/>
      <c r="F1126" s="49"/>
      <c r="G1126" s="93"/>
      <c r="H1126" s="699"/>
      <c r="I1126" s="42"/>
      <c r="J1126" s="323"/>
    </row>
    <row r="1127" spans="1:10" ht="15" thickBot="1" x14ac:dyDescent="0.35">
      <c r="A1127" s="690" t="s">
        <v>168</v>
      </c>
      <c r="B1127" s="692" t="s">
        <v>571</v>
      </c>
      <c r="C1127" s="47"/>
      <c r="D1127" s="47"/>
      <c r="E1127" s="47"/>
      <c r="F1127" s="49"/>
      <c r="G1127" s="94" t="s">
        <v>161</v>
      </c>
      <c r="H1127" s="324">
        <v>288724610</v>
      </c>
      <c r="I1127" s="42" t="s">
        <v>564</v>
      </c>
    </row>
    <row r="1128" spans="1:10" ht="16.8" customHeight="1" thickBot="1" x14ac:dyDescent="0.35">
      <c r="A1128" s="690"/>
      <c r="B1128" s="693"/>
      <c r="C1128" s="47"/>
      <c r="D1128" s="47"/>
      <c r="E1128" s="47"/>
      <c r="F1128" s="49"/>
      <c r="G1128" s="86" t="s">
        <v>434</v>
      </c>
      <c r="H1128" s="54"/>
      <c r="I1128" s="42"/>
    </row>
    <row r="1129" spans="1:10" ht="13.2" customHeight="1" thickBot="1" x14ac:dyDescent="0.35">
      <c r="A1129" s="690"/>
      <c r="B1129" s="693"/>
      <c r="C1129" s="47"/>
      <c r="D1129" s="47"/>
      <c r="E1129" s="47"/>
      <c r="F1129" s="49"/>
      <c r="G1129" s="87" t="s">
        <v>163</v>
      </c>
      <c r="H1129" s="54"/>
      <c r="I1129" s="42"/>
    </row>
    <row r="1130" spans="1:10" ht="27.6" customHeight="1" thickBot="1" x14ac:dyDescent="0.35">
      <c r="A1130" s="690"/>
      <c r="B1130" s="693"/>
      <c r="C1130" s="47">
        <v>134.30000000000001</v>
      </c>
      <c r="D1130" s="298">
        <v>140</v>
      </c>
      <c r="E1130" s="298">
        <v>148</v>
      </c>
      <c r="F1130" s="49"/>
      <c r="G1130" s="86" t="s">
        <v>565</v>
      </c>
      <c r="H1130" s="54"/>
      <c r="I1130" s="42"/>
    </row>
    <row r="1131" spans="1:10" ht="22.2" customHeight="1" thickBot="1" x14ac:dyDescent="0.35">
      <c r="A1131" s="690"/>
      <c r="B1131" s="693"/>
      <c r="C1131" s="47"/>
      <c r="D1131" s="298"/>
      <c r="E1131" s="298"/>
      <c r="F1131" s="49"/>
      <c r="G1131" s="87" t="s">
        <v>165</v>
      </c>
      <c r="H1131" s="55"/>
      <c r="I1131" s="42"/>
    </row>
    <row r="1132" spans="1:10" ht="16.8" customHeight="1" thickBot="1" x14ac:dyDescent="0.35">
      <c r="A1132" s="690"/>
      <c r="B1132" s="693"/>
      <c r="C1132" s="47"/>
      <c r="D1132" s="298"/>
      <c r="E1132" s="298"/>
      <c r="F1132" s="49"/>
      <c r="G1132" s="86" t="s">
        <v>162</v>
      </c>
      <c r="H1132" s="55"/>
      <c r="I1132" s="42"/>
    </row>
    <row r="1133" spans="1:10" ht="15" thickBot="1" x14ac:dyDescent="0.35">
      <c r="A1133" s="690"/>
      <c r="B1133" s="693"/>
      <c r="C1133" s="47"/>
      <c r="D1133" s="298"/>
      <c r="E1133" s="298"/>
      <c r="F1133" s="49"/>
      <c r="G1133" s="87" t="s">
        <v>164</v>
      </c>
      <c r="H1133" s="55"/>
      <c r="I1133" s="42"/>
    </row>
    <row r="1134" spans="1:10" ht="15" thickBot="1" x14ac:dyDescent="0.35">
      <c r="A1134" s="690"/>
      <c r="B1134" s="693"/>
      <c r="C1134" s="47"/>
      <c r="D1134" s="298"/>
      <c r="E1134" s="298"/>
      <c r="F1134" s="49"/>
      <c r="G1134" s="86" t="s">
        <v>566</v>
      </c>
      <c r="H1134" s="55"/>
      <c r="I1134" s="42"/>
    </row>
    <row r="1135" spans="1:10" ht="15" thickBot="1" x14ac:dyDescent="0.35">
      <c r="A1135" s="691"/>
      <c r="B1135" s="694"/>
      <c r="C1135" s="27">
        <f>SUM(C1127:C1134)</f>
        <v>134.30000000000001</v>
      </c>
      <c r="D1135" s="299">
        <f t="shared" ref="D1135" si="271">SUM(D1127:D1134)</f>
        <v>140</v>
      </c>
      <c r="E1135" s="299">
        <f t="shared" ref="E1135" si="272">SUM(E1127:E1134)</f>
        <v>148</v>
      </c>
      <c r="F1135" s="48"/>
      <c r="G1135" s="88" t="s">
        <v>166</v>
      </c>
      <c r="H1135" s="55"/>
      <c r="I1135" s="42"/>
    </row>
    <row r="1136" spans="1:10" ht="16.2" customHeight="1" thickBot="1" x14ac:dyDescent="0.35">
      <c r="A1136" s="697" t="s">
        <v>170</v>
      </c>
      <c r="B1136" s="692" t="s">
        <v>572</v>
      </c>
      <c r="C1136" s="298">
        <v>7882.1</v>
      </c>
      <c r="D1136" s="298">
        <v>8276</v>
      </c>
      <c r="E1136" s="298">
        <v>8690</v>
      </c>
      <c r="F1136" s="49"/>
      <c r="G1136" s="86" t="s">
        <v>161</v>
      </c>
      <c r="H1136" s="700" t="s">
        <v>892</v>
      </c>
      <c r="I1136" s="42" t="s">
        <v>564</v>
      </c>
    </row>
    <row r="1137" spans="1:9" ht="15" thickBot="1" x14ac:dyDescent="0.35">
      <c r="A1137" s="690"/>
      <c r="B1137" s="693"/>
      <c r="C1137" s="298">
        <v>418.6</v>
      </c>
      <c r="D1137" s="298">
        <v>440</v>
      </c>
      <c r="E1137" s="298">
        <v>462</v>
      </c>
      <c r="F1137" s="49"/>
      <c r="G1137" s="86" t="s">
        <v>434</v>
      </c>
      <c r="H1137" s="701"/>
      <c r="I1137" s="42"/>
    </row>
    <row r="1138" spans="1:9" ht="15" thickBot="1" x14ac:dyDescent="0.35">
      <c r="A1138" s="690"/>
      <c r="B1138" s="693"/>
      <c r="C1138" s="298"/>
      <c r="D1138" s="298"/>
      <c r="E1138" s="298"/>
      <c r="F1138" s="49"/>
      <c r="G1138" s="87" t="s">
        <v>163</v>
      </c>
      <c r="H1138" s="701"/>
      <c r="I1138" s="42"/>
    </row>
    <row r="1139" spans="1:9" ht="15" thickBot="1" x14ac:dyDescent="0.35">
      <c r="A1139" s="690"/>
      <c r="B1139" s="693"/>
      <c r="C1139" s="298">
        <v>29190.7</v>
      </c>
      <c r="D1139" s="298">
        <v>30218</v>
      </c>
      <c r="E1139" s="298">
        <v>31729</v>
      </c>
      <c r="F1139" s="49"/>
      <c r="G1139" s="86" t="s">
        <v>565</v>
      </c>
      <c r="H1139" s="701"/>
      <c r="I1139" s="42"/>
    </row>
    <row r="1140" spans="1:9" ht="15" thickBot="1" x14ac:dyDescent="0.35">
      <c r="A1140" s="690"/>
      <c r="B1140" s="693"/>
      <c r="C1140" s="298"/>
      <c r="D1140" s="298"/>
      <c r="E1140" s="298"/>
      <c r="F1140" s="49"/>
      <c r="G1140" s="87" t="s">
        <v>165</v>
      </c>
      <c r="H1140" s="701"/>
      <c r="I1140" s="42"/>
    </row>
    <row r="1141" spans="1:9" ht="15" thickBot="1" x14ac:dyDescent="0.35">
      <c r="A1141" s="690"/>
      <c r="B1141" s="693"/>
      <c r="C1141" s="298"/>
      <c r="D1141" s="298"/>
      <c r="E1141" s="298"/>
      <c r="F1141" s="49"/>
      <c r="G1141" s="86" t="s">
        <v>162</v>
      </c>
      <c r="H1141" s="701"/>
      <c r="I1141" s="42"/>
    </row>
    <row r="1142" spans="1:9" ht="15" thickBot="1" x14ac:dyDescent="0.35">
      <c r="A1142" s="690"/>
      <c r="B1142" s="693"/>
      <c r="C1142" s="298">
        <v>120.5</v>
      </c>
      <c r="D1142" s="298"/>
      <c r="E1142" s="298"/>
      <c r="F1142" s="49"/>
      <c r="G1142" s="87" t="s">
        <v>164</v>
      </c>
      <c r="H1142" s="701"/>
      <c r="I1142" s="42"/>
    </row>
    <row r="1143" spans="1:9" ht="15" thickBot="1" x14ac:dyDescent="0.35">
      <c r="A1143" s="690"/>
      <c r="B1143" s="693"/>
      <c r="C1143" s="298">
        <v>2192.6999999999998</v>
      </c>
      <c r="D1143" s="298">
        <v>2302</v>
      </c>
      <c r="E1143" s="298">
        <v>2417</v>
      </c>
      <c r="F1143" s="49"/>
      <c r="G1143" s="86" t="s">
        <v>566</v>
      </c>
      <c r="H1143" s="701"/>
      <c r="I1143" s="42"/>
    </row>
    <row r="1144" spans="1:9" ht="15" thickBot="1" x14ac:dyDescent="0.35">
      <c r="A1144" s="690"/>
      <c r="B1144" s="693"/>
      <c r="C1144" s="89">
        <f>SUM(C1136:C1143)</f>
        <v>39804.6</v>
      </c>
      <c r="D1144" s="90">
        <f t="shared" ref="D1144:E1144" si="273">SUM(D1136:D1143)</f>
        <v>41236</v>
      </c>
      <c r="E1144" s="90">
        <f t="shared" si="273"/>
        <v>43298</v>
      </c>
      <c r="F1144" s="49"/>
      <c r="G1144" s="88" t="s">
        <v>166</v>
      </c>
      <c r="H1144" s="701"/>
      <c r="I1144" s="42"/>
    </row>
    <row r="1145" spans="1:9" ht="15" thickBot="1" x14ac:dyDescent="0.35">
      <c r="A1145" s="690"/>
      <c r="B1145" s="693"/>
      <c r="C1145" s="47"/>
      <c r="D1145" s="47"/>
      <c r="E1145" s="47"/>
      <c r="F1145" s="49"/>
      <c r="G1145" s="88"/>
      <c r="H1145" s="701"/>
      <c r="I1145" s="42"/>
    </row>
    <row r="1146" spans="1:9" ht="15" thickBot="1" x14ac:dyDescent="0.35">
      <c r="A1146" s="690"/>
      <c r="B1146" s="693"/>
      <c r="C1146" s="47"/>
      <c r="D1146" s="47"/>
      <c r="E1146" s="47"/>
      <c r="F1146" s="49"/>
      <c r="G1146" s="88"/>
      <c r="H1146" s="701"/>
      <c r="I1146" s="42"/>
    </row>
    <row r="1147" spans="1:9" ht="15" thickBot="1" x14ac:dyDescent="0.35">
      <c r="A1147" s="690"/>
      <c r="B1147" s="693"/>
      <c r="C1147" s="47"/>
      <c r="D1147" s="47"/>
      <c r="E1147" s="47"/>
      <c r="F1147" s="49"/>
      <c r="G1147" s="88"/>
      <c r="H1147" s="701"/>
      <c r="I1147" s="42"/>
    </row>
    <row r="1148" spans="1:9" ht="15" thickBot="1" x14ac:dyDescent="0.35">
      <c r="A1148" s="690"/>
      <c r="B1148" s="693"/>
      <c r="C1148" s="47"/>
      <c r="D1148" s="47"/>
      <c r="E1148" s="47"/>
      <c r="F1148" s="49"/>
      <c r="G1148" s="88"/>
      <c r="H1148" s="701"/>
      <c r="I1148" s="42"/>
    </row>
    <row r="1149" spans="1:9" ht="15" thickBot="1" x14ac:dyDescent="0.35">
      <c r="A1149" s="690"/>
      <c r="B1149" s="693"/>
      <c r="C1149" s="47"/>
      <c r="D1149" s="47"/>
      <c r="E1149" s="47"/>
      <c r="F1149" s="49"/>
      <c r="G1149" s="88"/>
      <c r="H1149" s="701"/>
      <c r="I1149" s="42"/>
    </row>
    <row r="1150" spans="1:9" ht="15" thickBot="1" x14ac:dyDescent="0.35">
      <c r="A1150" s="690"/>
      <c r="B1150" s="693"/>
      <c r="C1150" s="47"/>
      <c r="D1150" s="47"/>
      <c r="E1150" s="47"/>
      <c r="F1150" s="49"/>
      <c r="G1150" s="88"/>
      <c r="H1150" s="701"/>
      <c r="I1150" s="42"/>
    </row>
    <row r="1151" spans="1:9" ht="15" thickBot="1" x14ac:dyDescent="0.35">
      <c r="A1151" s="690"/>
      <c r="B1151" s="693"/>
      <c r="C1151" s="47"/>
      <c r="D1151" s="47"/>
      <c r="E1151" s="47"/>
      <c r="F1151" s="49"/>
      <c r="G1151" s="88"/>
      <c r="H1151" s="701"/>
      <c r="I1151" s="42"/>
    </row>
    <row r="1152" spans="1:9" ht="13.8" customHeight="1" thickBot="1" x14ac:dyDescent="0.35">
      <c r="A1152" s="691"/>
      <c r="B1152" s="693"/>
      <c r="C1152" s="47"/>
      <c r="D1152" s="47"/>
      <c r="E1152" s="47"/>
      <c r="F1152" s="49"/>
      <c r="G1152" s="325"/>
      <c r="H1152" s="701"/>
      <c r="I1152" s="326"/>
    </row>
    <row r="1153" spans="1:11" ht="15" thickBot="1" x14ac:dyDescent="0.35">
      <c r="A1153" s="690" t="s">
        <v>172</v>
      </c>
      <c r="B1153" s="692" t="s">
        <v>573</v>
      </c>
      <c r="C1153" s="47"/>
      <c r="D1153" s="47"/>
      <c r="E1153" s="47"/>
      <c r="F1153" s="49"/>
      <c r="G1153" s="86" t="s">
        <v>161</v>
      </c>
      <c r="H1153" s="98">
        <v>288724610</v>
      </c>
      <c r="I1153" s="92" t="s">
        <v>564</v>
      </c>
    </row>
    <row r="1154" spans="1:11" ht="15" thickBot="1" x14ac:dyDescent="0.35">
      <c r="A1154" s="690"/>
      <c r="B1154" s="693"/>
      <c r="C1154" s="47"/>
      <c r="D1154" s="47"/>
      <c r="E1154" s="47"/>
      <c r="F1154" s="49"/>
      <c r="G1154" s="86" t="s">
        <v>434</v>
      </c>
      <c r="H1154" s="54"/>
      <c r="I1154" s="42"/>
    </row>
    <row r="1155" spans="1:11" ht="15" thickBot="1" x14ac:dyDescent="0.35">
      <c r="A1155" s="690"/>
      <c r="B1155" s="693"/>
      <c r="C1155" s="47"/>
      <c r="D1155" s="47"/>
      <c r="E1155" s="47"/>
      <c r="F1155" s="49"/>
      <c r="G1155" s="87" t="s">
        <v>163</v>
      </c>
      <c r="H1155" s="54"/>
      <c r="I1155" s="42"/>
    </row>
    <row r="1156" spans="1:11" ht="15" thickBot="1" x14ac:dyDescent="0.35">
      <c r="A1156" s="690"/>
      <c r="B1156" s="693"/>
      <c r="C1156" s="47">
        <v>2493.3000000000002</v>
      </c>
      <c r="D1156" s="298">
        <v>2592</v>
      </c>
      <c r="E1156" s="298">
        <v>2722</v>
      </c>
      <c r="F1156" s="49"/>
      <c r="G1156" s="86" t="s">
        <v>565</v>
      </c>
      <c r="H1156" s="54"/>
      <c r="I1156" s="42"/>
    </row>
    <row r="1157" spans="1:11" ht="15" thickBot="1" x14ac:dyDescent="0.35">
      <c r="A1157" s="690"/>
      <c r="B1157" s="693"/>
      <c r="C1157" s="47"/>
      <c r="D1157" s="298"/>
      <c r="E1157" s="298"/>
      <c r="F1157" s="49"/>
      <c r="G1157" s="87" t="s">
        <v>165</v>
      </c>
      <c r="H1157" s="55"/>
      <c r="I1157" s="42"/>
    </row>
    <row r="1158" spans="1:11" ht="15" thickBot="1" x14ac:dyDescent="0.35">
      <c r="A1158" s="690"/>
      <c r="B1158" s="693"/>
      <c r="C1158" s="47"/>
      <c r="D1158" s="298"/>
      <c r="E1158" s="298"/>
      <c r="F1158" s="49"/>
      <c r="G1158" s="86" t="s">
        <v>162</v>
      </c>
      <c r="H1158" s="55"/>
      <c r="I1158" s="42"/>
    </row>
    <row r="1159" spans="1:11" ht="15" thickBot="1" x14ac:dyDescent="0.35">
      <c r="A1159" s="690"/>
      <c r="B1159" s="693"/>
      <c r="C1159" s="47"/>
      <c r="D1159" s="298"/>
      <c r="E1159" s="298"/>
      <c r="F1159" s="49"/>
      <c r="G1159" s="87" t="s">
        <v>164</v>
      </c>
      <c r="H1159" s="55"/>
      <c r="I1159" s="42"/>
    </row>
    <row r="1160" spans="1:11" ht="15" thickBot="1" x14ac:dyDescent="0.35">
      <c r="A1160" s="690"/>
      <c r="B1160" s="693"/>
      <c r="C1160" s="47"/>
      <c r="D1160" s="298"/>
      <c r="E1160" s="298"/>
      <c r="F1160" s="49"/>
      <c r="G1160" s="86" t="s">
        <v>566</v>
      </c>
      <c r="H1160" s="55"/>
      <c r="I1160" s="42"/>
    </row>
    <row r="1161" spans="1:11" ht="25.8" customHeight="1" thickBot="1" x14ac:dyDescent="0.35">
      <c r="A1161" s="691"/>
      <c r="B1161" s="694"/>
      <c r="C1161" s="27">
        <f>SUM(C1153:C1160)</f>
        <v>2493.3000000000002</v>
      </c>
      <c r="D1161" s="299">
        <f t="shared" ref="D1161" si="274">SUM(D1153:D1160)</f>
        <v>2592</v>
      </c>
      <c r="E1161" s="299">
        <f t="shared" ref="E1161" si="275">SUM(E1153:E1160)</f>
        <v>2722</v>
      </c>
      <c r="F1161" s="48"/>
      <c r="G1161" s="88" t="s">
        <v>166</v>
      </c>
      <c r="H1161" s="55"/>
      <c r="I1161" s="42"/>
    </row>
    <row r="1162" spans="1:11" ht="15" thickBot="1" x14ac:dyDescent="0.35">
      <c r="A1162" s="690" t="s">
        <v>173</v>
      </c>
      <c r="B1162" s="692" t="s">
        <v>574</v>
      </c>
      <c r="C1162" s="298">
        <v>3055.3</v>
      </c>
      <c r="D1162" s="298">
        <v>3155</v>
      </c>
      <c r="E1162" s="298">
        <v>3313</v>
      </c>
      <c r="F1162" s="49" t="s">
        <v>583</v>
      </c>
      <c r="G1162" s="86" t="s">
        <v>161</v>
      </c>
      <c r="H1162" s="702" t="s">
        <v>894</v>
      </c>
      <c r="I1162" s="42" t="s">
        <v>564</v>
      </c>
      <c r="K1162" s="327"/>
    </row>
    <row r="1163" spans="1:11" ht="15" thickBot="1" x14ac:dyDescent="0.35">
      <c r="A1163" s="690"/>
      <c r="B1163" s="693"/>
      <c r="C1163" s="298">
        <v>246</v>
      </c>
      <c r="D1163" s="298">
        <v>258</v>
      </c>
      <c r="E1163" s="298">
        <v>272</v>
      </c>
      <c r="F1163" s="49"/>
      <c r="G1163" s="86" t="s">
        <v>434</v>
      </c>
      <c r="H1163" s="703"/>
      <c r="I1163" s="42"/>
      <c r="K1163" s="327"/>
    </row>
    <row r="1164" spans="1:11" ht="15" thickBot="1" x14ac:dyDescent="0.35">
      <c r="A1164" s="690"/>
      <c r="B1164" s="693"/>
      <c r="C1164" s="298">
        <v>614.4</v>
      </c>
      <c r="D1164" s="298"/>
      <c r="E1164" s="298"/>
      <c r="F1164" s="49"/>
      <c r="G1164" s="87" t="s">
        <v>163</v>
      </c>
      <c r="H1164" s="703"/>
      <c r="I1164" s="42"/>
      <c r="K1164" s="327"/>
    </row>
    <row r="1165" spans="1:11" ht="15" thickBot="1" x14ac:dyDescent="0.35">
      <c r="A1165" s="690"/>
      <c r="B1165" s="693"/>
      <c r="C1165" s="298">
        <v>238.7</v>
      </c>
      <c r="D1165" s="298">
        <v>252</v>
      </c>
      <c r="E1165" s="298">
        <v>264</v>
      </c>
      <c r="F1165" s="49"/>
      <c r="G1165" s="86" t="s">
        <v>565</v>
      </c>
      <c r="H1165" s="703"/>
      <c r="I1165" s="42"/>
      <c r="K1165" s="327"/>
    </row>
    <row r="1166" spans="1:11" ht="15" thickBot="1" x14ac:dyDescent="0.35">
      <c r="A1166" s="690"/>
      <c r="B1166" s="693"/>
      <c r="C1166" s="298"/>
      <c r="D1166" s="298"/>
      <c r="E1166" s="298"/>
      <c r="F1166" s="49"/>
      <c r="G1166" s="87" t="s">
        <v>165</v>
      </c>
      <c r="H1166" s="703"/>
      <c r="I1166" s="42"/>
    </row>
    <row r="1167" spans="1:11" ht="15" thickBot="1" x14ac:dyDescent="0.35">
      <c r="A1167" s="690"/>
      <c r="B1167" s="693"/>
      <c r="C1167" s="298"/>
      <c r="D1167" s="298"/>
      <c r="E1167" s="298"/>
      <c r="F1167" s="49"/>
      <c r="G1167" s="86" t="s">
        <v>162</v>
      </c>
      <c r="H1167" s="703"/>
      <c r="I1167" s="42"/>
    </row>
    <row r="1168" spans="1:11" ht="15" thickBot="1" x14ac:dyDescent="0.35">
      <c r="A1168" s="690"/>
      <c r="B1168" s="693"/>
      <c r="C1168" s="298">
        <v>48.2</v>
      </c>
      <c r="D1168" s="298"/>
      <c r="E1168" s="298"/>
      <c r="F1168" s="49"/>
      <c r="G1168" s="87" t="s">
        <v>164</v>
      </c>
      <c r="H1168" s="703"/>
      <c r="I1168" s="42"/>
    </row>
    <row r="1169" spans="1:9" ht="15" thickBot="1" x14ac:dyDescent="0.35">
      <c r="A1169" s="690"/>
      <c r="B1169" s="693"/>
      <c r="C1169" s="298"/>
      <c r="D1169" s="298"/>
      <c r="E1169" s="298"/>
      <c r="F1169" s="49"/>
      <c r="G1169" s="86" t="s">
        <v>566</v>
      </c>
      <c r="H1169" s="703"/>
      <c r="I1169" s="42"/>
    </row>
    <row r="1170" spans="1:9" ht="15" thickBot="1" x14ac:dyDescent="0.35">
      <c r="A1170" s="691"/>
      <c r="B1170" s="694"/>
      <c r="C1170" s="299">
        <f>SUM(C1162:C1169)</f>
        <v>4202.6000000000004</v>
      </c>
      <c r="D1170" s="299">
        <f t="shared" ref="D1170" si="276">SUM(D1162:D1169)</f>
        <v>3665</v>
      </c>
      <c r="E1170" s="299">
        <f t="shared" ref="E1170" si="277">SUM(E1162:E1169)</f>
        <v>3849</v>
      </c>
      <c r="F1170" s="48"/>
      <c r="G1170" s="88" t="s">
        <v>166</v>
      </c>
      <c r="H1170" s="704"/>
      <c r="I1170" s="42"/>
    </row>
    <row r="1171" spans="1:9" ht="15" thickBot="1" x14ac:dyDescent="0.35">
      <c r="A1171" s="58" t="s">
        <v>158</v>
      </c>
      <c r="B1171" s="59" t="s">
        <v>567</v>
      </c>
      <c r="C1171" s="60"/>
      <c r="D1171" s="60"/>
      <c r="E1171" s="60"/>
      <c r="F1171" s="61" t="s">
        <v>333</v>
      </c>
      <c r="G1171" s="59"/>
      <c r="H1171" s="60"/>
      <c r="I1171" s="60"/>
    </row>
    <row r="1172" spans="1:9" ht="27" thickBot="1" x14ac:dyDescent="0.35">
      <c r="A1172" s="62" t="s">
        <v>179</v>
      </c>
      <c r="B1172" s="63" t="s">
        <v>575</v>
      </c>
      <c r="C1172" s="64"/>
      <c r="D1172" s="64"/>
      <c r="E1172" s="64"/>
      <c r="F1172" s="65" t="s">
        <v>335</v>
      </c>
      <c r="G1172" s="85"/>
      <c r="H1172" s="64"/>
      <c r="I1172" s="64"/>
    </row>
    <row r="1173" spans="1:9" ht="15" thickBot="1" x14ac:dyDescent="0.35">
      <c r="A1173" s="697" t="s">
        <v>182</v>
      </c>
      <c r="B1173" s="692" t="s">
        <v>576</v>
      </c>
      <c r="C1173" s="469">
        <v>335.1</v>
      </c>
      <c r="D1173" s="469">
        <v>352</v>
      </c>
      <c r="E1173" s="469">
        <v>369</v>
      </c>
      <c r="F1173" s="91" t="s">
        <v>337</v>
      </c>
      <c r="G1173" s="86" t="s">
        <v>161</v>
      </c>
      <c r="H1173" s="98">
        <v>288724610</v>
      </c>
      <c r="I1173" s="92" t="s">
        <v>564</v>
      </c>
    </row>
    <row r="1174" spans="1:9" ht="15" thickBot="1" x14ac:dyDescent="0.35">
      <c r="A1174" s="690"/>
      <c r="B1174" s="693"/>
      <c r="C1174" s="298"/>
      <c r="D1174" s="298"/>
      <c r="E1174" s="298"/>
      <c r="F1174" s="49" t="s">
        <v>584</v>
      </c>
      <c r="G1174" s="94" t="s">
        <v>434</v>
      </c>
      <c r="H1174" s="97"/>
      <c r="I1174" s="42"/>
    </row>
    <row r="1175" spans="1:9" ht="15" thickBot="1" x14ac:dyDescent="0.35">
      <c r="A1175" s="690"/>
      <c r="B1175" s="693"/>
      <c r="C1175" s="298">
        <v>352</v>
      </c>
      <c r="D1175" s="472">
        <v>237</v>
      </c>
      <c r="E1175" s="472"/>
      <c r="F1175" s="49" t="s">
        <v>585</v>
      </c>
      <c r="G1175" s="95" t="s">
        <v>163</v>
      </c>
      <c r="H1175" s="97"/>
      <c r="I1175" s="42"/>
    </row>
    <row r="1176" spans="1:9" ht="15" thickBot="1" x14ac:dyDescent="0.35">
      <c r="A1176" s="690"/>
      <c r="B1176" s="693"/>
      <c r="C1176" s="298"/>
      <c r="D1176" s="298"/>
      <c r="E1176" s="298"/>
      <c r="F1176" s="49"/>
      <c r="G1176" s="94" t="s">
        <v>565</v>
      </c>
      <c r="H1176" s="97"/>
      <c r="I1176" s="42"/>
    </row>
    <row r="1177" spans="1:9" ht="15" thickBot="1" x14ac:dyDescent="0.35">
      <c r="A1177" s="690"/>
      <c r="B1177" s="693"/>
      <c r="C1177" s="298"/>
      <c r="D1177" s="298"/>
      <c r="E1177" s="298"/>
      <c r="F1177" s="49"/>
      <c r="G1177" s="95" t="s">
        <v>165</v>
      </c>
      <c r="H1177" s="97"/>
      <c r="I1177" s="42"/>
    </row>
    <row r="1178" spans="1:9" ht="15" thickBot="1" x14ac:dyDescent="0.35">
      <c r="A1178" s="690"/>
      <c r="B1178" s="693"/>
      <c r="C1178" s="298"/>
      <c r="D1178" s="298"/>
      <c r="E1178" s="298"/>
      <c r="F1178" s="49"/>
      <c r="G1178" s="94" t="s">
        <v>162</v>
      </c>
      <c r="H1178" s="97"/>
      <c r="I1178" s="42"/>
    </row>
    <row r="1179" spans="1:9" ht="15" thickBot="1" x14ac:dyDescent="0.35">
      <c r="A1179" s="690"/>
      <c r="B1179" s="693"/>
      <c r="C1179" s="298"/>
      <c r="D1179" s="298"/>
      <c r="E1179" s="298"/>
      <c r="F1179" s="49"/>
      <c r="G1179" s="95" t="s">
        <v>164</v>
      </c>
      <c r="H1179" s="97"/>
      <c r="I1179" s="42"/>
    </row>
    <row r="1180" spans="1:9" ht="15" thickBot="1" x14ac:dyDescent="0.35">
      <c r="A1180" s="690"/>
      <c r="B1180" s="693"/>
      <c r="C1180" s="298"/>
      <c r="D1180" s="298"/>
      <c r="E1180" s="298"/>
      <c r="F1180" s="49"/>
      <c r="G1180" s="94" t="s">
        <v>566</v>
      </c>
      <c r="H1180" s="97"/>
      <c r="I1180" s="42"/>
    </row>
    <row r="1181" spans="1:9" ht="15" thickBot="1" x14ac:dyDescent="0.35">
      <c r="A1181" s="691"/>
      <c r="B1181" s="694"/>
      <c r="C1181" s="299">
        <f>SUM(C1173:C1180)</f>
        <v>687.1</v>
      </c>
      <c r="D1181" s="299">
        <f t="shared" ref="D1181" si="278">SUM(D1173:D1180)</f>
        <v>589</v>
      </c>
      <c r="E1181" s="299">
        <f t="shared" ref="E1181" si="279">SUM(E1173:E1180)</f>
        <v>369</v>
      </c>
      <c r="F1181" s="49"/>
      <c r="G1181" s="96" t="s">
        <v>166</v>
      </c>
      <c r="H1181" s="97"/>
      <c r="I1181" s="42"/>
    </row>
    <row r="1182" spans="1:9" ht="15" thickBot="1" x14ac:dyDescent="0.35">
      <c r="A1182" s="697" t="s">
        <v>183</v>
      </c>
      <c r="B1182" s="692" t="s">
        <v>577</v>
      </c>
      <c r="C1182" s="469">
        <v>65.900000000000006</v>
      </c>
      <c r="D1182" s="469">
        <v>74</v>
      </c>
      <c r="E1182" s="469">
        <v>78</v>
      </c>
      <c r="F1182" s="91"/>
      <c r="G1182" s="86" t="s">
        <v>161</v>
      </c>
      <c r="H1182" s="98">
        <v>195472991</v>
      </c>
      <c r="I1182" s="92" t="s">
        <v>564</v>
      </c>
    </row>
    <row r="1183" spans="1:9" ht="15" thickBot="1" x14ac:dyDescent="0.35">
      <c r="A1183" s="690"/>
      <c r="B1183" s="693"/>
      <c r="C1183" s="298">
        <v>4.2</v>
      </c>
      <c r="D1183" s="298">
        <v>4.4000000000000004</v>
      </c>
      <c r="E1183" s="298">
        <v>4.5999999999999996</v>
      </c>
      <c r="F1183" s="49"/>
      <c r="G1183" s="94" t="s">
        <v>434</v>
      </c>
      <c r="H1183" s="97"/>
      <c r="I1183" s="42"/>
    </row>
    <row r="1184" spans="1:9" ht="15" thickBot="1" x14ac:dyDescent="0.35">
      <c r="A1184" s="690"/>
      <c r="B1184" s="693"/>
      <c r="C1184" s="298"/>
      <c r="D1184" s="298"/>
      <c r="E1184" s="298"/>
      <c r="F1184" s="49"/>
      <c r="G1184" s="95" t="s">
        <v>163</v>
      </c>
      <c r="H1184" s="97"/>
      <c r="I1184" s="42"/>
    </row>
    <row r="1185" spans="1:9" ht="15" thickBot="1" x14ac:dyDescent="0.35">
      <c r="A1185" s="690"/>
      <c r="B1185" s="693"/>
      <c r="C1185" s="298">
        <v>462.2</v>
      </c>
      <c r="D1185" s="298">
        <v>485</v>
      </c>
      <c r="E1185" s="298">
        <v>510</v>
      </c>
      <c r="F1185" s="49"/>
      <c r="G1185" s="94" t="s">
        <v>565</v>
      </c>
      <c r="H1185" s="97"/>
      <c r="I1185" s="42"/>
    </row>
    <row r="1186" spans="1:9" ht="15" thickBot="1" x14ac:dyDescent="0.35">
      <c r="A1186" s="690"/>
      <c r="B1186" s="693"/>
      <c r="C1186" s="298"/>
      <c r="D1186" s="298"/>
      <c r="E1186" s="298"/>
      <c r="F1186" s="49"/>
      <c r="G1186" s="95" t="s">
        <v>165</v>
      </c>
      <c r="H1186" s="97"/>
      <c r="I1186" s="42"/>
    </row>
    <row r="1187" spans="1:9" ht="15" thickBot="1" x14ac:dyDescent="0.35">
      <c r="A1187" s="690"/>
      <c r="B1187" s="693"/>
      <c r="C1187" s="298"/>
      <c r="D1187" s="298"/>
      <c r="E1187" s="298"/>
      <c r="F1187" s="49"/>
      <c r="G1187" s="94" t="s">
        <v>162</v>
      </c>
      <c r="H1187" s="97"/>
      <c r="I1187" s="42"/>
    </row>
    <row r="1188" spans="1:9" ht="15" thickBot="1" x14ac:dyDescent="0.35">
      <c r="A1188" s="690"/>
      <c r="B1188" s="693"/>
      <c r="C1188" s="298">
        <v>3.5</v>
      </c>
      <c r="D1188" s="298"/>
      <c r="E1188" s="298"/>
      <c r="F1188" s="49"/>
      <c r="G1188" s="95" t="s">
        <v>164</v>
      </c>
      <c r="H1188" s="97"/>
      <c r="I1188" s="42"/>
    </row>
    <row r="1189" spans="1:9" ht="15" thickBot="1" x14ac:dyDescent="0.35">
      <c r="A1189" s="690"/>
      <c r="B1189" s="693"/>
      <c r="C1189" s="298"/>
      <c r="D1189" s="298"/>
      <c r="E1189" s="298"/>
      <c r="F1189" s="49"/>
      <c r="G1189" s="94" t="s">
        <v>566</v>
      </c>
      <c r="H1189" s="97"/>
      <c r="I1189" s="42"/>
    </row>
    <row r="1190" spans="1:9" ht="34.799999999999997" customHeight="1" thickBot="1" x14ac:dyDescent="0.35">
      <c r="A1190" s="691"/>
      <c r="B1190" s="694"/>
      <c r="C1190" s="299">
        <f>SUM(C1182:C1189)</f>
        <v>535.79999999999995</v>
      </c>
      <c r="D1190" s="299">
        <f t="shared" ref="D1190" si="280">SUM(D1182:D1189)</f>
        <v>563.4</v>
      </c>
      <c r="E1190" s="299">
        <f t="shared" ref="E1190" si="281">SUM(E1182:E1189)</f>
        <v>592.6</v>
      </c>
      <c r="F1190" s="49"/>
      <c r="G1190" s="96" t="s">
        <v>166</v>
      </c>
      <c r="H1190" s="97"/>
      <c r="I1190" s="42"/>
    </row>
    <row r="1191" spans="1:9" ht="30.6" customHeight="1" thickBot="1" x14ac:dyDescent="0.35">
      <c r="A1191" s="58" t="s">
        <v>158</v>
      </c>
      <c r="B1191" s="59" t="s">
        <v>567</v>
      </c>
      <c r="C1191" s="60"/>
      <c r="D1191" s="60"/>
      <c r="E1191" s="60"/>
      <c r="F1191" s="61" t="s">
        <v>333</v>
      </c>
      <c r="G1191" s="59"/>
      <c r="H1191" s="60"/>
      <c r="I1191" s="60"/>
    </row>
    <row r="1192" spans="1:9" ht="51" customHeight="1" thickBot="1" x14ac:dyDescent="0.35">
      <c r="A1192" s="62" t="s">
        <v>399</v>
      </c>
      <c r="B1192" s="63" t="s">
        <v>579</v>
      </c>
      <c r="C1192" s="64"/>
      <c r="D1192" s="64"/>
      <c r="E1192" s="64"/>
      <c r="F1192" s="65" t="s">
        <v>578</v>
      </c>
      <c r="G1192" s="85"/>
      <c r="H1192" s="64"/>
      <c r="I1192" s="64"/>
    </row>
    <row r="1193" spans="1:9" ht="15" thickBot="1" x14ac:dyDescent="0.35">
      <c r="A1193" s="697" t="s">
        <v>400</v>
      </c>
      <c r="B1193" s="692" t="s">
        <v>580</v>
      </c>
      <c r="C1193" s="469">
        <v>624.5</v>
      </c>
      <c r="D1193" s="469">
        <v>650</v>
      </c>
      <c r="E1193" s="469">
        <v>683</v>
      </c>
      <c r="F1193" s="91" t="s">
        <v>586</v>
      </c>
      <c r="G1193" s="86" t="s">
        <v>161</v>
      </c>
      <c r="H1193" s="98">
        <v>195473036</v>
      </c>
      <c r="I1193" s="92" t="s">
        <v>564</v>
      </c>
    </row>
    <row r="1194" spans="1:9" ht="15" thickBot="1" x14ac:dyDescent="0.35">
      <c r="A1194" s="690"/>
      <c r="B1194" s="693"/>
      <c r="C1194" s="298">
        <v>32</v>
      </c>
      <c r="D1194" s="298">
        <v>34</v>
      </c>
      <c r="E1194" s="298">
        <v>35</v>
      </c>
      <c r="F1194" s="91" t="s">
        <v>587</v>
      </c>
      <c r="G1194" s="94" t="s">
        <v>434</v>
      </c>
      <c r="H1194" s="97"/>
      <c r="I1194" s="42"/>
    </row>
    <row r="1195" spans="1:9" ht="15" thickBot="1" x14ac:dyDescent="0.35">
      <c r="A1195" s="690"/>
      <c r="B1195" s="693"/>
      <c r="C1195" s="298"/>
      <c r="D1195" s="298"/>
      <c r="E1195" s="298"/>
      <c r="F1195" s="91" t="s">
        <v>588</v>
      </c>
      <c r="G1195" s="95" t="s">
        <v>163</v>
      </c>
      <c r="H1195" s="97"/>
      <c r="I1195" s="42"/>
    </row>
    <row r="1196" spans="1:9" ht="15" thickBot="1" x14ac:dyDescent="0.35">
      <c r="A1196" s="690"/>
      <c r="B1196" s="693"/>
      <c r="C1196" s="298"/>
      <c r="D1196" s="298"/>
      <c r="E1196" s="298"/>
      <c r="F1196" s="91" t="s">
        <v>589</v>
      </c>
      <c r="G1196" s="94" t="s">
        <v>565</v>
      </c>
      <c r="H1196" s="97"/>
      <c r="I1196" s="42"/>
    </row>
    <row r="1197" spans="1:9" ht="15" thickBot="1" x14ac:dyDescent="0.35">
      <c r="A1197" s="690"/>
      <c r="B1197" s="693"/>
      <c r="C1197" s="298"/>
      <c r="D1197" s="298"/>
      <c r="E1197" s="298"/>
      <c r="F1197" s="91" t="s">
        <v>590</v>
      </c>
      <c r="G1197" s="95" t="s">
        <v>165</v>
      </c>
      <c r="H1197" s="97"/>
      <c r="I1197" s="42"/>
    </row>
    <row r="1198" spans="1:9" ht="36" customHeight="1" thickBot="1" x14ac:dyDescent="0.35">
      <c r="A1198" s="690"/>
      <c r="B1198" s="693"/>
      <c r="C1198" s="298">
        <v>196</v>
      </c>
      <c r="D1198" s="298">
        <v>206</v>
      </c>
      <c r="E1198" s="298">
        <v>216</v>
      </c>
      <c r="F1198" s="49"/>
      <c r="G1198" s="94" t="s">
        <v>162</v>
      </c>
      <c r="H1198" s="97"/>
      <c r="I1198" s="42"/>
    </row>
    <row r="1199" spans="1:9" ht="15" thickBot="1" x14ac:dyDescent="0.35">
      <c r="A1199" s="690"/>
      <c r="B1199" s="693"/>
      <c r="C1199" s="298">
        <v>3.1</v>
      </c>
      <c r="D1199" s="298"/>
      <c r="E1199" s="298"/>
      <c r="F1199" s="49"/>
      <c r="G1199" s="95" t="s">
        <v>164</v>
      </c>
      <c r="H1199" s="97"/>
      <c r="I1199" s="42"/>
    </row>
    <row r="1200" spans="1:9" ht="11.4" customHeight="1" thickBot="1" x14ac:dyDescent="0.35">
      <c r="A1200" s="690"/>
      <c r="B1200" s="693"/>
      <c r="C1200" s="298"/>
      <c r="D1200" s="298"/>
      <c r="E1200" s="298"/>
      <c r="F1200" s="49"/>
      <c r="G1200" s="94" t="s">
        <v>566</v>
      </c>
      <c r="H1200" s="97"/>
      <c r="I1200" s="42"/>
    </row>
    <row r="1201" spans="1:12" ht="15" thickBot="1" x14ac:dyDescent="0.35">
      <c r="A1201" s="691"/>
      <c r="B1201" s="694"/>
      <c r="C1201" s="299">
        <f>SUM(C1193:C1200)</f>
        <v>855.6</v>
      </c>
      <c r="D1201" s="299">
        <f t="shared" ref="D1201" si="282">SUM(D1193:D1200)</f>
        <v>890</v>
      </c>
      <c r="E1201" s="299">
        <f t="shared" ref="E1201" si="283">SUM(E1193:E1200)</f>
        <v>934</v>
      </c>
      <c r="F1201" s="49"/>
      <c r="G1201" s="96" t="s">
        <v>166</v>
      </c>
      <c r="H1201" s="97"/>
      <c r="I1201" s="42"/>
    </row>
    <row r="1202" spans="1:12" ht="36.6" customHeight="1" thickBot="1" x14ac:dyDescent="0.35">
      <c r="A1202" s="44"/>
      <c r="B1202" s="50" t="s">
        <v>233</v>
      </c>
      <c r="C1202" s="18"/>
      <c r="D1202" s="18"/>
      <c r="E1202" s="18"/>
      <c r="F1202" s="18"/>
      <c r="G1202" s="27"/>
      <c r="H1202" s="54"/>
      <c r="I1202" s="54"/>
    </row>
    <row r="1203" spans="1:12" ht="21.6" customHeight="1" thickBot="1" x14ac:dyDescent="0.35">
      <c r="A1203" s="58" t="s">
        <v>234</v>
      </c>
      <c r="B1203" s="59" t="s">
        <v>391</v>
      </c>
      <c r="C1203" s="60"/>
      <c r="D1203" s="60"/>
      <c r="E1203" s="60"/>
      <c r="F1203" s="61" t="s">
        <v>392</v>
      </c>
      <c r="G1203" s="59"/>
      <c r="H1203" s="60"/>
      <c r="I1203" s="60"/>
    </row>
    <row r="1204" spans="1:12" ht="40.200000000000003" thickBot="1" x14ac:dyDescent="0.35">
      <c r="A1204" s="62" t="s">
        <v>235</v>
      </c>
      <c r="B1204" s="63" t="s">
        <v>395</v>
      </c>
      <c r="C1204" s="64"/>
      <c r="D1204" s="64"/>
      <c r="E1204" s="64"/>
      <c r="F1204" s="65" t="s">
        <v>394</v>
      </c>
      <c r="G1204" s="85"/>
      <c r="H1204" s="64"/>
      <c r="I1204" s="64"/>
    </row>
    <row r="1205" spans="1:12" ht="13.8" customHeight="1" thickBot="1" x14ac:dyDescent="0.35">
      <c r="A1205" s="697" t="s">
        <v>238</v>
      </c>
      <c r="B1205" s="692" t="s">
        <v>581</v>
      </c>
      <c r="C1205" s="32"/>
      <c r="D1205" s="32"/>
      <c r="E1205" s="32"/>
      <c r="F1205" s="91"/>
      <c r="G1205" s="86" t="s">
        <v>161</v>
      </c>
      <c r="H1205" s="98">
        <v>288724610</v>
      </c>
      <c r="I1205" s="92" t="s">
        <v>564</v>
      </c>
    </row>
    <row r="1206" spans="1:12" ht="13.2" customHeight="1" thickBot="1" x14ac:dyDescent="0.35">
      <c r="A1206" s="690"/>
      <c r="B1206" s="693"/>
      <c r="C1206" s="47"/>
      <c r="D1206" s="47"/>
      <c r="E1206" s="47"/>
      <c r="F1206" s="49"/>
      <c r="G1206" s="94" t="s">
        <v>434</v>
      </c>
      <c r="H1206" s="97"/>
      <c r="I1206" s="42"/>
    </row>
    <row r="1207" spans="1:12" ht="15" thickBot="1" x14ac:dyDescent="0.35">
      <c r="A1207" s="690"/>
      <c r="B1207" s="693"/>
      <c r="C1207" s="47"/>
      <c r="D1207" s="47"/>
      <c r="E1207" s="47"/>
      <c r="F1207" s="49"/>
      <c r="G1207" s="95" t="s">
        <v>163</v>
      </c>
      <c r="H1207" s="97"/>
      <c r="I1207" s="42"/>
    </row>
    <row r="1208" spans="1:12" ht="11.4" customHeight="1" thickBot="1" x14ac:dyDescent="0.35">
      <c r="A1208" s="690"/>
      <c r="B1208" s="693"/>
      <c r="C1208" s="47"/>
      <c r="D1208" s="47"/>
      <c r="E1208" s="47"/>
      <c r="F1208" s="49"/>
      <c r="G1208" s="94" t="s">
        <v>565</v>
      </c>
      <c r="H1208" s="97"/>
      <c r="I1208" s="42"/>
    </row>
    <row r="1209" spans="1:12" ht="16.2" customHeight="1" thickBot="1" x14ac:dyDescent="0.35">
      <c r="A1209" s="690"/>
      <c r="B1209" s="693"/>
      <c r="C1209" s="47"/>
      <c r="D1209" s="47"/>
      <c r="E1209" s="47"/>
      <c r="F1209" s="49"/>
      <c r="G1209" s="95" t="s">
        <v>165</v>
      </c>
      <c r="H1209" s="97"/>
      <c r="I1209" s="42"/>
    </row>
    <row r="1210" spans="1:12" ht="15" thickBot="1" x14ac:dyDescent="0.35">
      <c r="A1210" s="690"/>
      <c r="B1210" s="693"/>
      <c r="C1210" s="47"/>
      <c r="D1210" s="47"/>
      <c r="E1210" s="47"/>
      <c r="F1210" s="49"/>
      <c r="G1210" s="94" t="s">
        <v>162</v>
      </c>
      <c r="H1210" s="97"/>
      <c r="I1210" s="42"/>
    </row>
    <row r="1211" spans="1:12" ht="15" thickBot="1" x14ac:dyDescent="0.35">
      <c r="A1211" s="690"/>
      <c r="B1211" s="693"/>
      <c r="C1211" s="47"/>
      <c r="D1211" s="47"/>
      <c r="E1211" s="47"/>
      <c r="F1211" s="49"/>
      <c r="G1211" s="95" t="s">
        <v>164</v>
      </c>
      <c r="H1211" s="97"/>
      <c r="I1211" s="42"/>
    </row>
    <row r="1212" spans="1:12" ht="15" thickBot="1" x14ac:dyDescent="0.35">
      <c r="A1212" s="690"/>
      <c r="B1212" s="693"/>
      <c r="C1212" s="47"/>
      <c r="D1212" s="47"/>
      <c r="E1212" s="47"/>
      <c r="F1212" s="49"/>
      <c r="G1212" s="94" t="s">
        <v>566</v>
      </c>
      <c r="H1212" s="97"/>
      <c r="I1212" s="42"/>
    </row>
    <row r="1213" spans="1:12" ht="15" thickBot="1" x14ac:dyDescent="0.35">
      <c r="A1213" s="691"/>
      <c r="B1213" s="694"/>
      <c r="C1213" s="27">
        <f>SUM(C1205:C1212)</f>
        <v>0</v>
      </c>
      <c r="D1213" s="27">
        <f t="shared" ref="D1213" si="284">SUM(D1205:D1212)</f>
        <v>0</v>
      </c>
      <c r="E1213" s="27">
        <f t="shared" ref="E1213" si="285">SUM(E1205:E1212)</f>
        <v>0</v>
      </c>
      <c r="F1213" s="49"/>
      <c r="G1213" s="96" t="s">
        <v>166</v>
      </c>
      <c r="H1213" s="97"/>
      <c r="I1213" s="42"/>
    </row>
    <row r="1214" spans="1:12" ht="15" thickBot="1" x14ac:dyDescent="0.35">
      <c r="A1214" s="697" t="s">
        <v>248</v>
      </c>
      <c r="B1214" s="692" t="s">
        <v>582</v>
      </c>
      <c r="C1214" s="32"/>
      <c r="D1214" s="32"/>
      <c r="E1214" s="32"/>
      <c r="F1214" s="91"/>
      <c r="G1214" s="86" t="s">
        <v>161</v>
      </c>
      <c r="H1214" s="98">
        <v>288724610</v>
      </c>
      <c r="I1214" s="92" t="s">
        <v>564</v>
      </c>
      <c r="J1214" s="470">
        <f t="shared" ref="J1214:J1221" si="286">C1104+C1127+C1136+C1153+C1162+C1173+C1182+C1193+C1205+C1214</f>
        <v>28590.2</v>
      </c>
      <c r="K1214" s="470">
        <f t="shared" ref="K1214:L1214" si="287">D1104+D1127+D1136+D1153+D1162+D1173+D1182+D1193+D1205+D1214</f>
        <v>29965</v>
      </c>
      <c r="L1214" s="470">
        <f t="shared" si="287"/>
        <v>31464</v>
      </c>
    </row>
    <row r="1215" spans="1:12" ht="15" thickBot="1" x14ac:dyDescent="0.35">
      <c r="A1215" s="690"/>
      <c r="B1215" s="693"/>
      <c r="C1215" s="47"/>
      <c r="D1215" s="47"/>
      <c r="E1215" s="47"/>
      <c r="F1215" s="49"/>
      <c r="G1215" s="94" t="s">
        <v>434</v>
      </c>
      <c r="H1215" s="97"/>
      <c r="I1215" s="42"/>
      <c r="J1215" s="470">
        <f t="shared" si="286"/>
        <v>2937.3999999999996</v>
      </c>
      <c r="K1215" s="470">
        <f t="shared" ref="K1215:L1215" si="288">D1105+D1128+D1137+D1154+D1163+D1174+D1183+D1194+D1206+D1215</f>
        <v>3084.4</v>
      </c>
      <c r="L1215" s="470">
        <f t="shared" si="288"/>
        <v>3239.6</v>
      </c>
    </row>
    <row r="1216" spans="1:12" ht="15" thickBot="1" x14ac:dyDescent="0.35">
      <c r="A1216" s="690"/>
      <c r="B1216" s="693"/>
      <c r="C1216" s="47"/>
      <c r="D1216" s="47"/>
      <c r="E1216" s="47"/>
      <c r="F1216" s="49"/>
      <c r="G1216" s="95" t="s">
        <v>163</v>
      </c>
      <c r="H1216" s="97"/>
      <c r="I1216" s="42"/>
      <c r="J1216" s="470">
        <f t="shared" si="286"/>
        <v>1023.4</v>
      </c>
      <c r="K1216" s="470">
        <f t="shared" ref="K1216:L1216" si="289">D1106+D1129+D1138+D1155+D1164+D1175+D1184+D1195+D1207+D1216</f>
        <v>237</v>
      </c>
      <c r="L1216" s="470">
        <f t="shared" si="289"/>
        <v>0</v>
      </c>
    </row>
    <row r="1217" spans="1:12" ht="15" thickBot="1" x14ac:dyDescent="0.35">
      <c r="A1217" s="690"/>
      <c r="B1217" s="693"/>
      <c r="C1217" s="47"/>
      <c r="D1217" s="47"/>
      <c r="E1217" s="47"/>
      <c r="F1217" s="49"/>
      <c r="G1217" s="94" t="s">
        <v>565</v>
      </c>
      <c r="H1217" s="97"/>
      <c r="I1217" s="42"/>
      <c r="J1217" s="470">
        <f t="shared" si="286"/>
        <v>44080.6</v>
      </c>
      <c r="K1217" s="470">
        <f t="shared" ref="K1217:L1217" si="290">D1107+D1130+D1139+D1156+D1165+D1176+D1185+D1196+D1208+D1217</f>
        <v>45748</v>
      </c>
      <c r="L1217" s="470">
        <f t="shared" si="290"/>
        <v>48037</v>
      </c>
    </row>
    <row r="1218" spans="1:12" ht="15" thickBot="1" x14ac:dyDescent="0.35">
      <c r="A1218" s="690"/>
      <c r="B1218" s="693"/>
      <c r="C1218" s="47"/>
      <c r="D1218" s="47"/>
      <c r="E1218" s="47"/>
      <c r="F1218" s="49"/>
      <c r="G1218" s="95" t="s">
        <v>165</v>
      </c>
      <c r="H1218" s="97"/>
      <c r="I1218" s="42"/>
      <c r="J1218" s="470">
        <f t="shared" si="286"/>
        <v>0</v>
      </c>
      <c r="K1218" s="470">
        <f t="shared" ref="K1218:L1218" si="291">D1108+D1131+D1140+D1157+D1166+D1177+D1186+D1197+D1209+D1218</f>
        <v>0</v>
      </c>
      <c r="L1218" s="470">
        <f t="shared" si="291"/>
        <v>0</v>
      </c>
    </row>
    <row r="1219" spans="1:12" ht="15" thickBot="1" x14ac:dyDescent="0.35">
      <c r="A1219" s="690"/>
      <c r="B1219" s="693"/>
      <c r="C1219" s="47"/>
      <c r="D1219" s="47"/>
      <c r="E1219" s="47"/>
      <c r="F1219" s="49"/>
      <c r="G1219" s="94" t="s">
        <v>162</v>
      </c>
      <c r="H1219" s="97"/>
      <c r="I1219" s="42"/>
      <c r="J1219" s="470">
        <f t="shared" si="286"/>
        <v>196</v>
      </c>
      <c r="K1219" s="470">
        <f t="shared" ref="K1219:L1219" si="292">D1109+D1132+D1141+D1158+D1167+D1178+D1187+D1198+D1210+D1219</f>
        <v>206</v>
      </c>
      <c r="L1219" s="470">
        <f t="shared" si="292"/>
        <v>216</v>
      </c>
    </row>
    <row r="1220" spans="1:12" ht="15" thickBot="1" x14ac:dyDescent="0.35">
      <c r="A1220" s="690"/>
      <c r="B1220" s="693"/>
      <c r="C1220" s="47"/>
      <c r="D1220" s="47"/>
      <c r="E1220" s="47"/>
      <c r="F1220" s="49"/>
      <c r="G1220" s="95" t="s">
        <v>164</v>
      </c>
      <c r="H1220" s="97"/>
      <c r="I1220" s="42"/>
      <c r="J1220" s="470">
        <f t="shared" si="286"/>
        <v>363</v>
      </c>
      <c r="K1220" s="470">
        <f t="shared" ref="K1220:L1220" si="293">D1110+D1133+D1142+D1159+D1168+D1179+D1188+D1199+D1211+D1220</f>
        <v>0</v>
      </c>
      <c r="L1220" s="470">
        <f t="shared" si="293"/>
        <v>0</v>
      </c>
    </row>
    <row r="1221" spans="1:12" ht="15" thickBot="1" x14ac:dyDescent="0.35">
      <c r="A1221" s="690"/>
      <c r="B1221" s="693"/>
      <c r="C1221" s="47"/>
      <c r="D1221" s="47"/>
      <c r="E1221" s="47"/>
      <c r="F1221" s="49"/>
      <c r="G1221" s="94" t="s">
        <v>566</v>
      </c>
      <c r="H1221" s="97"/>
      <c r="I1221" s="42"/>
      <c r="J1221" s="470">
        <f t="shared" si="286"/>
        <v>2192.6999999999998</v>
      </c>
      <c r="K1221" s="470">
        <f t="shared" ref="K1221:L1221" si="294">D1111+D1134+D1143+D1160+D1169+D1180+D1189+D1200+D1212+D1221</f>
        <v>2302</v>
      </c>
      <c r="L1221" s="470">
        <f t="shared" si="294"/>
        <v>2417</v>
      </c>
    </row>
    <row r="1222" spans="1:12" ht="15" thickBot="1" x14ac:dyDescent="0.35">
      <c r="A1222" s="691"/>
      <c r="B1222" s="694"/>
      <c r="C1222" s="27">
        <f>SUM(C1214:C1221)</f>
        <v>0</v>
      </c>
      <c r="D1222" s="27">
        <f t="shared" ref="D1222" si="295">SUM(D1214:D1221)</f>
        <v>0</v>
      </c>
      <c r="E1222" s="27">
        <f t="shared" ref="E1222" si="296">SUM(E1214:E1221)</f>
        <v>0</v>
      </c>
      <c r="F1222" s="49"/>
      <c r="G1222" s="96" t="s">
        <v>166</v>
      </c>
      <c r="H1222" s="97"/>
      <c r="I1222" s="42"/>
      <c r="J1222" s="525">
        <f>SUM(J1214:J1221)</f>
        <v>79383.3</v>
      </c>
      <c r="K1222" s="525">
        <f t="shared" ref="K1222:L1222" si="297">SUM(K1214:K1221)</f>
        <v>81542.399999999994</v>
      </c>
      <c r="L1222" s="525">
        <f t="shared" si="297"/>
        <v>85373.6</v>
      </c>
    </row>
    <row r="1223" spans="1:12" ht="15" thickBot="1" x14ac:dyDescent="0.35">
      <c r="A1223" s="44"/>
      <c r="B1223" s="50" t="s">
        <v>251</v>
      </c>
      <c r="C1223" s="18"/>
      <c r="D1223" s="18"/>
      <c r="E1223" s="18"/>
      <c r="F1223" s="18"/>
      <c r="G1223" s="27"/>
      <c r="H1223" s="54"/>
      <c r="I1223" s="54"/>
    </row>
    <row r="1224" spans="1:12" ht="15" thickBot="1" x14ac:dyDescent="0.35">
      <c r="A1224" s="66"/>
      <c r="B1224" s="67" t="s">
        <v>212</v>
      </c>
      <c r="C1224" s="303">
        <f>C1225-C1110-C1133-C1142-C1159-C1168-C1179-C1188-C1199-C1211-C1220</f>
        <v>79020.300000000017</v>
      </c>
      <c r="D1224" s="303">
        <f t="shared" ref="D1224:E1224" si="298">D1225-D1110-D1133-D1142-D1159-D1168-D1179-D1188-D1199-D1211-D1220</f>
        <v>81542.399999999994</v>
      </c>
      <c r="E1224" s="303">
        <f t="shared" si="298"/>
        <v>85373.6</v>
      </c>
      <c r="F1224" s="68"/>
      <c r="G1224" s="67"/>
      <c r="H1224" s="69"/>
      <c r="I1224" s="70"/>
    </row>
    <row r="1225" spans="1:12" ht="15" thickBot="1" x14ac:dyDescent="0.35">
      <c r="A1225" s="71"/>
      <c r="B1225" s="72" t="s">
        <v>619</v>
      </c>
      <c r="C1225" s="300">
        <f>C1112+C1135+C1144+C1161+C1170+C1181+C1190+C1201+C1213+C1222</f>
        <v>79383.300000000017</v>
      </c>
      <c r="D1225" s="300">
        <f t="shared" ref="D1225:E1225" si="299">D1112+D1135+D1144+D1161+D1170+D1181+D1190+D1201+D1213+D1222</f>
        <v>81542.399999999994</v>
      </c>
      <c r="E1225" s="300">
        <f t="shared" si="299"/>
        <v>85373.6</v>
      </c>
      <c r="F1225" s="73"/>
      <c r="G1225" s="74"/>
      <c r="H1225" s="75"/>
      <c r="I1225" s="76"/>
    </row>
    <row r="1228" spans="1:12" ht="15" thickBot="1" x14ac:dyDescent="0.35">
      <c r="A1228" s="695" t="s">
        <v>591</v>
      </c>
      <c r="B1228" s="696"/>
      <c r="C1228" s="696"/>
      <c r="D1228" s="696"/>
      <c r="E1228" s="696"/>
      <c r="F1228" s="696"/>
      <c r="G1228" s="696"/>
      <c r="H1228" s="696"/>
      <c r="I1228" s="696"/>
    </row>
    <row r="1229" spans="1:12" ht="54" customHeight="1" thickBot="1" x14ac:dyDescent="0.35">
      <c r="A1229" s="80" t="s">
        <v>17</v>
      </c>
      <c r="B1229" s="81" t="s">
        <v>358</v>
      </c>
      <c r="C1229" s="81" t="s">
        <v>152</v>
      </c>
      <c r="D1229" s="81" t="s">
        <v>153</v>
      </c>
      <c r="E1229" s="81" t="s">
        <v>154</v>
      </c>
      <c r="F1229" s="81" t="s">
        <v>18</v>
      </c>
      <c r="G1229" s="81" t="s">
        <v>160</v>
      </c>
      <c r="H1229" s="81" t="s">
        <v>155</v>
      </c>
      <c r="I1229" s="81" t="s">
        <v>178</v>
      </c>
    </row>
    <row r="1230" spans="1:12" ht="19.2" customHeight="1" thickBot="1" x14ac:dyDescent="0.35">
      <c r="A1230" s="82">
        <v>1</v>
      </c>
      <c r="B1230" s="83">
        <v>2</v>
      </c>
      <c r="C1230" s="83">
        <v>3</v>
      </c>
      <c r="D1230" s="83">
        <v>4</v>
      </c>
      <c r="E1230" s="83">
        <v>5</v>
      </c>
      <c r="F1230" s="83">
        <v>6</v>
      </c>
      <c r="G1230" s="83">
        <v>7</v>
      </c>
      <c r="H1230" s="83">
        <v>8</v>
      </c>
      <c r="I1230" s="83">
        <v>9</v>
      </c>
    </row>
    <row r="1231" spans="1:12" ht="42.6" customHeight="1" thickBot="1" x14ac:dyDescent="0.35">
      <c r="A1231" s="58" t="s">
        <v>158</v>
      </c>
      <c r="B1231" s="59" t="s">
        <v>275</v>
      </c>
      <c r="C1231" s="60"/>
      <c r="D1231" s="60"/>
      <c r="E1231" s="60"/>
      <c r="F1231" s="61" t="s">
        <v>274</v>
      </c>
      <c r="G1231" s="59"/>
      <c r="H1231" s="60"/>
      <c r="I1231" s="60"/>
    </row>
    <row r="1232" spans="1:12" ht="37.799999999999997" customHeight="1" thickBot="1" x14ac:dyDescent="0.35">
      <c r="A1232" s="62" t="s">
        <v>157</v>
      </c>
      <c r="B1232" s="63" t="s">
        <v>592</v>
      </c>
      <c r="C1232" s="64"/>
      <c r="D1232" s="64"/>
      <c r="E1232" s="64"/>
      <c r="F1232" s="65"/>
      <c r="G1232" s="63"/>
      <c r="H1232" s="64"/>
      <c r="I1232" s="64"/>
    </row>
    <row r="1233" spans="1:9" ht="15" thickBot="1" x14ac:dyDescent="0.35">
      <c r="A1233" s="690" t="s">
        <v>226</v>
      </c>
      <c r="B1233" s="692" t="s">
        <v>595</v>
      </c>
      <c r="C1233" s="47"/>
      <c r="D1233" s="47"/>
      <c r="E1233" s="47"/>
      <c r="F1233" s="49"/>
      <c r="G1233" s="47" t="s">
        <v>161</v>
      </c>
      <c r="H1233" s="54">
        <v>288724610</v>
      </c>
      <c r="I1233" s="42">
        <v>0</v>
      </c>
    </row>
    <row r="1234" spans="1:9" ht="15" thickBot="1" x14ac:dyDescent="0.35">
      <c r="A1234" s="690"/>
      <c r="B1234" s="693"/>
      <c r="C1234" s="47"/>
      <c r="D1234" s="47"/>
      <c r="E1234" s="47"/>
      <c r="F1234" s="49"/>
      <c r="G1234" s="47" t="s">
        <v>434</v>
      </c>
      <c r="H1234" s="54"/>
      <c r="I1234" s="42"/>
    </row>
    <row r="1235" spans="1:9" ht="15" thickBot="1" x14ac:dyDescent="0.35">
      <c r="A1235" s="690"/>
      <c r="B1235" s="693"/>
      <c r="C1235" s="47"/>
      <c r="D1235" s="47"/>
      <c r="E1235" s="47"/>
      <c r="F1235" s="49"/>
      <c r="G1235" s="47" t="s">
        <v>163</v>
      </c>
      <c r="H1235" s="54"/>
      <c r="I1235" s="42"/>
    </row>
    <row r="1236" spans="1:9" ht="15" thickBot="1" x14ac:dyDescent="0.35">
      <c r="A1236" s="690"/>
      <c r="B1236" s="693"/>
      <c r="C1236" s="47"/>
      <c r="D1236" s="47"/>
      <c r="E1236" s="47"/>
      <c r="F1236" s="49"/>
      <c r="G1236" s="47" t="s">
        <v>162</v>
      </c>
      <c r="H1236" s="54"/>
      <c r="I1236" s="42"/>
    </row>
    <row r="1237" spans="1:9" ht="15" thickBot="1" x14ac:dyDescent="0.35">
      <c r="A1237" s="690"/>
      <c r="B1237" s="693"/>
      <c r="C1237" s="47"/>
      <c r="D1237" s="47"/>
      <c r="E1237" s="47"/>
      <c r="F1237" s="49"/>
      <c r="G1237" s="47" t="s">
        <v>164</v>
      </c>
      <c r="H1237" s="55"/>
      <c r="I1237" s="42"/>
    </row>
    <row r="1238" spans="1:9" ht="15" thickBot="1" x14ac:dyDescent="0.35">
      <c r="A1238" s="691"/>
      <c r="B1238" s="694"/>
      <c r="C1238" s="27">
        <f t="shared" ref="C1238:D1238" si="300">SUM(C1233:C1237)</f>
        <v>0</v>
      </c>
      <c r="D1238" s="27">
        <f t="shared" si="300"/>
        <v>0</v>
      </c>
      <c r="E1238" s="27">
        <f>SUM(E1233:E1237)</f>
        <v>0</v>
      </c>
      <c r="F1238" s="48"/>
      <c r="G1238" s="27" t="s">
        <v>166</v>
      </c>
      <c r="H1238" s="55"/>
      <c r="I1238" s="42"/>
    </row>
    <row r="1239" spans="1:9" ht="15" thickBot="1" x14ac:dyDescent="0.35">
      <c r="A1239" s="690" t="s">
        <v>168</v>
      </c>
      <c r="B1239" s="692" t="s">
        <v>594</v>
      </c>
      <c r="C1239" s="298">
        <v>25</v>
      </c>
      <c r="D1239" s="298">
        <v>26</v>
      </c>
      <c r="E1239" s="298">
        <v>27</v>
      </c>
      <c r="F1239" s="49"/>
      <c r="G1239" s="47" t="s">
        <v>161</v>
      </c>
      <c r="H1239" s="54">
        <v>288724610</v>
      </c>
      <c r="I1239" s="42">
        <v>0</v>
      </c>
    </row>
    <row r="1240" spans="1:9" ht="15" thickBot="1" x14ac:dyDescent="0.35">
      <c r="A1240" s="690"/>
      <c r="B1240" s="693"/>
      <c r="C1240" s="298"/>
      <c r="D1240" s="298"/>
      <c r="E1240" s="298"/>
      <c r="F1240" s="49"/>
      <c r="G1240" s="47" t="s">
        <v>434</v>
      </c>
      <c r="H1240" s="54"/>
      <c r="I1240" s="42"/>
    </row>
    <row r="1241" spans="1:9" ht="15" thickBot="1" x14ac:dyDescent="0.35">
      <c r="A1241" s="690"/>
      <c r="B1241" s="693"/>
      <c r="C1241" s="298"/>
      <c r="D1241" s="298"/>
      <c r="E1241" s="298"/>
      <c r="F1241" s="49"/>
      <c r="G1241" s="47" t="s">
        <v>163</v>
      </c>
      <c r="H1241" s="54"/>
      <c r="I1241" s="42"/>
    </row>
    <row r="1242" spans="1:9" ht="15" thickBot="1" x14ac:dyDescent="0.35">
      <c r="A1242" s="690"/>
      <c r="B1242" s="693"/>
      <c r="C1242" s="298"/>
      <c r="D1242" s="298"/>
      <c r="E1242" s="298"/>
      <c r="F1242" s="49"/>
      <c r="G1242" s="47" t="s">
        <v>162</v>
      </c>
      <c r="H1242" s="54"/>
      <c r="I1242" s="42"/>
    </row>
    <row r="1243" spans="1:9" ht="15" thickBot="1" x14ac:dyDescent="0.35">
      <c r="A1243" s="690"/>
      <c r="B1243" s="693"/>
      <c r="C1243" s="298"/>
      <c r="D1243" s="298"/>
      <c r="E1243" s="298"/>
      <c r="F1243" s="49"/>
      <c r="G1243" s="47" t="s">
        <v>164</v>
      </c>
      <c r="H1243" s="55"/>
      <c r="I1243" s="42"/>
    </row>
    <row r="1244" spans="1:9" ht="15" thickBot="1" x14ac:dyDescent="0.35">
      <c r="A1244" s="691"/>
      <c r="B1244" s="694"/>
      <c r="C1244" s="299">
        <f t="shared" ref="C1244:D1244" si="301">SUM(C1239:C1243)</f>
        <v>25</v>
      </c>
      <c r="D1244" s="299">
        <f t="shared" si="301"/>
        <v>26</v>
      </c>
      <c r="E1244" s="299">
        <f>SUM(E1239:E1243)</f>
        <v>27</v>
      </c>
      <c r="F1244" s="48"/>
      <c r="G1244" s="27" t="s">
        <v>166</v>
      </c>
      <c r="H1244" s="55"/>
      <c r="I1244" s="42"/>
    </row>
    <row r="1245" spans="1:9" ht="15" thickBot="1" x14ac:dyDescent="0.35">
      <c r="A1245" s="690" t="s">
        <v>170</v>
      </c>
      <c r="B1245" s="692" t="s">
        <v>593</v>
      </c>
      <c r="C1245" s="298">
        <v>46</v>
      </c>
      <c r="D1245" s="298">
        <v>48</v>
      </c>
      <c r="E1245" s="298">
        <v>50</v>
      </c>
      <c r="F1245" s="49"/>
      <c r="G1245" s="47" t="s">
        <v>161</v>
      </c>
      <c r="H1245" s="54">
        <v>288724610</v>
      </c>
      <c r="I1245" s="42">
        <v>0</v>
      </c>
    </row>
    <row r="1246" spans="1:9" ht="15" thickBot="1" x14ac:dyDescent="0.35">
      <c r="A1246" s="690"/>
      <c r="B1246" s="693"/>
      <c r="C1246" s="298"/>
      <c r="D1246" s="298"/>
      <c r="E1246" s="298"/>
      <c r="F1246" s="49"/>
      <c r="G1246" s="47" t="s">
        <v>434</v>
      </c>
      <c r="H1246" s="54"/>
      <c r="I1246" s="42"/>
    </row>
    <row r="1247" spans="1:9" ht="24.6" customHeight="1" thickBot="1" x14ac:dyDescent="0.35">
      <c r="A1247" s="690"/>
      <c r="B1247" s="693"/>
      <c r="C1247" s="298"/>
      <c r="D1247" s="298"/>
      <c r="E1247" s="298"/>
      <c r="F1247" s="49"/>
      <c r="G1247" s="47" t="s">
        <v>163</v>
      </c>
      <c r="H1247" s="54"/>
      <c r="I1247" s="42"/>
    </row>
    <row r="1248" spans="1:9" ht="19.2" customHeight="1" thickBot="1" x14ac:dyDescent="0.35">
      <c r="A1248" s="690"/>
      <c r="B1248" s="693"/>
      <c r="C1248" s="298"/>
      <c r="D1248" s="298"/>
      <c r="E1248" s="298"/>
      <c r="F1248" s="49"/>
      <c r="G1248" s="47" t="s">
        <v>162</v>
      </c>
      <c r="H1248" s="54"/>
      <c r="I1248" s="42"/>
    </row>
    <row r="1249" spans="1:9" ht="15" thickBot="1" x14ac:dyDescent="0.35">
      <c r="A1249" s="690"/>
      <c r="B1249" s="693"/>
      <c r="C1249" s="298"/>
      <c r="D1249" s="298"/>
      <c r="E1249" s="298"/>
      <c r="F1249" s="49"/>
      <c r="G1249" s="47" t="s">
        <v>164</v>
      </c>
      <c r="H1249" s="55"/>
      <c r="I1249" s="42"/>
    </row>
    <row r="1250" spans="1:9" ht="27.6" customHeight="1" thickBot="1" x14ac:dyDescent="0.35">
      <c r="A1250" s="691"/>
      <c r="B1250" s="694"/>
      <c r="C1250" s="299">
        <f t="shared" ref="C1250:D1250" si="302">SUM(C1245:C1249)</f>
        <v>46</v>
      </c>
      <c r="D1250" s="299">
        <f t="shared" si="302"/>
        <v>48</v>
      </c>
      <c r="E1250" s="299">
        <f>SUM(E1245:E1249)</f>
        <v>50</v>
      </c>
      <c r="F1250" s="48"/>
      <c r="G1250" s="27" t="s">
        <v>166</v>
      </c>
      <c r="H1250" s="55"/>
      <c r="I1250" s="42"/>
    </row>
    <row r="1251" spans="1:9" ht="33.6" customHeight="1" thickBot="1" x14ac:dyDescent="0.35">
      <c r="A1251" s="58" t="s">
        <v>158</v>
      </c>
      <c r="B1251" s="59" t="s">
        <v>275</v>
      </c>
      <c r="C1251" s="60"/>
      <c r="D1251" s="60"/>
      <c r="E1251" s="60"/>
      <c r="F1251" s="61" t="s">
        <v>274</v>
      </c>
      <c r="G1251" s="59"/>
      <c r="H1251" s="60"/>
      <c r="I1251" s="60"/>
    </row>
    <row r="1252" spans="1:9" ht="61.2" customHeight="1" thickBot="1" x14ac:dyDescent="0.35">
      <c r="A1252" s="62" t="s">
        <v>179</v>
      </c>
      <c r="B1252" s="63" t="s">
        <v>596</v>
      </c>
      <c r="C1252" s="64"/>
      <c r="D1252" s="64"/>
      <c r="E1252" s="64"/>
      <c r="F1252" s="65"/>
      <c r="G1252" s="63"/>
      <c r="H1252" s="64"/>
      <c r="I1252" s="64"/>
    </row>
    <row r="1253" spans="1:9" ht="15" thickBot="1" x14ac:dyDescent="0.35">
      <c r="A1253" s="690" t="s">
        <v>182</v>
      </c>
      <c r="B1253" s="692" t="s">
        <v>597</v>
      </c>
      <c r="C1253" s="47">
        <v>83.5</v>
      </c>
      <c r="D1253" s="298">
        <v>88</v>
      </c>
      <c r="E1253" s="298">
        <v>92</v>
      </c>
      <c r="F1253" s="49"/>
      <c r="G1253" s="47" t="s">
        <v>161</v>
      </c>
      <c r="H1253" s="54">
        <v>288724610</v>
      </c>
      <c r="I1253" s="42">
        <v>0</v>
      </c>
    </row>
    <row r="1254" spans="1:9" ht="15" thickBot="1" x14ac:dyDescent="0.35">
      <c r="A1254" s="690"/>
      <c r="B1254" s="693"/>
      <c r="C1254" s="47"/>
      <c r="D1254" s="298"/>
      <c r="E1254" s="298"/>
      <c r="F1254" s="49"/>
      <c r="G1254" s="47" t="s">
        <v>434</v>
      </c>
      <c r="H1254" s="54"/>
      <c r="I1254" s="42"/>
    </row>
    <row r="1255" spans="1:9" ht="15" thickBot="1" x14ac:dyDescent="0.35">
      <c r="A1255" s="690"/>
      <c r="B1255" s="693"/>
      <c r="C1255" s="47"/>
      <c r="D1255" s="298"/>
      <c r="E1255" s="298"/>
      <c r="F1255" s="49"/>
      <c r="G1255" s="47" t="s">
        <v>163</v>
      </c>
      <c r="H1255" s="54"/>
      <c r="I1255" s="42"/>
    </row>
    <row r="1256" spans="1:9" ht="15" thickBot="1" x14ac:dyDescent="0.35">
      <c r="A1256" s="690"/>
      <c r="B1256" s="693"/>
      <c r="C1256" s="47"/>
      <c r="D1256" s="298"/>
      <c r="E1256" s="298"/>
      <c r="F1256" s="49"/>
      <c r="G1256" s="47" t="s">
        <v>162</v>
      </c>
      <c r="H1256" s="54"/>
      <c r="I1256" s="42"/>
    </row>
    <row r="1257" spans="1:9" ht="15" thickBot="1" x14ac:dyDescent="0.35">
      <c r="A1257" s="690"/>
      <c r="B1257" s="693"/>
      <c r="C1257" s="47"/>
      <c r="D1257" s="298"/>
      <c r="E1257" s="298"/>
      <c r="F1257" s="49"/>
      <c r="G1257" s="47" t="s">
        <v>164</v>
      </c>
      <c r="H1257" s="55"/>
      <c r="I1257" s="42"/>
    </row>
    <row r="1258" spans="1:9" ht="38.4" customHeight="1" thickBot="1" x14ac:dyDescent="0.35">
      <c r="A1258" s="691"/>
      <c r="B1258" s="694"/>
      <c r="C1258" s="27">
        <f t="shared" ref="C1258:D1258" si="303">SUM(C1253:C1257)</f>
        <v>83.5</v>
      </c>
      <c r="D1258" s="299">
        <f t="shared" si="303"/>
        <v>88</v>
      </c>
      <c r="E1258" s="299">
        <f>SUM(E1253:E1257)</f>
        <v>92</v>
      </c>
      <c r="F1258" s="48"/>
      <c r="G1258" s="27" t="s">
        <v>166</v>
      </c>
      <c r="H1258" s="55"/>
      <c r="I1258" s="42"/>
    </row>
    <row r="1259" spans="1:9" ht="15" thickBot="1" x14ac:dyDescent="0.35">
      <c r="A1259" s="690" t="s">
        <v>183</v>
      </c>
      <c r="B1259" s="692" t="s">
        <v>598</v>
      </c>
      <c r="C1259" s="47"/>
      <c r="D1259" s="47"/>
      <c r="E1259" s="47"/>
      <c r="F1259" s="49"/>
      <c r="G1259" s="47" t="s">
        <v>161</v>
      </c>
      <c r="H1259" s="54">
        <v>288724610</v>
      </c>
      <c r="I1259" s="42">
        <v>0</v>
      </c>
    </row>
    <row r="1260" spans="1:9" ht="15" thickBot="1" x14ac:dyDescent="0.35">
      <c r="A1260" s="690"/>
      <c r="B1260" s="693"/>
      <c r="C1260" s="47"/>
      <c r="D1260" s="47"/>
      <c r="E1260" s="47"/>
      <c r="F1260" s="49"/>
      <c r="G1260" s="47" t="s">
        <v>434</v>
      </c>
      <c r="H1260" s="54"/>
      <c r="I1260" s="42"/>
    </row>
    <row r="1261" spans="1:9" ht="15" thickBot="1" x14ac:dyDescent="0.35">
      <c r="A1261" s="690"/>
      <c r="B1261" s="693"/>
      <c r="C1261" s="47"/>
      <c r="D1261" s="47"/>
      <c r="E1261" s="47"/>
      <c r="F1261" s="49"/>
      <c r="G1261" s="47" t="s">
        <v>163</v>
      </c>
      <c r="H1261" s="54"/>
      <c r="I1261" s="42"/>
    </row>
    <row r="1262" spans="1:9" ht="15" thickBot="1" x14ac:dyDescent="0.35">
      <c r="A1262" s="690"/>
      <c r="B1262" s="693"/>
      <c r="C1262" s="47"/>
      <c r="D1262" s="47"/>
      <c r="E1262" s="47"/>
      <c r="F1262" s="49"/>
      <c r="G1262" s="47" t="s">
        <v>162</v>
      </c>
      <c r="H1262" s="54"/>
      <c r="I1262" s="42"/>
    </row>
    <row r="1263" spans="1:9" ht="15" thickBot="1" x14ac:dyDescent="0.35">
      <c r="A1263" s="690"/>
      <c r="B1263" s="693"/>
      <c r="C1263" s="47"/>
      <c r="D1263" s="47"/>
      <c r="E1263" s="47"/>
      <c r="F1263" s="49"/>
      <c r="G1263" s="47" t="s">
        <v>164</v>
      </c>
      <c r="H1263" s="55"/>
      <c r="I1263" s="42"/>
    </row>
    <row r="1264" spans="1:9" ht="15" thickBot="1" x14ac:dyDescent="0.35">
      <c r="A1264" s="691"/>
      <c r="B1264" s="694"/>
      <c r="C1264" s="27">
        <f t="shared" ref="C1264:D1264" si="304">SUM(C1259:C1263)</f>
        <v>0</v>
      </c>
      <c r="D1264" s="27">
        <f t="shared" si="304"/>
        <v>0</v>
      </c>
      <c r="E1264" s="27">
        <f>SUM(E1259:E1263)</f>
        <v>0</v>
      </c>
      <c r="F1264" s="48"/>
      <c r="G1264" s="27" t="s">
        <v>166</v>
      </c>
      <c r="H1264" s="55"/>
      <c r="I1264" s="42"/>
    </row>
    <row r="1265" spans="1:12" ht="13.2" customHeight="1" thickBot="1" x14ac:dyDescent="0.35">
      <c r="A1265" s="690" t="s">
        <v>184</v>
      </c>
      <c r="B1265" s="692" t="s">
        <v>599</v>
      </c>
      <c r="C1265" s="47"/>
      <c r="D1265" s="47"/>
      <c r="E1265" s="47"/>
      <c r="F1265" s="49"/>
      <c r="G1265" s="47" t="s">
        <v>161</v>
      </c>
      <c r="H1265" s="54">
        <v>288724610</v>
      </c>
      <c r="I1265" s="42">
        <v>0</v>
      </c>
    </row>
    <row r="1266" spans="1:12" ht="13.8" customHeight="1" thickBot="1" x14ac:dyDescent="0.35">
      <c r="A1266" s="690"/>
      <c r="B1266" s="693"/>
      <c r="C1266" s="47"/>
      <c r="D1266" s="47"/>
      <c r="E1266" s="47"/>
      <c r="F1266" s="49"/>
      <c r="G1266" s="47" t="s">
        <v>434</v>
      </c>
      <c r="H1266" s="54"/>
      <c r="I1266" s="42"/>
    </row>
    <row r="1267" spans="1:12" ht="12.6" customHeight="1" thickBot="1" x14ac:dyDescent="0.35">
      <c r="A1267" s="690"/>
      <c r="B1267" s="693"/>
      <c r="C1267" s="47"/>
      <c r="D1267" s="47"/>
      <c r="E1267" s="47"/>
      <c r="F1267" s="49"/>
      <c r="G1267" s="47" t="s">
        <v>163</v>
      </c>
      <c r="H1267" s="54"/>
      <c r="I1267" s="42"/>
    </row>
    <row r="1268" spans="1:12" ht="12" customHeight="1" thickBot="1" x14ac:dyDescent="0.35">
      <c r="A1268" s="690"/>
      <c r="B1268" s="693"/>
      <c r="C1268" s="47"/>
      <c r="D1268" s="47"/>
      <c r="E1268" s="47"/>
      <c r="F1268" s="49"/>
      <c r="G1268" s="47" t="s">
        <v>162</v>
      </c>
      <c r="H1268" s="54"/>
      <c r="I1268" s="42"/>
    </row>
    <row r="1269" spans="1:12" ht="15" thickBot="1" x14ac:dyDescent="0.35">
      <c r="A1269" s="690"/>
      <c r="B1269" s="693"/>
      <c r="C1269" s="47"/>
      <c r="D1269" s="47"/>
      <c r="E1269" s="47"/>
      <c r="F1269" s="49"/>
      <c r="G1269" s="47" t="s">
        <v>164</v>
      </c>
      <c r="H1269" s="55"/>
      <c r="I1269" s="42"/>
    </row>
    <row r="1270" spans="1:12" ht="15" thickBot="1" x14ac:dyDescent="0.35">
      <c r="A1270" s="691"/>
      <c r="B1270" s="694"/>
      <c r="C1270" s="27">
        <f t="shared" ref="C1270:D1270" si="305">SUM(C1265:C1269)</f>
        <v>0</v>
      </c>
      <c r="D1270" s="27">
        <f t="shared" si="305"/>
        <v>0</v>
      </c>
      <c r="E1270" s="27">
        <f>SUM(E1265:E1269)</f>
        <v>0</v>
      </c>
      <c r="F1270" s="48"/>
      <c r="G1270" s="27" t="s">
        <v>166</v>
      </c>
      <c r="H1270" s="55"/>
      <c r="I1270" s="42"/>
    </row>
    <row r="1271" spans="1:12" ht="27" thickBot="1" x14ac:dyDescent="0.35">
      <c r="A1271" s="58" t="s">
        <v>158</v>
      </c>
      <c r="B1271" s="59" t="s">
        <v>275</v>
      </c>
      <c r="C1271" s="60"/>
      <c r="D1271" s="60"/>
      <c r="E1271" s="60"/>
      <c r="F1271" s="61" t="s">
        <v>274</v>
      </c>
      <c r="G1271" s="59"/>
      <c r="H1271" s="60"/>
      <c r="I1271" s="60"/>
    </row>
    <row r="1272" spans="1:12" ht="93" thickBot="1" x14ac:dyDescent="0.35">
      <c r="A1272" s="62" t="s">
        <v>399</v>
      </c>
      <c r="B1272" s="63" t="s">
        <v>600</v>
      </c>
      <c r="C1272" s="64"/>
      <c r="D1272" s="64"/>
      <c r="E1272" s="64"/>
      <c r="F1272" s="65"/>
      <c r="G1272" s="63"/>
      <c r="H1272" s="64"/>
      <c r="I1272" s="64"/>
    </row>
    <row r="1273" spans="1:12" ht="15" thickBot="1" x14ac:dyDescent="0.35">
      <c r="A1273" s="690" t="s">
        <v>400</v>
      </c>
      <c r="B1273" s="692" t="s">
        <v>601</v>
      </c>
      <c r="C1273" s="298">
        <v>30</v>
      </c>
      <c r="D1273" s="298">
        <v>32</v>
      </c>
      <c r="E1273" s="298">
        <v>34</v>
      </c>
      <c r="F1273" s="49"/>
      <c r="G1273" s="47" t="s">
        <v>161</v>
      </c>
      <c r="H1273" s="54">
        <v>288724610</v>
      </c>
      <c r="I1273" s="42">
        <v>0</v>
      </c>
      <c r="J1273" s="470">
        <f>C1233+C1239+C1245+C1253+C1259+C1265+C1273</f>
        <v>184.5</v>
      </c>
      <c r="K1273" s="470">
        <f t="shared" ref="K1273:L1277" si="306">D1233+D1239+D1245+D1253+D1259+D1265+D1273</f>
        <v>194</v>
      </c>
      <c r="L1273" s="470">
        <f t="shared" si="306"/>
        <v>203</v>
      </c>
    </row>
    <row r="1274" spans="1:12" ht="12" customHeight="1" thickBot="1" x14ac:dyDescent="0.35">
      <c r="A1274" s="690"/>
      <c r="B1274" s="693"/>
      <c r="C1274" s="298"/>
      <c r="D1274" s="298"/>
      <c r="E1274" s="298"/>
      <c r="F1274" s="49"/>
      <c r="G1274" s="47" t="s">
        <v>434</v>
      </c>
      <c r="H1274" s="54"/>
      <c r="I1274" s="42"/>
      <c r="J1274" s="470">
        <f t="shared" ref="J1274:J1277" si="307">C1234+C1240+C1246+C1254+C1260+C1266+C1274</f>
        <v>0</v>
      </c>
      <c r="K1274" s="470">
        <f t="shared" si="306"/>
        <v>0</v>
      </c>
      <c r="L1274" s="470">
        <f t="shared" si="306"/>
        <v>0</v>
      </c>
    </row>
    <row r="1275" spans="1:12" ht="9" customHeight="1" thickBot="1" x14ac:dyDescent="0.35">
      <c r="A1275" s="690"/>
      <c r="B1275" s="693"/>
      <c r="C1275" s="298"/>
      <c r="D1275" s="298"/>
      <c r="E1275" s="298"/>
      <c r="F1275" s="49"/>
      <c r="G1275" s="47" t="s">
        <v>163</v>
      </c>
      <c r="H1275" s="54"/>
      <c r="I1275" s="42"/>
      <c r="J1275" s="470">
        <f t="shared" si="307"/>
        <v>0</v>
      </c>
      <c r="K1275" s="470">
        <f t="shared" si="306"/>
        <v>0</v>
      </c>
      <c r="L1275" s="470">
        <f t="shared" si="306"/>
        <v>0</v>
      </c>
    </row>
    <row r="1276" spans="1:12" ht="10.8" customHeight="1" thickBot="1" x14ac:dyDescent="0.35">
      <c r="A1276" s="690"/>
      <c r="B1276" s="693"/>
      <c r="C1276" s="298"/>
      <c r="D1276" s="298"/>
      <c r="E1276" s="298"/>
      <c r="F1276" s="49"/>
      <c r="G1276" s="47" t="s">
        <v>162</v>
      </c>
      <c r="H1276" s="54"/>
      <c r="I1276" s="42"/>
      <c r="J1276" s="470">
        <f t="shared" si="307"/>
        <v>0</v>
      </c>
      <c r="K1276" s="470">
        <f t="shared" si="306"/>
        <v>0</v>
      </c>
      <c r="L1276" s="470">
        <f t="shared" si="306"/>
        <v>0</v>
      </c>
    </row>
    <row r="1277" spans="1:12" ht="15" thickBot="1" x14ac:dyDescent="0.35">
      <c r="A1277" s="690"/>
      <c r="B1277" s="693"/>
      <c r="C1277" s="298"/>
      <c r="D1277" s="298"/>
      <c r="E1277" s="298"/>
      <c r="F1277" s="49"/>
      <c r="G1277" s="47" t="s">
        <v>164</v>
      </c>
      <c r="H1277" s="55"/>
      <c r="I1277" s="42"/>
      <c r="J1277" s="470">
        <f t="shared" si="307"/>
        <v>0</v>
      </c>
      <c r="K1277" s="470">
        <f t="shared" si="306"/>
        <v>0</v>
      </c>
      <c r="L1277" s="470">
        <f t="shared" si="306"/>
        <v>0</v>
      </c>
    </row>
    <row r="1278" spans="1:12" ht="15" thickBot="1" x14ac:dyDescent="0.35">
      <c r="A1278" s="691"/>
      <c r="B1278" s="694"/>
      <c r="C1278" s="299">
        <f t="shared" ref="C1278:D1278" si="308">SUM(C1273:C1277)</f>
        <v>30</v>
      </c>
      <c r="D1278" s="299">
        <f t="shared" si="308"/>
        <v>32</v>
      </c>
      <c r="E1278" s="299">
        <f>SUM(E1273:E1277)</f>
        <v>34</v>
      </c>
      <c r="F1278" s="48"/>
      <c r="G1278" s="27" t="s">
        <v>166</v>
      </c>
      <c r="H1278" s="55"/>
      <c r="I1278" s="42"/>
      <c r="J1278" s="525">
        <f>SUM(J1273:J1277)</f>
        <v>184.5</v>
      </c>
      <c r="K1278" s="525">
        <f t="shared" ref="K1278:L1278" si="309">SUM(K1273:K1277)</f>
        <v>194</v>
      </c>
      <c r="L1278" s="525">
        <f t="shared" si="309"/>
        <v>203</v>
      </c>
    </row>
    <row r="1279" spans="1:12" ht="15" thickBot="1" x14ac:dyDescent="0.35">
      <c r="A1279" s="44"/>
      <c r="B1279" s="50" t="s">
        <v>233</v>
      </c>
      <c r="C1279" s="18"/>
      <c r="D1279" s="18"/>
      <c r="E1279" s="18"/>
      <c r="F1279" s="18"/>
      <c r="G1279" s="27"/>
      <c r="H1279" s="54"/>
      <c r="I1279" s="54"/>
    </row>
    <row r="1280" spans="1:12" ht="15" thickBot="1" x14ac:dyDescent="0.35">
      <c r="A1280" s="66"/>
      <c r="B1280" s="67" t="s">
        <v>212</v>
      </c>
      <c r="C1280" s="303">
        <f>C1281-C1277-C1269-C1263-C1257-C1249-C1243-C1237</f>
        <v>184.5</v>
      </c>
      <c r="D1280" s="303">
        <f t="shared" ref="D1280:E1280" si="310">D1281-D1277-D1269-D1263-D1257-D1249-D1243-D1237</f>
        <v>194</v>
      </c>
      <c r="E1280" s="303">
        <f t="shared" si="310"/>
        <v>203</v>
      </c>
      <c r="F1280" s="68"/>
      <c r="G1280" s="67"/>
      <c r="H1280" s="69"/>
      <c r="I1280" s="70"/>
    </row>
    <row r="1281" spans="1:12" ht="15" thickBot="1" x14ac:dyDescent="0.35">
      <c r="A1281" s="71"/>
      <c r="B1281" s="72" t="s">
        <v>617</v>
      </c>
      <c r="C1281" s="300">
        <f>C1238+C1244+C1250+C1258+C1264+C1270+C1278</f>
        <v>184.5</v>
      </c>
      <c r="D1281" s="300">
        <f t="shared" ref="D1281:E1281" si="311">D1238+D1244+D1250+D1258+D1264+D1270+D1278</f>
        <v>194</v>
      </c>
      <c r="E1281" s="300">
        <f t="shared" si="311"/>
        <v>203</v>
      </c>
      <c r="F1281" s="73"/>
      <c r="G1281" s="74"/>
      <c r="H1281" s="75"/>
      <c r="I1281" s="76"/>
    </row>
    <row r="1288" spans="1:12" ht="15" customHeight="1" thickBot="1" x14ac:dyDescent="0.35">
      <c r="A1288" s="695" t="s">
        <v>602</v>
      </c>
      <c r="B1288" s="696"/>
      <c r="C1288" s="696"/>
      <c r="D1288" s="696"/>
      <c r="E1288" s="696"/>
      <c r="F1288" s="696"/>
      <c r="G1288" s="696"/>
      <c r="H1288" s="696"/>
      <c r="I1288" s="696"/>
    </row>
    <row r="1289" spans="1:12" ht="46.2" thickBot="1" x14ac:dyDescent="0.35">
      <c r="A1289" s="80" t="s">
        <v>17</v>
      </c>
      <c r="B1289" s="81" t="s">
        <v>358</v>
      </c>
      <c r="C1289" s="81" t="s">
        <v>152</v>
      </c>
      <c r="D1289" s="81" t="s">
        <v>153</v>
      </c>
      <c r="E1289" s="81" t="s">
        <v>154</v>
      </c>
      <c r="F1289" s="81" t="s">
        <v>18</v>
      </c>
      <c r="G1289" s="81" t="s">
        <v>160</v>
      </c>
      <c r="H1289" s="81" t="s">
        <v>155</v>
      </c>
      <c r="I1289" s="81" t="s">
        <v>178</v>
      </c>
    </row>
    <row r="1290" spans="1:12" ht="15" thickBot="1" x14ac:dyDescent="0.35">
      <c r="A1290" s="82">
        <v>1</v>
      </c>
      <c r="B1290" s="83">
        <v>2</v>
      </c>
      <c r="C1290" s="83">
        <v>3</v>
      </c>
      <c r="D1290" s="83">
        <v>4</v>
      </c>
      <c r="E1290" s="83">
        <v>5</v>
      </c>
      <c r="F1290" s="83">
        <v>6</v>
      </c>
      <c r="G1290" s="83">
        <v>7</v>
      </c>
      <c r="H1290" s="83">
        <v>8</v>
      </c>
      <c r="I1290" s="83">
        <v>9</v>
      </c>
    </row>
    <row r="1291" spans="1:12" ht="45.6" customHeight="1" thickBot="1" x14ac:dyDescent="0.35">
      <c r="A1291" s="58" t="s">
        <v>158</v>
      </c>
      <c r="B1291" s="59" t="s">
        <v>603</v>
      </c>
      <c r="C1291" s="60"/>
      <c r="D1291" s="60"/>
      <c r="E1291" s="60"/>
      <c r="F1291" s="61" t="s">
        <v>255</v>
      </c>
      <c r="G1291" s="59"/>
      <c r="H1291" s="60"/>
      <c r="I1291" s="60"/>
    </row>
    <row r="1292" spans="1:12" ht="42" customHeight="1" thickBot="1" x14ac:dyDescent="0.35">
      <c r="A1292" s="62" t="s">
        <v>157</v>
      </c>
      <c r="B1292" s="63" t="s">
        <v>258</v>
      </c>
      <c r="C1292" s="64"/>
      <c r="D1292" s="64"/>
      <c r="E1292" s="64"/>
      <c r="F1292" s="65" t="s">
        <v>257</v>
      </c>
      <c r="G1292" s="63"/>
      <c r="H1292" s="64"/>
      <c r="I1292" s="64"/>
    </row>
    <row r="1293" spans="1:12" ht="15" customHeight="1" thickBot="1" x14ac:dyDescent="0.35">
      <c r="A1293" s="690" t="s">
        <v>226</v>
      </c>
      <c r="B1293" s="692" t="s">
        <v>605</v>
      </c>
      <c r="C1293" s="298"/>
      <c r="D1293" s="298"/>
      <c r="E1293" s="298"/>
      <c r="F1293" s="49"/>
      <c r="G1293" s="99" t="s">
        <v>161</v>
      </c>
      <c r="H1293" s="54">
        <v>288724610</v>
      </c>
      <c r="I1293" s="42" t="s">
        <v>606</v>
      </c>
      <c r="J1293" s="470">
        <f>C1293+C1303+C1312+C1321+C1330+C1339+C1348+C1357+C1366+C1375+C1387</f>
        <v>15760.900000000001</v>
      </c>
      <c r="K1293" s="470">
        <f t="shared" ref="K1293:L1294" si="312">D1293+D1303+D1312+D1321+D1330+D1339+D1348+D1357+D1366+D1375+D1387</f>
        <v>16548.599999999999</v>
      </c>
      <c r="L1293" s="470">
        <f t="shared" si="312"/>
        <v>17375.2</v>
      </c>
    </row>
    <row r="1294" spans="1:12" ht="15" thickBot="1" x14ac:dyDescent="0.35">
      <c r="A1294" s="690"/>
      <c r="B1294" s="693"/>
      <c r="C1294" s="298">
        <v>2298.9</v>
      </c>
      <c r="D1294" s="298">
        <v>2413.8000000000002</v>
      </c>
      <c r="E1294" s="298">
        <v>2534.5</v>
      </c>
      <c r="F1294" s="49"/>
      <c r="G1294" s="99" t="s">
        <v>165</v>
      </c>
      <c r="H1294" s="54"/>
      <c r="I1294" s="42"/>
      <c r="J1294" s="470">
        <f>C1294+C1304+C1313+C1322+C1331+C1340+C1349+C1358+C1367+C1376+C1388</f>
        <v>7526.2</v>
      </c>
      <c r="K1294" s="470">
        <f t="shared" si="312"/>
        <v>7902.7999999999993</v>
      </c>
      <c r="L1294" s="470">
        <f t="shared" si="312"/>
        <v>8296.9</v>
      </c>
    </row>
    <row r="1295" spans="1:12" ht="15" thickBot="1" x14ac:dyDescent="0.35">
      <c r="A1295" s="690"/>
      <c r="B1295" s="693"/>
      <c r="C1295" s="298">
        <v>26982.400000000001</v>
      </c>
      <c r="D1295" s="298">
        <v>28332</v>
      </c>
      <c r="E1295" s="298">
        <v>29748</v>
      </c>
      <c r="F1295" s="49"/>
      <c r="G1295" s="99" t="s">
        <v>1405</v>
      </c>
      <c r="H1295" s="54"/>
      <c r="I1295" s="42"/>
      <c r="J1295">
        <f>C1295*1</f>
        <v>26982.400000000001</v>
      </c>
      <c r="K1295">
        <f t="shared" ref="K1295:L1295" si="313">D1295*1</f>
        <v>28332</v>
      </c>
      <c r="L1295">
        <f t="shared" si="313"/>
        <v>29748</v>
      </c>
    </row>
    <row r="1296" spans="1:12" ht="15" thickBot="1" x14ac:dyDescent="0.35">
      <c r="A1296" s="690"/>
      <c r="B1296" s="693"/>
      <c r="C1296" s="298"/>
      <c r="D1296" s="298"/>
      <c r="E1296" s="298"/>
      <c r="F1296" s="49"/>
      <c r="G1296" s="99" t="s">
        <v>566</v>
      </c>
      <c r="H1296" s="54"/>
      <c r="I1296" s="42"/>
      <c r="J1296" s="470">
        <f t="shared" ref="J1296:L1301" si="314">C1296+C1305+C1314+C1323+C1332+C1341+C1350+C1359+C1368+C1377+C1389</f>
        <v>89.5</v>
      </c>
      <c r="K1296" s="470">
        <f t="shared" si="314"/>
        <v>94</v>
      </c>
      <c r="L1296" s="470">
        <f t="shared" si="314"/>
        <v>98.6</v>
      </c>
    </row>
    <row r="1297" spans="1:12" ht="15" thickBot="1" x14ac:dyDescent="0.35">
      <c r="A1297" s="690"/>
      <c r="B1297" s="693"/>
      <c r="C1297" s="298"/>
      <c r="D1297" s="298"/>
      <c r="E1297" s="298"/>
      <c r="F1297" s="49"/>
      <c r="G1297" s="100" t="s">
        <v>434</v>
      </c>
      <c r="H1297" s="54"/>
      <c r="I1297" s="42"/>
      <c r="J1297" s="470">
        <f t="shared" si="314"/>
        <v>267.8</v>
      </c>
      <c r="K1297" s="470">
        <f t="shared" si="314"/>
        <v>280.60000000000002</v>
      </c>
      <c r="L1297" s="470">
        <f t="shared" si="314"/>
        <v>294.60000000000002</v>
      </c>
    </row>
    <row r="1298" spans="1:12" ht="15" thickBot="1" x14ac:dyDescent="0.35">
      <c r="A1298" s="690"/>
      <c r="B1298" s="693"/>
      <c r="C1298" s="298"/>
      <c r="D1298" s="298"/>
      <c r="E1298" s="298"/>
      <c r="F1298" s="49"/>
      <c r="G1298" s="99" t="s">
        <v>565</v>
      </c>
      <c r="H1298" s="55"/>
      <c r="I1298" s="42"/>
      <c r="J1298" s="470">
        <f t="shared" si="314"/>
        <v>237.2</v>
      </c>
      <c r="K1298" s="470">
        <f t="shared" si="314"/>
        <v>250</v>
      </c>
      <c r="L1298" s="470">
        <f t="shared" si="314"/>
        <v>260</v>
      </c>
    </row>
    <row r="1299" spans="1:12" ht="15" thickBot="1" x14ac:dyDescent="0.35">
      <c r="A1299" s="690"/>
      <c r="B1299" s="693"/>
      <c r="C1299" s="384">
        <v>75.900000000000006</v>
      </c>
      <c r="D1299" s="384">
        <v>80</v>
      </c>
      <c r="E1299" s="384">
        <v>84</v>
      </c>
      <c r="F1299" s="49"/>
      <c r="G1299" s="99" t="s">
        <v>163</v>
      </c>
      <c r="H1299" s="55"/>
      <c r="I1299" s="42"/>
      <c r="J1299" s="470">
        <f t="shared" si="314"/>
        <v>808.19999999999993</v>
      </c>
      <c r="K1299" s="470">
        <f t="shared" si="314"/>
        <v>848.5</v>
      </c>
      <c r="L1299" s="470">
        <f t="shared" si="314"/>
        <v>891</v>
      </c>
    </row>
    <row r="1300" spans="1:12" ht="15" thickBot="1" x14ac:dyDescent="0.35">
      <c r="A1300" s="690"/>
      <c r="B1300" s="693"/>
      <c r="C1300" s="384"/>
      <c r="D1300" s="384"/>
      <c r="E1300" s="384"/>
      <c r="F1300" s="49"/>
      <c r="G1300" s="99" t="s">
        <v>164</v>
      </c>
      <c r="H1300" s="55"/>
      <c r="I1300" s="42"/>
      <c r="J1300" s="470">
        <f>C1300+C1309+C1318+C1327+C1336+C1345+C1354+C1363+C1372+C1381+C1393</f>
        <v>48.900000000000006</v>
      </c>
      <c r="K1300" s="470">
        <f t="shared" si="314"/>
        <v>51.4</v>
      </c>
      <c r="L1300" s="470">
        <f t="shared" si="314"/>
        <v>54</v>
      </c>
    </row>
    <row r="1301" spans="1:12" ht="15" thickBot="1" x14ac:dyDescent="0.35">
      <c r="A1301" s="690"/>
      <c r="B1301" s="693"/>
      <c r="C1301" s="384"/>
      <c r="D1301" s="384"/>
      <c r="E1301" s="384"/>
      <c r="F1301" s="49"/>
      <c r="G1301" s="101" t="s">
        <v>162</v>
      </c>
      <c r="H1301" s="55"/>
      <c r="I1301" s="42"/>
      <c r="J1301" s="470">
        <f t="shared" si="314"/>
        <v>0</v>
      </c>
      <c r="K1301" s="470">
        <f t="shared" si="314"/>
        <v>0</v>
      </c>
      <c r="L1301" s="470">
        <f t="shared" si="314"/>
        <v>0</v>
      </c>
    </row>
    <row r="1302" spans="1:12" ht="49.2" customHeight="1" thickBot="1" x14ac:dyDescent="0.35">
      <c r="A1302" s="691"/>
      <c r="B1302" s="694"/>
      <c r="C1302" s="373">
        <f>SUM(C1293:C1301)</f>
        <v>29357.200000000004</v>
      </c>
      <c r="D1302" s="373">
        <f t="shared" ref="D1302:E1302" si="315">SUM(D1293:D1301)</f>
        <v>30825.8</v>
      </c>
      <c r="E1302" s="373">
        <f t="shared" si="315"/>
        <v>32366.5</v>
      </c>
      <c r="F1302" s="48"/>
      <c r="G1302" s="27" t="s">
        <v>166</v>
      </c>
      <c r="H1302" s="55"/>
      <c r="I1302" s="42"/>
      <c r="J1302" s="525">
        <f>SUM(J1293:J1301)</f>
        <v>51721.1</v>
      </c>
      <c r="K1302" s="525">
        <f t="shared" ref="K1302:L1302" si="316">SUM(K1293:K1301)</f>
        <v>54307.899999999994</v>
      </c>
      <c r="L1302" s="525">
        <f t="shared" si="316"/>
        <v>57018.299999999996</v>
      </c>
    </row>
    <row r="1303" spans="1:12" ht="15" customHeight="1" thickBot="1" x14ac:dyDescent="0.35">
      <c r="A1303" s="690" t="s">
        <v>168</v>
      </c>
      <c r="B1303" s="692" t="s">
        <v>607</v>
      </c>
      <c r="C1303" s="384">
        <v>8431.7000000000007</v>
      </c>
      <c r="D1303" s="384">
        <v>8853.2999999999993</v>
      </c>
      <c r="E1303" s="384">
        <v>9295.9</v>
      </c>
      <c r="F1303" s="49"/>
      <c r="G1303" s="99" t="s">
        <v>161</v>
      </c>
      <c r="H1303" s="54">
        <v>288724610</v>
      </c>
      <c r="I1303" s="42" t="s">
        <v>606</v>
      </c>
    </row>
    <row r="1304" spans="1:12" ht="15" thickBot="1" x14ac:dyDescent="0.35">
      <c r="A1304" s="690"/>
      <c r="B1304" s="693"/>
      <c r="C1304" s="384"/>
      <c r="D1304" s="384"/>
      <c r="E1304" s="384"/>
      <c r="F1304" s="49"/>
      <c r="G1304" s="99" t="s">
        <v>165</v>
      </c>
      <c r="H1304" s="54"/>
      <c r="I1304" s="42"/>
    </row>
    <row r="1305" spans="1:12" ht="15" thickBot="1" x14ac:dyDescent="0.35">
      <c r="A1305" s="690"/>
      <c r="B1305" s="693"/>
      <c r="C1305" s="384"/>
      <c r="D1305" s="384"/>
      <c r="E1305" s="384"/>
      <c r="F1305" s="49"/>
      <c r="G1305" s="99" t="s">
        <v>566</v>
      </c>
      <c r="H1305" s="54"/>
      <c r="I1305" s="42"/>
    </row>
    <row r="1306" spans="1:12" ht="15" thickBot="1" x14ac:dyDescent="0.35">
      <c r="A1306" s="690"/>
      <c r="B1306" s="693"/>
      <c r="C1306" s="384"/>
      <c r="D1306" s="384"/>
      <c r="E1306" s="384"/>
      <c r="F1306" s="49"/>
      <c r="G1306" s="100" t="s">
        <v>434</v>
      </c>
      <c r="H1306" s="54"/>
      <c r="I1306" s="42"/>
    </row>
    <row r="1307" spans="1:12" ht="15" thickBot="1" x14ac:dyDescent="0.35">
      <c r="A1307" s="690"/>
      <c r="B1307" s="693"/>
      <c r="C1307" s="384"/>
      <c r="D1307" s="384"/>
      <c r="E1307" s="384"/>
      <c r="F1307" s="49"/>
      <c r="G1307" s="99" t="s">
        <v>565</v>
      </c>
      <c r="H1307" s="55"/>
      <c r="I1307" s="42"/>
    </row>
    <row r="1308" spans="1:12" ht="15" thickBot="1" x14ac:dyDescent="0.35">
      <c r="A1308" s="690"/>
      <c r="B1308" s="693"/>
      <c r="C1308" s="384"/>
      <c r="D1308" s="384"/>
      <c r="E1308" s="384"/>
      <c r="F1308" s="49"/>
      <c r="G1308" s="99" t="s">
        <v>163</v>
      </c>
      <c r="H1308" s="55"/>
      <c r="I1308" s="42"/>
    </row>
    <row r="1309" spans="1:12" ht="15" thickBot="1" x14ac:dyDescent="0.35">
      <c r="A1309" s="690"/>
      <c r="B1309" s="693"/>
      <c r="C1309" s="384"/>
      <c r="D1309" s="384"/>
      <c r="E1309" s="384"/>
      <c r="F1309" s="49"/>
      <c r="G1309" s="99" t="s">
        <v>164</v>
      </c>
      <c r="H1309" s="55"/>
      <c r="I1309" s="42"/>
    </row>
    <row r="1310" spans="1:12" ht="15" thickBot="1" x14ac:dyDescent="0.35">
      <c r="A1310" s="690"/>
      <c r="B1310" s="693"/>
      <c r="C1310" s="384"/>
      <c r="D1310" s="384"/>
      <c r="E1310" s="384"/>
      <c r="F1310" s="49"/>
      <c r="G1310" s="101" t="s">
        <v>162</v>
      </c>
      <c r="H1310" s="55"/>
      <c r="I1310" s="42"/>
    </row>
    <row r="1311" spans="1:12" ht="37.200000000000003" customHeight="1" thickBot="1" x14ac:dyDescent="0.35">
      <c r="A1311" s="691"/>
      <c r="B1311" s="694"/>
      <c r="C1311" s="373">
        <f>SUM(C1303:C1310)</f>
        <v>8431.7000000000007</v>
      </c>
      <c r="D1311" s="373">
        <f t="shared" ref="D1311:E1311" si="317">SUM(D1303:D1310)</f>
        <v>8853.2999999999993</v>
      </c>
      <c r="E1311" s="373">
        <f t="shared" si="317"/>
        <v>9295.9</v>
      </c>
      <c r="F1311" s="48"/>
      <c r="G1311" s="27" t="s">
        <v>166</v>
      </c>
      <c r="H1311" s="55"/>
      <c r="I1311" s="42"/>
    </row>
    <row r="1312" spans="1:12" ht="15" customHeight="1" thickBot="1" x14ac:dyDescent="0.35">
      <c r="A1312" s="690" t="s">
        <v>170</v>
      </c>
      <c r="B1312" s="692" t="s">
        <v>1571</v>
      </c>
      <c r="C1312" s="384">
        <v>126.1</v>
      </c>
      <c r="D1312" s="384">
        <v>132.4</v>
      </c>
      <c r="E1312" s="384">
        <v>139</v>
      </c>
      <c r="F1312" s="49"/>
      <c r="G1312" s="99" t="s">
        <v>161</v>
      </c>
      <c r="H1312" s="54">
        <v>148209637</v>
      </c>
      <c r="I1312" s="42" t="s">
        <v>608</v>
      </c>
    </row>
    <row r="1313" spans="1:9" ht="15" thickBot="1" x14ac:dyDescent="0.35">
      <c r="A1313" s="690"/>
      <c r="B1313" s="693"/>
      <c r="C1313" s="384">
        <v>371</v>
      </c>
      <c r="D1313" s="384">
        <v>390</v>
      </c>
      <c r="E1313" s="384">
        <v>409</v>
      </c>
      <c r="F1313" s="49"/>
      <c r="G1313" s="99" t="s">
        <v>165</v>
      </c>
      <c r="H1313" s="54"/>
      <c r="I1313" s="42"/>
    </row>
    <row r="1314" spans="1:9" ht="15" thickBot="1" x14ac:dyDescent="0.35">
      <c r="A1314" s="690"/>
      <c r="B1314" s="693"/>
      <c r="C1314" s="384">
        <v>89.5</v>
      </c>
      <c r="D1314" s="384">
        <v>94</v>
      </c>
      <c r="E1314" s="384">
        <v>98.6</v>
      </c>
      <c r="F1314" s="49"/>
      <c r="G1314" s="99" t="s">
        <v>566</v>
      </c>
      <c r="H1314" s="54"/>
      <c r="I1314" s="42"/>
    </row>
    <row r="1315" spans="1:9" ht="18.600000000000001" customHeight="1" thickBot="1" x14ac:dyDescent="0.35">
      <c r="A1315" s="690"/>
      <c r="B1315" s="693"/>
      <c r="C1315" s="384">
        <v>46.8</v>
      </c>
      <c r="D1315" s="384">
        <v>49</v>
      </c>
      <c r="E1315" s="384">
        <v>51.6</v>
      </c>
      <c r="F1315" s="49"/>
      <c r="G1315" s="100" t="s">
        <v>434</v>
      </c>
      <c r="H1315" s="54"/>
      <c r="I1315" s="42"/>
    </row>
    <row r="1316" spans="1:9" ht="19.8" customHeight="1" thickBot="1" x14ac:dyDescent="0.35">
      <c r="A1316" s="690"/>
      <c r="B1316" s="693"/>
      <c r="C1316" s="384">
        <v>237.2</v>
      </c>
      <c r="D1316" s="384">
        <v>250</v>
      </c>
      <c r="E1316" s="384">
        <v>260</v>
      </c>
      <c r="F1316" s="49"/>
      <c r="G1316" s="99" t="s">
        <v>565</v>
      </c>
      <c r="H1316" s="55"/>
      <c r="I1316" s="42"/>
    </row>
    <row r="1317" spans="1:9" ht="20.399999999999999" customHeight="1" thickBot="1" x14ac:dyDescent="0.35">
      <c r="A1317" s="690"/>
      <c r="B1317" s="693"/>
      <c r="C1317" s="384"/>
      <c r="D1317" s="384"/>
      <c r="E1317" s="384"/>
      <c r="F1317" s="49"/>
      <c r="G1317" s="99" t="s">
        <v>163</v>
      </c>
      <c r="H1317" s="55"/>
      <c r="I1317" s="42"/>
    </row>
    <row r="1318" spans="1:9" ht="17.399999999999999" customHeight="1" thickBot="1" x14ac:dyDescent="0.35">
      <c r="A1318" s="690"/>
      <c r="B1318" s="693"/>
      <c r="C1318" s="384">
        <v>9.5</v>
      </c>
      <c r="D1318" s="384">
        <v>10</v>
      </c>
      <c r="E1318" s="384">
        <v>10.5</v>
      </c>
      <c r="F1318" s="49"/>
      <c r="G1318" s="99" t="s">
        <v>164</v>
      </c>
      <c r="H1318" s="55"/>
      <c r="I1318" s="42"/>
    </row>
    <row r="1319" spans="1:9" ht="15" thickBot="1" x14ac:dyDescent="0.35">
      <c r="A1319" s="690"/>
      <c r="B1319" s="693"/>
      <c r="C1319" s="384"/>
      <c r="D1319" s="384"/>
      <c r="E1319" s="384"/>
      <c r="F1319" s="49"/>
      <c r="G1319" s="101" t="s">
        <v>162</v>
      </c>
      <c r="H1319" s="55"/>
      <c r="I1319" s="42"/>
    </row>
    <row r="1320" spans="1:9" ht="24" customHeight="1" thickBot="1" x14ac:dyDescent="0.35">
      <c r="A1320" s="691"/>
      <c r="B1320" s="694"/>
      <c r="C1320" s="373">
        <f>SUM(C1312:C1319)</f>
        <v>880.09999999999991</v>
      </c>
      <c r="D1320" s="373">
        <f t="shared" ref="D1320:E1320" si="318">SUM(D1312:D1319)</f>
        <v>925.4</v>
      </c>
      <c r="E1320" s="373">
        <f t="shared" si="318"/>
        <v>968.7</v>
      </c>
      <c r="F1320" s="48"/>
      <c r="G1320" s="27" t="s">
        <v>166</v>
      </c>
      <c r="H1320" s="55"/>
      <c r="I1320" s="42"/>
    </row>
    <row r="1321" spans="1:9" ht="15" customHeight="1" thickBot="1" x14ac:dyDescent="0.35">
      <c r="A1321" s="690" t="s">
        <v>172</v>
      </c>
      <c r="B1321" s="692" t="s">
        <v>609</v>
      </c>
      <c r="C1321" s="384">
        <v>350.9</v>
      </c>
      <c r="D1321" s="384">
        <v>368</v>
      </c>
      <c r="E1321" s="384">
        <v>386.9</v>
      </c>
      <c r="F1321" s="49"/>
      <c r="G1321" s="99" t="s">
        <v>161</v>
      </c>
      <c r="H1321" s="54">
        <v>248209780</v>
      </c>
      <c r="I1321" s="42" t="s">
        <v>608</v>
      </c>
    </row>
    <row r="1322" spans="1:9" ht="24" customHeight="1" thickBot="1" x14ac:dyDescent="0.35">
      <c r="A1322" s="690"/>
      <c r="B1322" s="693"/>
      <c r="C1322" s="384">
        <v>559.1</v>
      </c>
      <c r="D1322" s="384">
        <v>587</v>
      </c>
      <c r="E1322" s="384">
        <v>616.4</v>
      </c>
      <c r="F1322" s="49"/>
      <c r="G1322" s="99" t="s">
        <v>165</v>
      </c>
      <c r="H1322" s="54"/>
      <c r="I1322" s="42"/>
    </row>
    <row r="1323" spans="1:9" ht="30.6" customHeight="1" thickBot="1" x14ac:dyDescent="0.35">
      <c r="A1323" s="690"/>
      <c r="B1323" s="693"/>
      <c r="C1323" s="384"/>
      <c r="D1323" s="384"/>
      <c r="E1323" s="384"/>
      <c r="F1323" s="49"/>
      <c r="G1323" s="99" t="s">
        <v>566</v>
      </c>
      <c r="H1323" s="54"/>
      <c r="I1323" s="42"/>
    </row>
    <row r="1324" spans="1:9" ht="20.399999999999999" customHeight="1" thickBot="1" x14ac:dyDescent="0.35">
      <c r="A1324" s="690"/>
      <c r="B1324" s="693"/>
      <c r="C1324" s="384">
        <v>72</v>
      </c>
      <c r="D1324" s="384">
        <v>75.599999999999994</v>
      </c>
      <c r="E1324" s="384">
        <v>79</v>
      </c>
      <c r="F1324" s="49"/>
      <c r="G1324" s="100" t="s">
        <v>434</v>
      </c>
      <c r="H1324" s="54"/>
      <c r="I1324" s="42"/>
    </row>
    <row r="1325" spans="1:9" ht="15" thickBot="1" x14ac:dyDescent="0.35">
      <c r="A1325" s="690"/>
      <c r="B1325" s="693"/>
      <c r="C1325" s="384"/>
      <c r="D1325" s="384"/>
      <c r="E1325" s="384"/>
      <c r="F1325" s="49"/>
      <c r="G1325" s="99" t="s">
        <v>565</v>
      </c>
      <c r="H1325" s="55"/>
      <c r="I1325" s="42"/>
    </row>
    <row r="1326" spans="1:9" ht="15" thickBot="1" x14ac:dyDescent="0.35">
      <c r="A1326" s="690"/>
      <c r="B1326" s="693"/>
      <c r="C1326" s="384"/>
      <c r="D1326" s="384"/>
      <c r="E1326" s="384"/>
      <c r="F1326" s="49"/>
      <c r="G1326" s="99" t="s">
        <v>163</v>
      </c>
      <c r="H1326" s="55"/>
      <c r="I1326" s="42"/>
    </row>
    <row r="1327" spans="1:9" ht="15" thickBot="1" x14ac:dyDescent="0.35">
      <c r="A1327" s="690"/>
      <c r="B1327" s="693"/>
      <c r="C1327" s="384">
        <v>21.3</v>
      </c>
      <c r="D1327" s="384">
        <v>22.4</v>
      </c>
      <c r="E1327" s="384">
        <v>23.5</v>
      </c>
      <c r="F1327" s="49"/>
      <c r="G1327" s="99" t="s">
        <v>164</v>
      </c>
      <c r="H1327" s="55"/>
      <c r="I1327" s="42"/>
    </row>
    <row r="1328" spans="1:9" ht="15" thickBot="1" x14ac:dyDescent="0.35">
      <c r="A1328" s="690"/>
      <c r="B1328" s="693"/>
      <c r="C1328" s="384"/>
      <c r="D1328" s="384"/>
      <c r="E1328" s="384"/>
      <c r="F1328" s="49"/>
      <c r="G1328" s="101" t="s">
        <v>162</v>
      </c>
      <c r="H1328" s="55"/>
      <c r="I1328" s="42"/>
    </row>
    <row r="1329" spans="1:9" ht="36" customHeight="1" thickBot="1" x14ac:dyDescent="0.35">
      <c r="A1329" s="691"/>
      <c r="B1329" s="694"/>
      <c r="C1329" s="373">
        <f>SUM(C1321:C1328)</f>
        <v>1003.3</v>
      </c>
      <c r="D1329" s="373">
        <f t="shared" ref="D1329:E1329" si="319">SUM(D1321:D1328)</f>
        <v>1053</v>
      </c>
      <c r="E1329" s="373">
        <f t="shared" si="319"/>
        <v>1105.8</v>
      </c>
      <c r="F1329" s="48"/>
      <c r="G1329" s="27" t="s">
        <v>166</v>
      </c>
      <c r="H1329" s="55"/>
      <c r="I1329" s="42"/>
    </row>
    <row r="1330" spans="1:9" ht="15" customHeight="1" thickBot="1" x14ac:dyDescent="0.35">
      <c r="A1330" s="690" t="s">
        <v>173</v>
      </c>
      <c r="B1330" s="692" t="s">
        <v>611</v>
      </c>
      <c r="C1330" s="384">
        <v>227.9</v>
      </c>
      <c r="D1330" s="384">
        <v>239.3</v>
      </c>
      <c r="E1330" s="384">
        <v>251</v>
      </c>
      <c r="F1330" s="49"/>
      <c r="G1330" s="99" t="s">
        <v>161</v>
      </c>
      <c r="H1330" s="54">
        <v>304377560</v>
      </c>
      <c r="I1330" s="42" t="s">
        <v>608</v>
      </c>
    </row>
    <row r="1331" spans="1:9" ht="15" thickBot="1" x14ac:dyDescent="0.35">
      <c r="A1331" s="690"/>
      <c r="B1331" s="693"/>
      <c r="C1331" s="384"/>
      <c r="D1331" s="384"/>
      <c r="E1331" s="384"/>
      <c r="F1331" s="49"/>
      <c r="G1331" s="99" t="s">
        <v>165</v>
      </c>
      <c r="H1331" s="54"/>
      <c r="I1331" s="42"/>
    </row>
    <row r="1332" spans="1:9" ht="15" thickBot="1" x14ac:dyDescent="0.35">
      <c r="A1332" s="690"/>
      <c r="B1332" s="693"/>
      <c r="C1332" s="384"/>
      <c r="D1332" s="384"/>
      <c r="E1332" s="384"/>
      <c r="F1332" s="49"/>
      <c r="G1332" s="99" t="s">
        <v>566</v>
      </c>
      <c r="H1332" s="54"/>
      <c r="I1332" s="42"/>
    </row>
    <row r="1333" spans="1:9" ht="15" thickBot="1" x14ac:dyDescent="0.35">
      <c r="A1333" s="690"/>
      <c r="B1333" s="693"/>
      <c r="C1333" s="384"/>
      <c r="D1333" s="384"/>
      <c r="E1333" s="384"/>
      <c r="F1333" s="49"/>
      <c r="G1333" s="100" t="s">
        <v>434</v>
      </c>
      <c r="H1333" s="54"/>
      <c r="I1333" s="42"/>
    </row>
    <row r="1334" spans="1:9" ht="15" thickBot="1" x14ac:dyDescent="0.35">
      <c r="A1334" s="690"/>
      <c r="B1334" s="693"/>
      <c r="C1334" s="384"/>
      <c r="D1334" s="384"/>
      <c r="E1334" s="384"/>
      <c r="F1334" s="49"/>
      <c r="G1334" s="99" t="s">
        <v>565</v>
      </c>
      <c r="H1334" s="55"/>
      <c r="I1334" s="42"/>
    </row>
    <row r="1335" spans="1:9" ht="15" thickBot="1" x14ac:dyDescent="0.35">
      <c r="A1335" s="690"/>
      <c r="B1335" s="693"/>
      <c r="C1335" s="384"/>
      <c r="D1335" s="384"/>
      <c r="E1335" s="384"/>
      <c r="F1335" s="49"/>
      <c r="G1335" s="99" t="s">
        <v>163</v>
      </c>
      <c r="H1335" s="55"/>
      <c r="I1335" s="42"/>
    </row>
    <row r="1336" spans="1:9" ht="15" thickBot="1" x14ac:dyDescent="0.35">
      <c r="A1336" s="690"/>
      <c r="B1336" s="693"/>
      <c r="C1336" s="384"/>
      <c r="D1336" s="384"/>
      <c r="E1336" s="384"/>
      <c r="F1336" s="49"/>
      <c r="G1336" s="99" t="s">
        <v>164</v>
      </c>
      <c r="H1336" s="55"/>
      <c r="I1336" s="42"/>
    </row>
    <row r="1337" spans="1:9" ht="15" thickBot="1" x14ac:dyDescent="0.35">
      <c r="A1337" s="690"/>
      <c r="B1337" s="693"/>
      <c r="C1337" s="384"/>
      <c r="D1337" s="384"/>
      <c r="E1337" s="384"/>
      <c r="F1337" s="49"/>
      <c r="G1337" s="101" t="s">
        <v>162</v>
      </c>
      <c r="H1337" s="55"/>
      <c r="I1337" s="42"/>
    </row>
    <row r="1338" spans="1:9" ht="32.4" customHeight="1" thickBot="1" x14ac:dyDescent="0.35">
      <c r="A1338" s="691"/>
      <c r="B1338" s="694"/>
      <c r="C1338" s="373">
        <f>SUM(C1330:C1337)</f>
        <v>227.9</v>
      </c>
      <c r="D1338" s="373">
        <f t="shared" ref="D1338:E1338" si="320">SUM(D1330:D1337)</f>
        <v>239.3</v>
      </c>
      <c r="E1338" s="373">
        <f t="shared" si="320"/>
        <v>251</v>
      </c>
      <c r="F1338" s="48"/>
      <c r="G1338" s="27" t="s">
        <v>166</v>
      </c>
      <c r="H1338" s="55"/>
      <c r="I1338" s="42"/>
    </row>
    <row r="1339" spans="1:9" ht="15" customHeight="1" thickBot="1" x14ac:dyDescent="0.35">
      <c r="A1339" s="690" t="s">
        <v>175</v>
      </c>
      <c r="B1339" s="692" t="s">
        <v>610</v>
      </c>
      <c r="C1339" s="384">
        <v>3139.3</v>
      </c>
      <c r="D1339" s="384">
        <v>3296.3</v>
      </c>
      <c r="E1339" s="384">
        <v>3461</v>
      </c>
      <c r="F1339" s="49"/>
      <c r="G1339" s="99" t="s">
        <v>161</v>
      </c>
      <c r="H1339" s="54">
        <v>300601541</v>
      </c>
      <c r="I1339" s="42" t="s">
        <v>608</v>
      </c>
    </row>
    <row r="1340" spans="1:9" ht="15" thickBot="1" x14ac:dyDescent="0.35">
      <c r="A1340" s="690"/>
      <c r="B1340" s="693"/>
      <c r="C1340" s="384">
        <v>1122</v>
      </c>
      <c r="D1340" s="384">
        <v>1178.0999999999999</v>
      </c>
      <c r="E1340" s="384">
        <v>1237</v>
      </c>
      <c r="F1340" s="49"/>
      <c r="G1340" s="99" t="s">
        <v>165</v>
      </c>
      <c r="H1340" s="54"/>
      <c r="I1340" s="42"/>
    </row>
    <row r="1341" spans="1:9" ht="15" thickBot="1" x14ac:dyDescent="0.35">
      <c r="A1341" s="690"/>
      <c r="B1341" s="693"/>
      <c r="C1341" s="384"/>
      <c r="D1341" s="384"/>
      <c r="E1341" s="384"/>
      <c r="F1341" s="49"/>
      <c r="G1341" s="99" t="s">
        <v>566</v>
      </c>
      <c r="H1341" s="54"/>
      <c r="I1341" s="42"/>
    </row>
    <row r="1342" spans="1:9" ht="28.2" customHeight="1" thickBot="1" x14ac:dyDescent="0.35">
      <c r="A1342" s="690"/>
      <c r="B1342" s="693"/>
      <c r="C1342" s="384">
        <v>149</v>
      </c>
      <c r="D1342" s="384">
        <v>156</v>
      </c>
      <c r="E1342" s="384">
        <v>164</v>
      </c>
      <c r="F1342" s="49"/>
      <c r="G1342" s="100" t="s">
        <v>434</v>
      </c>
      <c r="H1342" s="54"/>
      <c r="I1342" s="42"/>
    </row>
    <row r="1343" spans="1:9" ht="15" thickBot="1" x14ac:dyDescent="0.35">
      <c r="A1343" s="690"/>
      <c r="B1343" s="693"/>
      <c r="C1343" s="384"/>
      <c r="D1343" s="384"/>
      <c r="E1343" s="384"/>
      <c r="F1343" s="49"/>
      <c r="G1343" s="99" t="s">
        <v>565</v>
      </c>
      <c r="H1343" s="55"/>
      <c r="I1343" s="42"/>
    </row>
    <row r="1344" spans="1:9" ht="15" thickBot="1" x14ac:dyDescent="0.35">
      <c r="A1344" s="690"/>
      <c r="B1344" s="693"/>
      <c r="C1344" s="384">
        <v>8.8000000000000007</v>
      </c>
      <c r="D1344" s="384">
        <v>9.1999999999999993</v>
      </c>
      <c r="E1344" s="384">
        <v>9.6999999999999993</v>
      </c>
      <c r="F1344" s="49"/>
      <c r="G1344" s="99" t="s">
        <v>163</v>
      </c>
      <c r="H1344" s="55"/>
      <c r="I1344" s="42"/>
    </row>
    <row r="1345" spans="1:9" ht="15" thickBot="1" x14ac:dyDescent="0.35">
      <c r="A1345" s="690"/>
      <c r="B1345" s="693"/>
      <c r="C1345" s="384">
        <v>18.100000000000001</v>
      </c>
      <c r="D1345" s="384">
        <v>19</v>
      </c>
      <c r="E1345" s="384">
        <v>20</v>
      </c>
      <c r="F1345" s="49"/>
      <c r="G1345" s="99" t="s">
        <v>164</v>
      </c>
      <c r="H1345" s="55"/>
      <c r="I1345" s="42"/>
    </row>
    <row r="1346" spans="1:9" ht="15" thickBot="1" x14ac:dyDescent="0.35">
      <c r="A1346" s="690"/>
      <c r="B1346" s="693"/>
      <c r="C1346" s="384"/>
      <c r="D1346" s="384"/>
      <c r="E1346" s="384"/>
      <c r="F1346" s="49"/>
      <c r="G1346" s="101" t="s">
        <v>162</v>
      </c>
      <c r="H1346" s="55"/>
      <c r="I1346" s="42"/>
    </row>
    <row r="1347" spans="1:9" ht="30" customHeight="1" thickBot="1" x14ac:dyDescent="0.35">
      <c r="A1347" s="691"/>
      <c r="B1347" s="694"/>
      <c r="C1347" s="373">
        <f>SUM(C1339:C1346)</f>
        <v>4437.2000000000007</v>
      </c>
      <c r="D1347" s="373">
        <f t="shared" ref="D1347:E1347" si="321">SUM(D1339:D1346)</f>
        <v>4658.5999999999995</v>
      </c>
      <c r="E1347" s="373">
        <f t="shared" si="321"/>
        <v>4891.7</v>
      </c>
      <c r="F1347" s="48"/>
      <c r="G1347" s="27" t="s">
        <v>166</v>
      </c>
      <c r="H1347" s="55"/>
      <c r="I1347" s="42"/>
    </row>
    <row r="1348" spans="1:9" ht="20.399999999999999" customHeight="1" thickBot="1" x14ac:dyDescent="0.35">
      <c r="A1348" s="690" t="s">
        <v>177</v>
      </c>
      <c r="B1348" s="692" t="s">
        <v>612</v>
      </c>
      <c r="C1348" s="384">
        <v>1338.8</v>
      </c>
      <c r="D1348" s="384">
        <v>1405.7</v>
      </c>
      <c r="E1348" s="384">
        <v>1476</v>
      </c>
      <c r="F1348" s="49"/>
      <c r="G1348" s="99" t="s">
        <v>161</v>
      </c>
      <c r="H1348" s="54">
        <v>288724610</v>
      </c>
      <c r="I1348" s="42" t="s">
        <v>608</v>
      </c>
    </row>
    <row r="1349" spans="1:9" ht="24" customHeight="1" thickBot="1" x14ac:dyDescent="0.35">
      <c r="A1349" s="690"/>
      <c r="B1349" s="693"/>
      <c r="C1349" s="384"/>
      <c r="D1349" s="384"/>
      <c r="E1349" s="384"/>
      <c r="F1349" s="49"/>
      <c r="G1349" s="99" t="s">
        <v>165</v>
      </c>
      <c r="H1349" s="54"/>
      <c r="I1349" s="42"/>
    </row>
    <row r="1350" spans="1:9" ht="20.399999999999999" customHeight="1" thickBot="1" x14ac:dyDescent="0.35">
      <c r="A1350" s="690"/>
      <c r="B1350" s="693"/>
      <c r="C1350" s="384"/>
      <c r="D1350" s="384"/>
      <c r="E1350" s="384"/>
      <c r="F1350" s="49"/>
      <c r="G1350" s="99" t="s">
        <v>566</v>
      </c>
      <c r="H1350" s="54"/>
      <c r="I1350" s="42"/>
    </row>
    <row r="1351" spans="1:9" ht="20.399999999999999" customHeight="1" thickBot="1" x14ac:dyDescent="0.35">
      <c r="A1351" s="690"/>
      <c r="B1351" s="693"/>
      <c r="C1351" s="384"/>
      <c r="D1351" s="384"/>
      <c r="E1351" s="384"/>
      <c r="F1351" s="49"/>
      <c r="G1351" s="100" t="s">
        <v>434</v>
      </c>
      <c r="H1351" s="54"/>
      <c r="I1351" s="42"/>
    </row>
    <row r="1352" spans="1:9" ht="15" thickBot="1" x14ac:dyDescent="0.35">
      <c r="A1352" s="690"/>
      <c r="B1352" s="693"/>
      <c r="C1352" s="384"/>
      <c r="D1352" s="384"/>
      <c r="E1352" s="384"/>
      <c r="F1352" s="49"/>
      <c r="G1352" s="99" t="s">
        <v>565</v>
      </c>
      <c r="H1352" s="55"/>
      <c r="I1352" s="42"/>
    </row>
    <row r="1353" spans="1:9" ht="25.2" customHeight="1" thickBot="1" x14ac:dyDescent="0.35">
      <c r="A1353" s="690"/>
      <c r="B1353" s="693"/>
      <c r="C1353" s="384">
        <v>310.2</v>
      </c>
      <c r="D1353" s="384">
        <v>325.7</v>
      </c>
      <c r="E1353" s="384">
        <v>342</v>
      </c>
      <c r="F1353" s="49"/>
      <c r="G1353" s="99" t="s">
        <v>163</v>
      </c>
      <c r="H1353" s="55"/>
      <c r="I1353" s="42"/>
    </row>
    <row r="1354" spans="1:9" ht="22.8" customHeight="1" thickBot="1" x14ac:dyDescent="0.35">
      <c r="A1354" s="690"/>
      <c r="B1354" s="693"/>
      <c r="C1354" s="384"/>
      <c r="D1354" s="384"/>
      <c r="E1354" s="384"/>
      <c r="F1354" s="49"/>
      <c r="G1354" s="99" t="s">
        <v>164</v>
      </c>
      <c r="H1354" s="55"/>
      <c r="I1354" s="42"/>
    </row>
    <row r="1355" spans="1:9" ht="15" thickBot="1" x14ac:dyDescent="0.35">
      <c r="A1355" s="690"/>
      <c r="B1355" s="693"/>
      <c r="C1355" s="384"/>
      <c r="D1355" s="384"/>
      <c r="E1355" s="384"/>
      <c r="F1355" s="49"/>
      <c r="G1355" s="101" t="s">
        <v>162</v>
      </c>
      <c r="H1355" s="55"/>
      <c r="I1355" s="42"/>
    </row>
    <row r="1356" spans="1:9" ht="22.2" customHeight="1" thickBot="1" x14ac:dyDescent="0.35">
      <c r="A1356" s="691"/>
      <c r="B1356" s="694"/>
      <c r="C1356" s="373">
        <f>SUM(C1348:C1355)</f>
        <v>1649</v>
      </c>
      <c r="D1356" s="373">
        <f t="shared" ref="D1356:E1356" si="322">SUM(D1348:D1355)</f>
        <v>1731.4</v>
      </c>
      <c r="E1356" s="373">
        <f t="shared" si="322"/>
        <v>1818</v>
      </c>
      <c r="F1356" s="48"/>
      <c r="G1356" s="27" t="s">
        <v>166</v>
      </c>
      <c r="H1356" s="55"/>
      <c r="I1356" s="42"/>
    </row>
    <row r="1357" spans="1:9" ht="15" customHeight="1" thickBot="1" x14ac:dyDescent="0.35">
      <c r="A1357" s="690" t="s">
        <v>464</v>
      </c>
      <c r="B1357" s="692" t="s">
        <v>613</v>
      </c>
      <c r="C1357" s="384"/>
      <c r="D1357" s="384"/>
      <c r="E1357" s="384"/>
      <c r="F1357" s="49"/>
      <c r="G1357" s="99" t="s">
        <v>161</v>
      </c>
      <c r="H1357" s="54">
        <v>288724610</v>
      </c>
      <c r="I1357" s="42" t="s">
        <v>608</v>
      </c>
    </row>
    <row r="1358" spans="1:9" ht="15" thickBot="1" x14ac:dyDescent="0.35">
      <c r="A1358" s="690"/>
      <c r="B1358" s="693"/>
      <c r="C1358" s="384"/>
      <c r="D1358" s="384"/>
      <c r="E1358" s="384"/>
      <c r="F1358" s="49"/>
      <c r="G1358" s="99" t="s">
        <v>165</v>
      </c>
      <c r="H1358" s="54"/>
      <c r="I1358" s="42"/>
    </row>
    <row r="1359" spans="1:9" ht="15" thickBot="1" x14ac:dyDescent="0.35">
      <c r="A1359" s="690"/>
      <c r="B1359" s="693"/>
      <c r="C1359" s="384"/>
      <c r="D1359" s="384"/>
      <c r="E1359" s="384"/>
      <c r="F1359" s="49"/>
      <c r="G1359" s="99" t="s">
        <v>566</v>
      </c>
      <c r="H1359" s="54"/>
      <c r="I1359" s="42"/>
    </row>
    <row r="1360" spans="1:9" ht="15" thickBot="1" x14ac:dyDescent="0.35">
      <c r="A1360" s="690"/>
      <c r="B1360" s="693"/>
      <c r="C1360" s="384"/>
      <c r="D1360" s="384"/>
      <c r="E1360" s="384"/>
      <c r="F1360" s="49"/>
      <c r="G1360" s="100" t="s">
        <v>434</v>
      </c>
      <c r="H1360" s="54"/>
      <c r="I1360" s="42"/>
    </row>
    <row r="1361" spans="1:9" ht="15" thickBot="1" x14ac:dyDescent="0.35">
      <c r="A1361" s="690"/>
      <c r="B1361" s="693"/>
      <c r="C1361" s="384"/>
      <c r="D1361" s="384"/>
      <c r="E1361" s="384"/>
      <c r="F1361" s="49"/>
      <c r="G1361" s="99" t="s">
        <v>565</v>
      </c>
      <c r="H1361" s="55"/>
      <c r="I1361" s="42"/>
    </row>
    <row r="1362" spans="1:9" ht="15" thickBot="1" x14ac:dyDescent="0.35">
      <c r="A1362" s="690"/>
      <c r="B1362" s="693"/>
      <c r="C1362" s="384">
        <v>37.5</v>
      </c>
      <c r="D1362" s="384">
        <v>39</v>
      </c>
      <c r="E1362" s="384">
        <v>41</v>
      </c>
      <c r="F1362" s="49"/>
      <c r="G1362" s="99" t="s">
        <v>163</v>
      </c>
      <c r="H1362" s="55"/>
      <c r="I1362" s="42"/>
    </row>
    <row r="1363" spans="1:9" ht="15" thickBot="1" x14ac:dyDescent="0.35">
      <c r="A1363" s="690"/>
      <c r="B1363" s="693"/>
      <c r="C1363" s="384"/>
      <c r="D1363" s="384"/>
      <c r="E1363" s="384"/>
      <c r="F1363" s="49"/>
      <c r="G1363" s="99" t="s">
        <v>164</v>
      </c>
      <c r="H1363" s="55"/>
      <c r="I1363" s="42"/>
    </row>
    <row r="1364" spans="1:9" ht="15" thickBot="1" x14ac:dyDescent="0.35">
      <c r="A1364" s="690"/>
      <c r="B1364" s="693"/>
      <c r="C1364" s="384"/>
      <c r="D1364" s="384"/>
      <c r="E1364" s="384"/>
      <c r="F1364" s="49"/>
      <c r="G1364" s="101" t="s">
        <v>162</v>
      </c>
      <c r="H1364" s="55"/>
      <c r="I1364" s="42"/>
    </row>
    <row r="1365" spans="1:9" ht="34.799999999999997" customHeight="1" thickBot="1" x14ac:dyDescent="0.35">
      <c r="A1365" s="691"/>
      <c r="B1365" s="694"/>
      <c r="C1365" s="373">
        <f>SUM(C1357:C1364)</f>
        <v>37.5</v>
      </c>
      <c r="D1365" s="373">
        <f t="shared" ref="D1365:E1365" si="323">SUM(D1357:D1364)</f>
        <v>39</v>
      </c>
      <c r="E1365" s="373">
        <f t="shared" si="323"/>
        <v>41</v>
      </c>
      <c r="F1365" s="48"/>
      <c r="G1365" s="27" t="s">
        <v>166</v>
      </c>
      <c r="H1365" s="55"/>
      <c r="I1365" s="42"/>
    </row>
    <row r="1366" spans="1:9" ht="15" customHeight="1" thickBot="1" x14ac:dyDescent="0.35">
      <c r="A1366" s="690" t="s">
        <v>521</v>
      </c>
      <c r="B1366" s="692" t="s">
        <v>614</v>
      </c>
      <c r="C1366" s="384">
        <v>235</v>
      </c>
      <c r="D1366" s="384">
        <v>246.8</v>
      </c>
      <c r="E1366" s="384">
        <v>259.10000000000002</v>
      </c>
      <c r="F1366" s="49"/>
      <c r="G1366" s="99" t="s">
        <v>161</v>
      </c>
      <c r="H1366" s="54">
        <v>288724610</v>
      </c>
      <c r="I1366" s="42" t="s">
        <v>615</v>
      </c>
    </row>
    <row r="1367" spans="1:9" ht="10.8" customHeight="1" thickBot="1" x14ac:dyDescent="0.35">
      <c r="A1367" s="690"/>
      <c r="B1367" s="693"/>
      <c r="C1367" s="384"/>
      <c r="D1367" s="384"/>
      <c r="E1367" s="384"/>
      <c r="F1367" s="49"/>
      <c r="G1367" s="99" t="s">
        <v>165</v>
      </c>
      <c r="H1367" s="54"/>
      <c r="I1367" s="42"/>
    </row>
    <row r="1368" spans="1:9" ht="13.8" customHeight="1" thickBot="1" x14ac:dyDescent="0.35">
      <c r="A1368" s="690"/>
      <c r="B1368" s="693"/>
      <c r="C1368" s="384"/>
      <c r="D1368" s="384"/>
      <c r="E1368" s="384"/>
      <c r="F1368" s="49"/>
      <c r="G1368" s="99" t="s">
        <v>566</v>
      </c>
      <c r="H1368" s="54"/>
      <c r="I1368" s="42"/>
    </row>
    <row r="1369" spans="1:9" ht="15" thickBot="1" x14ac:dyDescent="0.35">
      <c r="A1369" s="690"/>
      <c r="B1369" s="693"/>
      <c r="C1369" s="384"/>
      <c r="D1369" s="384"/>
      <c r="E1369" s="384"/>
      <c r="F1369" s="49"/>
      <c r="G1369" s="100" t="s">
        <v>434</v>
      </c>
      <c r="H1369" s="54"/>
      <c r="I1369" s="42"/>
    </row>
    <row r="1370" spans="1:9" ht="12.6" customHeight="1" thickBot="1" x14ac:dyDescent="0.35">
      <c r="A1370" s="690"/>
      <c r="B1370" s="693"/>
      <c r="C1370" s="384"/>
      <c r="D1370" s="384"/>
      <c r="E1370" s="384"/>
      <c r="F1370" s="49"/>
      <c r="G1370" s="99" t="s">
        <v>565</v>
      </c>
      <c r="H1370" s="55"/>
      <c r="I1370" s="42"/>
    </row>
    <row r="1371" spans="1:9" ht="10.8" customHeight="1" thickBot="1" x14ac:dyDescent="0.35">
      <c r="A1371" s="690"/>
      <c r="B1371" s="693"/>
      <c r="C1371" s="384">
        <v>264.2</v>
      </c>
      <c r="D1371" s="384">
        <v>277.39999999999998</v>
      </c>
      <c r="E1371" s="384">
        <v>291.3</v>
      </c>
      <c r="F1371" s="49"/>
      <c r="G1371" s="99" t="s">
        <v>163</v>
      </c>
      <c r="H1371" s="55"/>
      <c r="I1371" s="42"/>
    </row>
    <row r="1372" spans="1:9" ht="15" thickBot="1" x14ac:dyDescent="0.35">
      <c r="A1372" s="690"/>
      <c r="B1372" s="693"/>
      <c r="C1372" s="384"/>
      <c r="D1372" s="384"/>
      <c r="E1372" s="384"/>
      <c r="F1372" s="49"/>
      <c r="G1372" s="99" t="s">
        <v>164</v>
      </c>
      <c r="H1372" s="55"/>
      <c r="I1372" s="42"/>
    </row>
    <row r="1373" spans="1:9" ht="15" thickBot="1" x14ac:dyDescent="0.35">
      <c r="A1373" s="690"/>
      <c r="B1373" s="693"/>
      <c r="C1373" s="384"/>
      <c r="D1373" s="384"/>
      <c r="E1373" s="384"/>
      <c r="F1373" s="49"/>
      <c r="G1373" s="101" t="s">
        <v>162</v>
      </c>
      <c r="H1373" s="55"/>
      <c r="I1373" s="42"/>
    </row>
    <row r="1374" spans="1:9" ht="15" customHeight="1" thickBot="1" x14ac:dyDescent="0.35">
      <c r="A1374" s="691"/>
      <c r="B1374" s="694"/>
      <c r="C1374" s="373">
        <f>SUM(C1366:C1373)</f>
        <v>499.2</v>
      </c>
      <c r="D1374" s="373">
        <f t="shared" ref="D1374:E1374" si="324">SUM(D1366:D1373)</f>
        <v>524.20000000000005</v>
      </c>
      <c r="E1374" s="373">
        <f t="shared" si="324"/>
        <v>550.40000000000009</v>
      </c>
      <c r="F1374" s="48"/>
      <c r="G1374" s="27" t="s">
        <v>166</v>
      </c>
      <c r="H1374" s="55"/>
      <c r="I1374" s="42"/>
    </row>
    <row r="1375" spans="1:9" ht="15" customHeight="1" thickBot="1" x14ac:dyDescent="0.35">
      <c r="A1375" s="690" t="s">
        <v>604</v>
      </c>
      <c r="B1375" s="692" t="s">
        <v>263</v>
      </c>
      <c r="C1375" s="384">
        <v>1611.2</v>
      </c>
      <c r="D1375" s="384">
        <v>1691.8</v>
      </c>
      <c r="E1375" s="384">
        <v>1776.3</v>
      </c>
      <c r="F1375" s="49"/>
      <c r="G1375" s="99" t="s">
        <v>161</v>
      </c>
      <c r="H1375" s="54">
        <v>288724610</v>
      </c>
      <c r="I1375" s="42" t="s">
        <v>606</v>
      </c>
    </row>
    <row r="1376" spans="1:9" ht="15" thickBot="1" x14ac:dyDescent="0.35">
      <c r="A1376" s="690"/>
      <c r="B1376" s="693"/>
      <c r="C1376" s="384">
        <v>3002.9</v>
      </c>
      <c r="D1376" s="384">
        <v>3153</v>
      </c>
      <c r="E1376" s="384">
        <v>3310</v>
      </c>
      <c r="F1376" s="49"/>
      <c r="G1376" s="99" t="s">
        <v>165</v>
      </c>
      <c r="H1376" s="54"/>
      <c r="I1376" s="42"/>
    </row>
    <row r="1377" spans="1:10" ht="15" thickBot="1" x14ac:dyDescent="0.35">
      <c r="A1377" s="690"/>
      <c r="B1377" s="693"/>
      <c r="C1377" s="384"/>
      <c r="D1377" s="384"/>
      <c r="E1377" s="384"/>
      <c r="F1377" s="49"/>
      <c r="G1377" s="99" t="s">
        <v>566</v>
      </c>
      <c r="H1377" s="54"/>
      <c r="I1377" s="42"/>
    </row>
    <row r="1378" spans="1:10" ht="15" thickBot="1" x14ac:dyDescent="0.35">
      <c r="A1378" s="690"/>
      <c r="B1378" s="693"/>
      <c r="C1378" s="384"/>
      <c r="D1378" s="384"/>
      <c r="E1378" s="384"/>
      <c r="F1378" s="49"/>
      <c r="G1378" s="100" t="s">
        <v>434</v>
      </c>
      <c r="H1378" s="54"/>
      <c r="I1378" s="42"/>
    </row>
    <row r="1379" spans="1:10" ht="15" thickBot="1" x14ac:dyDescent="0.35">
      <c r="A1379" s="690"/>
      <c r="B1379" s="693"/>
      <c r="C1379" s="384"/>
      <c r="D1379" s="384"/>
      <c r="E1379" s="384"/>
      <c r="F1379" s="49"/>
      <c r="G1379" s="99" t="s">
        <v>565</v>
      </c>
      <c r="H1379" s="55"/>
      <c r="I1379" s="42"/>
    </row>
    <row r="1380" spans="1:10" ht="15" thickBot="1" x14ac:dyDescent="0.35">
      <c r="A1380" s="690"/>
      <c r="B1380" s="693"/>
      <c r="C1380" s="384">
        <v>111.6</v>
      </c>
      <c r="D1380" s="384">
        <v>117.2</v>
      </c>
      <c r="E1380" s="384">
        <v>123</v>
      </c>
      <c r="F1380" s="49"/>
      <c r="G1380" s="99" t="s">
        <v>163</v>
      </c>
      <c r="H1380" s="55"/>
      <c r="I1380" s="42"/>
    </row>
    <row r="1381" spans="1:10" ht="15" thickBot="1" x14ac:dyDescent="0.35">
      <c r="A1381" s="690"/>
      <c r="B1381" s="693"/>
      <c r="C1381" s="384"/>
      <c r="D1381" s="384"/>
      <c r="E1381" s="384"/>
      <c r="F1381" s="49"/>
      <c r="G1381" s="99" t="s">
        <v>164</v>
      </c>
      <c r="H1381" s="55"/>
      <c r="I1381" s="42"/>
    </row>
    <row r="1382" spans="1:10" ht="15" thickBot="1" x14ac:dyDescent="0.35">
      <c r="A1382" s="690"/>
      <c r="B1382" s="693"/>
      <c r="C1382" s="384"/>
      <c r="D1382" s="384"/>
      <c r="E1382" s="384"/>
      <c r="F1382" s="49"/>
      <c r="G1382" s="101" t="s">
        <v>162</v>
      </c>
      <c r="H1382" s="55"/>
      <c r="I1382" s="42"/>
    </row>
    <row r="1383" spans="1:10" ht="15" thickBot="1" x14ac:dyDescent="0.35">
      <c r="A1383" s="691"/>
      <c r="B1383" s="694"/>
      <c r="C1383" s="373">
        <f>SUM(C1375:C1382)</f>
        <v>4725.7000000000007</v>
      </c>
      <c r="D1383" s="373">
        <f t="shared" ref="D1383:E1383" si="325">SUM(D1375:D1382)</f>
        <v>4962</v>
      </c>
      <c r="E1383" s="373">
        <f t="shared" si="325"/>
        <v>5209.3</v>
      </c>
      <c r="F1383" s="48"/>
      <c r="G1383" s="27" t="s">
        <v>166</v>
      </c>
      <c r="H1383" s="55"/>
      <c r="I1383" s="42"/>
    </row>
    <row r="1384" spans="1:10" ht="15" thickBot="1" x14ac:dyDescent="0.35">
      <c r="A1384" s="44"/>
      <c r="B1384" s="50" t="s">
        <v>233</v>
      </c>
      <c r="C1384" s="405"/>
      <c r="D1384" s="405"/>
      <c r="E1384" s="405"/>
      <c r="F1384" s="18"/>
      <c r="G1384" s="27"/>
      <c r="H1384" s="54"/>
      <c r="I1384" s="54"/>
    </row>
    <row r="1385" spans="1:10" ht="27" thickBot="1" x14ac:dyDescent="0.35">
      <c r="A1385" s="58" t="s">
        <v>158</v>
      </c>
      <c r="B1385" s="59" t="s">
        <v>603</v>
      </c>
      <c r="C1385" s="584"/>
      <c r="D1385" s="584"/>
      <c r="E1385" s="584"/>
      <c r="F1385" s="61" t="s">
        <v>255</v>
      </c>
      <c r="G1385" s="59"/>
      <c r="H1385" s="60"/>
      <c r="I1385" s="60"/>
    </row>
    <row r="1386" spans="1:10" ht="28.5" customHeight="1" thickBot="1" x14ac:dyDescent="0.35">
      <c r="A1386" s="62" t="s">
        <v>179</v>
      </c>
      <c r="B1386" s="63" t="s">
        <v>267</v>
      </c>
      <c r="C1386" s="585"/>
      <c r="D1386" s="585"/>
      <c r="E1386" s="585"/>
      <c r="F1386" s="65" t="s">
        <v>266</v>
      </c>
      <c r="G1386" s="63"/>
      <c r="H1386" s="64"/>
      <c r="I1386" s="64"/>
    </row>
    <row r="1387" spans="1:10" ht="15" customHeight="1" thickBot="1" x14ac:dyDescent="0.35">
      <c r="A1387" s="690" t="s">
        <v>182</v>
      </c>
      <c r="B1387" s="692" t="s">
        <v>616</v>
      </c>
      <c r="C1387" s="384">
        <v>300</v>
      </c>
      <c r="D1387" s="384">
        <v>315</v>
      </c>
      <c r="E1387" s="384">
        <v>330</v>
      </c>
      <c r="F1387" s="49"/>
      <c r="G1387" s="99" t="s">
        <v>161</v>
      </c>
      <c r="H1387" s="54">
        <v>288724610</v>
      </c>
      <c r="I1387" s="42" t="s">
        <v>606</v>
      </c>
      <c r="J1387" s="470"/>
    </row>
    <row r="1388" spans="1:10" ht="15" thickBot="1" x14ac:dyDescent="0.35">
      <c r="A1388" s="690"/>
      <c r="B1388" s="693"/>
      <c r="C1388" s="384">
        <v>172.3</v>
      </c>
      <c r="D1388" s="384">
        <v>180.9</v>
      </c>
      <c r="E1388" s="384">
        <v>190</v>
      </c>
      <c r="F1388" s="49"/>
      <c r="G1388" s="99" t="s">
        <v>165</v>
      </c>
      <c r="H1388" s="54"/>
      <c r="I1388" s="42"/>
      <c r="J1388" s="470"/>
    </row>
    <row r="1389" spans="1:10" ht="15" thickBot="1" x14ac:dyDescent="0.35">
      <c r="A1389" s="690"/>
      <c r="B1389" s="693"/>
      <c r="C1389" s="384"/>
      <c r="D1389" s="384"/>
      <c r="E1389" s="384"/>
      <c r="F1389" s="49"/>
      <c r="G1389" s="99" t="s">
        <v>566</v>
      </c>
      <c r="H1389" s="54"/>
      <c r="I1389" s="42"/>
    </row>
    <row r="1390" spans="1:10" ht="15" thickBot="1" x14ac:dyDescent="0.35">
      <c r="A1390" s="690"/>
      <c r="B1390" s="693"/>
      <c r="C1390" s="384"/>
      <c r="D1390" s="384"/>
      <c r="E1390" s="384"/>
      <c r="F1390" s="49"/>
      <c r="G1390" s="100" t="s">
        <v>434</v>
      </c>
      <c r="H1390" s="54"/>
      <c r="I1390" s="42"/>
      <c r="J1390" s="470"/>
    </row>
    <row r="1391" spans="1:10" ht="15" thickBot="1" x14ac:dyDescent="0.35">
      <c r="A1391" s="690"/>
      <c r="B1391" s="693"/>
      <c r="C1391" s="384"/>
      <c r="D1391" s="384"/>
      <c r="E1391" s="384"/>
      <c r="F1391" s="49"/>
      <c r="G1391" s="99" t="s">
        <v>565</v>
      </c>
      <c r="H1391" s="55"/>
      <c r="I1391" s="42"/>
      <c r="J1391" s="470"/>
    </row>
    <row r="1392" spans="1:10" ht="15" thickBot="1" x14ac:dyDescent="0.35">
      <c r="A1392" s="690"/>
      <c r="B1392" s="693"/>
      <c r="C1392" s="384"/>
      <c r="D1392" s="384"/>
      <c r="E1392" s="384"/>
      <c r="F1392" s="49"/>
      <c r="G1392" s="99" t="s">
        <v>163</v>
      </c>
      <c r="H1392" s="55"/>
      <c r="I1392" s="42"/>
      <c r="J1392" s="470"/>
    </row>
    <row r="1393" spans="1:10" ht="15" thickBot="1" x14ac:dyDescent="0.35">
      <c r="A1393" s="690"/>
      <c r="B1393" s="693"/>
      <c r="C1393" s="384"/>
      <c r="D1393" s="384"/>
      <c r="E1393" s="384"/>
      <c r="F1393" s="49"/>
      <c r="G1393" s="99" t="s">
        <v>164</v>
      </c>
      <c r="H1393" s="55"/>
      <c r="I1393" s="42"/>
      <c r="J1393" s="470"/>
    </row>
    <row r="1394" spans="1:10" ht="15" thickBot="1" x14ac:dyDescent="0.35">
      <c r="A1394" s="690"/>
      <c r="B1394" s="693"/>
      <c r="C1394" s="384"/>
      <c r="D1394" s="384"/>
      <c r="E1394" s="384"/>
      <c r="F1394" s="49"/>
      <c r="G1394" s="101" t="s">
        <v>162</v>
      </c>
      <c r="H1394" s="55"/>
      <c r="I1394" s="42"/>
      <c r="J1394" s="470"/>
    </row>
    <row r="1395" spans="1:10" ht="15" thickBot="1" x14ac:dyDescent="0.35">
      <c r="A1395" s="691"/>
      <c r="B1395" s="694"/>
      <c r="C1395" s="373">
        <f>SUM(C1387:C1394)</f>
        <v>472.3</v>
      </c>
      <c r="D1395" s="373">
        <f t="shared" ref="D1395:E1395" si="326">SUM(D1387:D1394)</f>
        <v>495.9</v>
      </c>
      <c r="E1395" s="373">
        <f t="shared" si="326"/>
        <v>520</v>
      </c>
      <c r="F1395" s="48"/>
      <c r="G1395" s="27" t="s">
        <v>166</v>
      </c>
      <c r="H1395" s="55"/>
      <c r="I1395" s="42"/>
      <c r="J1395" s="470"/>
    </row>
    <row r="1396" spans="1:10" ht="15" thickBot="1" x14ac:dyDescent="0.35">
      <c r="A1396" s="44"/>
      <c r="B1396" s="50" t="s">
        <v>251</v>
      </c>
      <c r="C1396" s="405"/>
      <c r="D1396" s="405"/>
      <c r="E1396" s="405"/>
      <c r="F1396" s="18"/>
      <c r="G1396" s="27"/>
      <c r="H1396" s="54"/>
      <c r="I1396" s="54"/>
      <c r="J1396" s="525"/>
    </row>
    <row r="1397" spans="1:10" ht="15" thickBot="1" x14ac:dyDescent="0.35">
      <c r="A1397" s="66"/>
      <c r="B1397" s="67" t="s">
        <v>212</v>
      </c>
      <c r="C1397" s="392">
        <f>C1398-C1393-C1381-C1372-C1363-C1354-C1345-C1336-C1327-C1318-C1309-C1300</f>
        <v>51672.200000000004</v>
      </c>
      <c r="D1397" s="392">
        <f t="shared" ref="D1397:E1397" si="327">D1398-D1393-D1381-D1372-D1363-D1354-D1345-D1336-D1327-D1318-D1309-D1300</f>
        <v>54256.5</v>
      </c>
      <c r="E1397" s="392">
        <f t="shared" si="327"/>
        <v>56964.3</v>
      </c>
      <c r="F1397" s="68"/>
      <c r="G1397" s="67"/>
      <c r="H1397" s="69"/>
      <c r="I1397" s="70"/>
    </row>
    <row r="1398" spans="1:10" ht="15" thickBot="1" x14ac:dyDescent="0.35">
      <c r="A1398" s="71"/>
      <c r="B1398" s="72" t="s">
        <v>618</v>
      </c>
      <c r="C1398" s="399">
        <f>C1302+C1311+C1320+C1329+C1338+C1347+C1356+C1365+C1374+C1383+C1395</f>
        <v>51721.100000000006</v>
      </c>
      <c r="D1398" s="399">
        <f t="shared" ref="D1398:E1398" si="328">D1302+D1311+D1320+D1329+D1338+D1347+D1356+D1365+D1374+D1383+D1395</f>
        <v>54307.9</v>
      </c>
      <c r="E1398" s="399">
        <f t="shared" si="328"/>
        <v>57018.3</v>
      </c>
      <c r="F1398" s="73"/>
      <c r="G1398" s="74"/>
      <c r="H1398" s="75"/>
      <c r="I1398" s="76"/>
    </row>
    <row r="1401" spans="1:10" ht="15" thickBot="1" x14ac:dyDescent="0.35">
      <c r="A1401" s="695" t="s">
        <v>631</v>
      </c>
      <c r="B1401" s="696"/>
      <c r="C1401" s="696"/>
      <c r="D1401" s="696"/>
      <c r="E1401" s="696"/>
      <c r="F1401" s="696"/>
      <c r="G1401" s="696"/>
      <c r="H1401" s="696"/>
      <c r="I1401" s="696"/>
    </row>
    <row r="1402" spans="1:10" ht="46.2" thickBot="1" x14ac:dyDescent="0.35">
      <c r="A1402" s="80" t="s">
        <v>17</v>
      </c>
      <c r="B1402" s="81" t="s">
        <v>358</v>
      </c>
      <c r="C1402" s="81" t="s">
        <v>152</v>
      </c>
      <c r="D1402" s="81" t="s">
        <v>153</v>
      </c>
      <c r="E1402" s="81" t="s">
        <v>154</v>
      </c>
      <c r="F1402" s="81" t="s">
        <v>18</v>
      </c>
      <c r="G1402" s="81" t="s">
        <v>160</v>
      </c>
      <c r="H1402" s="81" t="s">
        <v>155</v>
      </c>
      <c r="I1402" s="81" t="s">
        <v>178</v>
      </c>
    </row>
    <row r="1403" spans="1:10" ht="15" thickBot="1" x14ac:dyDescent="0.35">
      <c r="A1403" s="82">
        <v>1</v>
      </c>
      <c r="B1403" s="83">
        <v>2</v>
      </c>
      <c r="C1403" s="83">
        <v>3</v>
      </c>
      <c r="D1403" s="83">
        <v>4</v>
      </c>
      <c r="E1403" s="83">
        <v>5</v>
      </c>
      <c r="F1403" s="83">
        <v>6</v>
      </c>
      <c r="G1403" s="83">
        <v>7</v>
      </c>
      <c r="H1403" s="83">
        <v>8</v>
      </c>
      <c r="I1403" s="83">
        <v>9</v>
      </c>
    </row>
    <row r="1404" spans="1:10" ht="27" thickBot="1" x14ac:dyDescent="0.35">
      <c r="A1404" s="58" t="s">
        <v>158</v>
      </c>
      <c r="B1404" s="59" t="s">
        <v>633</v>
      </c>
      <c r="C1404" s="60"/>
      <c r="D1404" s="60"/>
      <c r="E1404" s="60"/>
      <c r="F1404" s="61" t="s">
        <v>1667</v>
      </c>
      <c r="G1404" s="59"/>
      <c r="H1404" s="60"/>
      <c r="I1404" s="60"/>
    </row>
    <row r="1405" spans="1:10" ht="46.8" customHeight="1" thickBot="1" x14ac:dyDescent="0.35">
      <c r="A1405" s="62" t="s">
        <v>157</v>
      </c>
      <c r="B1405" s="63" t="s">
        <v>634</v>
      </c>
      <c r="C1405" s="64"/>
      <c r="D1405" s="64"/>
      <c r="E1405" s="64"/>
      <c r="F1405" s="65" t="s">
        <v>236</v>
      </c>
      <c r="G1405" s="63"/>
      <c r="H1405" s="64"/>
      <c r="I1405" s="64"/>
    </row>
    <row r="1406" spans="1:10" ht="15" thickBot="1" x14ac:dyDescent="0.35">
      <c r="A1406" s="690" t="s">
        <v>226</v>
      </c>
      <c r="B1406" s="692" t="s">
        <v>635</v>
      </c>
      <c r="C1406" s="298">
        <v>27</v>
      </c>
      <c r="D1406" s="298">
        <v>28</v>
      </c>
      <c r="E1406" s="298">
        <v>30</v>
      </c>
      <c r="F1406" s="49" t="s">
        <v>641</v>
      </c>
      <c r="G1406" s="47" t="s">
        <v>161</v>
      </c>
      <c r="H1406" s="54">
        <v>301738112</v>
      </c>
      <c r="I1406" s="42" t="s">
        <v>608</v>
      </c>
    </row>
    <row r="1407" spans="1:10" ht="15" thickBot="1" x14ac:dyDescent="0.35">
      <c r="A1407" s="690"/>
      <c r="B1407" s="693"/>
      <c r="C1407" s="298"/>
      <c r="D1407" s="298"/>
      <c r="E1407" s="298"/>
      <c r="F1407" s="49" t="s">
        <v>642</v>
      </c>
      <c r="G1407" s="47" t="s">
        <v>632</v>
      </c>
      <c r="H1407" s="54"/>
      <c r="I1407" s="42"/>
    </row>
    <row r="1408" spans="1:10" ht="15" thickBot="1" x14ac:dyDescent="0.35">
      <c r="A1408" s="690"/>
      <c r="B1408" s="693"/>
      <c r="C1408" s="298">
        <v>3</v>
      </c>
      <c r="D1408" s="298">
        <v>3.1</v>
      </c>
      <c r="E1408" s="298">
        <v>3.3</v>
      </c>
      <c r="F1408" s="49" t="s">
        <v>643</v>
      </c>
      <c r="G1408" s="47" t="s">
        <v>434</v>
      </c>
      <c r="H1408" s="54"/>
      <c r="I1408" s="42"/>
    </row>
    <row r="1409" spans="1:9" ht="15" thickBot="1" x14ac:dyDescent="0.35">
      <c r="A1409" s="690"/>
      <c r="B1409" s="693"/>
      <c r="C1409" s="298"/>
      <c r="D1409" s="298"/>
      <c r="E1409" s="298"/>
      <c r="F1409" s="49"/>
      <c r="G1409" s="47" t="s">
        <v>163</v>
      </c>
      <c r="H1409" s="54"/>
      <c r="I1409" s="42"/>
    </row>
    <row r="1410" spans="1:9" ht="15" thickBot="1" x14ac:dyDescent="0.35">
      <c r="A1410" s="690"/>
      <c r="B1410" s="693"/>
      <c r="C1410" s="298"/>
      <c r="D1410" s="298"/>
      <c r="E1410" s="298"/>
      <c r="F1410" s="49"/>
      <c r="G1410" s="47" t="s">
        <v>162</v>
      </c>
      <c r="H1410" s="54"/>
      <c r="I1410" s="42"/>
    </row>
    <row r="1411" spans="1:9" ht="15" thickBot="1" x14ac:dyDescent="0.35">
      <c r="A1411" s="690"/>
      <c r="B1411" s="693"/>
      <c r="C1411" s="298">
        <v>1041</v>
      </c>
      <c r="D1411" s="298">
        <v>1093</v>
      </c>
      <c r="E1411" s="298">
        <v>1148</v>
      </c>
      <c r="F1411" s="49"/>
      <c r="G1411" s="47" t="s">
        <v>165</v>
      </c>
      <c r="H1411" s="54"/>
      <c r="I1411" s="42"/>
    </row>
    <row r="1412" spans="1:9" ht="15" thickBot="1" x14ac:dyDescent="0.35">
      <c r="A1412" s="690"/>
      <c r="B1412" s="693"/>
      <c r="C1412" s="298"/>
      <c r="D1412" s="298"/>
      <c r="E1412" s="298"/>
      <c r="F1412" s="49"/>
      <c r="G1412" s="47" t="s">
        <v>383</v>
      </c>
      <c r="H1412" s="54"/>
      <c r="I1412" s="42"/>
    </row>
    <row r="1413" spans="1:9" ht="15" thickBot="1" x14ac:dyDescent="0.35">
      <c r="A1413" s="690"/>
      <c r="B1413" s="693"/>
      <c r="C1413" s="298">
        <v>5.4</v>
      </c>
      <c r="D1413" s="298"/>
      <c r="E1413" s="298"/>
      <c r="F1413" s="49"/>
      <c r="G1413" s="47" t="s">
        <v>164</v>
      </c>
      <c r="H1413" s="55"/>
      <c r="I1413" s="42"/>
    </row>
    <row r="1414" spans="1:9" ht="34.799999999999997" customHeight="1" thickBot="1" x14ac:dyDescent="0.35">
      <c r="A1414" s="691"/>
      <c r="B1414" s="694"/>
      <c r="C1414" s="299">
        <f>SUM(C1406:C1413)</f>
        <v>1076.4000000000001</v>
      </c>
      <c r="D1414" s="299">
        <f t="shared" ref="D1414:E1414" si="329">SUM(D1406:D1413)</f>
        <v>1124.0999999999999</v>
      </c>
      <c r="E1414" s="299">
        <f t="shared" si="329"/>
        <v>1181.3</v>
      </c>
      <c r="F1414" s="48"/>
      <c r="G1414" s="27" t="s">
        <v>166</v>
      </c>
      <c r="H1414" s="55"/>
      <c r="I1414" s="42"/>
    </row>
    <row r="1415" spans="1:9" ht="15" thickBot="1" x14ac:dyDescent="0.35">
      <c r="A1415" s="690" t="s">
        <v>168</v>
      </c>
      <c r="B1415" s="692" t="s">
        <v>636</v>
      </c>
      <c r="C1415" s="47"/>
      <c r="D1415" s="47"/>
      <c r="E1415" s="47"/>
      <c r="F1415" s="49"/>
      <c r="G1415" s="47" t="s">
        <v>161</v>
      </c>
      <c r="H1415" s="54">
        <v>301738112</v>
      </c>
      <c r="I1415" s="42" t="s">
        <v>608</v>
      </c>
    </row>
    <row r="1416" spans="1:9" ht="15" thickBot="1" x14ac:dyDescent="0.35">
      <c r="A1416" s="690"/>
      <c r="B1416" s="693"/>
      <c r="C1416" s="298">
        <v>63</v>
      </c>
      <c r="D1416" s="298">
        <v>66</v>
      </c>
      <c r="E1416" s="298">
        <v>69</v>
      </c>
      <c r="F1416" s="49"/>
      <c r="G1416" s="47" t="s">
        <v>632</v>
      </c>
      <c r="H1416" s="54"/>
      <c r="I1416" s="42"/>
    </row>
    <row r="1417" spans="1:9" ht="15" thickBot="1" x14ac:dyDescent="0.35">
      <c r="A1417" s="690"/>
      <c r="B1417" s="693"/>
      <c r="C1417" s="298"/>
      <c r="D1417" s="298"/>
      <c r="E1417" s="298"/>
      <c r="F1417" s="49"/>
      <c r="G1417" s="47" t="s">
        <v>434</v>
      </c>
      <c r="H1417" s="54"/>
      <c r="I1417" s="42"/>
    </row>
    <row r="1418" spans="1:9" ht="15" thickBot="1" x14ac:dyDescent="0.35">
      <c r="A1418" s="690"/>
      <c r="B1418" s="693"/>
      <c r="C1418" s="298"/>
      <c r="D1418" s="298"/>
      <c r="E1418" s="298"/>
      <c r="F1418" s="49"/>
      <c r="G1418" s="47" t="s">
        <v>163</v>
      </c>
      <c r="H1418" s="54"/>
      <c r="I1418" s="42"/>
    </row>
    <row r="1419" spans="1:9" ht="15" thickBot="1" x14ac:dyDescent="0.35">
      <c r="A1419" s="690"/>
      <c r="B1419" s="693"/>
      <c r="C1419" s="298"/>
      <c r="D1419" s="298"/>
      <c r="E1419" s="298"/>
      <c r="F1419" s="49"/>
      <c r="G1419" s="47" t="s">
        <v>162</v>
      </c>
      <c r="H1419" s="54"/>
      <c r="I1419" s="42"/>
    </row>
    <row r="1420" spans="1:9" ht="15" thickBot="1" x14ac:dyDescent="0.35">
      <c r="A1420" s="690"/>
      <c r="B1420" s="693"/>
      <c r="C1420" s="298"/>
      <c r="D1420" s="298"/>
      <c r="E1420" s="298"/>
      <c r="F1420" s="49"/>
      <c r="G1420" s="47" t="s">
        <v>165</v>
      </c>
      <c r="H1420" s="54"/>
      <c r="I1420" s="42"/>
    </row>
    <row r="1421" spans="1:9" ht="15" thickBot="1" x14ac:dyDescent="0.35">
      <c r="A1421" s="690"/>
      <c r="B1421" s="693"/>
      <c r="C1421" s="298">
        <v>16.899999999999999</v>
      </c>
      <c r="D1421" s="298"/>
      <c r="E1421" s="298"/>
      <c r="F1421" s="49"/>
      <c r="G1421" s="47" t="s">
        <v>383</v>
      </c>
      <c r="H1421" s="54"/>
      <c r="I1421" s="42"/>
    </row>
    <row r="1422" spans="1:9" ht="15" thickBot="1" x14ac:dyDescent="0.35">
      <c r="A1422" s="690"/>
      <c r="B1422" s="693"/>
      <c r="C1422" s="298"/>
      <c r="D1422" s="298"/>
      <c r="E1422" s="298"/>
      <c r="F1422" s="49"/>
      <c r="G1422" s="47" t="s">
        <v>164</v>
      </c>
      <c r="H1422" s="55"/>
      <c r="I1422" s="42"/>
    </row>
    <row r="1423" spans="1:9" ht="27" customHeight="1" thickBot="1" x14ac:dyDescent="0.35">
      <c r="A1423" s="691"/>
      <c r="B1423" s="694"/>
      <c r="C1423" s="299">
        <f>SUM(C1415:C1422)</f>
        <v>79.900000000000006</v>
      </c>
      <c r="D1423" s="299">
        <f t="shared" ref="D1423" si="330">SUM(D1415:D1422)</f>
        <v>66</v>
      </c>
      <c r="E1423" s="299">
        <f t="shared" ref="E1423" si="331">SUM(E1415:E1422)</f>
        <v>69</v>
      </c>
      <c r="F1423" s="48"/>
      <c r="G1423" s="27" t="s">
        <v>166</v>
      </c>
      <c r="H1423" s="55"/>
      <c r="I1423" s="42"/>
    </row>
    <row r="1424" spans="1:9" ht="15" thickBot="1" x14ac:dyDescent="0.35">
      <c r="A1424" s="690" t="s">
        <v>170</v>
      </c>
      <c r="B1424" s="692" t="s">
        <v>637</v>
      </c>
      <c r="C1424" s="47"/>
      <c r="D1424" s="47"/>
      <c r="E1424" s="47"/>
      <c r="F1424" s="49"/>
      <c r="G1424" s="47" t="s">
        <v>161</v>
      </c>
      <c r="H1424" s="54">
        <v>288724610</v>
      </c>
      <c r="I1424" s="42" t="s">
        <v>608</v>
      </c>
    </row>
    <row r="1425" spans="1:12" ht="15" thickBot="1" x14ac:dyDescent="0.35">
      <c r="A1425" s="690"/>
      <c r="B1425" s="693"/>
      <c r="C1425" s="47"/>
      <c r="D1425" s="47"/>
      <c r="E1425" s="47"/>
      <c r="F1425" s="49"/>
      <c r="G1425" s="47" t="s">
        <v>632</v>
      </c>
      <c r="H1425" s="54"/>
      <c r="I1425" s="42"/>
    </row>
    <row r="1426" spans="1:12" ht="15" thickBot="1" x14ac:dyDescent="0.35">
      <c r="A1426" s="690"/>
      <c r="B1426" s="693"/>
      <c r="C1426" s="47"/>
      <c r="D1426" s="47"/>
      <c r="E1426" s="47"/>
      <c r="F1426" s="49"/>
      <c r="G1426" s="47" t="s">
        <v>434</v>
      </c>
      <c r="H1426" s="54"/>
      <c r="I1426" s="42"/>
    </row>
    <row r="1427" spans="1:12" ht="15" thickBot="1" x14ac:dyDescent="0.35">
      <c r="A1427" s="690"/>
      <c r="B1427" s="693"/>
      <c r="C1427" s="47"/>
      <c r="D1427" s="47"/>
      <c r="E1427" s="47"/>
      <c r="F1427" s="49"/>
      <c r="G1427" s="47" t="s">
        <v>163</v>
      </c>
      <c r="H1427" s="54"/>
      <c r="I1427" s="42"/>
    </row>
    <row r="1428" spans="1:12" ht="15" thickBot="1" x14ac:dyDescent="0.35">
      <c r="A1428" s="690"/>
      <c r="B1428" s="693"/>
      <c r="C1428" s="47"/>
      <c r="D1428" s="47"/>
      <c r="E1428" s="47"/>
      <c r="F1428" s="49"/>
      <c r="G1428" s="47" t="s">
        <v>162</v>
      </c>
      <c r="H1428" s="54"/>
      <c r="I1428" s="42"/>
    </row>
    <row r="1429" spans="1:12" ht="15" thickBot="1" x14ac:dyDescent="0.35">
      <c r="A1429" s="690"/>
      <c r="B1429" s="693"/>
      <c r="C1429" s="47">
        <v>7.4</v>
      </c>
      <c r="D1429" s="47">
        <v>8.1</v>
      </c>
      <c r="E1429" s="47">
        <v>8.5</v>
      </c>
      <c r="F1429" s="49"/>
      <c r="G1429" s="47" t="s">
        <v>165</v>
      </c>
      <c r="H1429" s="54"/>
      <c r="I1429" s="42"/>
    </row>
    <row r="1430" spans="1:12" ht="15" thickBot="1" x14ac:dyDescent="0.35">
      <c r="A1430" s="690"/>
      <c r="B1430" s="693"/>
      <c r="C1430" s="47"/>
      <c r="D1430" s="47"/>
      <c r="E1430" s="47"/>
      <c r="F1430" s="49"/>
      <c r="G1430" s="47" t="s">
        <v>383</v>
      </c>
      <c r="H1430" s="54"/>
      <c r="I1430" s="42"/>
    </row>
    <row r="1431" spans="1:12" ht="15" thickBot="1" x14ac:dyDescent="0.35">
      <c r="A1431" s="690"/>
      <c r="B1431" s="693"/>
      <c r="C1431" s="47"/>
      <c r="D1431" s="47"/>
      <c r="E1431" s="47"/>
      <c r="F1431" s="49"/>
      <c r="G1431" s="47" t="s">
        <v>164</v>
      </c>
      <c r="H1431" s="55"/>
      <c r="I1431" s="42"/>
    </row>
    <row r="1432" spans="1:12" ht="15" thickBot="1" x14ac:dyDescent="0.35">
      <c r="A1432" s="691"/>
      <c r="B1432" s="694"/>
      <c r="C1432" s="27">
        <f>SUM(C1424:C1431)</f>
        <v>7.4</v>
      </c>
      <c r="D1432" s="27">
        <f t="shared" ref="D1432" si="332">SUM(D1424:D1431)</f>
        <v>8.1</v>
      </c>
      <c r="E1432" s="27">
        <f t="shared" ref="E1432" si="333">SUM(E1424:E1431)</f>
        <v>8.5</v>
      </c>
      <c r="F1432" s="48"/>
      <c r="G1432" s="27" t="s">
        <v>166</v>
      </c>
      <c r="H1432" s="55"/>
      <c r="I1432" s="42"/>
    </row>
    <row r="1433" spans="1:12" ht="15" thickBot="1" x14ac:dyDescent="0.35">
      <c r="A1433" s="690" t="s">
        <v>172</v>
      </c>
      <c r="B1433" s="692" t="s">
        <v>638</v>
      </c>
      <c r="C1433" s="47"/>
      <c r="D1433" s="47"/>
      <c r="E1433" s="47"/>
      <c r="F1433" s="49" t="s">
        <v>640</v>
      </c>
      <c r="G1433" s="47" t="s">
        <v>161</v>
      </c>
      <c r="H1433" s="54">
        <v>288724610</v>
      </c>
      <c r="I1433" s="42" t="s">
        <v>608</v>
      </c>
      <c r="J1433" s="470">
        <f t="shared" ref="J1433:L1440" si="334">C1406+C1415+C1424+C1433</f>
        <v>27</v>
      </c>
      <c r="K1433" s="470">
        <f t="shared" si="334"/>
        <v>28</v>
      </c>
      <c r="L1433" s="470">
        <f t="shared" si="334"/>
        <v>30</v>
      </c>
    </row>
    <row r="1434" spans="1:12" ht="15" thickBot="1" x14ac:dyDescent="0.35">
      <c r="A1434" s="690"/>
      <c r="B1434" s="693"/>
      <c r="C1434" s="47"/>
      <c r="D1434" s="47"/>
      <c r="E1434" s="47"/>
      <c r="F1434" s="49"/>
      <c r="G1434" s="47" t="s">
        <v>632</v>
      </c>
      <c r="H1434" s="54"/>
      <c r="I1434" s="42"/>
      <c r="J1434" s="470">
        <f t="shared" si="334"/>
        <v>63</v>
      </c>
      <c r="K1434" s="470">
        <f t="shared" si="334"/>
        <v>66</v>
      </c>
      <c r="L1434" s="470">
        <f t="shared" si="334"/>
        <v>69</v>
      </c>
    </row>
    <row r="1435" spans="1:12" ht="15" thickBot="1" x14ac:dyDescent="0.35">
      <c r="A1435" s="690"/>
      <c r="B1435" s="693"/>
      <c r="C1435" s="47"/>
      <c r="D1435" s="47"/>
      <c r="E1435" s="47"/>
      <c r="F1435" s="49"/>
      <c r="G1435" s="47" t="s">
        <v>434</v>
      </c>
      <c r="H1435" s="54"/>
      <c r="I1435" s="42"/>
      <c r="J1435" s="470">
        <f t="shared" si="334"/>
        <v>3</v>
      </c>
      <c r="K1435" s="470">
        <f t="shared" si="334"/>
        <v>3.1</v>
      </c>
      <c r="L1435" s="470">
        <f t="shared" si="334"/>
        <v>3.3</v>
      </c>
    </row>
    <row r="1436" spans="1:12" ht="15" thickBot="1" x14ac:dyDescent="0.35">
      <c r="A1436" s="690"/>
      <c r="B1436" s="693"/>
      <c r="C1436" s="47"/>
      <c r="D1436" s="47"/>
      <c r="E1436" s="47"/>
      <c r="F1436" s="49"/>
      <c r="G1436" s="47" t="s">
        <v>163</v>
      </c>
      <c r="H1436" s="54"/>
      <c r="I1436" s="42"/>
      <c r="J1436" s="470">
        <f t="shared" si="334"/>
        <v>0</v>
      </c>
      <c r="K1436" s="470">
        <f t="shared" si="334"/>
        <v>0</v>
      </c>
      <c r="L1436" s="470">
        <f t="shared" si="334"/>
        <v>0</v>
      </c>
    </row>
    <row r="1437" spans="1:12" ht="15" thickBot="1" x14ac:dyDescent="0.35">
      <c r="A1437" s="690"/>
      <c r="B1437" s="693"/>
      <c r="C1437" s="47"/>
      <c r="D1437" s="47"/>
      <c r="E1437" s="47"/>
      <c r="F1437" s="49"/>
      <c r="G1437" s="47" t="s">
        <v>162</v>
      </c>
      <c r="H1437" s="54"/>
      <c r="I1437" s="42"/>
      <c r="J1437" s="470">
        <f t="shared" si="334"/>
        <v>0</v>
      </c>
      <c r="K1437" s="470">
        <f t="shared" si="334"/>
        <v>0</v>
      </c>
      <c r="L1437" s="470">
        <f t="shared" si="334"/>
        <v>0</v>
      </c>
    </row>
    <row r="1438" spans="1:12" ht="15" thickBot="1" x14ac:dyDescent="0.35">
      <c r="A1438" s="690"/>
      <c r="B1438" s="693"/>
      <c r="C1438" s="47"/>
      <c r="D1438" s="47"/>
      <c r="E1438" s="47"/>
      <c r="F1438" s="49"/>
      <c r="G1438" s="47" t="s">
        <v>165</v>
      </c>
      <c r="H1438" s="54"/>
      <c r="I1438" s="42"/>
      <c r="J1438" s="470">
        <f t="shared" si="334"/>
        <v>1048.4000000000001</v>
      </c>
      <c r="K1438" s="470">
        <f t="shared" si="334"/>
        <v>1101.0999999999999</v>
      </c>
      <c r="L1438" s="470">
        <f t="shared" si="334"/>
        <v>1156.5</v>
      </c>
    </row>
    <row r="1439" spans="1:12" ht="15" thickBot="1" x14ac:dyDescent="0.35">
      <c r="A1439" s="690"/>
      <c r="B1439" s="693"/>
      <c r="C1439" s="47"/>
      <c r="D1439" s="47"/>
      <c r="E1439" s="47"/>
      <c r="F1439" s="49"/>
      <c r="G1439" s="47" t="s">
        <v>383</v>
      </c>
      <c r="H1439" s="54"/>
      <c r="I1439" s="42"/>
      <c r="J1439" s="470">
        <f t="shared" si="334"/>
        <v>16.899999999999999</v>
      </c>
      <c r="K1439" s="470">
        <f t="shared" si="334"/>
        <v>0</v>
      </c>
      <c r="L1439" s="470">
        <f t="shared" si="334"/>
        <v>0</v>
      </c>
    </row>
    <row r="1440" spans="1:12" ht="15" thickBot="1" x14ac:dyDescent="0.35">
      <c r="A1440" s="690"/>
      <c r="B1440" s="693"/>
      <c r="C1440" s="47"/>
      <c r="D1440" s="47"/>
      <c r="E1440" s="47"/>
      <c r="F1440" s="49"/>
      <c r="G1440" s="47" t="s">
        <v>164</v>
      </c>
      <c r="H1440" s="55"/>
      <c r="I1440" s="42"/>
      <c r="J1440" s="470">
        <f t="shared" si="334"/>
        <v>5.4</v>
      </c>
      <c r="K1440" s="470">
        <f t="shared" si="334"/>
        <v>0</v>
      </c>
      <c r="L1440" s="470">
        <f t="shared" si="334"/>
        <v>0</v>
      </c>
    </row>
    <row r="1441" spans="1:12" ht="15" thickBot="1" x14ac:dyDescent="0.35">
      <c r="A1441" s="691"/>
      <c r="B1441" s="694"/>
      <c r="C1441" s="27">
        <f>SUM(C1433:C1440)</f>
        <v>0</v>
      </c>
      <c r="D1441" s="27">
        <f t="shared" ref="D1441" si="335">SUM(D1433:D1440)</f>
        <v>0</v>
      </c>
      <c r="E1441" s="27">
        <f t="shared" ref="E1441" si="336">SUM(E1433:E1440)</f>
        <v>0</v>
      </c>
      <c r="F1441" s="48"/>
      <c r="G1441" s="27" t="s">
        <v>166</v>
      </c>
      <c r="H1441" s="55"/>
      <c r="I1441" s="42"/>
      <c r="J1441" s="525">
        <f>SUM(J1433:J1440)</f>
        <v>1163.7000000000003</v>
      </c>
      <c r="K1441" s="525">
        <f>SUM(K1433:K1440)</f>
        <v>1198.1999999999998</v>
      </c>
      <c r="L1441" s="525">
        <f>SUM(L1433:L1440)</f>
        <v>1258.8</v>
      </c>
    </row>
    <row r="1442" spans="1:12" ht="15" thickBot="1" x14ac:dyDescent="0.35">
      <c r="A1442" s="44"/>
      <c r="B1442" s="50" t="s">
        <v>233</v>
      </c>
      <c r="C1442" s="18"/>
      <c r="D1442" s="18"/>
      <c r="E1442" s="18"/>
      <c r="F1442" s="18"/>
      <c r="G1442" s="27"/>
      <c r="H1442" s="54"/>
      <c r="I1442" s="54"/>
    </row>
    <row r="1443" spans="1:12" ht="15" thickBot="1" x14ac:dyDescent="0.35">
      <c r="A1443" s="66"/>
      <c r="B1443" s="67" t="s">
        <v>212</v>
      </c>
      <c r="C1443" s="303">
        <f>C1444-C1440-C1431-C1422-C1413</f>
        <v>1158.3000000000002</v>
      </c>
      <c r="D1443" s="303">
        <f t="shared" ref="D1443:E1443" si="337">D1444-D1440-D1431-D1422-D1413</f>
        <v>1198.1999999999998</v>
      </c>
      <c r="E1443" s="303">
        <f t="shared" si="337"/>
        <v>1258.8</v>
      </c>
      <c r="F1443" s="68"/>
      <c r="G1443" s="67"/>
      <c r="H1443" s="69"/>
      <c r="I1443" s="70"/>
    </row>
    <row r="1444" spans="1:12" ht="15" thickBot="1" x14ac:dyDescent="0.35">
      <c r="A1444" s="71"/>
      <c r="B1444" s="72" t="s">
        <v>639</v>
      </c>
      <c r="C1444" s="300">
        <f>C1414+C1423+C1432+C1441</f>
        <v>1163.7000000000003</v>
      </c>
      <c r="D1444" s="300">
        <f t="shared" ref="D1444:E1444" si="338">D1414+D1423+D1432+D1441</f>
        <v>1198.1999999999998</v>
      </c>
      <c r="E1444" s="300">
        <f t="shared" si="338"/>
        <v>1258.8</v>
      </c>
      <c r="F1444" s="300"/>
      <c r="G1444" s="74"/>
      <c r="H1444" s="75"/>
      <c r="I1444" s="76"/>
    </row>
  </sheetData>
  <mergeCells count="426">
    <mergeCell ref="A1:I1"/>
    <mergeCell ref="A462:A467"/>
    <mergeCell ref="B462:B467"/>
    <mergeCell ref="A468:A473"/>
    <mergeCell ref="B468:B473"/>
    <mergeCell ref="A474:A479"/>
    <mergeCell ref="B474:B479"/>
    <mergeCell ref="A241:A246"/>
    <mergeCell ref="B241:B246"/>
    <mergeCell ref="A262:A267"/>
    <mergeCell ref="B262:B267"/>
    <mergeCell ref="A268:A273"/>
    <mergeCell ref="B268:B273"/>
    <mergeCell ref="A345:A350"/>
    <mergeCell ref="B345:B350"/>
    <mergeCell ref="A351:A356"/>
    <mergeCell ref="B351:B356"/>
    <mergeCell ref="A319:A324"/>
    <mergeCell ref="B319:B324"/>
    <mergeCell ref="A325:A330"/>
    <mergeCell ref="B325:B330"/>
    <mergeCell ref="A290:A295"/>
    <mergeCell ref="B290:B295"/>
    <mergeCell ref="A256:A261"/>
    <mergeCell ref="A178:A183"/>
    <mergeCell ref="B178:B183"/>
    <mergeCell ref="A184:A189"/>
    <mergeCell ref="B184:B189"/>
    <mergeCell ref="A456:A461"/>
    <mergeCell ref="B456:B461"/>
    <mergeCell ref="B113:B118"/>
    <mergeCell ref="A125:A130"/>
    <mergeCell ref="B125:B130"/>
    <mergeCell ref="A119:A124"/>
    <mergeCell ref="B119:B124"/>
    <mergeCell ref="A193:A198"/>
    <mergeCell ref="B193:B198"/>
    <mergeCell ref="A247:A252"/>
    <mergeCell ref="B247:B252"/>
    <mergeCell ref="A390:A395"/>
    <mergeCell ref="B390:B395"/>
    <mergeCell ref="A333:A338"/>
    <mergeCell ref="B333:B338"/>
    <mergeCell ref="A405:A410"/>
    <mergeCell ref="B405:B410"/>
    <mergeCell ref="B441:B446"/>
    <mergeCell ref="A375:A380"/>
    <mergeCell ref="B375:B380"/>
    <mergeCell ref="A911:A916"/>
    <mergeCell ref="B911:B916"/>
    <mergeCell ref="A923:A928"/>
    <mergeCell ref="B923:B928"/>
    <mergeCell ref="A885:A890"/>
    <mergeCell ref="B885:B890"/>
    <mergeCell ref="A891:A896"/>
    <mergeCell ref="B891:B896"/>
    <mergeCell ref="A897:A902"/>
    <mergeCell ref="B897:B902"/>
    <mergeCell ref="A917:A922"/>
    <mergeCell ref="B917:B922"/>
    <mergeCell ref="A879:A884"/>
    <mergeCell ref="B879:B884"/>
    <mergeCell ref="A846:A851"/>
    <mergeCell ref="B846:B851"/>
    <mergeCell ref="A852:A857"/>
    <mergeCell ref="B852:B857"/>
    <mergeCell ref="A858:A863"/>
    <mergeCell ref="B858:B863"/>
    <mergeCell ref="A905:A910"/>
    <mergeCell ref="B905:B910"/>
    <mergeCell ref="A1039:A1044"/>
    <mergeCell ref="B1039:B1044"/>
    <mergeCell ref="A1050:I1050"/>
    <mergeCell ref="A1055:A1061"/>
    <mergeCell ref="B1055:B1061"/>
    <mergeCell ref="A995:A1000"/>
    <mergeCell ref="B995:B1000"/>
    <mergeCell ref="A1001:A1006"/>
    <mergeCell ref="B1001:B1006"/>
    <mergeCell ref="A1007:A1012"/>
    <mergeCell ref="B1007:B1012"/>
    <mergeCell ref="A1013:A1018"/>
    <mergeCell ref="B1013:B1018"/>
    <mergeCell ref="A1019:A1024"/>
    <mergeCell ref="B1019:B1024"/>
    <mergeCell ref="A1027:A1032"/>
    <mergeCell ref="B1027:B1032"/>
    <mergeCell ref="A1033:A1038"/>
    <mergeCell ref="B1033:B1038"/>
    <mergeCell ref="H1055:H1061"/>
    <mergeCell ref="A805:A810"/>
    <mergeCell ref="B805:B810"/>
    <mergeCell ref="A867:A872"/>
    <mergeCell ref="B867:B872"/>
    <mergeCell ref="A873:A878"/>
    <mergeCell ref="A811:A816"/>
    <mergeCell ref="B811:B816"/>
    <mergeCell ref="A820:A825"/>
    <mergeCell ref="B820:B825"/>
    <mergeCell ref="A826:A831"/>
    <mergeCell ref="B826:B831"/>
    <mergeCell ref="A832:A837"/>
    <mergeCell ref="B832:B837"/>
    <mergeCell ref="A838:A843"/>
    <mergeCell ref="B838:B843"/>
    <mergeCell ref="B873:B878"/>
    <mergeCell ref="A775:A780"/>
    <mergeCell ref="B775:B780"/>
    <mergeCell ref="A781:A786"/>
    <mergeCell ref="B781:B786"/>
    <mergeCell ref="A789:A794"/>
    <mergeCell ref="B789:B794"/>
    <mergeCell ref="A797:A802"/>
    <mergeCell ref="B797:B802"/>
    <mergeCell ref="A526:A528"/>
    <mergeCell ref="B526:B528"/>
    <mergeCell ref="A529:A531"/>
    <mergeCell ref="B529:B531"/>
    <mergeCell ref="A577:A581"/>
    <mergeCell ref="B577:B581"/>
    <mergeCell ref="A595:A597"/>
    <mergeCell ref="B595:B597"/>
    <mergeCell ref="A600:A602"/>
    <mergeCell ref="B600:B602"/>
    <mergeCell ref="A605:A607"/>
    <mergeCell ref="B605:B607"/>
    <mergeCell ref="A611:A613"/>
    <mergeCell ref="B611:B613"/>
    <mergeCell ref="A633:A635"/>
    <mergeCell ref="B633:B635"/>
    <mergeCell ref="A514:A516"/>
    <mergeCell ref="B514:B516"/>
    <mergeCell ref="A572:A576"/>
    <mergeCell ref="B572:B576"/>
    <mergeCell ref="A532:A534"/>
    <mergeCell ref="B532:B534"/>
    <mergeCell ref="A537:A538"/>
    <mergeCell ref="B537:B538"/>
    <mergeCell ref="A539:A540"/>
    <mergeCell ref="B539:B540"/>
    <mergeCell ref="A517:A519"/>
    <mergeCell ref="B517:B519"/>
    <mergeCell ref="A523:A525"/>
    <mergeCell ref="B523:B525"/>
    <mergeCell ref="A541:A542"/>
    <mergeCell ref="B541:B542"/>
    <mergeCell ref="A543:A544"/>
    <mergeCell ref="B543:B544"/>
    <mergeCell ref="A555:A559"/>
    <mergeCell ref="B555:B559"/>
    <mergeCell ref="A560:A564"/>
    <mergeCell ref="B560:B564"/>
    <mergeCell ref="A565:A569"/>
    <mergeCell ref="B565:B569"/>
    <mergeCell ref="A511:A513"/>
    <mergeCell ref="A339:A344"/>
    <mergeCell ref="B339:B344"/>
    <mergeCell ref="A480:A485"/>
    <mergeCell ref="B480:B485"/>
    <mergeCell ref="A489:A494"/>
    <mergeCell ref="B489:B494"/>
    <mergeCell ref="A495:A500"/>
    <mergeCell ref="B495:B500"/>
    <mergeCell ref="A399:A404"/>
    <mergeCell ref="B399:B404"/>
    <mergeCell ref="A450:A455"/>
    <mergeCell ref="B450:B455"/>
    <mergeCell ref="A411:A416"/>
    <mergeCell ref="B411:B416"/>
    <mergeCell ref="A417:A422"/>
    <mergeCell ref="B417:B422"/>
    <mergeCell ref="A423:A428"/>
    <mergeCell ref="B423:B428"/>
    <mergeCell ref="A429:A434"/>
    <mergeCell ref="B429:B434"/>
    <mergeCell ref="A435:A440"/>
    <mergeCell ref="B435:B440"/>
    <mergeCell ref="A441:A446"/>
    <mergeCell ref="A384:A389"/>
    <mergeCell ref="B384:B389"/>
    <mergeCell ref="A357:A362"/>
    <mergeCell ref="A363:A368"/>
    <mergeCell ref="B363:B368"/>
    <mergeCell ref="B357:B362"/>
    <mergeCell ref="A369:A374"/>
    <mergeCell ref="B369:B374"/>
    <mergeCell ref="A229:A234"/>
    <mergeCell ref="B229:B234"/>
    <mergeCell ref="A235:A240"/>
    <mergeCell ref="B235:B240"/>
    <mergeCell ref="A274:A279"/>
    <mergeCell ref="B274:B279"/>
    <mergeCell ref="A296:A301"/>
    <mergeCell ref="B296:B301"/>
    <mergeCell ref="A305:A310"/>
    <mergeCell ref="B305:B310"/>
    <mergeCell ref="B256:B261"/>
    <mergeCell ref="A50:A55"/>
    <mergeCell ref="B50:B55"/>
    <mergeCell ref="B8:B12"/>
    <mergeCell ref="A8:A12"/>
    <mergeCell ref="A13:A15"/>
    <mergeCell ref="B13:B15"/>
    <mergeCell ref="A16:A17"/>
    <mergeCell ref="B16:B17"/>
    <mergeCell ref="B18:B19"/>
    <mergeCell ref="A18:A19"/>
    <mergeCell ref="A20:A21"/>
    <mergeCell ref="B20:B21"/>
    <mergeCell ref="B22:B23"/>
    <mergeCell ref="A22:A23"/>
    <mergeCell ref="A80:A85"/>
    <mergeCell ref="B80:B85"/>
    <mergeCell ref="A89:A94"/>
    <mergeCell ref="B89:B94"/>
    <mergeCell ref="A164:A169"/>
    <mergeCell ref="A140:A145"/>
    <mergeCell ref="B140:B145"/>
    <mergeCell ref="A146:A151"/>
    <mergeCell ref="A56:A61"/>
    <mergeCell ref="A62:A67"/>
    <mergeCell ref="B62:B67"/>
    <mergeCell ref="A68:A73"/>
    <mergeCell ref="B68:B73"/>
    <mergeCell ref="A95:A100"/>
    <mergeCell ref="B95:B100"/>
    <mergeCell ref="A101:A106"/>
    <mergeCell ref="B101:B106"/>
    <mergeCell ref="A131:A136"/>
    <mergeCell ref="B131:B136"/>
    <mergeCell ref="A74:A79"/>
    <mergeCell ref="B74:B79"/>
    <mergeCell ref="B164:B169"/>
    <mergeCell ref="B56:B61"/>
    <mergeCell ref="B511:B513"/>
    <mergeCell ref="A152:A157"/>
    <mergeCell ref="A282:A287"/>
    <mergeCell ref="B282:B287"/>
    <mergeCell ref="B107:B112"/>
    <mergeCell ref="A107:A112"/>
    <mergeCell ref="A158:A163"/>
    <mergeCell ref="B158:B163"/>
    <mergeCell ref="B152:B157"/>
    <mergeCell ref="A113:A118"/>
    <mergeCell ref="B146:B151"/>
    <mergeCell ref="A311:A316"/>
    <mergeCell ref="B311:B316"/>
    <mergeCell ref="A199:A204"/>
    <mergeCell ref="B199:B204"/>
    <mergeCell ref="A205:A210"/>
    <mergeCell ref="B205:B210"/>
    <mergeCell ref="A211:A216"/>
    <mergeCell ref="B211:B216"/>
    <mergeCell ref="A217:A222"/>
    <mergeCell ref="B217:B222"/>
    <mergeCell ref="A223:A228"/>
    <mergeCell ref="B223:B228"/>
    <mergeCell ref="A170:A175"/>
    <mergeCell ref="A636:A638"/>
    <mergeCell ref="B636:B638"/>
    <mergeCell ref="A641:A643"/>
    <mergeCell ref="B641:B643"/>
    <mergeCell ref="A644:A646"/>
    <mergeCell ref="B644:B646"/>
    <mergeCell ref="A649:A651"/>
    <mergeCell ref="B649:B651"/>
    <mergeCell ref="A614:A616"/>
    <mergeCell ref="B614:B616"/>
    <mergeCell ref="A619:A621"/>
    <mergeCell ref="B619:B621"/>
    <mergeCell ref="A622:A624"/>
    <mergeCell ref="B622:B624"/>
    <mergeCell ref="A625:A627"/>
    <mergeCell ref="B625:B627"/>
    <mergeCell ref="A628:A630"/>
    <mergeCell ref="B628:B630"/>
    <mergeCell ref="A681:A684"/>
    <mergeCell ref="B681:B684"/>
    <mergeCell ref="A661:A663"/>
    <mergeCell ref="B661:B663"/>
    <mergeCell ref="A664:A666"/>
    <mergeCell ref="B664:B666"/>
    <mergeCell ref="A667:A669"/>
    <mergeCell ref="B667:B669"/>
    <mergeCell ref="A672:A674"/>
    <mergeCell ref="B672:B674"/>
    <mergeCell ref="A675:A677"/>
    <mergeCell ref="B675:B677"/>
    <mergeCell ref="A678:A680"/>
    <mergeCell ref="B678:B680"/>
    <mergeCell ref="A700:A703"/>
    <mergeCell ref="B700:B703"/>
    <mergeCell ref="A714:A716"/>
    <mergeCell ref="B714:B716"/>
    <mergeCell ref="A717:A719"/>
    <mergeCell ref="B717:B719"/>
    <mergeCell ref="A723:A725"/>
    <mergeCell ref="B723:B725"/>
    <mergeCell ref="A685:A687"/>
    <mergeCell ref="B685:B687"/>
    <mergeCell ref="A688:A690"/>
    <mergeCell ref="B688:B690"/>
    <mergeCell ref="A691:A693"/>
    <mergeCell ref="B691:B693"/>
    <mergeCell ref="A694:A696"/>
    <mergeCell ref="B694:B696"/>
    <mergeCell ref="A697:A699"/>
    <mergeCell ref="B697:B699"/>
    <mergeCell ref="A726:A728"/>
    <mergeCell ref="B726:B728"/>
    <mergeCell ref="A729:A731"/>
    <mergeCell ref="B729:B731"/>
    <mergeCell ref="A734:A736"/>
    <mergeCell ref="B734:B736"/>
    <mergeCell ref="A767:A772"/>
    <mergeCell ref="B767:B772"/>
    <mergeCell ref="A762:I762"/>
    <mergeCell ref="A746:A748"/>
    <mergeCell ref="B746:B748"/>
    <mergeCell ref="A749:A751"/>
    <mergeCell ref="B749:B751"/>
    <mergeCell ref="A752:A754"/>
    <mergeCell ref="B752:B754"/>
    <mergeCell ref="A755:A757"/>
    <mergeCell ref="B755:B757"/>
    <mergeCell ref="B975:B980"/>
    <mergeCell ref="A981:A986"/>
    <mergeCell ref="B981:B986"/>
    <mergeCell ref="A987:A992"/>
    <mergeCell ref="B987:B992"/>
    <mergeCell ref="A934:I934"/>
    <mergeCell ref="A939:A944"/>
    <mergeCell ref="B939:B944"/>
    <mergeCell ref="A945:A950"/>
    <mergeCell ref="B945:B950"/>
    <mergeCell ref="A951:A956"/>
    <mergeCell ref="B951:B956"/>
    <mergeCell ref="A957:A962"/>
    <mergeCell ref="B957:B962"/>
    <mergeCell ref="A963:A968"/>
    <mergeCell ref="B963:B968"/>
    <mergeCell ref="A969:A974"/>
    <mergeCell ref="B969:B974"/>
    <mergeCell ref="A975:A980"/>
    <mergeCell ref="A1173:A1181"/>
    <mergeCell ref="B1173:B1181"/>
    <mergeCell ref="A1182:A1190"/>
    <mergeCell ref="B1182:B1190"/>
    <mergeCell ref="A1193:A1201"/>
    <mergeCell ref="B1193:B1201"/>
    <mergeCell ref="A1205:A1213"/>
    <mergeCell ref="B1205:B1213"/>
    <mergeCell ref="A1099:I1099"/>
    <mergeCell ref="A1104:A1126"/>
    <mergeCell ref="B1104:B1126"/>
    <mergeCell ref="A1127:A1135"/>
    <mergeCell ref="B1127:B1135"/>
    <mergeCell ref="A1136:A1152"/>
    <mergeCell ref="B1136:B1152"/>
    <mergeCell ref="A1153:A1161"/>
    <mergeCell ref="B1153:B1161"/>
    <mergeCell ref="H1104:H1126"/>
    <mergeCell ref="H1136:H1152"/>
    <mergeCell ref="H1162:H1170"/>
    <mergeCell ref="A1162:A1170"/>
    <mergeCell ref="B1162:B1170"/>
    <mergeCell ref="A1214:A1222"/>
    <mergeCell ref="B1214:B1222"/>
    <mergeCell ref="A1228:I1228"/>
    <mergeCell ref="A1233:A1238"/>
    <mergeCell ref="B1233:B1238"/>
    <mergeCell ref="A1239:A1244"/>
    <mergeCell ref="B1239:B1244"/>
    <mergeCell ref="A1245:A1250"/>
    <mergeCell ref="B1245:B1250"/>
    <mergeCell ref="A1253:A1258"/>
    <mergeCell ref="B1253:B1258"/>
    <mergeCell ref="A1259:A1264"/>
    <mergeCell ref="B1259:B1264"/>
    <mergeCell ref="A1265:A1270"/>
    <mergeCell ref="B1265:B1270"/>
    <mergeCell ref="A1273:A1278"/>
    <mergeCell ref="B1273:B1278"/>
    <mergeCell ref="A1288:I1288"/>
    <mergeCell ref="B1293:B1302"/>
    <mergeCell ref="A1433:A1441"/>
    <mergeCell ref="B1433:B1441"/>
    <mergeCell ref="A1401:I1401"/>
    <mergeCell ref="A1406:A1414"/>
    <mergeCell ref="B1406:B1414"/>
    <mergeCell ref="A1415:A1423"/>
    <mergeCell ref="B1415:B1423"/>
    <mergeCell ref="A1424:A1432"/>
    <mergeCell ref="B1424:B1432"/>
    <mergeCell ref="A1303:A1311"/>
    <mergeCell ref="B1303:B1311"/>
    <mergeCell ref="A1312:A1320"/>
    <mergeCell ref="B1312:B1320"/>
    <mergeCell ref="A1321:A1329"/>
    <mergeCell ref="B1321:B1329"/>
    <mergeCell ref="A1330:A1338"/>
    <mergeCell ref="B1330:B1338"/>
    <mergeCell ref="B170:B175"/>
    <mergeCell ref="A1387:A1395"/>
    <mergeCell ref="B1387:B1395"/>
    <mergeCell ref="A1062:A1067"/>
    <mergeCell ref="B1062:B1067"/>
    <mergeCell ref="A1068:A1073"/>
    <mergeCell ref="B1068:B1073"/>
    <mergeCell ref="A1076:A1081"/>
    <mergeCell ref="B1076:B1081"/>
    <mergeCell ref="A1082:A1087"/>
    <mergeCell ref="B1082:B1087"/>
    <mergeCell ref="A1088:A1093"/>
    <mergeCell ref="B1088:B1093"/>
    <mergeCell ref="A1339:A1347"/>
    <mergeCell ref="B1339:B1347"/>
    <mergeCell ref="A1348:A1356"/>
    <mergeCell ref="B1348:B1356"/>
    <mergeCell ref="A1357:A1365"/>
    <mergeCell ref="B1357:B1365"/>
    <mergeCell ref="A1366:A1374"/>
    <mergeCell ref="B1366:B1374"/>
    <mergeCell ref="A1375:A1383"/>
    <mergeCell ref="B1375:B1383"/>
    <mergeCell ref="A1293:A1302"/>
  </mergeCells>
  <phoneticPr fontId="31"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1"/>
  <sheetViews>
    <sheetView workbookViewId="0">
      <selection activeCell="J52" sqref="J52"/>
    </sheetView>
  </sheetViews>
  <sheetFormatPr defaultRowHeight="14.4" x14ac:dyDescent="0.3"/>
  <cols>
    <col min="1" max="1" width="11.33203125" customWidth="1"/>
    <col min="2" max="2" width="45.5546875" customWidth="1"/>
    <col min="3" max="3" width="12.33203125" customWidth="1"/>
    <col min="5" max="6" width="9.88671875" customWidth="1"/>
    <col min="7" max="7" width="13.109375" customWidth="1"/>
  </cols>
  <sheetData>
    <row r="1" spans="1:9" ht="28.2" customHeight="1" x14ac:dyDescent="0.3">
      <c r="A1" s="657" t="s">
        <v>1521</v>
      </c>
      <c r="B1" s="657"/>
      <c r="C1" s="657"/>
      <c r="D1" s="657"/>
      <c r="E1" s="657"/>
      <c r="F1" s="657"/>
      <c r="G1" s="657"/>
    </row>
    <row r="2" spans="1:9" ht="16.2" thickBot="1" x14ac:dyDescent="0.35">
      <c r="A2" s="657" t="s">
        <v>1522</v>
      </c>
      <c r="B2" s="657"/>
      <c r="C2" s="657"/>
      <c r="D2" s="657"/>
      <c r="E2" s="657"/>
      <c r="F2" s="657"/>
      <c r="G2" s="657"/>
      <c r="H2" s="657"/>
      <c r="I2" s="657"/>
    </row>
    <row r="3" spans="1:9" ht="31.8" thickBot="1" x14ac:dyDescent="0.35">
      <c r="A3" s="744" t="s">
        <v>19</v>
      </c>
      <c r="B3" s="19" t="s">
        <v>20</v>
      </c>
      <c r="C3" s="226" t="s">
        <v>649</v>
      </c>
      <c r="D3" s="746" t="s">
        <v>21</v>
      </c>
      <c r="E3" s="747"/>
      <c r="F3" s="748"/>
      <c r="G3" s="744" t="s">
        <v>22</v>
      </c>
    </row>
    <row r="4" spans="1:9" ht="31.95" customHeight="1" thickBot="1" x14ac:dyDescent="0.35">
      <c r="A4" s="745"/>
      <c r="B4" s="20"/>
      <c r="C4" s="20"/>
      <c r="D4" s="21" t="s">
        <v>43</v>
      </c>
      <c r="E4" s="21" t="s">
        <v>44</v>
      </c>
      <c r="F4" s="21" t="s">
        <v>90</v>
      </c>
      <c r="G4" s="745"/>
    </row>
    <row r="5" spans="1:9" ht="16.2" thickBot="1" x14ac:dyDescent="0.35">
      <c r="A5" s="22">
        <v>1</v>
      </c>
      <c r="B5" s="23">
        <v>2</v>
      </c>
      <c r="C5" s="23">
        <v>3</v>
      </c>
      <c r="D5" s="23">
        <v>4</v>
      </c>
      <c r="E5" s="23">
        <v>5</v>
      </c>
      <c r="F5" s="23">
        <v>6</v>
      </c>
      <c r="G5" s="24">
        <v>7</v>
      </c>
    </row>
    <row r="6" spans="1:9" ht="16.2" thickBot="1" x14ac:dyDescent="0.35">
      <c r="A6" s="741" t="s">
        <v>838</v>
      </c>
      <c r="B6" s="742"/>
      <c r="C6" s="742"/>
      <c r="D6" s="742"/>
      <c r="E6" s="742"/>
      <c r="F6" s="742"/>
      <c r="G6" s="743"/>
    </row>
    <row r="7" spans="1:9" ht="31.8" thickBot="1" x14ac:dyDescent="0.35">
      <c r="A7" s="25"/>
      <c r="B7" s="231" t="s">
        <v>930</v>
      </c>
      <c r="C7" s="228"/>
      <c r="D7" s="228"/>
      <c r="E7" s="228"/>
      <c r="F7" s="228"/>
      <c r="G7" s="227" t="s">
        <v>435</v>
      </c>
    </row>
    <row r="8" spans="1:9" ht="47.4" thickBot="1" x14ac:dyDescent="0.35">
      <c r="A8" s="25" t="s">
        <v>802</v>
      </c>
      <c r="B8" s="350" t="s">
        <v>111</v>
      </c>
      <c r="C8" s="130" t="s">
        <v>646</v>
      </c>
      <c r="D8" s="351">
        <v>83</v>
      </c>
      <c r="E8" s="351">
        <v>86</v>
      </c>
      <c r="F8" s="351">
        <v>88</v>
      </c>
      <c r="G8" s="227"/>
    </row>
    <row r="9" spans="1:9" ht="31.8" thickBot="1" x14ac:dyDescent="0.35">
      <c r="A9" s="25" t="s">
        <v>802</v>
      </c>
      <c r="B9" s="350" t="s">
        <v>112</v>
      </c>
      <c r="C9" s="130" t="s">
        <v>646</v>
      </c>
      <c r="D9" s="351">
        <v>60</v>
      </c>
      <c r="E9" s="351">
        <v>63</v>
      </c>
      <c r="F9" s="351">
        <v>66</v>
      </c>
      <c r="G9" s="227"/>
    </row>
    <row r="10" spans="1:9" ht="31.8" thickBot="1" x14ac:dyDescent="0.35">
      <c r="A10" s="25" t="s">
        <v>802</v>
      </c>
      <c r="B10" s="233" t="s">
        <v>676</v>
      </c>
      <c r="C10" s="228" t="s">
        <v>646</v>
      </c>
      <c r="D10" s="228">
        <v>75</v>
      </c>
      <c r="E10" s="228">
        <v>85</v>
      </c>
      <c r="F10" s="228">
        <v>90</v>
      </c>
      <c r="G10" s="227"/>
    </row>
    <row r="11" spans="1:9" ht="31.8" customHeight="1" thickBot="1" x14ac:dyDescent="0.35">
      <c r="A11" s="25"/>
      <c r="B11" s="354" t="s">
        <v>925</v>
      </c>
      <c r="C11" s="229"/>
      <c r="D11" s="229"/>
      <c r="E11" s="229"/>
      <c r="F11" s="229"/>
      <c r="G11" s="227"/>
    </row>
    <row r="12" spans="1:9" ht="18" customHeight="1" thickBot="1" x14ac:dyDescent="0.35">
      <c r="A12" s="25" t="s">
        <v>227</v>
      </c>
      <c r="B12" s="233" t="s">
        <v>1665</v>
      </c>
      <c r="C12" s="229" t="s">
        <v>653</v>
      </c>
      <c r="D12" s="229">
        <v>16</v>
      </c>
      <c r="E12" s="229">
        <v>16</v>
      </c>
      <c r="F12" s="229">
        <v>16</v>
      </c>
      <c r="G12" s="227"/>
    </row>
    <row r="13" spans="1:9" ht="19.2" customHeight="1" thickBot="1" x14ac:dyDescent="0.35">
      <c r="A13" s="25" t="s">
        <v>227</v>
      </c>
      <c r="B13" s="352" t="s">
        <v>926</v>
      </c>
      <c r="C13" s="229" t="s">
        <v>645</v>
      </c>
      <c r="D13" s="229">
        <v>134</v>
      </c>
      <c r="E13" s="229">
        <v>94</v>
      </c>
      <c r="F13" s="229">
        <v>95</v>
      </c>
      <c r="G13" s="227"/>
    </row>
    <row r="14" spans="1:9" ht="32.4" customHeight="1" thickBot="1" x14ac:dyDescent="0.35">
      <c r="A14" s="25" t="s">
        <v>227</v>
      </c>
      <c r="B14" s="353" t="s">
        <v>927</v>
      </c>
      <c r="C14" s="229" t="s">
        <v>645</v>
      </c>
      <c r="D14" s="229">
        <v>136</v>
      </c>
      <c r="E14" s="229">
        <v>180</v>
      </c>
      <c r="F14" s="229">
        <v>183</v>
      </c>
      <c r="G14" s="227"/>
    </row>
    <row r="15" spans="1:9" ht="30" customHeight="1" thickBot="1" x14ac:dyDescent="0.35">
      <c r="A15" s="25" t="s">
        <v>227</v>
      </c>
      <c r="B15" s="353" t="s">
        <v>929</v>
      </c>
      <c r="C15" s="229" t="s">
        <v>645</v>
      </c>
      <c r="D15" s="229">
        <v>162</v>
      </c>
      <c r="E15" s="229">
        <v>173</v>
      </c>
      <c r="F15" s="229">
        <v>183</v>
      </c>
      <c r="G15" s="227"/>
    </row>
    <row r="16" spans="1:9" ht="49.95" customHeight="1" thickBot="1" x14ac:dyDescent="0.35">
      <c r="A16" s="25"/>
      <c r="B16" s="354" t="s">
        <v>1572</v>
      </c>
      <c r="C16" s="229"/>
      <c r="D16" s="229"/>
      <c r="E16" s="229"/>
      <c r="F16" s="229"/>
      <c r="G16" s="227"/>
    </row>
    <row r="17" spans="1:9" ht="16.2" thickBot="1" x14ac:dyDescent="0.35">
      <c r="A17" s="25" t="s">
        <v>227</v>
      </c>
      <c r="B17" s="352" t="s">
        <v>1573</v>
      </c>
      <c r="C17" s="229" t="s">
        <v>645</v>
      </c>
      <c r="D17" s="229">
        <v>27</v>
      </c>
      <c r="E17" s="229">
        <v>27</v>
      </c>
      <c r="F17" s="229">
        <v>27</v>
      </c>
      <c r="G17" s="227"/>
    </row>
    <row r="18" spans="1:9" ht="34.799999999999997" customHeight="1" thickBot="1" x14ac:dyDescent="0.35">
      <c r="A18" s="25" t="s">
        <v>227</v>
      </c>
      <c r="B18" s="234" t="s">
        <v>931</v>
      </c>
      <c r="C18" s="229" t="s">
        <v>645</v>
      </c>
      <c r="D18" s="356">
        <v>6</v>
      </c>
      <c r="E18" s="229"/>
      <c r="F18" s="229"/>
      <c r="G18" s="227"/>
    </row>
    <row r="19" spans="1:9" ht="16.2" thickBot="1" x14ac:dyDescent="0.35">
      <c r="A19" s="25" t="s">
        <v>227</v>
      </c>
      <c r="B19" s="352" t="s">
        <v>932</v>
      </c>
      <c r="C19" s="223" t="s">
        <v>928</v>
      </c>
      <c r="D19" s="492">
        <v>20</v>
      </c>
      <c r="E19" s="229"/>
      <c r="F19" s="229"/>
      <c r="G19" s="227"/>
    </row>
    <row r="20" spans="1:9" ht="16.2" thickBot="1" x14ac:dyDescent="0.35">
      <c r="A20" s="25" t="s">
        <v>227</v>
      </c>
      <c r="B20" s="355" t="s">
        <v>933</v>
      </c>
      <c r="C20" s="223" t="s">
        <v>928</v>
      </c>
      <c r="D20" s="492">
        <v>234</v>
      </c>
      <c r="E20" s="229"/>
      <c r="F20" s="229"/>
      <c r="G20" s="227"/>
    </row>
    <row r="21" spans="1:9" ht="31.8" thickBot="1" x14ac:dyDescent="0.35">
      <c r="A21" s="25"/>
      <c r="B21" s="358" t="s">
        <v>934</v>
      </c>
      <c r="C21" s="229"/>
      <c r="D21" s="229"/>
      <c r="E21" s="229"/>
      <c r="F21" s="229"/>
      <c r="G21" s="227"/>
    </row>
    <row r="22" spans="1:9" ht="18" customHeight="1" thickBot="1" x14ac:dyDescent="0.35">
      <c r="A22" s="25" t="s">
        <v>227</v>
      </c>
      <c r="B22" s="234" t="s">
        <v>935</v>
      </c>
      <c r="C22" s="229" t="s">
        <v>645</v>
      </c>
      <c r="D22" s="356">
        <v>8</v>
      </c>
      <c r="E22" s="229">
        <v>8</v>
      </c>
      <c r="F22" s="229">
        <v>8</v>
      </c>
      <c r="G22" s="227"/>
    </row>
    <row r="23" spans="1:9" ht="31.8" thickBot="1" x14ac:dyDescent="0.35">
      <c r="A23" s="25" t="s">
        <v>227</v>
      </c>
      <c r="B23" s="234" t="s">
        <v>1659</v>
      </c>
      <c r="C23" s="229" t="s">
        <v>1670</v>
      </c>
      <c r="D23" s="356" t="s">
        <v>1660</v>
      </c>
      <c r="E23" s="573" t="s">
        <v>1660</v>
      </c>
      <c r="F23" s="356" t="s">
        <v>1660</v>
      </c>
      <c r="G23" s="227"/>
    </row>
    <row r="24" spans="1:9" ht="54" customHeight="1" thickBot="1" x14ac:dyDescent="0.35">
      <c r="A24" s="25" t="s">
        <v>227</v>
      </c>
      <c r="B24" s="234" t="s">
        <v>1661</v>
      </c>
      <c r="C24" s="574" t="s">
        <v>1664</v>
      </c>
      <c r="D24" s="575" t="s">
        <v>1662</v>
      </c>
      <c r="E24" s="575" t="s">
        <v>1662</v>
      </c>
      <c r="F24" s="575" t="s">
        <v>1662</v>
      </c>
      <c r="G24" s="227"/>
    </row>
    <row r="25" spans="1:9" ht="55.8" thickBot="1" x14ac:dyDescent="0.35">
      <c r="A25" s="25" t="s">
        <v>227</v>
      </c>
      <c r="B25" s="352" t="s">
        <v>1663</v>
      </c>
      <c r="C25" s="574" t="s">
        <v>1664</v>
      </c>
      <c r="D25" s="575" t="s">
        <v>1662</v>
      </c>
      <c r="E25" s="575" t="s">
        <v>1662</v>
      </c>
      <c r="F25" s="575" t="s">
        <v>1662</v>
      </c>
      <c r="G25" s="227"/>
    </row>
    <row r="26" spans="1:9" ht="40.200000000000003" customHeight="1" thickBot="1" x14ac:dyDescent="0.35">
      <c r="A26" s="25"/>
      <c r="B26" s="358" t="s">
        <v>936</v>
      </c>
      <c r="C26" s="229"/>
      <c r="D26" s="229"/>
      <c r="E26" s="229"/>
      <c r="F26" s="229"/>
      <c r="G26" s="227"/>
    </row>
    <row r="27" spans="1:9" ht="63" thickBot="1" x14ac:dyDescent="0.35">
      <c r="A27" s="25" t="s">
        <v>227</v>
      </c>
      <c r="B27" s="357" t="s">
        <v>1633</v>
      </c>
      <c r="C27" s="229" t="s">
        <v>646</v>
      </c>
      <c r="D27" s="229">
        <v>100</v>
      </c>
      <c r="E27" s="229">
        <v>100</v>
      </c>
      <c r="F27" s="229">
        <v>100</v>
      </c>
      <c r="G27" s="227"/>
    </row>
    <row r="28" spans="1:9" ht="56.4" customHeight="1" thickBot="1" x14ac:dyDescent="0.35">
      <c r="A28" s="25"/>
      <c r="B28" s="358" t="s">
        <v>937</v>
      </c>
      <c r="C28" s="229"/>
      <c r="D28" s="229"/>
      <c r="E28" s="229"/>
      <c r="F28" s="229"/>
      <c r="G28" s="227"/>
    </row>
    <row r="29" spans="1:9" ht="51.6" customHeight="1" thickBot="1" x14ac:dyDescent="0.35">
      <c r="A29" s="25" t="s">
        <v>227</v>
      </c>
      <c r="B29" s="357" t="s">
        <v>938</v>
      </c>
      <c r="C29" s="229" t="s">
        <v>646</v>
      </c>
      <c r="D29" s="229">
        <v>100</v>
      </c>
      <c r="E29" s="229">
        <v>100</v>
      </c>
      <c r="F29" s="229">
        <v>100</v>
      </c>
      <c r="G29" s="227"/>
    </row>
    <row r="30" spans="1:9" ht="31.8" thickBot="1" x14ac:dyDescent="0.35">
      <c r="A30" s="25"/>
      <c r="B30" s="358" t="s">
        <v>939</v>
      </c>
      <c r="C30" s="229"/>
      <c r="D30" s="229"/>
      <c r="E30" s="229"/>
      <c r="F30" s="229"/>
      <c r="G30" s="227"/>
    </row>
    <row r="31" spans="1:9" ht="40.200000000000003" customHeight="1" thickBot="1" x14ac:dyDescent="0.35">
      <c r="A31" s="359" t="s">
        <v>227</v>
      </c>
      <c r="B31" s="352" t="s">
        <v>940</v>
      </c>
      <c r="C31" s="121" t="s">
        <v>653</v>
      </c>
      <c r="D31" s="121">
        <v>50</v>
      </c>
      <c r="E31" s="121">
        <v>50</v>
      </c>
      <c r="F31" s="121">
        <v>50</v>
      </c>
      <c r="G31" s="526"/>
      <c r="H31" s="475"/>
      <c r="I31" s="475"/>
    </row>
    <row r="32" spans="1:9" ht="35.4" customHeight="1" thickBot="1" x14ac:dyDescent="0.35">
      <c r="A32" s="25"/>
      <c r="B32" s="360" t="s">
        <v>1370</v>
      </c>
      <c r="C32" s="228"/>
      <c r="D32" s="228"/>
      <c r="E32" s="228"/>
      <c r="F32" s="228"/>
      <c r="G32" s="227"/>
    </row>
    <row r="33" spans="1:7" ht="31.8" thickBot="1" x14ac:dyDescent="0.35">
      <c r="A33" s="25"/>
      <c r="B33" s="466" t="s">
        <v>1371</v>
      </c>
      <c r="C33" s="130"/>
      <c r="D33" s="351"/>
      <c r="E33" s="351"/>
      <c r="F33" s="351"/>
      <c r="G33" s="227"/>
    </row>
    <row r="34" spans="1:7" ht="34.200000000000003" customHeight="1" thickBot="1" x14ac:dyDescent="0.35">
      <c r="A34" s="25" t="s">
        <v>227</v>
      </c>
      <c r="B34" s="233" t="s">
        <v>1372</v>
      </c>
      <c r="C34" s="229" t="s">
        <v>651</v>
      </c>
      <c r="D34" s="229">
        <v>2118</v>
      </c>
      <c r="E34" s="229">
        <v>2353</v>
      </c>
      <c r="F34" s="229">
        <v>2580</v>
      </c>
      <c r="G34" s="227"/>
    </row>
    <row r="35" spans="1:7" ht="21" customHeight="1" thickBot="1" x14ac:dyDescent="0.35">
      <c r="A35" s="25"/>
      <c r="B35" s="354" t="s">
        <v>1373</v>
      </c>
      <c r="C35" s="229"/>
      <c r="D35" s="229"/>
      <c r="E35" s="229"/>
      <c r="F35" s="229"/>
      <c r="G35" s="227"/>
    </row>
    <row r="36" spans="1:7" ht="66.75" customHeight="1" thickBot="1" x14ac:dyDescent="0.35">
      <c r="A36" s="25" t="s">
        <v>227</v>
      </c>
      <c r="B36" s="233" t="s">
        <v>1374</v>
      </c>
      <c r="C36" s="229" t="s">
        <v>646</v>
      </c>
      <c r="D36" s="229">
        <v>66</v>
      </c>
      <c r="E36" s="229">
        <v>68</v>
      </c>
      <c r="F36" s="229">
        <v>70</v>
      </c>
      <c r="G36" s="227"/>
    </row>
    <row r="37" spans="1:7" ht="31.8" thickBot="1" x14ac:dyDescent="0.35">
      <c r="A37" s="25"/>
      <c r="B37" s="354" t="s">
        <v>1375</v>
      </c>
      <c r="C37" s="229"/>
      <c r="D37" s="229"/>
      <c r="E37" s="229"/>
      <c r="F37" s="229"/>
      <c r="G37" s="227"/>
    </row>
    <row r="38" spans="1:7" ht="35.4" customHeight="1" thickBot="1" x14ac:dyDescent="0.35">
      <c r="A38" s="25" t="s">
        <v>227</v>
      </c>
      <c r="B38" s="468" t="s">
        <v>1574</v>
      </c>
      <c r="C38" s="229" t="s">
        <v>646</v>
      </c>
      <c r="D38" s="229">
        <v>86</v>
      </c>
      <c r="E38" s="229">
        <v>88</v>
      </c>
      <c r="F38" s="229">
        <v>90</v>
      </c>
      <c r="G38" s="227"/>
    </row>
    <row r="39" spans="1:7" ht="117.6" customHeight="1" thickBot="1" x14ac:dyDescent="0.35">
      <c r="A39" s="25" t="s">
        <v>227</v>
      </c>
      <c r="B39" s="467" t="s">
        <v>1575</v>
      </c>
      <c r="C39" s="229" t="s">
        <v>646</v>
      </c>
      <c r="D39" s="229">
        <v>100</v>
      </c>
      <c r="E39" s="229">
        <v>100</v>
      </c>
      <c r="F39" s="229">
        <v>100</v>
      </c>
      <c r="G39" s="227"/>
    </row>
    <row r="40" spans="1:7" ht="31.8" thickBot="1" x14ac:dyDescent="0.35">
      <c r="A40" s="25"/>
      <c r="B40" s="354" t="s">
        <v>1376</v>
      </c>
      <c r="C40" s="229"/>
      <c r="D40" s="229"/>
      <c r="E40" s="229"/>
      <c r="F40" s="229"/>
      <c r="G40" s="227"/>
    </row>
    <row r="41" spans="1:7" ht="47.4" thickBot="1" x14ac:dyDescent="0.35">
      <c r="A41" s="25" t="s">
        <v>227</v>
      </c>
      <c r="B41" s="468" t="s">
        <v>1377</v>
      </c>
      <c r="C41" s="229" t="s">
        <v>651</v>
      </c>
      <c r="D41" s="229">
        <v>31</v>
      </c>
      <c r="E41" s="229">
        <v>32</v>
      </c>
      <c r="F41" s="229">
        <v>33</v>
      </c>
      <c r="G41" s="227"/>
    </row>
    <row r="42" spans="1:7" ht="38.4" customHeight="1" thickBot="1" x14ac:dyDescent="0.35">
      <c r="A42" s="25" t="s">
        <v>227</v>
      </c>
      <c r="B42" s="468" t="s">
        <v>1378</v>
      </c>
      <c r="C42" s="229" t="s">
        <v>651</v>
      </c>
      <c r="D42" s="229">
        <v>6</v>
      </c>
      <c r="E42" s="229">
        <v>6</v>
      </c>
      <c r="F42" s="229">
        <v>6</v>
      </c>
      <c r="G42" s="227"/>
    </row>
    <row r="43" spans="1:7" ht="18" customHeight="1" thickBot="1" x14ac:dyDescent="0.35">
      <c r="A43" s="25"/>
      <c r="B43" s="354" t="s">
        <v>1379</v>
      </c>
      <c r="C43" s="229"/>
      <c r="D43" s="229"/>
      <c r="E43" s="229"/>
      <c r="F43" s="229"/>
      <c r="G43" s="227"/>
    </row>
    <row r="44" spans="1:7" ht="31.8" thickBot="1" x14ac:dyDescent="0.35">
      <c r="A44" s="25" t="s">
        <v>227</v>
      </c>
      <c r="B44" s="233" t="s">
        <v>1380</v>
      </c>
      <c r="C44" s="229" t="s">
        <v>646</v>
      </c>
      <c r="D44" s="229">
        <v>100</v>
      </c>
      <c r="E44" s="229">
        <v>100</v>
      </c>
      <c r="F44" s="229">
        <v>100</v>
      </c>
      <c r="G44" s="227"/>
    </row>
    <row r="45" spans="1:7" ht="16.2" thickBot="1" x14ac:dyDescent="0.35">
      <c r="A45" s="25"/>
      <c r="B45" s="354" t="s">
        <v>1381</v>
      </c>
      <c r="C45" s="229"/>
      <c r="D45" s="229"/>
      <c r="E45" s="229"/>
      <c r="F45" s="229"/>
      <c r="G45" s="227"/>
    </row>
    <row r="46" spans="1:7" ht="50.4" customHeight="1" thickBot="1" x14ac:dyDescent="0.35">
      <c r="A46" s="25" t="s">
        <v>227</v>
      </c>
      <c r="B46" s="233" t="s">
        <v>1382</v>
      </c>
      <c r="C46" s="229" t="s">
        <v>646</v>
      </c>
      <c r="D46" s="229">
        <v>99.5</v>
      </c>
      <c r="E46" s="229">
        <v>99.5</v>
      </c>
      <c r="F46" s="229">
        <v>99.5</v>
      </c>
      <c r="G46" s="227"/>
    </row>
    <row r="47" spans="1:7" ht="16.2" thickBot="1" x14ac:dyDescent="0.35">
      <c r="A47" s="25"/>
      <c r="B47" s="354" t="s">
        <v>1384</v>
      </c>
      <c r="C47" s="229"/>
      <c r="D47" s="229"/>
      <c r="E47" s="229"/>
      <c r="F47" s="229"/>
      <c r="G47" s="227"/>
    </row>
    <row r="48" spans="1:7" ht="21.6" customHeight="1" thickBot="1" x14ac:dyDescent="0.35">
      <c r="A48" s="25"/>
      <c r="B48" s="354" t="s">
        <v>1383</v>
      </c>
      <c r="C48" s="229"/>
      <c r="D48" s="229"/>
      <c r="E48" s="229"/>
      <c r="F48" s="229"/>
      <c r="G48" s="227"/>
    </row>
    <row r="49" spans="1:7" ht="55.8" customHeight="1" thickBot="1" x14ac:dyDescent="0.35">
      <c r="A49" s="25" t="s">
        <v>227</v>
      </c>
      <c r="B49" s="233" t="s">
        <v>1385</v>
      </c>
      <c r="C49" s="229" t="s">
        <v>646</v>
      </c>
      <c r="D49" s="229">
        <v>80</v>
      </c>
      <c r="E49" s="229">
        <v>80</v>
      </c>
      <c r="F49" s="229">
        <v>80</v>
      </c>
      <c r="G49" s="227"/>
    </row>
    <row r="50" spans="1:7" ht="21" customHeight="1" thickBot="1" x14ac:dyDescent="0.35">
      <c r="A50" s="25"/>
      <c r="B50" s="354" t="s">
        <v>1386</v>
      </c>
      <c r="C50" s="229"/>
      <c r="D50" s="229"/>
      <c r="E50" s="229"/>
      <c r="F50" s="229"/>
      <c r="G50" s="227"/>
    </row>
    <row r="51" spans="1:7" ht="100.95" customHeight="1" thickBot="1" x14ac:dyDescent="0.35">
      <c r="A51" s="25" t="s">
        <v>227</v>
      </c>
      <c r="B51" s="233" t="s">
        <v>1387</v>
      </c>
      <c r="C51" s="229" t="s">
        <v>646</v>
      </c>
      <c r="D51" s="229">
        <v>4.7</v>
      </c>
      <c r="E51" s="229">
        <v>4.5999999999999996</v>
      </c>
      <c r="F51" s="229">
        <v>4.5</v>
      </c>
      <c r="G51" s="227"/>
    </row>
    <row r="52" spans="1:7" ht="31.8" thickBot="1" x14ac:dyDescent="0.35">
      <c r="A52" s="25"/>
      <c r="B52" s="354" t="s">
        <v>1388</v>
      </c>
      <c r="C52" s="229"/>
      <c r="D52" s="229"/>
      <c r="E52" s="229"/>
      <c r="F52" s="229"/>
      <c r="G52" s="227"/>
    </row>
    <row r="53" spans="1:7" ht="54" customHeight="1" thickBot="1" x14ac:dyDescent="0.35">
      <c r="A53" s="25" t="s">
        <v>227</v>
      </c>
      <c r="B53" s="233" t="s">
        <v>1389</v>
      </c>
      <c r="C53" s="229" t="s">
        <v>646</v>
      </c>
      <c r="D53" s="229">
        <v>46.1</v>
      </c>
      <c r="E53" s="229">
        <v>46.1</v>
      </c>
      <c r="F53" s="229">
        <v>46.1</v>
      </c>
      <c r="G53" s="227"/>
    </row>
    <row r="54" spans="1:7" ht="31.8" thickBot="1" x14ac:dyDescent="0.35">
      <c r="A54" s="25"/>
      <c r="B54" s="354" t="s">
        <v>1390</v>
      </c>
      <c r="C54" s="229"/>
      <c r="D54" s="229"/>
      <c r="E54" s="229"/>
      <c r="F54" s="229"/>
      <c r="G54" s="227"/>
    </row>
    <row r="55" spans="1:7" ht="67.8" customHeight="1" thickBot="1" x14ac:dyDescent="0.35">
      <c r="A55" s="25" t="s">
        <v>227</v>
      </c>
      <c r="B55" s="233" t="s">
        <v>1391</v>
      </c>
      <c r="C55" s="229" t="s">
        <v>646</v>
      </c>
      <c r="D55" s="229">
        <v>100</v>
      </c>
      <c r="E55" s="229">
        <v>100</v>
      </c>
      <c r="F55" s="229">
        <v>100</v>
      </c>
      <c r="G55" s="227"/>
    </row>
    <row r="56" spans="1:7" ht="31.8" thickBot="1" x14ac:dyDescent="0.35">
      <c r="A56" s="25"/>
      <c r="B56" s="354" t="s">
        <v>1392</v>
      </c>
      <c r="C56" s="229"/>
      <c r="D56" s="229"/>
      <c r="E56" s="229"/>
      <c r="F56" s="229"/>
      <c r="G56" s="227"/>
    </row>
    <row r="57" spans="1:7" ht="51.6" customHeight="1" thickBot="1" x14ac:dyDescent="0.35">
      <c r="A57" s="25"/>
      <c r="B57" s="354" t="s">
        <v>1393</v>
      </c>
      <c r="C57" s="229"/>
      <c r="D57" s="229"/>
      <c r="E57" s="229"/>
      <c r="F57" s="229"/>
      <c r="G57" s="227"/>
    </row>
    <row r="58" spans="1:7" ht="37.200000000000003" customHeight="1" thickBot="1" x14ac:dyDescent="0.35">
      <c r="A58" s="25" t="s">
        <v>227</v>
      </c>
      <c r="B58" s="233" t="s">
        <v>1394</v>
      </c>
      <c r="C58" s="229" t="s">
        <v>653</v>
      </c>
      <c r="D58" s="229">
        <v>6</v>
      </c>
      <c r="E58" s="229">
        <v>6</v>
      </c>
      <c r="F58" s="229">
        <v>6</v>
      </c>
      <c r="G58" s="227"/>
    </row>
    <row r="59" spans="1:7" ht="19.8" customHeight="1" thickBot="1" x14ac:dyDescent="0.35">
      <c r="A59" s="25"/>
      <c r="B59" s="354" t="s">
        <v>1395</v>
      </c>
      <c r="C59" s="229"/>
      <c r="D59" s="229"/>
      <c r="E59" s="229"/>
      <c r="F59" s="229"/>
      <c r="G59" s="227"/>
    </row>
    <row r="60" spans="1:7" ht="39.6" customHeight="1" thickBot="1" x14ac:dyDescent="0.35">
      <c r="A60" s="25" t="s">
        <v>227</v>
      </c>
      <c r="B60" s="233" t="s">
        <v>1396</v>
      </c>
      <c r="C60" s="229" t="s">
        <v>653</v>
      </c>
      <c r="D60" s="229">
        <v>1300</v>
      </c>
      <c r="E60" s="229">
        <v>1300</v>
      </c>
      <c r="F60" s="229">
        <v>1300</v>
      </c>
      <c r="G60" s="227"/>
    </row>
    <row r="61" spans="1:7" ht="33.75" customHeight="1" thickBot="1" x14ac:dyDescent="0.35">
      <c r="A61" s="25"/>
      <c r="B61" s="354" t="s">
        <v>1397</v>
      </c>
      <c r="C61" s="229"/>
      <c r="D61" s="229"/>
      <c r="E61" s="229"/>
      <c r="F61" s="229"/>
      <c r="G61" s="227"/>
    </row>
    <row r="62" spans="1:7" ht="16.2" customHeight="1" thickBot="1" x14ac:dyDescent="0.35">
      <c r="A62" s="741" t="s">
        <v>839</v>
      </c>
      <c r="B62" s="742"/>
      <c r="C62" s="742"/>
      <c r="D62" s="742"/>
      <c r="E62" s="742"/>
      <c r="F62" s="742"/>
      <c r="G62" s="743"/>
    </row>
    <row r="63" spans="1:7" ht="47.4" thickBot="1" x14ac:dyDescent="0.35">
      <c r="A63" s="25"/>
      <c r="B63" s="493" t="s">
        <v>1454</v>
      </c>
      <c r="C63" s="228"/>
      <c r="D63" s="228"/>
      <c r="E63" s="228"/>
      <c r="F63" s="228"/>
      <c r="G63" s="227" t="s">
        <v>451</v>
      </c>
    </row>
    <row r="64" spans="1:7" ht="78.599999999999994" thickBot="1" x14ac:dyDescent="0.35">
      <c r="A64" s="25"/>
      <c r="B64" s="354" t="s">
        <v>947</v>
      </c>
      <c r="C64" s="229" t="s">
        <v>653</v>
      </c>
      <c r="D64" s="229"/>
      <c r="E64" s="229"/>
      <c r="F64" s="229"/>
      <c r="G64" s="227" t="s">
        <v>550</v>
      </c>
    </row>
    <row r="65" spans="1:7" ht="16.2" thickBot="1" x14ac:dyDescent="0.35">
      <c r="A65" s="450" t="s">
        <v>227</v>
      </c>
      <c r="B65" s="462" t="s">
        <v>1455</v>
      </c>
      <c r="C65" s="461" t="s">
        <v>653</v>
      </c>
      <c r="D65" s="461">
        <v>2</v>
      </c>
      <c r="E65" s="461"/>
      <c r="F65" s="461"/>
      <c r="G65" s="462"/>
    </row>
    <row r="66" spans="1:7" ht="47.4" thickBot="1" x14ac:dyDescent="0.35">
      <c r="A66" s="450" t="s">
        <v>227</v>
      </c>
      <c r="B66" s="462" t="s">
        <v>1456</v>
      </c>
      <c r="C66" s="461" t="s">
        <v>653</v>
      </c>
      <c r="D66" s="461">
        <v>2</v>
      </c>
      <c r="E66" s="461"/>
      <c r="F66" s="461"/>
      <c r="G66" s="462"/>
    </row>
    <row r="67" spans="1:7" ht="47.4" thickBot="1" x14ac:dyDescent="0.35">
      <c r="A67" s="450"/>
      <c r="B67" s="463" t="s">
        <v>948</v>
      </c>
      <c r="C67" s="228"/>
      <c r="D67" s="228"/>
      <c r="E67" s="228"/>
      <c r="F67" s="228"/>
      <c r="G67" s="227" t="s">
        <v>550</v>
      </c>
    </row>
    <row r="68" spans="1:7" ht="16.2" thickBot="1" x14ac:dyDescent="0.35">
      <c r="A68" s="450" t="s">
        <v>227</v>
      </c>
      <c r="B68" s="462" t="s">
        <v>1455</v>
      </c>
      <c r="C68" s="494" t="s">
        <v>653</v>
      </c>
      <c r="D68" s="494"/>
      <c r="E68" s="494">
        <v>1</v>
      </c>
      <c r="F68" s="494"/>
      <c r="G68" s="462"/>
    </row>
    <row r="69" spans="1:7" ht="63" thickBot="1" x14ac:dyDescent="0.35">
      <c r="A69" s="450"/>
      <c r="B69" s="354" t="s">
        <v>1576</v>
      </c>
      <c r="C69" s="228"/>
      <c r="D69" s="228"/>
      <c r="E69" s="228"/>
      <c r="F69" s="228"/>
      <c r="G69" s="227" t="s">
        <v>236</v>
      </c>
    </row>
    <row r="70" spans="1:7" ht="16.2" thickBot="1" x14ac:dyDescent="0.35">
      <c r="A70" s="450" t="s">
        <v>227</v>
      </c>
      <c r="B70" s="462" t="s">
        <v>1455</v>
      </c>
      <c r="C70" s="494" t="s">
        <v>653</v>
      </c>
      <c r="D70" s="494"/>
      <c r="E70" s="494">
        <v>1</v>
      </c>
      <c r="F70" s="494"/>
      <c r="G70" s="462"/>
    </row>
    <row r="71" spans="1:7" ht="16.2" thickBot="1" x14ac:dyDescent="0.35">
      <c r="A71" s="450" t="s">
        <v>227</v>
      </c>
      <c r="B71" s="462" t="s">
        <v>1457</v>
      </c>
      <c r="C71" s="494" t="s">
        <v>1458</v>
      </c>
      <c r="D71" s="494"/>
      <c r="E71" s="494">
        <v>1</v>
      </c>
      <c r="F71" s="494"/>
      <c r="G71" s="462"/>
    </row>
    <row r="72" spans="1:7" ht="63" thickBot="1" x14ac:dyDescent="0.35">
      <c r="A72" s="450"/>
      <c r="B72" s="354" t="s">
        <v>949</v>
      </c>
      <c r="C72" s="228"/>
      <c r="D72" s="228"/>
      <c r="E72" s="228"/>
      <c r="F72" s="228"/>
      <c r="G72" s="227" t="s">
        <v>236</v>
      </c>
    </row>
    <row r="73" spans="1:7" ht="16.2" thickBot="1" x14ac:dyDescent="0.35">
      <c r="A73" s="450" t="s">
        <v>227</v>
      </c>
      <c r="B73" s="462" t="s">
        <v>1459</v>
      </c>
      <c r="C73" s="494" t="s">
        <v>653</v>
      </c>
      <c r="D73" s="494"/>
      <c r="E73" s="494">
        <v>2</v>
      </c>
      <c r="F73" s="494">
        <v>2</v>
      </c>
      <c r="G73" s="462"/>
    </row>
    <row r="74" spans="1:7" ht="16.2" thickBot="1" x14ac:dyDescent="0.35">
      <c r="A74" s="450" t="s">
        <v>227</v>
      </c>
      <c r="B74" s="462" t="s">
        <v>1577</v>
      </c>
      <c r="C74" s="494" t="s">
        <v>653</v>
      </c>
      <c r="D74" s="494"/>
      <c r="E74" s="494">
        <v>2</v>
      </c>
      <c r="F74" s="494">
        <v>2</v>
      </c>
      <c r="G74" s="462"/>
    </row>
    <row r="75" spans="1:7" ht="31.8" thickBot="1" x14ac:dyDescent="0.35">
      <c r="A75" s="450"/>
      <c r="B75" s="463" t="s">
        <v>950</v>
      </c>
      <c r="C75" s="494"/>
      <c r="D75" s="494"/>
      <c r="E75" s="494"/>
      <c r="F75" s="494"/>
      <c r="G75" s="462" t="s">
        <v>257</v>
      </c>
    </row>
    <row r="76" spans="1:7" ht="16.2" thickBot="1" x14ac:dyDescent="0.35">
      <c r="A76" s="450" t="s">
        <v>227</v>
      </c>
      <c r="B76" s="462" t="s">
        <v>1455</v>
      </c>
      <c r="C76" s="494" t="s">
        <v>653</v>
      </c>
      <c r="D76" s="494">
        <v>1</v>
      </c>
      <c r="E76" s="494"/>
      <c r="F76" s="494"/>
      <c r="G76" s="462"/>
    </row>
    <row r="77" spans="1:7" ht="31.8" thickBot="1" x14ac:dyDescent="0.35">
      <c r="A77" s="450" t="s">
        <v>227</v>
      </c>
      <c r="B77" s="462" t="s">
        <v>1578</v>
      </c>
      <c r="C77" s="494" t="s">
        <v>653</v>
      </c>
      <c r="D77" s="494">
        <v>1</v>
      </c>
      <c r="E77" s="494"/>
      <c r="F77" s="494"/>
      <c r="G77" s="462"/>
    </row>
    <row r="78" spans="1:7" ht="31.8" thickBot="1" x14ac:dyDescent="0.35">
      <c r="A78" s="450"/>
      <c r="B78" s="463" t="s">
        <v>951</v>
      </c>
      <c r="C78" s="494"/>
      <c r="D78" s="494"/>
      <c r="E78" s="494"/>
      <c r="F78" s="494"/>
      <c r="G78" s="462" t="s">
        <v>257</v>
      </c>
    </row>
    <row r="79" spans="1:7" ht="16.2" thickBot="1" x14ac:dyDescent="0.35">
      <c r="A79" s="450" t="s">
        <v>227</v>
      </c>
      <c r="B79" s="462" t="s">
        <v>1455</v>
      </c>
      <c r="C79" s="494" t="s">
        <v>653</v>
      </c>
      <c r="D79" s="494">
        <v>1</v>
      </c>
      <c r="E79" s="494"/>
      <c r="F79" s="494"/>
      <c r="G79" s="462"/>
    </row>
    <row r="80" spans="1:7" ht="16.2" thickBot="1" x14ac:dyDescent="0.35">
      <c r="A80" s="450"/>
      <c r="B80" s="463" t="s">
        <v>952</v>
      </c>
      <c r="C80" s="494"/>
      <c r="D80" s="494"/>
      <c r="E80" s="494"/>
      <c r="F80" s="494"/>
      <c r="G80" s="462" t="s">
        <v>257</v>
      </c>
    </row>
    <row r="81" spans="1:7" ht="16.2" thickBot="1" x14ac:dyDescent="0.35">
      <c r="A81" s="450" t="s">
        <v>227</v>
      </c>
      <c r="B81" s="462" t="s">
        <v>1455</v>
      </c>
      <c r="C81" s="494" t="s">
        <v>653</v>
      </c>
      <c r="D81" s="494"/>
      <c r="E81" s="494"/>
      <c r="F81" s="494">
        <v>1</v>
      </c>
      <c r="G81" s="462"/>
    </row>
    <row r="82" spans="1:7" ht="16.2" thickBot="1" x14ac:dyDescent="0.35">
      <c r="A82" s="450" t="s">
        <v>227</v>
      </c>
      <c r="B82" s="462" t="s">
        <v>1460</v>
      </c>
      <c r="C82" s="494" t="s">
        <v>1458</v>
      </c>
      <c r="D82" s="494"/>
      <c r="E82" s="494"/>
      <c r="F82" s="494">
        <v>12</v>
      </c>
      <c r="G82" s="462"/>
    </row>
    <row r="83" spans="1:7" ht="31.8" thickBot="1" x14ac:dyDescent="0.35">
      <c r="A83" s="450"/>
      <c r="B83" s="463" t="s">
        <v>953</v>
      </c>
      <c r="C83" s="494"/>
      <c r="D83" s="494"/>
      <c r="E83" s="494"/>
      <c r="F83" s="494"/>
      <c r="G83" s="462" t="s">
        <v>276</v>
      </c>
    </row>
    <row r="84" spans="1:7" ht="16.2" thickBot="1" x14ac:dyDescent="0.35">
      <c r="A84" s="450" t="s">
        <v>227</v>
      </c>
      <c r="B84" s="462" t="s">
        <v>1455</v>
      </c>
      <c r="C84" s="494" t="s">
        <v>889</v>
      </c>
      <c r="D84" s="494">
        <v>5</v>
      </c>
      <c r="E84" s="494">
        <v>1</v>
      </c>
      <c r="F84" s="494">
        <v>2</v>
      </c>
      <c r="G84" s="462"/>
    </row>
    <row r="85" spans="1:7" ht="31.8" thickBot="1" x14ac:dyDescent="0.35">
      <c r="A85" s="450" t="s">
        <v>227</v>
      </c>
      <c r="B85" s="462" t="s">
        <v>1580</v>
      </c>
      <c r="C85" s="494" t="s">
        <v>1458</v>
      </c>
      <c r="D85" s="494">
        <v>2</v>
      </c>
      <c r="E85" s="494"/>
      <c r="F85" s="494">
        <v>1</v>
      </c>
      <c r="G85" s="462"/>
    </row>
    <row r="86" spans="1:7" ht="47.4" thickBot="1" x14ac:dyDescent="0.35">
      <c r="A86" s="450"/>
      <c r="B86" s="354" t="s">
        <v>954</v>
      </c>
      <c r="C86" s="228"/>
      <c r="D86" s="228"/>
      <c r="E86" s="228"/>
      <c r="F86" s="228"/>
      <c r="G86" s="227" t="s">
        <v>287</v>
      </c>
    </row>
    <row r="87" spans="1:7" ht="16.2" thickBot="1" x14ac:dyDescent="0.35">
      <c r="A87" s="450" t="s">
        <v>227</v>
      </c>
      <c r="B87" s="462" t="s">
        <v>1455</v>
      </c>
      <c r="C87" s="494" t="s">
        <v>653</v>
      </c>
      <c r="D87" s="494"/>
      <c r="E87" s="494"/>
      <c r="F87" s="494">
        <v>1</v>
      </c>
      <c r="G87" s="462"/>
    </row>
    <row r="88" spans="1:7" ht="31.8" thickBot="1" x14ac:dyDescent="0.35">
      <c r="A88" s="450" t="s">
        <v>227</v>
      </c>
      <c r="B88" s="462" t="s">
        <v>1461</v>
      </c>
      <c r="C88" s="494" t="s">
        <v>1458</v>
      </c>
      <c r="D88" s="494"/>
      <c r="E88" s="494">
        <v>10</v>
      </c>
      <c r="F88" s="494"/>
      <c r="G88" s="462"/>
    </row>
    <row r="89" spans="1:7" ht="31.8" thickBot="1" x14ac:dyDescent="0.35">
      <c r="A89" s="450"/>
      <c r="B89" s="354" t="s">
        <v>1462</v>
      </c>
      <c r="C89" s="228"/>
      <c r="D89" s="228"/>
      <c r="E89" s="228"/>
      <c r="F89" s="228"/>
      <c r="G89" s="227" t="s">
        <v>290</v>
      </c>
    </row>
    <row r="90" spans="1:7" ht="31.8" thickBot="1" x14ac:dyDescent="0.35">
      <c r="A90" s="450"/>
      <c r="B90" s="354" t="s">
        <v>955</v>
      </c>
      <c r="C90" s="228"/>
      <c r="D90" s="228"/>
      <c r="E90" s="228"/>
      <c r="F90" s="228"/>
      <c r="G90" s="227" t="s">
        <v>296</v>
      </c>
    </row>
    <row r="91" spans="1:7" ht="31.8" thickBot="1" x14ac:dyDescent="0.35">
      <c r="A91" s="450"/>
      <c r="B91" s="354" t="s">
        <v>956</v>
      </c>
      <c r="C91" s="228"/>
      <c r="D91" s="228"/>
      <c r="E91" s="228"/>
      <c r="F91" s="228"/>
      <c r="G91" s="227" t="s">
        <v>305</v>
      </c>
    </row>
    <row r="92" spans="1:7" ht="16.2" thickBot="1" x14ac:dyDescent="0.35">
      <c r="A92" s="450" t="s">
        <v>227</v>
      </c>
      <c r="B92" s="462" t="s">
        <v>1455</v>
      </c>
      <c r="C92" s="494" t="s">
        <v>653</v>
      </c>
      <c r="D92" s="494">
        <v>1</v>
      </c>
      <c r="E92" s="494"/>
      <c r="F92" s="494"/>
      <c r="G92" s="462"/>
    </row>
    <row r="93" spans="1:7" ht="16.2" thickBot="1" x14ac:dyDescent="0.35">
      <c r="A93" s="450" t="s">
        <v>227</v>
      </c>
      <c r="B93" s="462" t="s">
        <v>1463</v>
      </c>
      <c r="C93" s="494" t="s">
        <v>646</v>
      </c>
      <c r="D93" s="494">
        <v>100</v>
      </c>
      <c r="E93" s="494"/>
      <c r="F93" s="494"/>
      <c r="G93" s="462"/>
    </row>
    <row r="94" spans="1:7" ht="31.8" thickBot="1" x14ac:dyDescent="0.35">
      <c r="A94" s="450"/>
      <c r="B94" s="354" t="s">
        <v>957</v>
      </c>
      <c r="C94" s="228"/>
      <c r="D94" s="228"/>
      <c r="E94" s="228"/>
      <c r="F94" s="228"/>
      <c r="G94" s="227" t="s">
        <v>310</v>
      </c>
    </row>
    <row r="95" spans="1:7" ht="16.2" thickBot="1" x14ac:dyDescent="0.35">
      <c r="A95" s="450" t="s">
        <v>227</v>
      </c>
      <c r="B95" s="462" t="s">
        <v>1455</v>
      </c>
      <c r="C95" s="494" t="s">
        <v>653</v>
      </c>
      <c r="D95" s="494">
        <v>1</v>
      </c>
      <c r="E95" s="494"/>
      <c r="F95" s="494"/>
      <c r="G95" s="462"/>
    </row>
    <row r="96" spans="1:7" ht="16.2" thickBot="1" x14ac:dyDescent="0.35">
      <c r="A96" s="450" t="s">
        <v>227</v>
      </c>
      <c r="B96" s="462" t="s">
        <v>1464</v>
      </c>
      <c r="C96" s="494" t="s">
        <v>1458</v>
      </c>
      <c r="D96" s="494">
        <v>15</v>
      </c>
      <c r="E96" s="494"/>
      <c r="F96" s="494"/>
      <c r="G96" s="462"/>
    </row>
    <row r="97" spans="1:7" ht="63" thickBot="1" x14ac:dyDescent="0.35">
      <c r="A97" s="450"/>
      <c r="B97" s="354" t="s">
        <v>958</v>
      </c>
      <c r="C97" s="228"/>
      <c r="D97" s="228"/>
      <c r="E97" s="228"/>
      <c r="F97" s="228"/>
      <c r="G97" s="227" t="s">
        <v>314</v>
      </c>
    </row>
    <row r="98" spans="1:7" ht="16.2" thickBot="1" x14ac:dyDescent="0.35">
      <c r="A98" s="450" t="s">
        <v>227</v>
      </c>
      <c r="B98" s="462" t="s">
        <v>1455</v>
      </c>
      <c r="C98" s="494" t="s">
        <v>653</v>
      </c>
      <c r="D98" s="494">
        <v>6</v>
      </c>
      <c r="E98" s="494"/>
      <c r="F98" s="494"/>
      <c r="G98" s="462"/>
    </row>
    <row r="99" spans="1:7" ht="16.2" thickBot="1" x14ac:dyDescent="0.35">
      <c r="A99" s="450" t="s">
        <v>227</v>
      </c>
      <c r="B99" s="462" t="s">
        <v>1276</v>
      </c>
      <c r="C99" s="494" t="s">
        <v>1465</v>
      </c>
      <c r="D99" s="494">
        <v>637661</v>
      </c>
      <c r="E99" s="494"/>
      <c r="F99" s="494"/>
      <c r="G99" s="462"/>
    </row>
    <row r="100" spans="1:7" ht="47.4" thickBot="1" x14ac:dyDescent="0.35">
      <c r="A100" s="450"/>
      <c r="B100" s="354" t="s">
        <v>959</v>
      </c>
      <c r="C100" s="228"/>
      <c r="D100" s="228"/>
      <c r="E100" s="228"/>
      <c r="F100" s="228"/>
      <c r="G100" s="227" t="s">
        <v>322</v>
      </c>
    </row>
    <row r="101" spans="1:7" ht="31.8" thickBot="1" x14ac:dyDescent="0.35">
      <c r="A101" s="450"/>
      <c r="B101" s="354" t="s">
        <v>960</v>
      </c>
      <c r="C101" s="228"/>
      <c r="D101" s="228"/>
      <c r="E101" s="228"/>
      <c r="F101" s="228"/>
      <c r="G101" s="227" t="s">
        <v>322</v>
      </c>
    </row>
    <row r="102" spans="1:7" ht="31.8" thickBot="1" x14ac:dyDescent="0.35">
      <c r="A102" s="450"/>
      <c r="B102" s="354" t="s">
        <v>961</v>
      </c>
      <c r="C102" s="228"/>
      <c r="D102" s="228"/>
      <c r="E102" s="228"/>
      <c r="F102" s="228"/>
      <c r="G102" s="227" t="s">
        <v>335</v>
      </c>
    </row>
    <row r="103" spans="1:7" ht="16.2" thickBot="1" x14ac:dyDescent="0.35">
      <c r="A103" s="450" t="s">
        <v>227</v>
      </c>
      <c r="B103" s="462" t="s">
        <v>1455</v>
      </c>
      <c r="C103" s="494" t="s">
        <v>653</v>
      </c>
      <c r="D103" s="494">
        <v>2</v>
      </c>
      <c r="E103" s="494">
        <v>1</v>
      </c>
      <c r="F103" s="494">
        <v>2</v>
      </c>
      <c r="G103" s="462"/>
    </row>
    <row r="104" spans="1:7" ht="31.8" thickBot="1" x14ac:dyDescent="0.35">
      <c r="A104" s="450" t="s">
        <v>227</v>
      </c>
      <c r="B104" s="462" t="s">
        <v>1466</v>
      </c>
      <c r="C104" s="494" t="s">
        <v>1467</v>
      </c>
      <c r="D104" s="494">
        <v>1</v>
      </c>
      <c r="E104" s="494">
        <v>1</v>
      </c>
      <c r="F104" s="494">
        <v>2</v>
      </c>
      <c r="G104" s="462"/>
    </row>
    <row r="105" spans="1:7" ht="50.4" customHeight="1" thickBot="1" x14ac:dyDescent="0.35">
      <c r="A105" s="450"/>
      <c r="B105" s="354" t="s">
        <v>962</v>
      </c>
      <c r="C105" s="228"/>
      <c r="D105" s="228"/>
      <c r="E105" s="228"/>
      <c r="F105" s="228"/>
      <c r="G105" s="227" t="s">
        <v>345</v>
      </c>
    </row>
    <row r="106" spans="1:7" ht="47.4" thickBot="1" x14ac:dyDescent="0.35">
      <c r="A106" s="450" t="s">
        <v>227</v>
      </c>
      <c r="B106" s="462" t="s">
        <v>1579</v>
      </c>
      <c r="C106" s="494" t="s">
        <v>653</v>
      </c>
      <c r="D106" s="494">
        <v>2</v>
      </c>
      <c r="E106" s="494"/>
      <c r="F106" s="494"/>
      <c r="G106" s="462"/>
    </row>
    <row r="107" spans="1:7" ht="31.8" thickBot="1" x14ac:dyDescent="0.35">
      <c r="A107" s="450"/>
      <c r="B107" s="354" t="s">
        <v>963</v>
      </c>
      <c r="C107" s="228"/>
      <c r="D107" s="228"/>
      <c r="E107" s="228"/>
      <c r="F107" s="228"/>
      <c r="G107" s="227" t="s">
        <v>354</v>
      </c>
    </row>
    <row r="108" spans="1:7" ht="16.2" thickBot="1" x14ac:dyDescent="0.35">
      <c r="A108" s="450" t="s">
        <v>227</v>
      </c>
      <c r="B108" s="462" t="s">
        <v>1455</v>
      </c>
      <c r="C108" s="494" t="s">
        <v>889</v>
      </c>
      <c r="D108" s="494"/>
      <c r="E108" s="494"/>
      <c r="F108" s="494">
        <v>1</v>
      </c>
      <c r="G108" s="462"/>
    </row>
    <row r="109" spans="1:7" ht="31.8" thickBot="1" x14ac:dyDescent="0.35">
      <c r="A109" s="450" t="s">
        <v>227</v>
      </c>
      <c r="B109" s="462" t="s">
        <v>1468</v>
      </c>
      <c r="C109" s="228" t="s">
        <v>1458</v>
      </c>
      <c r="D109" s="228"/>
      <c r="E109" s="228"/>
      <c r="F109" s="228">
        <v>1</v>
      </c>
      <c r="G109" s="227"/>
    </row>
    <row r="110" spans="1:7" ht="16.2" customHeight="1" thickBot="1" x14ac:dyDescent="0.35">
      <c r="A110" s="741" t="s">
        <v>840</v>
      </c>
      <c r="B110" s="742"/>
      <c r="C110" s="742"/>
      <c r="D110" s="742"/>
      <c r="E110" s="742"/>
      <c r="F110" s="742"/>
      <c r="G110" s="743"/>
    </row>
    <row r="111" spans="1:7" ht="31.8" thickBot="1" x14ac:dyDescent="0.35">
      <c r="A111" s="25"/>
      <c r="B111" s="360" t="s">
        <v>1273</v>
      </c>
      <c r="C111" s="228"/>
      <c r="D111" s="228"/>
      <c r="E111" s="228"/>
      <c r="F111" s="228"/>
      <c r="G111" s="227" t="s">
        <v>314</v>
      </c>
    </row>
    <row r="112" spans="1:7" ht="16.2" thickBot="1" x14ac:dyDescent="0.35">
      <c r="A112" s="25" t="s">
        <v>802</v>
      </c>
      <c r="B112" s="233" t="s">
        <v>688</v>
      </c>
      <c r="C112" s="228" t="s">
        <v>653</v>
      </c>
      <c r="D112" s="228">
        <v>1</v>
      </c>
      <c r="E112" s="228">
        <v>1</v>
      </c>
      <c r="F112" s="228"/>
      <c r="G112" s="227"/>
    </row>
    <row r="113" spans="1:7" ht="16.2" thickBot="1" x14ac:dyDescent="0.35">
      <c r="A113" s="25"/>
      <c r="B113" s="354" t="s">
        <v>1274</v>
      </c>
      <c r="C113" s="228"/>
      <c r="D113" s="228"/>
      <c r="E113" s="228"/>
      <c r="F113" s="228"/>
      <c r="G113" s="227"/>
    </row>
    <row r="114" spans="1:7" ht="16.2" thickBot="1" x14ac:dyDescent="0.35">
      <c r="A114" s="25" t="s">
        <v>227</v>
      </c>
      <c r="B114" s="235" t="s">
        <v>1275</v>
      </c>
      <c r="C114" s="228" t="s">
        <v>653</v>
      </c>
      <c r="D114" s="228"/>
      <c r="E114" s="228">
        <v>1</v>
      </c>
      <c r="F114" s="228"/>
      <c r="G114" s="227"/>
    </row>
    <row r="115" spans="1:7" ht="16.2" thickBot="1" x14ac:dyDescent="0.35">
      <c r="A115" s="25" t="s">
        <v>227</v>
      </c>
      <c r="B115" s="416" t="s">
        <v>1276</v>
      </c>
      <c r="C115" s="228" t="s">
        <v>690</v>
      </c>
      <c r="D115" s="228"/>
      <c r="E115" s="228"/>
      <c r="F115" s="228">
        <v>1.48</v>
      </c>
      <c r="G115" s="227"/>
    </row>
    <row r="116" spans="1:7" ht="31.8" thickBot="1" x14ac:dyDescent="0.35">
      <c r="A116" s="25"/>
      <c r="B116" s="354" t="s">
        <v>1277</v>
      </c>
      <c r="C116" s="228"/>
      <c r="D116" s="228"/>
      <c r="E116" s="228"/>
      <c r="F116" s="228"/>
      <c r="G116" s="227"/>
    </row>
    <row r="117" spans="1:7" ht="16.2" thickBot="1" x14ac:dyDescent="0.35">
      <c r="A117" s="25" t="s">
        <v>227</v>
      </c>
      <c r="B117" s="235" t="s">
        <v>991</v>
      </c>
      <c r="C117" s="228" t="s">
        <v>651</v>
      </c>
      <c r="D117" s="228">
        <v>1</v>
      </c>
      <c r="E117" s="228">
        <v>1</v>
      </c>
      <c r="F117" s="228">
        <v>1</v>
      </c>
      <c r="G117" s="227"/>
    </row>
    <row r="118" spans="1:7" ht="16.2" thickBot="1" x14ac:dyDescent="0.35">
      <c r="A118" s="25" t="s">
        <v>227</v>
      </c>
      <c r="B118" s="195" t="s">
        <v>1278</v>
      </c>
      <c r="C118" s="228" t="s">
        <v>651</v>
      </c>
      <c r="D118" s="228"/>
      <c r="E118" s="228">
        <v>1</v>
      </c>
      <c r="F118" s="228">
        <v>1</v>
      </c>
      <c r="G118" s="227"/>
    </row>
    <row r="119" spans="1:7" ht="31.8" thickBot="1" x14ac:dyDescent="0.35">
      <c r="A119" s="25" t="s">
        <v>227</v>
      </c>
      <c r="B119" s="235" t="s">
        <v>1279</v>
      </c>
      <c r="C119" s="228" t="s">
        <v>651</v>
      </c>
      <c r="D119" s="228">
        <v>1</v>
      </c>
      <c r="E119" s="228">
        <v>1</v>
      </c>
      <c r="F119" s="228">
        <v>1</v>
      </c>
      <c r="G119" s="227"/>
    </row>
    <row r="120" spans="1:7" ht="53.4" customHeight="1" thickBot="1" x14ac:dyDescent="0.35">
      <c r="A120" s="25"/>
      <c r="B120" s="354" t="s">
        <v>1280</v>
      </c>
      <c r="C120" s="228"/>
      <c r="D120" s="228"/>
      <c r="E120" s="228"/>
      <c r="F120" s="228"/>
      <c r="G120" s="227"/>
    </row>
    <row r="121" spans="1:7" ht="34.200000000000003" customHeight="1" thickBot="1" x14ac:dyDescent="0.35">
      <c r="A121" s="25" t="s">
        <v>227</v>
      </c>
      <c r="B121" s="235" t="s">
        <v>1281</v>
      </c>
      <c r="C121" s="228" t="s">
        <v>653</v>
      </c>
      <c r="D121" s="228"/>
      <c r="E121" s="228">
        <v>1</v>
      </c>
      <c r="F121" s="228"/>
      <c r="G121" s="227"/>
    </row>
    <row r="122" spans="1:7" ht="31.8" thickBot="1" x14ac:dyDescent="0.35">
      <c r="A122" s="25" t="s">
        <v>227</v>
      </c>
      <c r="B122" s="416" t="s">
        <v>1282</v>
      </c>
      <c r="C122" s="228" t="s">
        <v>690</v>
      </c>
      <c r="D122" s="228">
        <v>80</v>
      </c>
      <c r="E122" s="228">
        <v>100</v>
      </c>
      <c r="F122" s="228">
        <v>150</v>
      </c>
      <c r="G122" s="227"/>
    </row>
    <row r="123" spans="1:7" ht="16.2" thickBot="1" x14ac:dyDescent="0.35">
      <c r="A123" s="25" t="s">
        <v>227</v>
      </c>
      <c r="B123" s="235" t="s">
        <v>1283</v>
      </c>
      <c r="C123" s="471" t="s">
        <v>653</v>
      </c>
      <c r="D123" s="228">
        <v>1</v>
      </c>
      <c r="E123" s="228">
        <v>1</v>
      </c>
      <c r="F123" s="228">
        <v>1</v>
      </c>
      <c r="G123" s="227"/>
    </row>
    <row r="124" spans="1:7" ht="33" customHeight="1" thickBot="1" x14ac:dyDescent="0.35">
      <c r="A124" s="25"/>
      <c r="B124" s="360" t="s">
        <v>1284</v>
      </c>
      <c r="C124" s="228"/>
      <c r="D124" s="228"/>
      <c r="E124" s="228"/>
      <c r="F124" s="228"/>
      <c r="G124" s="227" t="s">
        <v>320</v>
      </c>
    </row>
    <row r="125" spans="1:7" ht="22.2" customHeight="1" thickBot="1" x14ac:dyDescent="0.35">
      <c r="A125" s="25" t="s">
        <v>802</v>
      </c>
      <c r="B125" s="450" t="s">
        <v>1285</v>
      </c>
      <c r="C125" s="228" t="s">
        <v>651</v>
      </c>
      <c r="D125" s="228">
        <v>90</v>
      </c>
      <c r="E125" s="228">
        <v>80</v>
      </c>
      <c r="F125" s="228">
        <v>75</v>
      </c>
      <c r="G125" s="227"/>
    </row>
    <row r="126" spans="1:7" ht="47.4" thickBot="1" x14ac:dyDescent="0.35">
      <c r="A126" s="25"/>
      <c r="B126" s="415" t="s">
        <v>1286</v>
      </c>
      <c r="C126" s="228"/>
      <c r="D126" s="228"/>
      <c r="E126" s="228"/>
      <c r="F126" s="228"/>
      <c r="G126" s="227" t="s">
        <v>322</v>
      </c>
    </row>
    <row r="127" spans="1:7" ht="16.2" thickBot="1" x14ac:dyDescent="0.35">
      <c r="A127" s="25" t="s">
        <v>227</v>
      </c>
      <c r="B127" s="235" t="s">
        <v>1287</v>
      </c>
      <c r="C127" s="228" t="s">
        <v>651</v>
      </c>
      <c r="D127" s="228">
        <v>5</v>
      </c>
      <c r="E127" s="228">
        <v>5</v>
      </c>
      <c r="F127" s="228">
        <v>5</v>
      </c>
      <c r="G127" s="227"/>
    </row>
    <row r="128" spans="1:7" ht="31.8" thickBot="1" x14ac:dyDescent="0.35">
      <c r="A128" s="25" t="s">
        <v>227</v>
      </c>
      <c r="B128" s="416" t="s">
        <v>1288</v>
      </c>
      <c r="C128" s="228" t="s">
        <v>651</v>
      </c>
      <c r="D128" s="228">
        <v>1</v>
      </c>
      <c r="E128" s="228">
        <v>1</v>
      </c>
      <c r="F128" s="228">
        <v>1</v>
      </c>
      <c r="G128" s="227"/>
    </row>
    <row r="129" spans="1:7" ht="31.8" thickBot="1" x14ac:dyDescent="0.35">
      <c r="A129" s="25" t="s">
        <v>227</v>
      </c>
      <c r="B129" s="235" t="s">
        <v>1289</v>
      </c>
      <c r="C129" s="228" t="s">
        <v>651</v>
      </c>
      <c r="D129" s="228">
        <v>1</v>
      </c>
      <c r="E129" s="228">
        <v>1</v>
      </c>
      <c r="F129" s="228">
        <v>1</v>
      </c>
      <c r="G129" s="227"/>
    </row>
    <row r="130" spans="1:7" ht="16.2" thickBot="1" x14ac:dyDescent="0.35">
      <c r="A130" s="25" t="s">
        <v>227</v>
      </c>
      <c r="B130" s="235" t="s">
        <v>1290</v>
      </c>
      <c r="C130" s="228" t="s">
        <v>651</v>
      </c>
      <c r="D130" s="228">
        <v>2</v>
      </c>
      <c r="E130" s="228">
        <v>3</v>
      </c>
      <c r="F130" s="228">
        <v>3</v>
      </c>
      <c r="G130" s="227"/>
    </row>
    <row r="131" spans="1:7" ht="31.8" thickBot="1" x14ac:dyDescent="0.35">
      <c r="A131" s="25" t="s">
        <v>227</v>
      </c>
      <c r="B131" s="235" t="s">
        <v>1291</v>
      </c>
      <c r="C131" s="228" t="s">
        <v>651</v>
      </c>
      <c r="D131" s="228">
        <v>1</v>
      </c>
      <c r="E131" s="228">
        <v>1</v>
      </c>
      <c r="F131" s="228">
        <v>1</v>
      </c>
      <c r="G131" s="227"/>
    </row>
    <row r="132" spans="1:7" ht="31.8" thickBot="1" x14ac:dyDescent="0.35">
      <c r="A132" s="25" t="s">
        <v>227</v>
      </c>
      <c r="B132" s="415" t="s">
        <v>1292</v>
      </c>
      <c r="C132" s="228"/>
      <c r="D132" s="228"/>
      <c r="E132" s="228"/>
      <c r="F132" s="228"/>
      <c r="G132" s="227"/>
    </row>
    <row r="133" spans="1:7" ht="31.8" thickBot="1" x14ac:dyDescent="0.35">
      <c r="A133" s="25" t="s">
        <v>227</v>
      </c>
      <c r="B133" s="195" t="s">
        <v>1293</v>
      </c>
      <c r="C133" s="228" t="s">
        <v>653</v>
      </c>
      <c r="D133" s="228"/>
      <c r="E133" s="228"/>
      <c r="F133" s="228">
        <v>1</v>
      </c>
      <c r="G133" s="227"/>
    </row>
    <row r="134" spans="1:7" ht="31.8" thickBot="1" x14ac:dyDescent="0.35">
      <c r="A134" s="25" t="s">
        <v>227</v>
      </c>
      <c r="B134" s="415" t="s">
        <v>1294</v>
      </c>
      <c r="C134" s="228"/>
      <c r="D134" s="228"/>
      <c r="E134" s="228"/>
      <c r="F134" s="228"/>
      <c r="G134" s="227"/>
    </row>
    <row r="135" spans="1:7" ht="16.2" thickBot="1" x14ac:dyDescent="0.35">
      <c r="A135" s="25" t="s">
        <v>227</v>
      </c>
      <c r="B135" s="414" t="s">
        <v>1295</v>
      </c>
      <c r="C135" s="228" t="s">
        <v>653</v>
      </c>
      <c r="D135" s="228"/>
      <c r="E135" s="228">
        <v>1</v>
      </c>
      <c r="F135" s="228"/>
      <c r="G135" s="227"/>
    </row>
    <row r="136" spans="1:7" ht="31.8" thickBot="1" x14ac:dyDescent="0.35">
      <c r="A136" s="25"/>
      <c r="B136" s="415" t="s">
        <v>1296</v>
      </c>
      <c r="C136" s="228"/>
      <c r="D136" s="228"/>
      <c r="E136" s="228"/>
      <c r="F136" s="228"/>
      <c r="G136" s="227"/>
    </row>
    <row r="137" spans="1:7" ht="31.8" thickBot="1" x14ac:dyDescent="0.35">
      <c r="A137" s="25" t="s">
        <v>227</v>
      </c>
      <c r="B137" s="437" t="s">
        <v>1297</v>
      </c>
      <c r="C137" s="228" t="s">
        <v>651</v>
      </c>
      <c r="D137" s="228"/>
      <c r="E137" s="228"/>
      <c r="F137" s="228"/>
      <c r="G137" s="227"/>
    </row>
    <row r="138" spans="1:7" ht="31.8" thickBot="1" x14ac:dyDescent="0.35">
      <c r="A138" s="25" t="s">
        <v>227</v>
      </c>
      <c r="B138" s="437" t="s">
        <v>1298</v>
      </c>
      <c r="C138" s="228" t="s">
        <v>651</v>
      </c>
      <c r="D138" s="228">
        <v>2</v>
      </c>
      <c r="E138" s="228">
        <v>3</v>
      </c>
      <c r="F138" s="228">
        <v>2</v>
      </c>
      <c r="G138" s="227"/>
    </row>
    <row r="139" spans="1:7" ht="31.8" thickBot="1" x14ac:dyDescent="0.35">
      <c r="A139" s="25" t="s">
        <v>227</v>
      </c>
      <c r="B139" s="437" t="s">
        <v>1299</v>
      </c>
      <c r="C139" s="228" t="s">
        <v>651</v>
      </c>
      <c r="D139" s="228">
        <v>1</v>
      </c>
      <c r="E139" s="228">
        <v>1</v>
      </c>
      <c r="F139" s="228">
        <v>1</v>
      </c>
      <c r="G139" s="227"/>
    </row>
    <row r="140" spans="1:7" ht="31.8" thickBot="1" x14ac:dyDescent="0.35">
      <c r="A140" s="25" t="s">
        <v>227</v>
      </c>
      <c r="B140" s="437" t="s">
        <v>1300</v>
      </c>
      <c r="C140" s="228" t="s">
        <v>651</v>
      </c>
      <c r="D140" s="228">
        <v>50</v>
      </c>
      <c r="E140" s="228">
        <v>40</v>
      </c>
      <c r="F140" s="228">
        <v>40</v>
      </c>
      <c r="G140" s="227"/>
    </row>
    <row r="141" spans="1:7" ht="31.8" thickBot="1" x14ac:dyDescent="0.35">
      <c r="A141" s="25" t="s">
        <v>227</v>
      </c>
      <c r="B141" s="236" t="s">
        <v>1301</v>
      </c>
      <c r="C141" s="228" t="s">
        <v>1302</v>
      </c>
      <c r="D141" s="228">
        <v>1</v>
      </c>
      <c r="E141" s="228">
        <v>1</v>
      </c>
      <c r="F141" s="228">
        <v>1</v>
      </c>
      <c r="G141" s="227"/>
    </row>
    <row r="142" spans="1:7" ht="30.6" customHeight="1" thickBot="1" x14ac:dyDescent="0.35">
      <c r="A142" s="25"/>
      <c r="B142" s="360" t="s">
        <v>1304</v>
      </c>
      <c r="C142" s="228"/>
      <c r="D142" s="228"/>
      <c r="E142" s="228"/>
      <c r="F142" s="228"/>
      <c r="G142" s="227" t="s">
        <v>1303</v>
      </c>
    </row>
    <row r="143" spans="1:7" ht="68.400000000000006" customHeight="1" thickBot="1" x14ac:dyDescent="0.35">
      <c r="A143" s="359" t="s">
        <v>802</v>
      </c>
      <c r="B143" s="416" t="s">
        <v>695</v>
      </c>
      <c r="C143" s="545" t="s">
        <v>653</v>
      </c>
      <c r="D143" s="545"/>
      <c r="E143" s="545"/>
      <c r="F143" s="545">
        <v>1</v>
      </c>
      <c r="G143" s="558"/>
    </row>
    <row r="144" spans="1:7" ht="47.4" thickBot="1" x14ac:dyDescent="0.35">
      <c r="A144" s="25" t="s">
        <v>802</v>
      </c>
      <c r="B144" s="416" t="s">
        <v>1581</v>
      </c>
      <c r="C144" s="228" t="s">
        <v>653</v>
      </c>
      <c r="D144" s="228"/>
      <c r="E144" s="228"/>
      <c r="F144" s="228"/>
      <c r="G144" s="227"/>
    </row>
    <row r="145" spans="1:7" ht="40.200000000000003" customHeight="1" thickBot="1" x14ac:dyDescent="0.35">
      <c r="A145" s="25"/>
      <c r="B145" s="415" t="s">
        <v>1305</v>
      </c>
      <c r="C145" s="228"/>
      <c r="D145" s="228"/>
      <c r="E145" s="228"/>
      <c r="F145" s="228"/>
      <c r="G145" s="227"/>
    </row>
    <row r="146" spans="1:7" ht="31.8" thickBot="1" x14ac:dyDescent="0.35">
      <c r="A146" s="25" t="s">
        <v>227</v>
      </c>
      <c r="B146" s="413" t="s">
        <v>1306</v>
      </c>
      <c r="C146" s="228" t="s">
        <v>653</v>
      </c>
      <c r="D146" s="228"/>
      <c r="E146" s="228">
        <v>1</v>
      </c>
      <c r="F146" s="228"/>
      <c r="G146" s="227"/>
    </row>
    <row r="147" spans="1:7" ht="47.4" thickBot="1" x14ac:dyDescent="0.35">
      <c r="A147" s="25" t="s">
        <v>227</v>
      </c>
      <c r="B147" s="413" t="s">
        <v>1307</v>
      </c>
      <c r="C147" s="228" t="s">
        <v>653</v>
      </c>
      <c r="D147" s="228"/>
      <c r="E147" s="228">
        <v>1</v>
      </c>
      <c r="F147" s="228"/>
      <c r="G147" s="227"/>
    </row>
    <row r="148" spans="1:7" ht="16.2" thickBot="1" x14ac:dyDescent="0.35">
      <c r="A148" s="25"/>
      <c r="B148" s="415" t="s">
        <v>1308</v>
      </c>
      <c r="C148" s="228"/>
      <c r="D148" s="228"/>
      <c r="E148" s="228"/>
      <c r="F148" s="228"/>
      <c r="G148" s="227"/>
    </row>
    <row r="149" spans="1:7" ht="31.8" thickBot="1" x14ac:dyDescent="0.35">
      <c r="A149" s="25" t="s">
        <v>227</v>
      </c>
      <c r="B149" s="459" t="s">
        <v>1310</v>
      </c>
      <c r="C149" s="228" t="s">
        <v>653</v>
      </c>
      <c r="D149" s="228"/>
      <c r="E149" s="228">
        <v>1</v>
      </c>
      <c r="F149" s="228"/>
      <c r="G149" s="227"/>
    </row>
    <row r="150" spans="1:7" ht="47.4" thickBot="1" x14ac:dyDescent="0.35">
      <c r="A150" s="25" t="s">
        <v>227</v>
      </c>
      <c r="B150" s="458" t="s">
        <v>1309</v>
      </c>
      <c r="C150" s="228" t="s">
        <v>690</v>
      </c>
      <c r="D150" s="228"/>
      <c r="E150" s="228"/>
      <c r="F150" s="228"/>
      <c r="G150" s="227"/>
    </row>
    <row r="151" spans="1:7" ht="47.4" thickBot="1" x14ac:dyDescent="0.35">
      <c r="A151" s="25"/>
      <c r="B151" s="415" t="s">
        <v>1582</v>
      </c>
      <c r="C151" s="228"/>
      <c r="D151" s="228"/>
      <c r="E151" s="228"/>
      <c r="F151" s="228"/>
      <c r="G151" s="227"/>
    </row>
    <row r="152" spans="1:7" ht="16.2" thickBot="1" x14ac:dyDescent="0.35">
      <c r="A152" s="25" t="s">
        <v>227</v>
      </c>
      <c r="B152" s="495" t="s">
        <v>1314</v>
      </c>
      <c r="C152" s="228" t="s">
        <v>653</v>
      </c>
      <c r="D152" s="228"/>
      <c r="E152" s="228">
        <v>1</v>
      </c>
      <c r="F152" s="228"/>
      <c r="G152" s="227"/>
    </row>
    <row r="153" spans="1:7" ht="31.8" thickBot="1" x14ac:dyDescent="0.35">
      <c r="A153" s="25" t="s">
        <v>227</v>
      </c>
      <c r="B153" s="413" t="s">
        <v>1311</v>
      </c>
      <c r="C153" s="228" t="s">
        <v>690</v>
      </c>
      <c r="D153" s="228"/>
      <c r="E153" s="228"/>
      <c r="F153" s="228"/>
      <c r="G153" s="227"/>
    </row>
    <row r="154" spans="1:7" ht="31.8" thickBot="1" x14ac:dyDescent="0.35">
      <c r="A154" s="25" t="s">
        <v>227</v>
      </c>
      <c r="B154" s="413" t="s">
        <v>1312</v>
      </c>
      <c r="C154" s="228" t="s">
        <v>653</v>
      </c>
      <c r="D154" s="228"/>
      <c r="E154" s="228"/>
      <c r="F154" s="228"/>
      <c r="G154" s="227"/>
    </row>
    <row r="155" spans="1:7" ht="47.4" thickBot="1" x14ac:dyDescent="0.35">
      <c r="A155" s="25" t="s">
        <v>227</v>
      </c>
      <c r="B155" s="458" t="s">
        <v>1313</v>
      </c>
      <c r="C155" s="228" t="s">
        <v>690</v>
      </c>
      <c r="D155" s="228"/>
      <c r="E155" s="228"/>
      <c r="F155" s="228"/>
      <c r="G155" s="227"/>
    </row>
    <row r="156" spans="1:7" ht="47.4" thickBot="1" x14ac:dyDescent="0.35">
      <c r="A156" s="25"/>
      <c r="B156" s="415" t="s">
        <v>1583</v>
      </c>
      <c r="C156" s="228"/>
      <c r="D156" s="228"/>
      <c r="E156" s="228"/>
      <c r="F156" s="228"/>
      <c r="G156" s="227"/>
    </row>
    <row r="157" spans="1:7" ht="31.8" thickBot="1" x14ac:dyDescent="0.35">
      <c r="A157" s="25" t="s">
        <v>227</v>
      </c>
      <c r="B157" s="233" t="s">
        <v>1315</v>
      </c>
      <c r="C157" s="228" t="s">
        <v>653</v>
      </c>
      <c r="D157" s="228"/>
      <c r="E157" s="228"/>
      <c r="F157" s="228">
        <v>1</v>
      </c>
      <c r="G157" s="227"/>
    </row>
    <row r="158" spans="1:7" ht="16.2" customHeight="1" thickBot="1" x14ac:dyDescent="0.35">
      <c r="A158" s="741" t="s">
        <v>841</v>
      </c>
      <c r="B158" s="742"/>
      <c r="C158" s="742"/>
      <c r="D158" s="742"/>
      <c r="E158" s="742"/>
      <c r="F158" s="742"/>
      <c r="G158" s="743"/>
    </row>
    <row r="159" spans="1:7" ht="69" customHeight="1" thickBot="1" x14ac:dyDescent="0.35">
      <c r="A159" s="25"/>
      <c r="B159" s="360" t="s">
        <v>1316</v>
      </c>
      <c r="C159" s="228"/>
      <c r="D159" s="228"/>
      <c r="E159" s="228"/>
      <c r="F159" s="228"/>
      <c r="G159" s="227" t="s">
        <v>1317</v>
      </c>
    </row>
    <row r="160" spans="1:7" ht="18.600000000000001" customHeight="1" thickBot="1" x14ac:dyDescent="0.35">
      <c r="A160" s="25" t="s">
        <v>802</v>
      </c>
      <c r="B160" s="233" t="s">
        <v>687</v>
      </c>
      <c r="C160" s="228" t="s">
        <v>646</v>
      </c>
      <c r="D160" s="228">
        <v>16</v>
      </c>
      <c r="E160" s="228">
        <v>13</v>
      </c>
      <c r="F160" s="228">
        <v>11</v>
      </c>
      <c r="G160" s="227"/>
    </row>
    <row r="161" spans="1:7" ht="16.2" thickBot="1" x14ac:dyDescent="0.35">
      <c r="A161" s="25"/>
      <c r="B161" s="354" t="s">
        <v>1318</v>
      </c>
      <c r="C161" s="228"/>
      <c r="D161" s="228"/>
      <c r="E161" s="228"/>
      <c r="F161" s="228"/>
      <c r="G161" s="227"/>
    </row>
    <row r="162" spans="1:7" ht="16.2" thickBot="1" x14ac:dyDescent="0.35">
      <c r="A162" s="25" t="s">
        <v>227</v>
      </c>
      <c r="B162" s="445" t="s">
        <v>1319</v>
      </c>
      <c r="C162" s="341" t="s">
        <v>1324</v>
      </c>
      <c r="D162" s="228">
        <v>155</v>
      </c>
      <c r="E162" s="228">
        <v>155</v>
      </c>
      <c r="F162" s="228">
        <v>155</v>
      </c>
      <c r="G162" s="227"/>
    </row>
    <row r="163" spans="1:7" ht="16.2" thickBot="1" x14ac:dyDescent="0.35">
      <c r="A163" s="25" t="s">
        <v>227</v>
      </c>
      <c r="B163" s="195" t="s">
        <v>1320</v>
      </c>
      <c r="C163" s="341" t="s">
        <v>1324</v>
      </c>
      <c r="D163" s="187">
        <v>200</v>
      </c>
      <c r="E163" s="228">
        <v>190</v>
      </c>
      <c r="F163" s="228">
        <v>180</v>
      </c>
      <c r="G163" s="227"/>
    </row>
    <row r="164" spans="1:7" ht="37.950000000000003" customHeight="1" thickBot="1" x14ac:dyDescent="0.35">
      <c r="A164" s="25" t="s">
        <v>227</v>
      </c>
      <c r="B164" s="195" t="s">
        <v>1321</v>
      </c>
      <c r="C164" s="341" t="s">
        <v>1324</v>
      </c>
      <c r="D164" s="229">
        <v>50</v>
      </c>
      <c r="E164" s="229">
        <v>45</v>
      </c>
      <c r="F164" s="229">
        <v>40</v>
      </c>
      <c r="G164" s="227"/>
    </row>
    <row r="165" spans="1:7" ht="16.2" thickBot="1" x14ac:dyDescent="0.35">
      <c r="A165" s="25" t="s">
        <v>227</v>
      </c>
      <c r="B165" s="195" t="s">
        <v>1322</v>
      </c>
      <c r="C165" s="341" t="s">
        <v>651</v>
      </c>
      <c r="D165" s="229">
        <v>200</v>
      </c>
      <c r="E165" s="229">
        <v>200</v>
      </c>
      <c r="F165" s="229">
        <v>200</v>
      </c>
      <c r="G165" s="227"/>
    </row>
    <row r="166" spans="1:7" ht="16.2" thickBot="1" x14ac:dyDescent="0.35">
      <c r="A166" s="25" t="s">
        <v>227</v>
      </c>
      <c r="B166" s="433" t="s">
        <v>1323</v>
      </c>
      <c r="C166" s="341" t="s">
        <v>1324</v>
      </c>
      <c r="D166" s="229">
        <v>0</v>
      </c>
      <c r="E166" s="229">
        <v>0</v>
      </c>
      <c r="F166" s="229">
        <v>0</v>
      </c>
      <c r="G166" s="227"/>
    </row>
    <row r="167" spans="1:7" ht="31.8" thickBot="1" x14ac:dyDescent="0.35">
      <c r="A167" s="25"/>
      <c r="B167" s="354" t="s">
        <v>1325</v>
      </c>
      <c r="C167" s="228"/>
      <c r="D167" s="229"/>
      <c r="E167" s="229"/>
      <c r="F167" s="229"/>
      <c r="G167" s="227"/>
    </row>
    <row r="168" spans="1:7" ht="16.2" thickBot="1" x14ac:dyDescent="0.35">
      <c r="A168" s="25" t="s">
        <v>227</v>
      </c>
      <c r="B168" s="445" t="s">
        <v>1326</v>
      </c>
      <c r="C168" s="341" t="s">
        <v>651</v>
      </c>
      <c r="D168" s="229">
        <v>0</v>
      </c>
      <c r="E168" s="229">
        <v>50</v>
      </c>
      <c r="F168" s="229">
        <v>100</v>
      </c>
      <c r="G168" s="227"/>
    </row>
    <row r="169" spans="1:7" ht="16.2" thickBot="1" x14ac:dyDescent="0.35">
      <c r="A169" s="25" t="s">
        <v>227</v>
      </c>
      <c r="B169" s="445" t="s">
        <v>1327</v>
      </c>
      <c r="C169" s="341" t="s">
        <v>651</v>
      </c>
      <c r="D169" s="229"/>
      <c r="E169" s="229"/>
      <c r="F169" s="229"/>
      <c r="G169" s="227"/>
    </row>
    <row r="170" spans="1:7" ht="16.2" thickBot="1" x14ac:dyDescent="0.35">
      <c r="A170" s="25" t="s">
        <v>227</v>
      </c>
      <c r="B170" s="445" t="s">
        <v>1328</v>
      </c>
      <c r="C170" s="341" t="s">
        <v>651</v>
      </c>
      <c r="D170" s="229"/>
      <c r="E170" s="229"/>
      <c r="F170" s="229">
        <v>20</v>
      </c>
      <c r="G170" s="227"/>
    </row>
    <row r="171" spans="1:7" ht="63" thickBot="1" x14ac:dyDescent="0.35">
      <c r="A171" s="25"/>
      <c r="B171" s="463" t="s">
        <v>1329</v>
      </c>
      <c r="C171" s="461"/>
      <c r="D171" s="228"/>
      <c r="E171" s="228"/>
      <c r="F171" s="228"/>
      <c r="G171" s="227"/>
    </row>
    <row r="172" spans="1:7" ht="16.2" thickBot="1" x14ac:dyDescent="0.35">
      <c r="A172" s="25" t="s">
        <v>227</v>
      </c>
      <c r="B172" s="195" t="s">
        <v>1330</v>
      </c>
      <c r="C172" s="341" t="s">
        <v>651</v>
      </c>
      <c r="D172" s="228">
        <v>2</v>
      </c>
      <c r="E172" s="228">
        <v>2</v>
      </c>
      <c r="F172" s="228">
        <v>2</v>
      </c>
      <c r="G172" s="227"/>
    </row>
    <row r="173" spans="1:7" ht="16.2" thickBot="1" x14ac:dyDescent="0.35">
      <c r="A173" s="25" t="s">
        <v>227</v>
      </c>
      <c r="B173" s="462" t="s">
        <v>1331</v>
      </c>
      <c r="C173" s="341" t="s">
        <v>651</v>
      </c>
      <c r="D173" s="228">
        <v>3</v>
      </c>
      <c r="E173" s="228">
        <v>3</v>
      </c>
      <c r="F173" s="228">
        <v>3</v>
      </c>
      <c r="G173" s="227"/>
    </row>
    <row r="174" spans="1:7" ht="16.2" thickBot="1" x14ac:dyDescent="0.35">
      <c r="A174" s="25" t="s">
        <v>227</v>
      </c>
      <c r="B174" s="462" t="s">
        <v>1332</v>
      </c>
      <c r="C174" s="341" t="s">
        <v>651</v>
      </c>
      <c r="D174" s="228">
        <v>5</v>
      </c>
      <c r="E174" s="228">
        <v>5</v>
      </c>
      <c r="F174" s="228">
        <v>5</v>
      </c>
      <c r="G174" s="227"/>
    </row>
    <row r="175" spans="1:7" ht="31.8" thickBot="1" x14ac:dyDescent="0.35">
      <c r="A175" s="25"/>
      <c r="B175" s="360" t="s">
        <v>1333</v>
      </c>
      <c r="C175" s="228"/>
      <c r="D175" s="228"/>
      <c r="E175" s="228"/>
      <c r="F175" s="228"/>
      <c r="G175" s="227" t="s">
        <v>303</v>
      </c>
    </row>
    <row r="176" spans="1:7" ht="16.2" thickBot="1" x14ac:dyDescent="0.35">
      <c r="A176" s="25" t="s">
        <v>802</v>
      </c>
      <c r="B176" s="233" t="s">
        <v>688</v>
      </c>
      <c r="C176" s="228" t="s">
        <v>653</v>
      </c>
      <c r="D176" s="228"/>
      <c r="E176" s="228"/>
      <c r="F176" s="228">
        <v>2</v>
      </c>
      <c r="G176" s="227" t="s">
        <v>314</v>
      </c>
    </row>
    <row r="177" spans="1:7" ht="35.4" customHeight="1" thickBot="1" x14ac:dyDescent="0.35">
      <c r="A177" s="25"/>
      <c r="B177" s="463" t="s">
        <v>1334</v>
      </c>
      <c r="C177" s="461"/>
      <c r="D177" s="228"/>
      <c r="E177" s="228"/>
      <c r="F177" s="228"/>
      <c r="G177" s="227"/>
    </row>
    <row r="178" spans="1:7" ht="16.2" thickBot="1" x14ac:dyDescent="0.35">
      <c r="A178" s="25" t="s">
        <v>227</v>
      </c>
      <c r="B178" s="195" t="s">
        <v>1335</v>
      </c>
      <c r="C178" s="228" t="s">
        <v>653</v>
      </c>
      <c r="D178" s="228">
        <v>5</v>
      </c>
      <c r="E178" s="228">
        <v>5</v>
      </c>
      <c r="F178" s="228">
        <v>5</v>
      </c>
      <c r="G178" s="227"/>
    </row>
    <row r="179" spans="1:7" ht="16.2" thickBot="1" x14ac:dyDescent="0.35">
      <c r="A179" s="25" t="s">
        <v>227</v>
      </c>
      <c r="B179" s="460" t="s">
        <v>1336</v>
      </c>
      <c r="C179" s="228" t="s">
        <v>692</v>
      </c>
      <c r="D179" s="228">
        <v>6.5</v>
      </c>
      <c r="E179" s="228">
        <v>6.5</v>
      </c>
      <c r="F179" s="228">
        <v>17</v>
      </c>
      <c r="G179" s="227"/>
    </row>
    <row r="180" spans="1:7" ht="31.95" customHeight="1" thickBot="1" x14ac:dyDescent="0.35">
      <c r="A180" s="25" t="s">
        <v>227</v>
      </c>
      <c r="B180" s="195" t="s">
        <v>1337</v>
      </c>
      <c r="C180" s="228" t="s">
        <v>690</v>
      </c>
      <c r="D180" s="228">
        <v>62.3</v>
      </c>
      <c r="E180" s="228">
        <v>62.3</v>
      </c>
      <c r="F180" s="228">
        <v>62.3</v>
      </c>
      <c r="G180" s="227"/>
    </row>
    <row r="181" spans="1:7" ht="31.95" customHeight="1" thickBot="1" x14ac:dyDescent="0.35">
      <c r="A181" s="25" t="s">
        <v>227</v>
      </c>
      <c r="B181" s="462" t="s">
        <v>1649</v>
      </c>
      <c r="C181" s="228" t="s">
        <v>653</v>
      </c>
      <c r="D181" s="228">
        <v>1</v>
      </c>
      <c r="E181" s="228">
        <v>1</v>
      </c>
      <c r="F181" s="228">
        <v>1</v>
      </c>
      <c r="G181" s="227"/>
    </row>
    <row r="182" spans="1:7" ht="47.4" customHeight="1" thickBot="1" x14ac:dyDescent="0.35">
      <c r="A182" s="25" t="s">
        <v>227</v>
      </c>
      <c r="B182" s="462" t="s">
        <v>1650</v>
      </c>
      <c r="C182" s="228" t="s">
        <v>653</v>
      </c>
      <c r="D182" s="228">
        <v>1</v>
      </c>
      <c r="E182" s="228"/>
      <c r="F182" s="228"/>
      <c r="G182" s="227"/>
    </row>
    <row r="183" spans="1:7" ht="31.8" thickBot="1" x14ac:dyDescent="0.35">
      <c r="A183" s="25"/>
      <c r="B183" s="354" t="s">
        <v>1338</v>
      </c>
      <c r="C183" s="228"/>
      <c r="D183" s="228"/>
      <c r="E183" s="228"/>
      <c r="F183" s="228"/>
      <c r="G183" s="227"/>
    </row>
    <row r="184" spans="1:7" ht="16.2" thickBot="1" x14ac:dyDescent="0.35">
      <c r="A184" s="25" t="s">
        <v>227</v>
      </c>
      <c r="B184" s="233" t="s">
        <v>1339</v>
      </c>
      <c r="C184" s="228" t="s">
        <v>653</v>
      </c>
      <c r="D184" s="228">
        <v>0</v>
      </c>
      <c r="E184" s="228">
        <v>0</v>
      </c>
      <c r="F184" s="228">
        <v>1</v>
      </c>
      <c r="G184" s="227"/>
    </row>
    <row r="185" spans="1:7" ht="16.2" thickBot="1" x14ac:dyDescent="0.35">
      <c r="A185" s="25" t="s">
        <v>227</v>
      </c>
      <c r="B185" s="233" t="s">
        <v>1340</v>
      </c>
      <c r="C185" s="228" t="s">
        <v>651</v>
      </c>
      <c r="D185" s="228">
        <v>150</v>
      </c>
      <c r="E185" s="228">
        <v>120</v>
      </c>
      <c r="F185" s="228">
        <v>120</v>
      </c>
      <c r="G185" s="227"/>
    </row>
    <row r="186" spans="1:7" ht="16.2" customHeight="1" thickBot="1" x14ac:dyDescent="0.35">
      <c r="A186" s="741" t="s">
        <v>842</v>
      </c>
      <c r="B186" s="742"/>
      <c r="C186" s="742"/>
      <c r="D186" s="742"/>
      <c r="E186" s="742"/>
      <c r="F186" s="742"/>
      <c r="G186" s="743"/>
    </row>
    <row r="187" spans="1:7" ht="68.400000000000006" customHeight="1" thickBot="1" x14ac:dyDescent="0.35">
      <c r="A187" s="25"/>
      <c r="B187" s="360" t="s">
        <v>965</v>
      </c>
      <c r="C187" s="228"/>
      <c r="D187" s="228"/>
      <c r="E187" s="228"/>
      <c r="F187" s="228"/>
      <c r="G187" s="227" t="s">
        <v>394</v>
      </c>
    </row>
    <row r="188" spans="1:7" ht="47.4" thickBot="1" x14ac:dyDescent="0.35">
      <c r="A188" s="408" t="s">
        <v>802</v>
      </c>
      <c r="B188" s="233" t="s">
        <v>966</v>
      </c>
      <c r="C188" s="228" t="s">
        <v>780</v>
      </c>
      <c r="D188" s="409">
        <v>72</v>
      </c>
      <c r="E188" s="409">
        <v>74</v>
      </c>
      <c r="F188" s="409">
        <v>76</v>
      </c>
      <c r="G188" s="227"/>
    </row>
    <row r="189" spans="1:7" ht="62.4" customHeight="1" thickBot="1" x14ac:dyDescent="0.35">
      <c r="A189" s="25"/>
      <c r="B189" s="354" t="s">
        <v>967</v>
      </c>
      <c r="C189" s="228"/>
      <c r="D189" s="228"/>
      <c r="E189" s="228"/>
      <c r="F189" s="228"/>
      <c r="G189" s="227"/>
    </row>
    <row r="190" spans="1:7" ht="52.95" customHeight="1" thickBot="1" x14ac:dyDescent="0.35">
      <c r="A190" s="25" t="s">
        <v>227</v>
      </c>
      <c r="B190" s="233" t="s">
        <v>968</v>
      </c>
      <c r="C190" s="228" t="s">
        <v>651</v>
      </c>
      <c r="D190" s="228">
        <v>1</v>
      </c>
      <c r="E190" s="228">
        <v>1</v>
      </c>
      <c r="F190" s="228">
        <v>1</v>
      </c>
      <c r="G190" s="227"/>
    </row>
    <row r="191" spans="1:7" ht="67.95" customHeight="1" thickBot="1" x14ac:dyDescent="0.35">
      <c r="A191" s="25"/>
      <c r="B191" s="360" t="s">
        <v>969</v>
      </c>
      <c r="C191" s="228"/>
      <c r="D191" s="228"/>
      <c r="E191" s="228"/>
      <c r="F191" s="228"/>
      <c r="G191" s="227" t="s">
        <v>396</v>
      </c>
    </row>
    <row r="192" spans="1:7" ht="53.4" customHeight="1" thickBot="1" x14ac:dyDescent="0.35">
      <c r="A192" s="25" t="s">
        <v>802</v>
      </c>
      <c r="B192" s="233" t="s">
        <v>706</v>
      </c>
      <c r="C192" s="228" t="s">
        <v>653</v>
      </c>
      <c r="D192" s="228">
        <v>13</v>
      </c>
      <c r="E192" s="228">
        <v>14</v>
      </c>
      <c r="F192" s="228">
        <v>15</v>
      </c>
      <c r="G192" s="227"/>
    </row>
    <row r="193" spans="1:7" ht="47.4" customHeight="1" thickBot="1" x14ac:dyDescent="0.35">
      <c r="A193" s="25"/>
      <c r="B193" s="354" t="s">
        <v>970</v>
      </c>
      <c r="C193" s="228"/>
      <c r="D193" s="228"/>
      <c r="E193" s="228"/>
      <c r="F193" s="228"/>
      <c r="G193" s="227"/>
    </row>
    <row r="194" spans="1:7" ht="63.6" customHeight="1" thickBot="1" x14ac:dyDescent="0.35">
      <c r="A194" s="25" t="s">
        <v>227</v>
      </c>
      <c r="B194" s="195" t="s">
        <v>1430</v>
      </c>
      <c r="C194" s="228" t="s">
        <v>652</v>
      </c>
      <c r="D194" s="228">
        <v>60</v>
      </c>
      <c r="E194" s="228">
        <v>80</v>
      </c>
      <c r="F194" s="228">
        <v>100</v>
      </c>
      <c r="G194" s="227"/>
    </row>
    <row r="195" spans="1:7" ht="31.8" thickBot="1" x14ac:dyDescent="0.35">
      <c r="A195" s="25" t="s">
        <v>227</v>
      </c>
      <c r="B195" s="235" t="s">
        <v>971</v>
      </c>
      <c r="C195" s="228" t="s">
        <v>651</v>
      </c>
      <c r="D195" s="228">
        <v>1</v>
      </c>
      <c r="E195" s="228">
        <v>2</v>
      </c>
      <c r="F195" s="228">
        <v>2</v>
      </c>
      <c r="G195" s="227"/>
    </row>
    <row r="196" spans="1:7" ht="31.8" thickBot="1" x14ac:dyDescent="0.35">
      <c r="A196" s="25" t="s">
        <v>227</v>
      </c>
      <c r="B196" s="235" t="s">
        <v>972</v>
      </c>
      <c r="C196" s="228" t="s">
        <v>653</v>
      </c>
      <c r="D196" s="228">
        <v>10</v>
      </c>
      <c r="E196" s="228">
        <v>0</v>
      </c>
      <c r="F196" s="228">
        <v>1</v>
      </c>
      <c r="G196" s="227"/>
    </row>
    <row r="197" spans="1:7" ht="31.8" thickBot="1" x14ac:dyDescent="0.35">
      <c r="A197" s="25"/>
      <c r="B197" s="360" t="s">
        <v>973</v>
      </c>
      <c r="C197" s="228"/>
      <c r="D197" s="228"/>
      <c r="E197" s="228"/>
      <c r="F197" s="228"/>
      <c r="G197" s="227" t="s">
        <v>401</v>
      </c>
    </row>
    <row r="198" spans="1:7" ht="31.8" thickBot="1" x14ac:dyDescent="0.35">
      <c r="A198" s="25" t="s">
        <v>802</v>
      </c>
      <c r="B198" s="233" t="s">
        <v>979</v>
      </c>
      <c r="C198" s="228" t="s">
        <v>646</v>
      </c>
      <c r="D198" s="228">
        <v>63.5</v>
      </c>
      <c r="E198" s="409">
        <v>64</v>
      </c>
      <c r="F198" s="228">
        <v>64.5</v>
      </c>
      <c r="G198" s="227"/>
    </row>
    <row r="199" spans="1:7" ht="34.799999999999997" customHeight="1" thickBot="1" x14ac:dyDescent="0.35">
      <c r="A199" s="25"/>
      <c r="B199" s="354" t="s">
        <v>974</v>
      </c>
      <c r="C199" s="228"/>
      <c r="D199" s="228"/>
      <c r="E199" s="228"/>
      <c r="F199" s="228"/>
      <c r="G199" s="227"/>
    </row>
    <row r="200" spans="1:7" ht="16.2" thickBot="1" x14ac:dyDescent="0.35">
      <c r="A200" s="25" t="s">
        <v>227</v>
      </c>
      <c r="B200" s="235" t="s">
        <v>975</v>
      </c>
      <c r="C200" s="228" t="s">
        <v>651</v>
      </c>
      <c r="D200" s="228">
        <v>2</v>
      </c>
      <c r="E200" s="228">
        <v>2</v>
      </c>
      <c r="F200" s="228">
        <v>2</v>
      </c>
      <c r="G200" s="227"/>
    </row>
    <row r="201" spans="1:7" ht="16.2" thickBot="1" x14ac:dyDescent="0.35">
      <c r="A201" s="25" t="s">
        <v>227</v>
      </c>
      <c r="B201" s="235" t="s">
        <v>976</v>
      </c>
      <c r="C201" s="228" t="s">
        <v>651</v>
      </c>
      <c r="D201" s="228">
        <v>0</v>
      </c>
      <c r="E201" s="228">
        <v>1</v>
      </c>
      <c r="F201" s="228">
        <v>1</v>
      </c>
      <c r="G201" s="227"/>
    </row>
    <row r="202" spans="1:7" ht="39.6" customHeight="1" thickBot="1" x14ac:dyDescent="0.35">
      <c r="A202" s="25" t="s">
        <v>227</v>
      </c>
      <c r="B202" s="235" t="s">
        <v>977</v>
      </c>
      <c r="C202" s="228" t="s">
        <v>646</v>
      </c>
      <c r="D202" s="228">
        <v>24</v>
      </c>
      <c r="E202" s="228">
        <v>30</v>
      </c>
      <c r="F202" s="228">
        <v>36</v>
      </c>
      <c r="G202" s="227"/>
    </row>
    <row r="203" spans="1:7" ht="64.2" customHeight="1" thickBot="1" x14ac:dyDescent="0.35">
      <c r="A203" s="408" t="s">
        <v>227</v>
      </c>
      <c r="B203" s="235" t="s">
        <v>978</v>
      </c>
      <c r="C203" s="228" t="s">
        <v>652</v>
      </c>
      <c r="D203" s="228">
        <v>10</v>
      </c>
      <c r="E203" s="228">
        <v>15</v>
      </c>
      <c r="F203" s="228">
        <v>20</v>
      </c>
      <c r="G203" s="227"/>
    </row>
    <row r="204" spans="1:7" ht="31.8" thickBot="1" x14ac:dyDescent="0.35">
      <c r="A204" s="408"/>
      <c r="B204" s="360" t="s">
        <v>980</v>
      </c>
      <c r="C204" s="228"/>
      <c r="D204" s="228"/>
      <c r="E204" s="228"/>
      <c r="F204" s="228"/>
      <c r="G204" s="227" t="s">
        <v>405</v>
      </c>
    </row>
    <row r="205" spans="1:7" ht="16.2" thickBot="1" x14ac:dyDescent="0.35">
      <c r="A205" s="408" t="s">
        <v>802</v>
      </c>
      <c r="B205" s="410" t="s">
        <v>981</v>
      </c>
      <c r="C205" s="187" t="s">
        <v>651</v>
      </c>
      <c r="D205" s="228">
        <v>30</v>
      </c>
      <c r="E205" s="228">
        <v>30.5</v>
      </c>
      <c r="F205" s="228">
        <v>31</v>
      </c>
      <c r="G205" s="227"/>
    </row>
    <row r="206" spans="1:7" ht="16.2" thickBot="1" x14ac:dyDescent="0.35">
      <c r="A206" s="408" t="s">
        <v>802</v>
      </c>
      <c r="B206" s="411" t="s">
        <v>708</v>
      </c>
      <c r="C206" s="187" t="s">
        <v>651</v>
      </c>
      <c r="D206" s="228">
        <v>40</v>
      </c>
      <c r="E206" s="228">
        <v>38</v>
      </c>
      <c r="F206" s="228">
        <v>36</v>
      </c>
      <c r="G206" s="227"/>
    </row>
    <row r="207" spans="1:7" ht="47.4" thickBot="1" x14ac:dyDescent="0.35">
      <c r="A207" s="408"/>
      <c r="B207" s="412" t="s">
        <v>982</v>
      </c>
      <c r="C207" s="228"/>
      <c r="D207" s="228"/>
      <c r="E207" s="228"/>
      <c r="F207" s="228"/>
      <c r="G207" s="227"/>
    </row>
    <row r="208" spans="1:7" ht="16.2" thickBot="1" x14ac:dyDescent="0.35">
      <c r="A208" s="408" t="s">
        <v>227</v>
      </c>
      <c r="B208" s="413" t="s">
        <v>983</v>
      </c>
      <c r="C208" s="228" t="s">
        <v>985</v>
      </c>
      <c r="D208" s="228">
        <v>250</v>
      </c>
      <c r="E208" s="228">
        <v>250</v>
      </c>
      <c r="F208" s="228">
        <v>250</v>
      </c>
      <c r="G208" s="227"/>
    </row>
    <row r="209" spans="1:7" ht="16.2" thickBot="1" x14ac:dyDescent="0.35">
      <c r="A209" s="408" t="s">
        <v>227</v>
      </c>
      <c r="B209" s="235" t="s">
        <v>984</v>
      </c>
      <c r="C209" s="228" t="s">
        <v>652</v>
      </c>
      <c r="D209" s="228">
        <v>220</v>
      </c>
      <c r="E209" s="228">
        <v>230</v>
      </c>
      <c r="F209" s="228">
        <v>240</v>
      </c>
      <c r="G209" s="227"/>
    </row>
    <row r="210" spans="1:7" ht="31.8" thickBot="1" x14ac:dyDescent="0.35">
      <c r="A210" s="408"/>
      <c r="B210" s="412" t="s">
        <v>986</v>
      </c>
      <c r="C210" s="228"/>
      <c r="D210" s="228"/>
      <c r="E210" s="228"/>
      <c r="F210" s="228"/>
      <c r="G210" s="227"/>
    </row>
    <row r="211" spans="1:7" ht="31.8" thickBot="1" x14ac:dyDescent="0.35">
      <c r="A211" s="408" t="s">
        <v>227</v>
      </c>
      <c r="B211" s="238" t="s">
        <v>987</v>
      </c>
      <c r="C211" s="228" t="s">
        <v>651</v>
      </c>
      <c r="D211" s="228">
        <v>8</v>
      </c>
      <c r="E211" s="228">
        <v>10</v>
      </c>
      <c r="F211" s="228">
        <v>14</v>
      </c>
      <c r="G211" s="227"/>
    </row>
    <row r="212" spans="1:7" ht="31.8" thickBot="1" x14ac:dyDescent="0.35">
      <c r="A212" s="408"/>
      <c r="B212" s="360" t="s">
        <v>988</v>
      </c>
      <c r="C212" s="228"/>
      <c r="D212" s="228"/>
      <c r="E212" s="228"/>
      <c r="F212" s="228"/>
      <c r="G212" s="227" t="s">
        <v>345</v>
      </c>
    </row>
    <row r="213" spans="1:7" ht="31.8" thickBot="1" x14ac:dyDescent="0.35">
      <c r="A213" s="408" t="s">
        <v>802</v>
      </c>
      <c r="B213" s="413" t="s">
        <v>989</v>
      </c>
      <c r="C213" s="228" t="s">
        <v>646</v>
      </c>
      <c r="D213" s="409">
        <v>62</v>
      </c>
      <c r="E213" s="409">
        <v>64</v>
      </c>
      <c r="F213" s="409">
        <v>66</v>
      </c>
      <c r="G213" s="227"/>
    </row>
    <row r="214" spans="1:7" ht="16.2" thickBot="1" x14ac:dyDescent="0.35">
      <c r="A214" s="408" t="s">
        <v>802</v>
      </c>
      <c r="B214" s="413" t="s">
        <v>710</v>
      </c>
      <c r="C214" s="228" t="s">
        <v>653</v>
      </c>
      <c r="D214" s="228">
        <v>12</v>
      </c>
      <c r="E214" s="228">
        <v>13</v>
      </c>
      <c r="F214" s="228">
        <v>14</v>
      </c>
      <c r="G214" s="227"/>
    </row>
    <row r="215" spans="1:7" ht="47.4" thickBot="1" x14ac:dyDescent="0.35">
      <c r="A215" s="408"/>
      <c r="B215" s="412" t="s">
        <v>990</v>
      </c>
      <c r="C215" s="228"/>
      <c r="D215" s="228"/>
      <c r="E215" s="228"/>
      <c r="F215" s="228"/>
      <c r="G215" s="227"/>
    </row>
    <row r="216" spans="1:7" ht="16.2" thickBot="1" x14ac:dyDescent="0.35">
      <c r="A216" s="408" t="s">
        <v>227</v>
      </c>
      <c r="B216" s="237" t="s">
        <v>991</v>
      </c>
      <c r="C216" s="228" t="s">
        <v>653</v>
      </c>
      <c r="D216" s="228">
        <v>2</v>
      </c>
      <c r="E216" s="228">
        <v>3</v>
      </c>
      <c r="F216" s="228">
        <v>4</v>
      </c>
      <c r="G216" s="227"/>
    </row>
    <row r="217" spans="1:7" ht="31.8" thickBot="1" x14ac:dyDescent="0.35">
      <c r="A217" s="408" t="s">
        <v>227</v>
      </c>
      <c r="B217" s="237" t="s">
        <v>992</v>
      </c>
      <c r="C217" s="228" t="s">
        <v>651</v>
      </c>
      <c r="D217" s="228">
        <v>1</v>
      </c>
      <c r="E217" s="228">
        <v>1</v>
      </c>
      <c r="F217" s="228">
        <v>1</v>
      </c>
      <c r="G217" s="227"/>
    </row>
    <row r="218" spans="1:7" ht="52.8" customHeight="1" thickBot="1" x14ac:dyDescent="0.35">
      <c r="A218" s="408"/>
      <c r="B218" s="412" t="s">
        <v>993</v>
      </c>
      <c r="C218" s="228"/>
      <c r="D218" s="228"/>
      <c r="E218" s="228"/>
      <c r="F218" s="228"/>
      <c r="G218" s="227"/>
    </row>
    <row r="219" spans="1:7" ht="16.2" thickBot="1" x14ac:dyDescent="0.35">
      <c r="A219" s="408" t="s">
        <v>227</v>
      </c>
      <c r="B219" s="413" t="s">
        <v>994</v>
      </c>
      <c r="C219" s="228" t="s">
        <v>653</v>
      </c>
      <c r="D219" s="228">
        <v>1</v>
      </c>
      <c r="E219" s="228">
        <v>1</v>
      </c>
      <c r="F219" s="228">
        <v>1</v>
      </c>
      <c r="G219" s="227"/>
    </row>
    <row r="220" spans="1:7" ht="16.2" thickBot="1" x14ac:dyDescent="0.35">
      <c r="A220" s="408" t="s">
        <v>227</v>
      </c>
      <c r="B220" s="413" t="s">
        <v>995</v>
      </c>
      <c r="C220" s="228" t="s">
        <v>653</v>
      </c>
      <c r="D220" s="228">
        <v>1</v>
      </c>
      <c r="E220" s="228">
        <v>1</v>
      </c>
      <c r="F220" s="228">
        <v>1</v>
      </c>
      <c r="G220" s="227"/>
    </row>
    <row r="221" spans="1:7" ht="16.2" thickBot="1" x14ac:dyDescent="0.35">
      <c r="A221" s="408" t="s">
        <v>227</v>
      </c>
      <c r="B221" s="235" t="s">
        <v>996</v>
      </c>
      <c r="C221" s="228" t="s">
        <v>646</v>
      </c>
      <c r="D221" s="228">
        <v>40</v>
      </c>
      <c r="E221" s="228">
        <v>45</v>
      </c>
      <c r="F221" s="228">
        <v>50</v>
      </c>
      <c r="G221" s="227"/>
    </row>
    <row r="222" spans="1:7" ht="36" customHeight="1" thickBot="1" x14ac:dyDescent="0.35">
      <c r="A222" s="408"/>
      <c r="B222" s="412" t="s">
        <v>997</v>
      </c>
      <c r="C222" s="228"/>
      <c r="D222" s="228"/>
      <c r="E222" s="228"/>
      <c r="F222" s="228"/>
      <c r="G222" s="227"/>
    </row>
    <row r="223" spans="1:7" ht="31.8" thickBot="1" x14ac:dyDescent="0.35">
      <c r="A223" s="408" t="s">
        <v>227</v>
      </c>
      <c r="B223" s="413" t="s">
        <v>998</v>
      </c>
      <c r="C223" s="228" t="s">
        <v>651</v>
      </c>
      <c r="D223" s="228">
        <v>2</v>
      </c>
      <c r="E223" s="228">
        <v>3</v>
      </c>
      <c r="F223" s="228">
        <v>2</v>
      </c>
      <c r="G223" s="227"/>
    </row>
    <row r="224" spans="1:7" ht="31.8" thickBot="1" x14ac:dyDescent="0.35">
      <c r="A224" s="25"/>
      <c r="B224" s="412" t="s">
        <v>999</v>
      </c>
      <c r="C224" s="228"/>
      <c r="D224" s="228"/>
      <c r="E224" s="228"/>
      <c r="F224" s="228"/>
      <c r="G224" s="227"/>
    </row>
    <row r="225" spans="1:7" ht="50.4" customHeight="1" thickBot="1" x14ac:dyDescent="0.35">
      <c r="A225" s="25" t="s">
        <v>227</v>
      </c>
      <c r="B225" s="238" t="s">
        <v>1000</v>
      </c>
      <c r="C225" s="228" t="s">
        <v>1001</v>
      </c>
      <c r="D225" s="228">
        <v>2000</v>
      </c>
      <c r="E225" s="228">
        <v>2000</v>
      </c>
      <c r="F225" s="228">
        <v>2000</v>
      </c>
      <c r="G225" s="227"/>
    </row>
    <row r="226" spans="1:7" ht="47.4" thickBot="1" x14ac:dyDescent="0.35">
      <c r="A226" s="25"/>
      <c r="B226" s="360" t="s">
        <v>1002</v>
      </c>
      <c r="C226" s="228"/>
      <c r="D226" s="228"/>
      <c r="E226" s="228"/>
      <c r="F226" s="228"/>
      <c r="G226" s="227" t="s">
        <v>414</v>
      </c>
    </row>
    <row r="227" spans="1:7" ht="31.8" thickBot="1" x14ac:dyDescent="0.35">
      <c r="A227" s="25" t="s">
        <v>802</v>
      </c>
      <c r="B227" s="413" t="s">
        <v>1003</v>
      </c>
      <c r="C227" s="228" t="s">
        <v>646</v>
      </c>
      <c r="D227" s="409">
        <v>23</v>
      </c>
      <c r="E227" s="409">
        <v>28</v>
      </c>
      <c r="F227" s="409">
        <v>32</v>
      </c>
      <c r="G227" s="227"/>
    </row>
    <row r="228" spans="1:7" ht="47.4" thickBot="1" x14ac:dyDescent="0.35">
      <c r="A228" s="25"/>
      <c r="B228" s="412" t="s">
        <v>1004</v>
      </c>
      <c r="C228" s="228"/>
      <c r="D228" s="228"/>
      <c r="E228" s="228"/>
      <c r="F228" s="228"/>
      <c r="G228" s="227"/>
    </row>
    <row r="229" spans="1:7" ht="31.8" thickBot="1" x14ac:dyDescent="0.35">
      <c r="A229" s="25" t="s">
        <v>227</v>
      </c>
      <c r="B229" s="413" t="s">
        <v>1005</v>
      </c>
      <c r="C229" s="228" t="s">
        <v>651</v>
      </c>
      <c r="D229" s="228">
        <v>100</v>
      </c>
      <c r="E229" s="228">
        <v>100</v>
      </c>
      <c r="F229" s="228">
        <v>100</v>
      </c>
      <c r="G229" s="227"/>
    </row>
    <row r="230" spans="1:7" ht="57.6" customHeight="1" thickBot="1" x14ac:dyDescent="0.35">
      <c r="A230" s="25" t="s">
        <v>227</v>
      </c>
      <c r="B230" s="413" t="s">
        <v>1006</v>
      </c>
      <c r="C230" s="228" t="s">
        <v>651</v>
      </c>
      <c r="D230" s="228">
        <v>1</v>
      </c>
      <c r="E230" s="228">
        <v>1</v>
      </c>
      <c r="F230" s="228">
        <v>1</v>
      </c>
      <c r="G230" s="227"/>
    </row>
    <row r="231" spans="1:7" ht="31.8" thickBot="1" x14ac:dyDescent="0.35">
      <c r="A231" s="25" t="s">
        <v>227</v>
      </c>
      <c r="B231" s="413" t="s">
        <v>1007</v>
      </c>
      <c r="C231" s="228" t="s">
        <v>651</v>
      </c>
      <c r="D231" s="228">
        <v>1</v>
      </c>
      <c r="E231" s="228">
        <v>1</v>
      </c>
      <c r="F231" s="228">
        <v>1</v>
      </c>
      <c r="G231" s="227"/>
    </row>
    <row r="232" spans="1:7" ht="47.4" thickBot="1" x14ac:dyDescent="0.35">
      <c r="A232" s="25" t="s">
        <v>227</v>
      </c>
      <c r="B232" s="235" t="s">
        <v>1008</v>
      </c>
      <c r="C232" s="228" t="s">
        <v>651</v>
      </c>
      <c r="D232" s="228">
        <v>5</v>
      </c>
      <c r="E232" s="228">
        <v>5</v>
      </c>
      <c r="F232" s="228">
        <v>5</v>
      </c>
      <c r="G232" s="227"/>
    </row>
    <row r="233" spans="1:7" ht="47.4" thickBot="1" x14ac:dyDescent="0.35">
      <c r="A233" s="25"/>
      <c r="B233" s="412" t="s">
        <v>1009</v>
      </c>
      <c r="C233" s="228"/>
      <c r="D233" s="228"/>
      <c r="E233" s="228"/>
      <c r="F233" s="228"/>
      <c r="G233" s="227"/>
    </row>
    <row r="234" spans="1:7" ht="16.2" thickBot="1" x14ac:dyDescent="0.35">
      <c r="A234" s="25" t="s">
        <v>227</v>
      </c>
      <c r="B234" s="413" t="s">
        <v>1010</v>
      </c>
      <c r="C234" s="228" t="s">
        <v>651</v>
      </c>
      <c r="D234" s="228">
        <v>1</v>
      </c>
      <c r="E234" s="228">
        <v>1</v>
      </c>
      <c r="F234" s="228">
        <v>1</v>
      </c>
      <c r="G234" s="227"/>
    </row>
    <row r="235" spans="1:7" ht="55.95" customHeight="1" thickBot="1" x14ac:dyDescent="0.35">
      <c r="A235" s="25" t="s">
        <v>227</v>
      </c>
      <c r="B235" s="413" t="s">
        <v>1011</v>
      </c>
      <c r="C235" s="228" t="s">
        <v>651</v>
      </c>
      <c r="D235" s="228">
        <v>3</v>
      </c>
      <c r="E235" s="228">
        <v>5</v>
      </c>
      <c r="F235" s="228">
        <v>7</v>
      </c>
      <c r="G235" s="227"/>
    </row>
    <row r="236" spans="1:7" ht="67.8" customHeight="1" thickBot="1" x14ac:dyDescent="0.35">
      <c r="A236" s="25"/>
      <c r="B236" s="360" t="s">
        <v>1012</v>
      </c>
      <c r="C236" s="228"/>
      <c r="D236" s="228"/>
      <c r="E236" s="228"/>
      <c r="F236" s="228"/>
      <c r="G236" s="227" t="s">
        <v>422</v>
      </c>
    </row>
    <row r="237" spans="1:7" ht="72" customHeight="1" thickBot="1" x14ac:dyDescent="0.35">
      <c r="A237" s="25"/>
      <c r="B237" s="415" t="s">
        <v>1013</v>
      </c>
      <c r="C237" s="228"/>
      <c r="D237" s="228"/>
      <c r="E237" s="228"/>
      <c r="F237" s="228"/>
      <c r="G237" s="227"/>
    </row>
    <row r="238" spans="1:7" ht="39" customHeight="1" thickBot="1" x14ac:dyDescent="0.35">
      <c r="A238" s="25" t="s">
        <v>227</v>
      </c>
      <c r="B238" s="413" t="s">
        <v>1014</v>
      </c>
      <c r="C238" s="228" t="s">
        <v>651</v>
      </c>
      <c r="D238" s="228">
        <v>2</v>
      </c>
      <c r="E238" s="228">
        <v>2</v>
      </c>
      <c r="F238" s="228">
        <v>2</v>
      </c>
      <c r="G238" s="227"/>
    </row>
    <row r="239" spans="1:7" ht="16.2" thickBot="1" x14ac:dyDescent="0.35">
      <c r="A239" s="25" t="s">
        <v>227</v>
      </c>
      <c r="B239" s="413" t="s">
        <v>1015</v>
      </c>
      <c r="C239" s="228" t="s">
        <v>651</v>
      </c>
      <c r="D239" s="228">
        <v>1</v>
      </c>
      <c r="E239" s="228">
        <v>1</v>
      </c>
      <c r="F239" s="228">
        <v>1</v>
      </c>
      <c r="G239" s="227"/>
    </row>
    <row r="240" spans="1:7" ht="16.2" thickBot="1" x14ac:dyDescent="0.35">
      <c r="A240" s="25" t="s">
        <v>227</v>
      </c>
      <c r="B240" s="413" t="s">
        <v>1016</v>
      </c>
      <c r="C240" s="228" t="s">
        <v>651</v>
      </c>
      <c r="D240" s="228">
        <v>20</v>
      </c>
      <c r="E240" s="228">
        <v>20</v>
      </c>
      <c r="F240" s="228">
        <v>20</v>
      </c>
      <c r="G240" s="227"/>
    </row>
    <row r="241" spans="1:7" ht="31.8" thickBot="1" x14ac:dyDescent="0.35">
      <c r="A241" s="25" t="s">
        <v>227</v>
      </c>
      <c r="B241" s="235" t="s">
        <v>1017</v>
      </c>
      <c r="C241" s="228" t="s">
        <v>651</v>
      </c>
      <c r="D241" s="228">
        <v>2</v>
      </c>
      <c r="E241" s="228">
        <v>3</v>
      </c>
      <c r="F241" s="228">
        <v>4</v>
      </c>
      <c r="G241" s="227"/>
    </row>
    <row r="242" spans="1:7" ht="31.8" thickBot="1" x14ac:dyDescent="0.35">
      <c r="A242" s="25" t="s">
        <v>227</v>
      </c>
      <c r="B242" s="413" t="s">
        <v>1018</v>
      </c>
      <c r="C242" s="228" t="s">
        <v>653</v>
      </c>
      <c r="D242" s="228">
        <v>0</v>
      </c>
      <c r="E242" s="228">
        <v>1</v>
      </c>
      <c r="F242" s="228">
        <v>1</v>
      </c>
      <c r="G242" s="227"/>
    </row>
    <row r="243" spans="1:7" ht="31.8" thickBot="1" x14ac:dyDescent="0.35">
      <c r="A243" s="25" t="s">
        <v>227</v>
      </c>
      <c r="B243" s="235" t="s">
        <v>1432</v>
      </c>
      <c r="C243" s="228" t="s">
        <v>653</v>
      </c>
      <c r="D243" s="228">
        <v>0</v>
      </c>
      <c r="E243" s="228">
        <v>3</v>
      </c>
      <c r="F243" s="228">
        <v>4</v>
      </c>
      <c r="G243" s="227"/>
    </row>
    <row r="244" spans="1:7" ht="31.8" thickBot="1" x14ac:dyDescent="0.35">
      <c r="A244" s="25"/>
      <c r="B244" s="415" t="s">
        <v>1431</v>
      </c>
      <c r="C244" s="228"/>
      <c r="D244" s="228"/>
      <c r="E244" s="228"/>
      <c r="F244" s="228"/>
      <c r="G244" s="227"/>
    </row>
    <row r="245" spans="1:7" ht="31.8" thickBot="1" x14ac:dyDescent="0.35">
      <c r="A245" s="25" t="s">
        <v>227</v>
      </c>
      <c r="B245" s="413" t="s">
        <v>1019</v>
      </c>
      <c r="C245" s="228" t="s">
        <v>651</v>
      </c>
      <c r="D245" s="228">
        <v>2</v>
      </c>
      <c r="E245" s="228">
        <v>2</v>
      </c>
      <c r="F245" s="228">
        <v>2</v>
      </c>
      <c r="G245" s="227"/>
    </row>
    <row r="246" spans="1:7" ht="47.4" thickBot="1" x14ac:dyDescent="0.35">
      <c r="A246" s="25"/>
      <c r="B246" s="360" t="s">
        <v>1021</v>
      </c>
      <c r="C246" s="228"/>
      <c r="D246" s="228"/>
      <c r="E246" s="228"/>
      <c r="F246" s="228"/>
      <c r="G246" s="227" t="s">
        <v>429</v>
      </c>
    </row>
    <row r="247" spans="1:7" ht="31.8" thickBot="1" x14ac:dyDescent="0.35">
      <c r="A247" s="25" t="s">
        <v>802</v>
      </c>
      <c r="B247" s="233" t="s">
        <v>714</v>
      </c>
      <c r="C247" s="228" t="s">
        <v>653</v>
      </c>
      <c r="D247" s="228">
        <v>2</v>
      </c>
      <c r="E247" s="228">
        <v>2</v>
      </c>
      <c r="F247" s="228">
        <v>2</v>
      </c>
      <c r="G247" s="227"/>
    </row>
    <row r="248" spans="1:7" ht="54" customHeight="1" thickBot="1" x14ac:dyDescent="0.35">
      <c r="A248" s="25"/>
      <c r="B248" s="415" t="s">
        <v>1020</v>
      </c>
      <c r="C248" s="228"/>
      <c r="D248" s="228"/>
      <c r="E248" s="228"/>
      <c r="F248" s="228"/>
      <c r="G248" s="227"/>
    </row>
    <row r="249" spans="1:7" ht="54" customHeight="1" thickBot="1" x14ac:dyDescent="0.35">
      <c r="A249" s="25" t="s">
        <v>227</v>
      </c>
      <c r="B249" s="413" t="s">
        <v>1022</v>
      </c>
      <c r="C249" s="228" t="s">
        <v>653</v>
      </c>
      <c r="D249" s="228">
        <v>1</v>
      </c>
      <c r="E249" s="228">
        <v>1</v>
      </c>
      <c r="F249" s="228">
        <v>1</v>
      </c>
      <c r="G249" s="227"/>
    </row>
    <row r="250" spans="1:7" ht="31.8" thickBot="1" x14ac:dyDescent="0.35">
      <c r="A250" s="25" t="s">
        <v>227</v>
      </c>
      <c r="B250" s="416" t="s">
        <v>1023</v>
      </c>
      <c r="C250" s="228" t="s">
        <v>653</v>
      </c>
      <c r="D250" s="228">
        <v>1</v>
      </c>
      <c r="E250" s="228">
        <v>1</v>
      </c>
      <c r="F250" s="228">
        <v>1</v>
      </c>
      <c r="G250" s="227"/>
    </row>
    <row r="251" spans="1:7" ht="16.2" customHeight="1" thickBot="1" x14ac:dyDescent="0.35">
      <c r="A251" s="741" t="s">
        <v>843</v>
      </c>
      <c r="B251" s="742"/>
      <c r="C251" s="742"/>
      <c r="D251" s="742"/>
      <c r="E251" s="742"/>
      <c r="F251" s="742"/>
      <c r="G251" s="743"/>
    </row>
    <row r="252" spans="1:7" ht="31.8" thickBot="1" x14ac:dyDescent="0.35">
      <c r="A252" s="25"/>
      <c r="B252" s="360" t="s">
        <v>1341</v>
      </c>
      <c r="C252" s="228"/>
      <c r="D252" s="228"/>
      <c r="E252" s="228"/>
      <c r="F252" s="228"/>
      <c r="G252" s="227" t="s">
        <v>435</v>
      </c>
    </row>
    <row r="253" spans="1:7" ht="49.95" customHeight="1" thickBot="1" x14ac:dyDescent="0.35">
      <c r="A253" s="25"/>
      <c r="B253" s="354" t="s">
        <v>1342</v>
      </c>
      <c r="C253" s="228"/>
      <c r="D253" s="228"/>
      <c r="E253" s="228"/>
      <c r="F253" s="228"/>
      <c r="G253" s="227"/>
    </row>
    <row r="254" spans="1:7" ht="22.8" customHeight="1" thickBot="1" x14ac:dyDescent="0.35">
      <c r="A254" s="25" t="s">
        <v>227</v>
      </c>
      <c r="B254" s="352" t="s">
        <v>1343</v>
      </c>
      <c r="C254" s="228" t="s">
        <v>651</v>
      </c>
      <c r="D254" s="228">
        <v>5</v>
      </c>
      <c r="E254" s="228">
        <v>5</v>
      </c>
      <c r="F254" s="228">
        <v>5</v>
      </c>
      <c r="G254" s="227"/>
    </row>
    <row r="255" spans="1:7" ht="27" customHeight="1" thickBot="1" x14ac:dyDescent="0.35">
      <c r="A255" s="25" t="s">
        <v>227</v>
      </c>
      <c r="B255" s="352" t="s">
        <v>1344</v>
      </c>
      <c r="C255" s="228" t="s">
        <v>651</v>
      </c>
      <c r="D255" s="228">
        <v>10</v>
      </c>
      <c r="E255" s="228">
        <v>10</v>
      </c>
      <c r="F255" s="228">
        <v>10</v>
      </c>
      <c r="G255" s="227"/>
    </row>
    <row r="256" spans="1:7" ht="81.599999999999994" customHeight="1" thickBot="1" x14ac:dyDescent="0.35">
      <c r="A256" s="25"/>
      <c r="B256" s="464" t="s">
        <v>1345</v>
      </c>
      <c r="C256" s="228"/>
      <c r="D256" s="228"/>
      <c r="E256" s="228"/>
      <c r="F256" s="228"/>
      <c r="G256" s="227"/>
    </row>
    <row r="257" spans="1:8" ht="30.6" customHeight="1" thickBot="1" x14ac:dyDescent="0.35">
      <c r="A257" s="25" t="s">
        <v>227</v>
      </c>
      <c r="B257" s="352" t="s">
        <v>1343</v>
      </c>
      <c r="C257" s="228" t="s">
        <v>651</v>
      </c>
      <c r="D257" s="228">
        <v>10</v>
      </c>
      <c r="E257" s="228">
        <v>10</v>
      </c>
      <c r="F257" s="228">
        <v>10</v>
      </c>
      <c r="G257" s="227"/>
    </row>
    <row r="258" spans="1:8" ht="28.2" customHeight="1" thickBot="1" x14ac:dyDescent="0.35">
      <c r="A258" s="25" t="s">
        <v>227</v>
      </c>
      <c r="B258" s="352" t="s">
        <v>1344</v>
      </c>
      <c r="C258" s="228" t="s">
        <v>651</v>
      </c>
      <c r="D258" s="228">
        <v>3</v>
      </c>
      <c r="E258" s="228">
        <v>2</v>
      </c>
      <c r="F258" s="228">
        <v>2</v>
      </c>
      <c r="G258" s="227"/>
    </row>
    <row r="259" spans="1:8" ht="49.95" customHeight="1" thickBot="1" x14ac:dyDescent="0.35">
      <c r="A259" s="25"/>
      <c r="B259" s="354" t="s">
        <v>1346</v>
      </c>
      <c r="C259" s="228"/>
      <c r="D259" s="228"/>
      <c r="E259" s="228"/>
      <c r="F259" s="228"/>
      <c r="G259" s="227"/>
    </row>
    <row r="260" spans="1:8" ht="32.4" customHeight="1" thickBot="1" x14ac:dyDescent="0.35">
      <c r="A260" s="25" t="s">
        <v>227</v>
      </c>
      <c r="B260" s="233" t="s">
        <v>1347</v>
      </c>
      <c r="C260" s="228" t="s">
        <v>653</v>
      </c>
      <c r="D260" s="228">
        <v>1</v>
      </c>
      <c r="E260" s="228"/>
      <c r="F260" s="228"/>
      <c r="G260" s="227"/>
    </row>
    <row r="261" spans="1:8" ht="33.6" customHeight="1" thickBot="1" x14ac:dyDescent="0.35">
      <c r="A261" s="25" t="s">
        <v>227</v>
      </c>
      <c r="B261" s="233" t="s">
        <v>1348</v>
      </c>
      <c r="C261" s="228" t="s">
        <v>653</v>
      </c>
      <c r="D261" s="228"/>
      <c r="E261" s="228">
        <v>1</v>
      </c>
      <c r="F261" s="228">
        <v>1</v>
      </c>
      <c r="G261" s="227"/>
    </row>
    <row r="262" spans="1:8" ht="52.2" customHeight="1" thickBot="1" x14ac:dyDescent="0.35">
      <c r="A262" s="25"/>
      <c r="B262" s="360" t="s">
        <v>1349</v>
      </c>
      <c r="C262" s="228"/>
      <c r="D262" s="228"/>
      <c r="E262" s="228"/>
      <c r="F262" s="228"/>
      <c r="G262" s="227" t="s">
        <v>435</v>
      </c>
    </row>
    <row r="263" spans="1:8" ht="34.950000000000003" customHeight="1" thickBot="1" x14ac:dyDescent="0.35">
      <c r="A263" s="25" t="s">
        <v>802</v>
      </c>
      <c r="B263" s="233" t="s">
        <v>1350</v>
      </c>
      <c r="C263" s="474" t="s">
        <v>1044</v>
      </c>
      <c r="D263" s="474">
        <v>10</v>
      </c>
      <c r="E263" s="474">
        <v>10</v>
      </c>
      <c r="F263" s="474">
        <v>10</v>
      </c>
      <c r="G263" s="227"/>
    </row>
    <row r="264" spans="1:8" ht="52.95" customHeight="1" thickBot="1" x14ac:dyDescent="0.35">
      <c r="A264" s="25"/>
      <c r="B264" s="354" t="s">
        <v>1352</v>
      </c>
      <c r="C264" s="228"/>
      <c r="D264" s="228"/>
      <c r="E264" s="228"/>
      <c r="F264" s="228"/>
      <c r="G264" s="227"/>
    </row>
    <row r="265" spans="1:8" ht="28.95" customHeight="1" thickBot="1" x14ac:dyDescent="0.35">
      <c r="A265" s="25" t="s">
        <v>227</v>
      </c>
      <c r="B265" s="233" t="s">
        <v>1351</v>
      </c>
      <c r="C265" s="228" t="s">
        <v>651</v>
      </c>
      <c r="D265" s="228">
        <v>10</v>
      </c>
      <c r="E265" s="228">
        <v>10</v>
      </c>
      <c r="F265" s="228">
        <v>10</v>
      </c>
      <c r="G265" s="227"/>
    </row>
    <row r="266" spans="1:8" ht="47.4" customHeight="1" thickBot="1" x14ac:dyDescent="0.35">
      <c r="A266" s="25"/>
      <c r="B266" s="354" t="s">
        <v>1353</v>
      </c>
      <c r="C266" s="228"/>
      <c r="D266" s="228"/>
      <c r="E266" s="228"/>
      <c r="F266" s="228"/>
      <c r="G266" s="227"/>
    </row>
    <row r="267" spans="1:8" ht="37.799999999999997" customHeight="1" thickBot="1" x14ac:dyDescent="0.35">
      <c r="A267" s="25" t="s">
        <v>227</v>
      </c>
      <c r="B267" s="233" t="s">
        <v>1354</v>
      </c>
      <c r="C267" s="228" t="s">
        <v>1418</v>
      </c>
      <c r="D267" s="228">
        <v>3</v>
      </c>
      <c r="E267" s="228">
        <v>3</v>
      </c>
      <c r="F267" s="228">
        <v>3</v>
      </c>
      <c r="G267" s="227"/>
    </row>
    <row r="268" spans="1:8" ht="51.6" customHeight="1" thickBot="1" x14ac:dyDescent="0.35">
      <c r="A268" s="25"/>
      <c r="B268" s="354" t="s">
        <v>1355</v>
      </c>
      <c r="C268" s="228"/>
      <c r="D268" s="228"/>
      <c r="E268" s="228"/>
      <c r="F268" s="228"/>
      <c r="G268" s="227"/>
    </row>
    <row r="269" spans="1:8" ht="36" customHeight="1" thickBot="1" x14ac:dyDescent="0.35">
      <c r="A269" s="25" t="s">
        <v>227</v>
      </c>
      <c r="B269" s="233" t="s">
        <v>1356</v>
      </c>
      <c r="C269" s="228" t="s">
        <v>651</v>
      </c>
      <c r="D269" s="228">
        <v>3</v>
      </c>
      <c r="E269" s="228">
        <v>3</v>
      </c>
      <c r="F269" s="228">
        <v>3</v>
      </c>
      <c r="G269" s="227"/>
    </row>
    <row r="270" spans="1:8" ht="67.2" customHeight="1" thickBot="1" x14ac:dyDescent="0.35">
      <c r="A270" s="446"/>
      <c r="B270" s="463" t="s">
        <v>1525</v>
      </c>
      <c r="C270" s="471"/>
      <c r="D270" s="471"/>
      <c r="E270" s="471"/>
      <c r="F270" s="471"/>
      <c r="G270" s="335"/>
      <c r="H270" s="475"/>
    </row>
    <row r="271" spans="1:8" ht="33" customHeight="1" thickBot="1" x14ac:dyDescent="0.35">
      <c r="A271" s="446" t="s">
        <v>227</v>
      </c>
      <c r="B271" s="462" t="s">
        <v>1419</v>
      </c>
      <c r="C271" s="471" t="s">
        <v>651</v>
      </c>
      <c r="D271" s="471">
        <v>4</v>
      </c>
      <c r="E271" s="471">
        <v>5</v>
      </c>
      <c r="F271" s="471">
        <v>5</v>
      </c>
      <c r="G271" s="335"/>
      <c r="H271" s="475"/>
    </row>
    <row r="272" spans="1:8" ht="34.950000000000003" customHeight="1" thickBot="1" x14ac:dyDescent="0.35">
      <c r="A272" s="446" t="s">
        <v>227</v>
      </c>
      <c r="B272" s="462" t="s">
        <v>1584</v>
      </c>
      <c r="C272" s="471" t="s">
        <v>651</v>
      </c>
      <c r="D272" s="471">
        <v>1</v>
      </c>
      <c r="E272" s="471"/>
      <c r="F272" s="471"/>
      <c r="G272" s="335"/>
      <c r="H272" s="475"/>
    </row>
    <row r="273" spans="1:7" ht="53.4" customHeight="1" thickBot="1" x14ac:dyDescent="0.35">
      <c r="A273" s="25"/>
      <c r="B273" s="354" t="s">
        <v>1357</v>
      </c>
      <c r="C273" s="228"/>
      <c r="D273" s="228"/>
      <c r="E273" s="228"/>
      <c r="F273" s="228"/>
      <c r="G273" s="227"/>
    </row>
    <row r="274" spans="1:7" ht="50.4" customHeight="1" thickBot="1" x14ac:dyDescent="0.35">
      <c r="A274" s="25" t="s">
        <v>227</v>
      </c>
      <c r="B274" s="233" t="s">
        <v>1358</v>
      </c>
      <c r="C274" s="228" t="s">
        <v>1044</v>
      </c>
      <c r="D274" s="228">
        <v>100</v>
      </c>
      <c r="E274" s="228">
        <v>100</v>
      </c>
      <c r="F274" s="228">
        <v>100</v>
      </c>
      <c r="G274" s="227"/>
    </row>
    <row r="275" spans="1:7" ht="68.400000000000006" customHeight="1" thickBot="1" x14ac:dyDescent="0.35">
      <c r="A275" s="25"/>
      <c r="B275" s="354" t="s">
        <v>1359</v>
      </c>
      <c r="C275" s="228"/>
      <c r="D275" s="228"/>
      <c r="E275" s="228"/>
      <c r="F275" s="228"/>
      <c r="G275" s="227"/>
    </row>
    <row r="276" spans="1:7" ht="51.6" customHeight="1" thickBot="1" x14ac:dyDescent="0.35">
      <c r="A276" s="25" t="s">
        <v>227</v>
      </c>
      <c r="B276" s="233" t="s">
        <v>445</v>
      </c>
      <c r="C276" s="228" t="s">
        <v>1044</v>
      </c>
      <c r="D276" s="228">
        <v>100</v>
      </c>
      <c r="E276" s="228">
        <v>100</v>
      </c>
      <c r="F276" s="228">
        <v>100</v>
      </c>
      <c r="G276" s="227"/>
    </row>
    <row r="277" spans="1:7" ht="16.2" customHeight="1" thickBot="1" x14ac:dyDescent="0.35">
      <c r="A277" s="25"/>
      <c r="B277" s="354" t="s">
        <v>1360</v>
      </c>
      <c r="C277" s="228"/>
      <c r="D277" s="228"/>
      <c r="E277" s="228"/>
      <c r="F277" s="228"/>
      <c r="G277" s="227"/>
    </row>
    <row r="278" spans="1:7" ht="52.2" customHeight="1" thickBot="1" x14ac:dyDescent="0.35">
      <c r="A278" s="25" t="s">
        <v>227</v>
      </c>
      <c r="B278" s="233" t="s">
        <v>1361</v>
      </c>
      <c r="C278" s="228" t="s">
        <v>1418</v>
      </c>
      <c r="D278" s="228"/>
      <c r="E278" s="228"/>
      <c r="F278" s="228"/>
      <c r="G278" s="227"/>
    </row>
    <row r="279" spans="1:7" ht="79.95" customHeight="1" thickBot="1" x14ac:dyDescent="0.35">
      <c r="A279" s="25"/>
      <c r="B279" s="354" t="s">
        <v>1362</v>
      </c>
      <c r="C279" s="228"/>
      <c r="D279" s="228"/>
      <c r="E279" s="228"/>
      <c r="F279" s="228"/>
      <c r="G279" s="227"/>
    </row>
    <row r="280" spans="1:7" ht="38.4" customHeight="1" thickBot="1" x14ac:dyDescent="0.35">
      <c r="A280" s="25" t="s">
        <v>227</v>
      </c>
      <c r="B280" s="233" t="s">
        <v>1363</v>
      </c>
      <c r="C280" s="471" t="s">
        <v>653</v>
      </c>
      <c r="D280" s="471">
        <v>0</v>
      </c>
      <c r="E280" s="471">
        <v>0</v>
      </c>
      <c r="F280" s="471">
        <v>0</v>
      </c>
      <c r="G280" s="227"/>
    </row>
    <row r="281" spans="1:7" ht="68.400000000000006" customHeight="1" thickBot="1" x14ac:dyDescent="0.35">
      <c r="A281" s="25"/>
      <c r="B281" s="354" t="s">
        <v>1364</v>
      </c>
      <c r="C281" s="228"/>
      <c r="D281" s="228"/>
      <c r="E281" s="228"/>
      <c r="F281" s="228"/>
      <c r="G281" s="227"/>
    </row>
    <row r="282" spans="1:7" ht="52.95" customHeight="1" thickBot="1" x14ac:dyDescent="0.35">
      <c r="A282" s="25" t="s">
        <v>227</v>
      </c>
      <c r="B282" s="465" t="s">
        <v>1365</v>
      </c>
      <c r="C282" s="187" t="s">
        <v>652</v>
      </c>
      <c r="D282" s="228">
        <v>10</v>
      </c>
      <c r="E282" s="228">
        <v>10</v>
      </c>
      <c r="F282" s="228">
        <v>10</v>
      </c>
      <c r="G282" s="227"/>
    </row>
    <row r="283" spans="1:7" ht="25.95" customHeight="1" thickBot="1" x14ac:dyDescent="0.35">
      <c r="A283" s="25" t="s">
        <v>227</v>
      </c>
      <c r="B283" s="235" t="s">
        <v>1366</v>
      </c>
      <c r="C283" s="228" t="s">
        <v>651</v>
      </c>
      <c r="D283" s="228"/>
      <c r="E283" s="228"/>
      <c r="F283" s="228"/>
      <c r="G283" s="227"/>
    </row>
    <row r="284" spans="1:7" ht="36" customHeight="1" thickBot="1" x14ac:dyDescent="0.35">
      <c r="A284" s="25"/>
      <c r="B284" s="354" t="s">
        <v>1367</v>
      </c>
      <c r="C284" s="228"/>
      <c r="D284" s="228"/>
      <c r="E284" s="228"/>
      <c r="F284" s="228"/>
      <c r="G284" s="227"/>
    </row>
    <row r="285" spans="1:7" ht="18.600000000000001" customHeight="1" thickBot="1" x14ac:dyDescent="0.35">
      <c r="A285" s="25" t="s">
        <v>227</v>
      </c>
      <c r="B285" s="462" t="s">
        <v>1645</v>
      </c>
      <c r="C285" s="341" t="s">
        <v>653</v>
      </c>
      <c r="D285" s="461">
        <v>8</v>
      </c>
      <c r="E285" s="461"/>
      <c r="F285" s="229"/>
      <c r="G285" s="227"/>
    </row>
    <row r="286" spans="1:7" ht="16.2" customHeight="1" thickBot="1" x14ac:dyDescent="0.35">
      <c r="A286" s="741" t="s">
        <v>806</v>
      </c>
      <c r="B286" s="742"/>
      <c r="C286" s="742"/>
      <c r="D286" s="742"/>
      <c r="E286" s="742"/>
      <c r="F286" s="742"/>
      <c r="G286" s="743"/>
    </row>
    <row r="287" spans="1:7" ht="31.8" thickBot="1" x14ac:dyDescent="0.35">
      <c r="A287" s="25"/>
      <c r="B287" s="231" t="s">
        <v>810</v>
      </c>
      <c r="C287" s="228"/>
      <c r="D287" s="228"/>
      <c r="E287" s="228"/>
      <c r="F287" s="228"/>
      <c r="G287" s="227" t="s">
        <v>453</v>
      </c>
    </row>
    <row r="288" spans="1:7" ht="21.6" customHeight="1" thickBot="1" x14ac:dyDescent="0.35">
      <c r="A288" s="25" t="s">
        <v>802</v>
      </c>
      <c r="B288" s="233" t="s">
        <v>662</v>
      </c>
      <c r="C288" s="228" t="s">
        <v>652</v>
      </c>
      <c r="D288" s="228">
        <v>28350</v>
      </c>
      <c r="E288" s="228">
        <v>29800</v>
      </c>
      <c r="F288" s="228">
        <v>31300</v>
      </c>
      <c r="G288" s="227"/>
    </row>
    <row r="289" spans="1:7" ht="36.6" customHeight="1" thickBot="1" x14ac:dyDescent="0.35">
      <c r="A289" s="25" t="s">
        <v>802</v>
      </c>
      <c r="B289" s="233" t="s">
        <v>765</v>
      </c>
      <c r="C289" s="228" t="s">
        <v>653</v>
      </c>
      <c r="D289" s="228">
        <v>479.58</v>
      </c>
      <c r="E289" s="409">
        <v>480</v>
      </c>
      <c r="F289" s="409">
        <v>481</v>
      </c>
      <c r="G289" s="227"/>
    </row>
    <row r="290" spans="1:7" ht="33.6" customHeight="1" thickBot="1" x14ac:dyDescent="0.35">
      <c r="A290" s="25" t="s">
        <v>802</v>
      </c>
      <c r="B290" s="233" t="s">
        <v>663</v>
      </c>
      <c r="C290" s="228" t="s">
        <v>652</v>
      </c>
      <c r="D290" s="228">
        <v>3120</v>
      </c>
      <c r="E290" s="228">
        <v>3180</v>
      </c>
      <c r="F290" s="228">
        <v>3240</v>
      </c>
      <c r="G290" s="227"/>
    </row>
    <row r="291" spans="1:7" ht="112.8" customHeight="1" thickBot="1" x14ac:dyDescent="0.35">
      <c r="A291" s="25"/>
      <c r="B291" s="354" t="s">
        <v>1438</v>
      </c>
      <c r="C291" s="228"/>
      <c r="D291" s="228"/>
      <c r="E291" s="228"/>
      <c r="F291" s="228"/>
      <c r="G291" s="227"/>
    </row>
    <row r="292" spans="1:7" ht="49.2" customHeight="1" thickBot="1" x14ac:dyDescent="0.35">
      <c r="A292" s="25" t="s">
        <v>227</v>
      </c>
      <c r="B292" s="233" t="s">
        <v>798</v>
      </c>
      <c r="C292" s="228" t="s">
        <v>651</v>
      </c>
      <c r="D292" s="228">
        <v>3</v>
      </c>
      <c r="E292" s="228">
        <v>3</v>
      </c>
      <c r="F292" s="228">
        <v>3</v>
      </c>
      <c r="G292" s="227"/>
    </row>
    <row r="293" spans="1:7" ht="31.95" customHeight="1" thickBot="1" x14ac:dyDescent="0.35">
      <c r="A293" s="25" t="s">
        <v>227</v>
      </c>
      <c r="B293" s="233" t="s">
        <v>807</v>
      </c>
      <c r="C293" s="228" t="s">
        <v>652</v>
      </c>
      <c r="D293" s="228">
        <v>4400</v>
      </c>
      <c r="E293" s="228">
        <v>4900</v>
      </c>
      <c r="F293" s="228">
        <v>5300</v>
      </c>
      <c r="G293" s="227"/>
    </row>
    <row r="294" spans="1:7" ht="34.200000000000003" customHeight="1" thickBot="1" x14ac:dyDescent="0.35">
      <c r="A294" s="25" t="s">
        <v>227</v>
      </c>
      <c r="B294" s="233" t="s">
        <v>808</v>
      </c>
      <c r="C294" s="228" t="s">
        <v>652</v>
      </c>
      <c r="D294" s="228">
        <v>110000</v>
      </c>
      <c r="E294" s="228">
        <v>120000</v>
      </c>
      <c r="F294" s="228">
        <v>130000</v>
      </c>
      <c r="G294" s="227"/>
    </row>
    <row r="295" spans="1:7" ht="128.4" customHeight="1" thickBot="1" x14ac:dyDescent="0.35">
      <c r="A295" s="25"/>
      <c r="B295" s="354" t="s">
        <v>1439</v>
      </c>
      <c r="C295" s="228"/>
      <c r="D295" s="228"/>
      <c r="E295" s="228"/>
      <c r="F295" s="228"/>
      <c r="G295" s="227"/>
    </row>
    <row r="296" spans="1:7" ht="33.6" customHeight="1" thickBot="1" x14ac:dyDescent="0.35">
      <c r="A296" s="25" t="s">
        <v>227</v>
      </c>
      <c r="B296" s="234" t="s">
        <v>796</v>
      </c>
      <c r="C296" s="228" t="s">
        <v>653</v>
      </c>
      <c r="D296" s="228">
        <v>2</v>
      </c>
      <c r="E296" s="228">
        <v>2</v>
      </c>
      <c r="F296" s="228">
        <v>3</v>
      </c>
      <c r="G296" s="227"/>
    </row>
    <row r="297" spans="1:7" ht="34.200000000000003" customHeight="1" thickBot="1" x14ac:dyDescent="0.35">
      <c r="A297" s="25" t="s">
        <v>227</v>
      </c>
      <c r="B297" s="234" t="s">
        <v>1585</v>
      </c>
      <c r="C297" s="228" t="s">
        <v>653</v>
      </c>
      <c r="D297" s="228">
        <v>2</v>
      </c>
      <c r="E297" s="228">
        <v>2</v>
      </c>
      <c r="F297" s="228">
        <v>3</v>
      </c>
      <c r="G297" s="227"/>
    </row>
    <row r="298" spans="1:7" ht="31.95" customHeight="1" thickBot="1" x14ac:dyDescent="0.35">
      <c r="A298" s="25" t="s">
        <v>227</v>
      </c>
      <c r="B298" s="234" t="s">
        <v>797</v>
      </c>
      <c r="C298" s="228" t="s">
        <v>651</v>
      </c>
      <c r="D298" s="228">
        <v>1</v>
      </c>
      <c r="E298" s="228">
        <v>1</v>
      </c>
      <c r="F298" s="228">
        <v>1</v>
      </c>
      <c r="G298" s="227"/>
    </row>
    <row r="299" spans="1:7" ht="48.6" customHeight="1" thickBot="1" x14ac:dyDescent="0.35">
      <c r="A299" s="25" t="s">
        <v>227</v>
      </c>
      <c r="B299" s="235" t="s">
        <v>799</v>
      </c>
      <c r="C299" s="228" t="s">
        <v>651</v>
      </c>
      <c r="D299" s="228">
        <v>0</v>
      </c>
      <c r="E299" s="228">
        <v>2</v>
      </c>
      <c r="F299" s="228">
        <v>1</v>
      </c>
      <c r="G299" s="227"/>
    </row>
    <row r="300" spans="1:7" ht="19.2" customHeight="1" thickBot="1" x14ac:dyDescent="0.35">
      <c r="A300" s="25" t="s">
        <v>227</v>
      </c>
      <c r="B300" s="235" t="s">
        <v>800</v>
      </c>
      <c r="C300" s="228" t="s">
        <v>651</v>
      </c>
      <c r="D300" s="228">
        <v>1</v>
      </c>
      <c r="E300" s="228">
        <v>1</v>
      </c>
      <c r="F300" s="228">
        <v>1</v>
      </c>
      <c r="G300" s="227"/>
    </row>
    <row r="301" spans="1:7" ht="68.400000000000006" customHeight="1" thickBot="1" x14ac:dyDescent="0.35">
      <c r="A301" s="25" t="s">
        <v>227</v>
      </c>
      <c r="B301" s="236" t="s">
        <v>809</v>
      </c>
      <c r="C301" s="228" t="s">
        <v>653</v>
      </c>
      <c r="D301" s="228">
        <v>1</v>
      </c>
      <c r="E301" s="228">
        <v>1</v>
      </c>
      <c r="F301" s="228">
        <v>1</v>
      </c>
      <c r="G301" s="227"/>
    </row>
    <row r="302" spans="1:7" ht="31.8" thickBot="1" x14ac:dyDescent="0.35">
      <c r="A302" s="25"/>
      <c r="B302" s="231" t="s">
        <v>815</v>
      </c>
      <c r="C302" s="228"/>
      <c r="D302" s="228"/>
      <c r="E302" s="228"/>
      <c r="F302" s="228"/>
      <c r="G302" s="227" t="s">
        <v>460</v>
      </c>
    </row>
    <row r="303" spans="1:7" ht="34.200000000000003" customHeight="1" thickBot="1" x14ac:dyDescent="0.35">
      <c r="A303" s="25" t="s">
        <v>802</v>
      </c>
      <c r="B303" s="233" t="s">
        <v>114</v>
      </c>
      <c r="C303" s="228" t="s">
        <v>653</v>
      </c>
      <c r="D303" s="228"/>
      <c r="E303" s="228">
        <v>1</v>
      </c>
      <c r="F303" s="228"/>
      <c r="G303" s="227"/>
    </row>
    <row r="304" spans="1:7" ht="49.2" customHeight="1" thickBot="1" x14ac:dyDescent="0.35">
      <c r="A304" s="25"/>
      <c r="B304" s="354" t="s">
        <v>1440</v>
      </c>
      <c r="C304" s="228"/>
      <c r="D304" s="228"/>
      <c r="E304" s="228"/>
      <c r="F304" s="228"/>
      <c r="G304" s="227"/>
    </row>
    <row r="305" spans="1:7" ht="33" customHeight="1" thickBot="1" x14ac:dyDescent="0.35">
      <c r="A305" s="25" t="s">
        <v>227</v>
      </c>
      <c r="B305" s="234" t="s">
        <v>811</v>
      </c>
      <c r="C305" s="228" t="s">
        <v>653</v>
      </c>
      <c r="D305" s="228">
        <v>8</v>
      </c>
      <c r="E305" s="228">
        <v>10</v>
      </c>
      <c r="F305" s="228">
        <v>12</v>
      </c>
      <c r="G305" s="227"/>
    </row>
    <row r="306" spans="1:7" ht="21" customHeight="1" thickBot="1" x14ac:dyDescent="0.35">
      <c r="A306" s="25" t="s">
        <v>227</v>
      </c>
      <c r="B306" s="234" t="s">
        <v>812</v>
      </c>
      <c r="C306" s="228" t="s">
        <v>653</v>
      </c>
      <c r="D306" s="228">
        <v>2</v>
      </c>
      <c r="E306" s="228">
        <v>3</v>
      </c>
      <c r="F306" s="228">
        <v>4</v>
      </c>
      <c r="G306" s="227"/>
    </row>
    <row r="307" spans="1:7" ht="64.95" customHeight="1" thickBot="1" x14ac:dyDescent="0.35">
      <c r="A307" s="25"/>
      <c r="B307" s="484" t="s">
        <v>1586</v>
      </c>
      <c r="C307" s="228"/>
      <c r="D307" s="228"/>
      <c r="E307" s="228"/>
      <c r="F307" s="228"/>
      <c r="G307" s="227"/>
    </row>
    <row r="308" spans="1:7" ht="36" customHeight="1" thickBot="1" x14ac:dyDescent="0.35">
      <c r="A308" s="25" t="s">
        <v>227</v>
      </c>
      <c r="B308" s="237" t="s">
        <v>1587</v>
      </c>
      <c r="C308" s="228" t="s">
        <v>653</v>
      </c>
      <c r="D308" s="228">
        <v>12000</v>
      </c>
      <c r="E308" s="228">
        <v>12100</v>
      </c>
      <c r="F308" s="228">
        <v>12200</v>
      </c>
      <c r="G308" s="227"/>
    </row>
    <row r="309" spans="1:7" ht="33.6" customHeight="1" thickBot="1" x14ac:dyDescent="0.35">
      <c r="A309" s="25" t="s">
        <v>227</v>
      </c>
      <c r="B309" s="237" t="s">
        <v>813</v>
      </c>
      <c r="C309" s="228" t="s">
        <v>1302</v>
      </c>
      <c r="D309" s="228">
        <v>10</v>
      </c>
      <c r="E309" s="228">
        <v>11</v>
      </c>
      <c r="F309" s="228">
        <v>12</v>
      </c>
      <c r="G309" s="227"/>
    </row>
    <row r="310" spans="1:7" ht="51" customHeight="1" thickBot="1" x14ac:dyDescent="0.35">
      <c r="A310" s="25"/>
      <c r="B310" s="486" t="s">
        <v>1588</v>
      </c>
      <c r="C310" s="228"/>
      <c r="D310" s="228"/>
      <c r="E310" s="228"/>
      <c r="F310" s="228"/>
      <c r="G310" s="227"/>
    </row>
    <row r="311" spans="1:7" ht="24" customHeight="1" thickBot="1" x14ac:dyDescent="0.35">
      <c r="A311" s="25" t="s">
        <v>227</v>
      </c>
      <c r="B311" s="237" t="s">
        <v>814</v>
      </c>
      <c r="C311" s="228" t="s">
        <v>651</v>
      </c>
      <c r="D311" s="228">
        <v>1</v>
      </c>
      <c r="E311" s="228">
        <v>1</v>
      </c>
      <c r="F311" s="228">
        <v>1</v>
      </c>
      <c r="G311" s="227"/>
    </row>
    <row r="312" spans="1:7" ht="21.6" customHeight="1" thickBot="1" x14ac:dyDescent="0.35">
      <c r="A312" s="25" t="s">
        <v>227</v>
      </c>
      <c r="B312" s="235" t="s">
        <v>1589</v>
      </c>
      <c r="C312" s="228" t="s">
        <v>651</v>
      </c>
      <c r="D312" s="228">
        <v>1</v>
      </c>
      <c r="E312" s="228">
        <v>1</v>
      </c>
      <c r="F312" s="228">
        <v>1</v>
      </c>
      <c r="G312" s="227"/>
    </row>
    <row r="313" spans="1:7" ht="37.200000000000003" customHeight="1" thickBot="1" x14ac:dyDescent="0.35">
      <c r="A313" s="25"/>
      <c r="B313" s="231" t="s">
        <v>816</v>
      </c>
      <c r="C313" s="228"/>
      <c r="D313" s="228"/>
      <c r="E313" s="228"/>
      <c r="F313" s="228"/>
      <c r="G313" s="227" t="s">
        <v>462</v>
      </c>
    </row>
    <row r="314" spans="1:7" ht="76.2" customHeight="1" thickBot="1" x14ac:dyDescent="0.35">
      <c r="A314" s="25"/>
      <c r="B314" s="354" t="s">
        <v>1441</v>
      </c>
      <c r="C314" s="228"/>
      <c r="D314" s="228"/>
      <c r="E314" s="228"/>
      <c r="F314" s="228"/>
      <c r="G314" s="227"/>
    </row>
    <row r="315" spans="1:7" ht="45.6" customHeight="1" thickBot="1" x14ac:dyDescent="0.35">
      <c r="A315" s="25" t="s">
        <v>227</v>
      </c>
      <c r="B315" s="237" t="s">
        <v>1590</v>
      </c>
      <c r="C315" s="228" t="s">
        <v>653</v>
      </c>
      <c r="D315" s="228">
        <v>4</v>
      </c>
      <c r="E315" s="228">
        <v>4</v>
      </c>
      <c r="F315" s="228">
        <v>4</v>
      </c>
      <c r="G315" s="227"/>
    </row>
    <row r="316" spans="1:7" ht="54" customHeight="1" thickBot="1" x14ac:dyDescent="0.35">
      <c r="A316" s="25" t="s">
        <v>227</v>
      </c>
      <c r="B316" s="195" t="s">
        <v>1591</v>
      </c>
      <c r="C316" s="228" t="s">
        <v>653</v>
      </c>
      <c r="D316" s="228">
        <v>3</v>
      </c>
      <c r="E316" s="228">
        <v>4</v>
      </c>
      <c r="F316" s="228">
        <v>4</v>
      </c>
      <c r="G316" s="227"/>
    </row>
    <row r="317" spans="1:7" ht="27.6" customHeight="1" thickBot="1" x14ac:dyDescent="0.35">
      <c r="A317" s="25" t="s">
        <v>227</v>
      </c>
      <c r="B317" s="237" t="s">
        <v>817</v>
      </c>
      <c r="C317" s="228" t="s">
        <v>653</v>
      </c>
      <c r="D317" s="228">
        <v>1050</v>
      </c>
      <c r="E317" s="228">
        <v>1075</v>
      </c>
      <c r="F317" s="228">
        <v>1100</v>
      </c>
      <c r="G317" s="227"/>
    </row>
    <row r="318" spans="1:7" ht="22.95" customHeight="1" thickBot="1" x14ac:dyDescent="0.35">
      <c r="A318" s="25" t="s">
        <v>227</v>
      </c>
      <c r="B318" s="237" t="s">
        <v>1592</v>
      </c>
      <c r="C318" s="228" t="s">
        <v>653</v>
      </c>
      <c r="D318" s="228">
        <v>60</v>
      </c>
      <c r="E318" s="228">
        <v>60</v>
      </c>
      <c r="F318" s="228">
        <v>60</v>
      </c>
      <c r="G318" s="227"/>
    </row>
    <row r="319" spans="1:7" ht="33.6" customHeight="1" thickBot="1" x14ac:dyDescent="0.35">
      <c r="A319" s="25" t="s">
        <v>227</v>
      </c>
      <c r="B319" s="236" t="s">
        <v>1593</v>
      </c>
      <c r="C319" s="228" t="s">
        <v>653</v>
      </c>
      <c r="D319" s="228">
        <v>2000</v>
      </c>
      <c r="E319" s="228">
        <v>2100</v>
      </c>
      <c r="F319" s="228">
        <v>2200</v>
      </c>
      <c r="G319" s="227"/>
    </row>
    <row r="320" spans="1:7" ht="16.2" customHeight="1" thickBot="1" x14ac:dyDescent="0.35">
      <c r="A320" s="741" t="s">
        <v>821</v>
      </c>
      <c r="B320" s="742"/>
      <c r="C320" s="742"/>
      <c r="D320" s="742"/>
      <c r="E320" s="742"/>
      <c r="F320" s="742"/>
      <c r="G320" s="743"/>
    </row>
    <row r="321" spans="1:7" ht="31.8" thickBot="1" x14ac:dyDescent="0.35">
      <c r="A321" s="25"/>
      <c r="B321" s="231" t="s">
        <v>1442</v>
      </c>
      <c r="C321" s="228"/>
      <c r="D321" s="228"/>
      <c r="E321" s="228"/>
      <c r="F321" s="228"/>
      <c r="G321" s="227"/>
    </row>
    <row r="322" spans="1:7" ht="31.8" thickBot="1" x14ac:dyDescent="0.35">
      <c r="A322" s="25" t="s">
        <v>802</v>
      </c>
      <c r="B322" s="233" t="s">
        <v>676</v>
      </c>
      <c r="C322" s="228" t="s">
        <v>646</v>
      </c>
      <c r="D322" s="228">
        <v>75</v>
      </c>
      <c r="E322" s="228">
        <v>85</v>
      </c>
      <c r="F322" s="228">
        <v>90</v>
      </c>
      <c r="G322" s="227"/>
    </row>
    <row r="323" spans="1:7" ht="31.8" thickBot="1" x14ac:dyDescent="0.35">
      <c r="A323" s="25" t="s">
        <v>802</v>
      </c>
      <c r="B323" s="233" t="s">
        <v>1443</v>
      </c>
      <c r="C323" s="228" t="s">
        <v>651</v>
      </c>
      <c r="D323" s="228">
        <v>2</v>
      </c>
      <c r="E323" s="228">
        <v>2</v>
      </c>
      <c r="F323" s="228">
        <v>2</v>
      </c>
      <c r="G323" s="227"/>
    </row>
    <row r="324" spans="1:7" ht="31.8" thickBot="1" x14ac:dyDescent="0.35">
      <c r="A324" s="25"/>
      <c r="B324" s="354" t="s">
        <v>1444</v>
      </c>
      <c r="C324" s="228"/>
      <c r="D324" s="228"/>
      <c r="E324" s="228"/>
      <c r="F324" s="228"/>
      <c r="G324" s="227"/>
    </row>
    <row r="325" spans="1:7" ht="47.4" thickBot="1" x14ac:dyDescent="0.35">
      <c r="A325" s="25" t="s">
        <v>227</v>
      </c>
      <c r="B325" s="235" t="s">
        <v>1445</v>
      </c>
      <c r="C325" s="228" t="s">
        <v>653</v>
      </c>
      <c r="D325" s="228">
        <v>0</v>
      </c>
      <c r="E325" s="228">
        <v>1</v>
      </c>
      <c r="F325" s="228">
        <v>1</v>
      </c>
      <c r="G325" s="227"/>
    </row>
    <row r="326" spans="1:7" ht="16.95" customHeight="1" thickBot="1" x14ac:dyDescent="0.35">
      <c r="A326" s="25" t="s">
        <v>227</v>
      </c>
      <c r="B326" s="235" t="s">
        <v>1446</v>
      </c>
      <c r="C326" s="228" t="s">
        <v>653</v>
      </c>
      <c r="D326" s="228">
        <v>1</v>
      </c>
      <c r="E326" s="228"/>
      <c r="F326" s="228"/>
      <c r="G326" s="227"/>
    </row>
    <row r="327" spans="1:7" ht="16.2" thickBot="1" x14ac:dyDescent="0.35">
      <c r="A327" s="25" t="s">
        <v>227</v>
      </c>
      <c r="B327" s="235" t="s">
        <v>1447</v>
      </c>
      <c r="C327" s="228" t="s">
        <v>651</v>
      </c>
      <c r="D327" s="228"/>
      <c r="E327" s="228"/>
      <c r="F327" s="228"/>
      <c r="G327" s="227"/>
    </row>
    <row r="328" spans="1:7" ht="46.95" customHeight="1" thickBot="1" x14ac:dyDescent="0.35">
      <c r="A328" s="25"/>
      <c r="B328" s="490" t="s">
        <v>1450</v>
      </c>
      <c r="C328" s="187"/>
      <c r="D328" s="228"/>
      <c r="E328" s="228"/>
      <c r="F328" s="228"/>
      <c r="G328" s="227"/>
    </row>
    <row r="329" spans="1:7" ht="16.2" thickBot="1" x14ac:dyDescent="0.35">
      <c r="A329" s="25" t="s">
        <v>227</v>
      </c>
      <c r="B329" s="235" t="s">
        <v>1448</v>
      </c>
      <c r="C329" s="487" t="s">
        <v>653</v>
      </c>
      <c r="D329" s="228">
        <v>2</v>
      </c>
      <c r="E329" s="228">
        <v>2</v>
      </c>
      <c r="F329" s="228">
        <v>2</v>
      </c>
      <c r="G329" s="227"/>
    </row>
    <row r="330" spans="1:7" ht="31.8" thickBot="1" x14ac:dyDescent="0.35">
      <c r="A330" s="25" t="s">
        <v>227</v>
      </c>
      <c r="B330" s="235" t="s">
        <v>1449</v>
      </c>
      <c r="C330" s="487" t="s">
        <v>651</v>
      </c>
      <c r="D330" s="228">
        <v>20</v>
      </c>
      <c r="E330" s="228">
        <v>20</v>
      </c>
      <c r="F330" s="228">
        <v>20</v>
      </c>
      <c r="G330" s="227"/>
    </row>
    <row r="331" spans="1:7" ht="31.8" thickBot="1" x14ac:dyDescent="0.35">
      <c r="A331" s="25" t="s">
        <v>227</v>
      </c>
      <c r="B331" s="236" t="s">
        <v>1594</v>
      </c>
      <c r="C331" s="487" t="s">
        <v>651</v>
      </c>
      <c r="D331" s="228">
        <v>2</v>
      </c>
      <c r="E331" s="228">
        <v>2</v>
      </c>
      <c r="F331" s="228">
        <v>2</v>
      </c>
      <c r="G331" s="227"/>
    </row>
    <row r="332" spans="1:7" ht="42" thickBot="1" x14ac:dyDescent="0.35">
      <c r="A332" s="25"/>
      <c r="B332" s="488" t="s">
        <v>1451</v>
      </c>
      <c r="C332" s="187"/>
      <c r="D332" s="228"/>
      <c r="E332" s="228"/>
      <c r="F332" s="228"/>
      <c r="G332" s="227"/>
    </row>
    <row r="333" spans="1:7" ht="21" customHeight="1" thickBot="1" x14ac:dyDescent="0.35">
      <c r="A333" s="25" t="s">
        <v>227</v>
      </c>
      <c r="B333" s="489" t="s">
        <v>1453</v>
      </c>
      <c r="C333" s="487" t="s">
        <v>651</v>
      </c>
      <c r="D333" s="228"/>
      <c r="E333" s="228"/>
      <c r="F333" s="228">
        <v>1</v>
      </c>
      <c r="G333" s="227"/>
    </row>
    <row r="334" spans="1:7" ht="31.8" thickBot="1" x14ac:dyDescent="0.35">
      <c r="A334" s="25"/>
      <c r="B334" s="490" t="s">
        <v>1452</v>
      </c>
      <c r="C334" s="487"/>
      <c r="D334" s="228"/>
      <c r="E334" s="228"/>
      <c r="F334" s="228"/>
      <c r="G334" s="227"/>
    </row>
    <row r="335" spans="1:7" ht="21.6" customHeight="1" thickBot="1" x14ac:dyDescent="0.35">
      <c r="A335" s="25" t="s">
        <v>227</v>
      </c>
      <c r="B335" s="489" t="s">
        <v>1453</v>
      </c>
      <c r="C335" s="487" t="s">
        <v>651</v>
      </c>
      <c r="D335" s="228"/>
      <c r="E335" s="228"/>
      <c r="F335" s="228">
        <v>1</v>
      </c>
      <c r="G335" s="227"/>
    </row>
    <row r="336" spans="1:7" ht="16.2" customHeight="1" thickBot="1" x14ac:dyDescent="0.35">
      <c r="A336" s="741" t="s">
        <v>837</v>
      </c>
      <c r="B336" s="742"/>
      <c r="C336" s="742"/>
      <c r="D336" s="742"/>
      <c r="E336" s="742"/>
      <c r="F336" s="742"/>
      <c r="G336" s="743"/>
    </row>
    <row r="337" spans="1:7" ht="47.4" thickBot="1" x14ac:dyDescent="0.35">
      <c r="A337" s="25"/>
      <c r="B337" s="231" t="s">
        <v>1025</v>
      </c>
      <c r="C337" s="228"/>
      <c r="D337" s="228"/>
      <c r="E337" s="228"/>
      <c r="F337" s="228"/>
      <c r="G337" s="227" t="s">
        <v>287</v>
      </c>
    </row>
    <row r="338" spans="1:7" ht="31.8" thickBot="1" x14ac:dyDescent="0.35">
      <c r="A338" s="25" t="s">
        <v>802</v>
      </c>
      <c r="B338" s="233" t="s">
        <v>1595</v>
      </c>
      <c r="C338" s="228" t="s">
        <v>646</v>
      </c>
      <c r="D338" s="228">
        <v>4</v>
      </c>
      <c r="E338" s="228">
        <v>5</v>
      </c>
      <c r="F338" s="228">
        <v>6</v>
      </c>
      <c r="G338" s="227"/>
    </row>
    <row r="339" spans="1:7" ht="31.8" thickBot="1" x14ac:dyDescent="0.35">
      <c r="A339" s="25" t="s">
        <v>802</v>
      </c>
      <c r="B339" s="233" t="s">
        <v>1596</v>
      </c>
      <c r="C339" s="228" t="s">
        <v>1026</v>
      </c>
      <c r="D339" s="471">
        <v>1.03</v>
      </c>
      <c r="E339" s="471">
        <v>1.06</v>
      </c>
      <c r="F339" s="471">
        <v>1.08</v>
      </c>
      <c r="G339" s="227"/>
    </row>
    <row r="340" spans="1:7" ht="31.8" thickBot="1" x14ac:dyDescent="0.35">
      <c r="A340" s="25" t="s">
        <v>802</v>
      </c>
      <c r="B340" s="233" t="s">
        <v>1027</v>
      </c>
      <c r="C340" s="228" t="s">
        <v>653</v>
      </c>
      <c r="D340" s="471">
        <v>15</v>
      </c>
      <c r="E340" s="471">
        <v>20</v>
      </c>
      <c r="F340" s="471">
        <v>30</v>
      </c>
      <c r="G340" s="417"/>
    </row>
    <row r="341" spans="1:7" ht="47.4" thickBot="1" x14ac:dyDescent="0.35">
      <c r="A341" s="25"/>
      <c r="B341" s="412" t="s">
        <v>1024</v>
      </c>
      <c r="C341" s="228"/>
      <c r="D341" s="228"/>
      <c r="E341" s="228"/>
      <c r="F341" s="228"/>
      <c r="G341" s="227"/>
    </row>
    <row r="342" spans="1:7" ht="20.399999999999999" customHeight="1" thickBot="1" x14ac:dyDescent="0.35">
      <c r="A342" s="25" t="s">
        <v>227</v>
      </c>
      <c r="B342" s="238" t="s">
        <v>1028</v>
      </c>
      <c r="C342" s="228" t="s">
        <v>1026</v>
      </c>
      <c r="D342" s="471">
        <v>0</v>
      </c>
      <c r="E342" s="471">
        <v>1</v>
      </c>
      <c r="F342" s="471">
        <v>1</v>
      </c>
      <c r="G342" s="227"/>
    </row>
    <row r="343" spans="1:7" ht="21" customHeight="1" thickBot="1" x14ac:dyDescent="0.35">
      <c r="A343" s="25" t="s">
        <v>227</v>
      </c>
      <c r="B343" s="238" t="s">
        <v>1029</v>
      </c>
      <c r="C343" s="228" t="s">
        <v>1026</v>
      </c>
      <c r="D343" s="471">
        <v>1.5</v>
      </c>
      <c r="E343" s="471">
        <v>4.3</v>
      </c>
      <c r="F343" s="471">
        <v>4.4000000000000004</v>
      </c>
      <c r="G343" s="227"/>
    </row>
    <row r="344" spans="1:7" ht="18.75" customHeight="1" thickBot="1" x14ac:dyDescent="0.35">
      <c r="A344" s="25"/>
      <c r="B344" s="496" t="s">
        <v>1469</v>
      </c>
      <c r="C344" s="228"/>
      <c r="D344" s="228"/>
      <c r="E344" s="228"/>
      <c r="F344" s="228"/>
      <c r="G344" s="227" t="s">
        <v>290</v>
      </c>
    </row>
    <row r="345" spans="1:7" ht="18.600000000000001" customHeight="1" thickBot="1" x14ac:dyDescent="0.35">
      <c r="A345" s="25" t="s">
        <v>802</v>
      </c>
      <c r="B345" s="238" t="s">
        <v>918</v>
      </c>
      <c r="C345" s="228" t="s">
        <v>651</v>
      </c>
      <c r="D345" s="228">
        <v>140</v>
      </c>
      <c r="E345" s="228">
        <v>130</v>
      </c>
      <c r="F345" s="228">
        <v>110</v>
      </c>
      <c r="G345" s="227"/>
    </row>
    <row r="346" spans="1:7" ht="31.8" thickBot="1" x14ac:dyDescent="0.35">
      <c r="A346" s="25"/>
      <c r="B346" s="412" t="s">
        <v>1031</v>
      </c>
      <c r="C346" s="228"/>
      <c r="D346" s="228"/>
      <c r="E346" s="228"/>
      <c r="F346" s="228"/>
      <c r="G346" s="227"/>
    </row>
    <row r="347" spans="1:7" ht="22.95" customHeight="1" thickBot="1" x14ac:dyDescent="0.35">
      <c r="A347" s="25" t="s">
        <v>227</v>
      </c>
      <c r="B347" s="238" t="s">
        <v>1030</v>
      </c>
      <c r="C347" s="228" t="s">
        <v>651</v>
      </c>
      <c r="D347" s="471">
        <v>1</v>
      </c>
      <c r="E347" s="471">
        <v>1</v>
      </c>
      <c r="F347" s="471">
        <v>1</v>
      </c>
      <c r="G347" s="227"/>
    </row>
    <row r="348" spans="1:7" ht="24" customHeight="1" thickBot="1" x14ac:dyDescent="0.35">
      <c r="A348" s="25" t="s">
        <v>227</v>
      </c>
      <c r="B348" s="238" t="s">
        <v>1597</v>
      </c>
      <c r="C348" s="228" t="s">
        <v>651</v>
      </c>
      <c r="D348" s="471">
        <v>1</v>
      </c>
      <c r="E348" s="471">
        <v>1</v>
      </c>
      <c r="F348" s="471">
        <v>2</v>
      </c>
      <c r="G348" s="227"/>
    </row>
    <row r="349" spans="1:7" ht="34.200000000000003" customHeight="1" thickBot="1" x14ac:dyDescent="0.35">
      <c r="A349" s="25" t="s">
        <v>227</v>
      </c>
      <c r="B349" s="238" t="s">
        <v>1032</v>
      </c>
      <c r="C349" s="228" t="s">
        <v>651</v>
      </c>
      <c r="D349" s="471">
        <v>0</v>
      </c>
      <c r="E349" s="471">
        <v>1</v>
      </c>
      <c r="F349" s="471">
        <v>1</v>
      </c>
      <c r="G349" s="227"/>
    </row>
    <row r="350" spans="1:7" ht="39" customHeight="1" thickBot="1" x14ac:dyDescent="0.35">
      <c r="A350" s="25" t="s">
        <v>227</v>
      </c>
      <c r="B350" s="238" t="s">
        <v>1033</v>
      </c>
      <c r="C350" s="228" t="s">
        <v>651</v>
      </c>
      <c r="D350" s="471">
        <v>20</v>
      </c>
      <c r="E350" s="471">
        <v>20</v>
      </c>
      <c r="F350" s="471">
        <v>20</v>
      </c>
      <c r="G350" s="227"/>
    </row>
    <row r="351" spans="1:7" ht="31.8" thickBot="1" x14ac:dyDescent="0.35">
      <c r="A351" s="25" t="s">
        <v>227</v>
      </c>
      <c r="B351" s="238" t="s">
        <v>1034</v>
      </c>
      <c r="C351" s="228" t="s">
        <v>889</v>
      </c>
      <c r="D351" s="471"/>
      <c r="E351" s="471"/>
      <c r="F351" s="471">
        <v>1</v>
      </c>
      <c r="G351" s="227"/>
    </row>
    <row r="352" spans="1:7" ht="25.2" customHeight="1" thickBot="1" x14ac:dyDescent="0.35">
      <c r="A352" s="25" t="s">
        <v>227</v>
      </c>
      <c r="B352" s="238" t="s">
        <v>1035</v>
      </c>
      <c r="C352" s="228" t="s">
        <v>651</v>
      </c>
      <c r="D352" s="471">
        <v>16</v>
      </c>
      <c r="E352" s="471">
        <v>15</v>
      </c>
      <c r="F352" s="471">
        <v>13</v>
      </c>
      <c r="G352" s="227"/>
    </row>
    <row r="353" spans="1:7" ht="31.8" customHeight="1" thickBot="1" x14ac:dyDescent="0.35">
      <c r="A353" s="25"/>
      <c r="B353" s="412" t="s">
        <v>1036</v>
      </c>
      <c r="C353" s="228"/>
      <c r="D353" s="228"/>
      <c r="E353" s="228"/>
      <c r="F353" s="228"/>
      <c r="G353" s="227"/>
    </row>
    <row r="354" spans="1:7" ht="37.950000000000003" customHeight="1" thickBot="1" x14ac:dyDescent="0.35">
      <c r="A354" s="25" t="s">
        <v>227</v>
      </c>
      <c r="B354" s="238" t="s">
        <v>1037</v>
      </c>
      <c r="C354" s="228" t="s">
        <v>1026</v>
      </c>
      <c r="D354" s="228">
        <v>0</v>
      </c>
      <c r="E354" s="228">
        <v>0</v>
      </c>
      <c r="F354" s="409">
        <v>0.8</v>
      </c>
      <c r="G354" s="227"/>
    </row>
    <row r="355" spans="1:7" ht="31.8" thickBot="1" x14ac:dyDescent="0.35">
      <c r="A355" s="25" t="s">
        <v>227</v>
      </c>
      <c r="B355" s="238" t="s">
        <v>1598</v>
      </c>
      <c r="C355" s="228" t="s">
        <v>1026</v>
      </c>
      <c r="D355" s="409">
        <v>2</v>
      </c>
      <c r="E355" s="409">
        <v>5</v>
      </c>
      <c r="F355" s="409">
        <v>1.5</v>
      </c>
      <c r="G355" s="418"/>
    </row>
    <row r="356" spans="1:7" ht="16.2" thickBot="1" x14ac:dyDescent="0.35">
      <c r="A356" s="25" t="s">
        <v>227</v>
      </c>
      <c r="B356" s="238" t="s">
        <v>1038</v>
      </c>
      <c r="C356" s="228" t="s">
        <v>653</v>
      </c>
      <c r="D356" s="228">
        <v>0</v>
      </c>
      <c r="E356" s="228">
        <v>0</v>
      </c>
      <c r="F356" s="228">
        <v>1</v>
      </c>
      <c r="G356" s="227"/>
    </row>
    <row r="357" spans="1:7" ht="16.2" thickBot="1" x14ac:dyDescent="0.35">
      <c r="A357" s="25" t="s">
        <v>227</v>
      </c>
      <c r="B357" s="238" t="s">
        <v>1039</v>
      </c>
      <c r="C357" s="228" t="s">
        <v>653</v>
      </c>
      <c r="D357" s="228"/>
      <c r="E357" s="228"/>
      <c r="F357" s="228">
        <v>1</v>
      </c>
      <c r="G357" s="227"/>
    </row>
    <row r="358" spans="1:7" ht="31.8" thickBot="1" x14ac:dyDescent="0.35">
      <c r="A358" s="25" t="s">
        <v>227</v>
      </c>
      <c r="B358" s="238" t="s">
        <v>1040</v>
      </c>
      <c r="C358" s="228" t="s">
        <v>653</v>
      </c>
      <c r="D358" s="228">
        <v>0</v>
      </c>
      <c r="E358" s="228">
        <v>0</v>
      </c>
      <c r="F358" s="228">
        <v>1</v>
      </c>
      <c r="G358" s="227"/>
    </row>
    <row r="359" spans="1:7" ht="31.8" thickBot="1" x14ac:dyDescent="0.35">
      <c r="A359" s="25"/>
      <c r="B359" s="496" t="s">
        <v>1470</v>
      </c>
      <c r="C359" s="228"/>
      <c r="D359" s="228"/>
      <c r="E359" s="228"/>
      <c r="F359" s="228"/>
      <c r="G359" s="227" t="s">
        <v>478</v>
      </c>
    </row>
    <row r="360" spans="1:7" ht="16.2" thickBot="1" x14ac:dyDescent="0.35">
      <c r="A360" s="25" t="s">
        <v>802</v>
      </c>
      <c r="B360" s="238" t="s">
        <v>1041</v>
      </c>
      <c r="C360" s="228" t="s">
        <v>653</v>
      </c>
      <c r="D360" s="228"/>
      <c r="E360" s="228"/>
      <c r="F360" s="228">
        <v>1</v>
      </c>
      <c r="G360" s="227"/>
    </row>
    <row r="361" spans="1:7" ht="31.8" thickBot="1" x14ac:dyDescent="0.35">
      <c r="A361" s="25"/>
      <c r="B361" s="412" t="s">
        <v>1042</v>
      </c>
      <c r="C361" s="228"/>
      <c r="D361" s="228"/>
      <c r="E361" s="228"/>
      <c r="F361" s="228"/>
      <c r="G361" s="227"/>
    </row>
    <row r="362" spans="1:7" ht="16.2" thickBot="1" x14ac:dyDescent="0.35">
      <c r="A362" s="25" t="s">
        <v>227</v>
      </c>
      <c r="B362" s="238" t="s">
        <v>1043</v>
      </c>
      <c r="C362" s="228" t="s">
        <v>653</v>
      </c>
      <c r="D362" s="228">
        <v>10</v>
      </c>
      <c r="E362" s="228">
        <v>20</v>
      </c>
      <c r="F362" s="228">
        <v>20</v>
      </c>
      <c r="G362" s="227"/>
    </row>
    <row r="363" spans="1:7" ht="31.8" thickBot="1" x14ac:dyDescent="0.35">
      <c r="A363" s="25"/>
      <c r="B363" s="496" t="s">
        <v>1471</v>
      </c>
      <c r="C363" s="228"/>
      <c r="D363" s="228"/>
      <c r="E363" s="228"/>
      <c r="F363" s="228"/>
      <c r="G363" s="227" t="s">
        <v>296</v>
      </c>
    </row>
    <row r="364" spans="1:7" ht="34.950000000000003" customHeight="1" thickBot="1" x14ac:dyDescent="0.35">
      <c r="A364" s="25" t="s">
        <v>802</v>
      </c>
      <c r="B364" s="238" t="s">
        <v>1046</v>
      </c>
      <c r="C364" s="228" t="s">
        <v>1044</v>
      </c>
      <c r="D364" s="228">
        <v>40</v>
      </c>
      <c r="E364" s="228">
        <v>45</v>
      </c>
      <c r="F364" s="228">
        <v>55</v>
      </c>
      <c r="G364" s="227"/>
    </row>
    <row r="365" spans="1:7" ht="31.8" thickBot="1" x14ac:dyDescent="0.35">
      <c r="A365" s="25" t="s">
        <v>802</v>
      </c>
      <c r="B365" s="238" t="s">
        <v>1045</v>
      </c>
      <c r="C365" s="228" t="s">
        <v>1044</v>
      </c>
      <c r="D365" s="228">
        <v>16</v>
      </c>
      <c r="E365" s="228">
        <v>20</v>
      </c>
      <c r="F365" s="228">
        <v>25</v>
      </c>
      <c r="G365" s="227"/>
    </row>
    <row r="366" spans="1:7" ht="31.8" thickBot="1" x14ac:dyDescent="0.35">
      <c r="A366" s="25" t="s">
        <v>802</v>
      </c>
      <c r="B366" s="238" t="s">
        <v>685</v>
      </c>
      <c r="C366" s="228" t="s">
        <v>653</v>
      </c>
      <c r="D366" s="228">
        <v>4</v>
      </c>
      <c r="E366" s="228">
        <v>5</v>
      </c>
      <c r="F366" s="228">
        <v>6</v>
      </c>
      <c r="G366" s="227"/>
    </row>
    <row r="367" spans="1:7" ht="31.8" thickBot="1" x14ac:dyDescent="0.35">
      <c r="A367" s="25"/>
      <c r="B367" s="412" t="s">
        <v>1114</v>
      </c>
      <c r="C367" s="228"/>
      <c r="D367" s="228"/>
      <c r="E367" s="228"/>
      <c r="F367" s="228"/>
      <c r="G367" s="227"/>
    </row>
    <row r="368" spans="1:7" ht="31.8" thickBot="1" x14ac:dyDescent="0.35">
      <c r="A368" s="25" t="s">
        <v>227</v>
      </c>
      <c r="B368" s="238" t="s">
        <v>1115</v>
      </c>
      <c r="C368" s="228" t="s">
        <v>653</v>
      </c>
      <c r="D368" s="228">
        <v>2</v>
      </c>
      <c r="E368" s="228">
        <v>2</v>
      </c>
      <c r="F368" s="228">
        <v>2</v>
      </c>
      <c r="G368" s="227"/>
    </row>
    <row r="369" spans="1:7" ht="54.6" customHeight="1" thickBot="1" x14ac:dyDescent="0.35">
      <c r="A369" s="25"/>
      <c r="B369" s="496" t="s">
        <v>1472</v>
      </c>
      <c r="C369" s="228"/>
      <c r="D369" s="228"/>
      <c r="E369" s="228"/>
      <c r="F369" s="228"/>
      <c r="G369" s="227" t="s">
        <v>484</v>
      </c>
    </row>
    <row r="370" spans="1:7" ht="47.4" thickBot="1" x14ac:dyDescent="0.35">
      <c r="A370" s="25" t="s">
        <v>802</v>
      </c>
      <c r="B370" s="238" t="s">
        <v>771</v>
      </c>
      <c r="C370" s="228" t="s">
        <v>646</v>
      </c>
      <c r="D370" s="409">
        <v>27</v>
      </c>
      <c r="E370" s="409">
        <v>29</v>
      </c>
      <c r="F370" s="409">
        <v>31</v>
      </c>
      <c r="G370" s="227"/>
    </row>
    <row r="371" spans="1:7" ht="47.4" thickBot="1" x14ac:dyDescent="0.35">
      <c r="A371" s="25" t="s">
        <v>802</v>
      </c>
      <c r="B371" s="238" t="s">
        <v>1047</v>
      </c>
      <c r="C371" s="228" t="s">
        <v>653</v>
      </c>
      <c r="D371" s="228">
        <v>1</v>
      </c>
      <c r="E371" s="228">
        <v>1</v>
      </c>
      <c r="F371" s="228">
        <v>1</v>
      </c>
      <c r="G371" s="227"/>
    </row>
    <row r="372" spans="1:7" ht="31.8" thickBot="1" x14ac:dyDescent="0.35">
      <c r="A372" s="25"/>
      <c r="B372" s="412" t="s">
        <v>1048</v>
      </c>
      <c r="C372" s="228"/>
      <c r="D372" s="228"/>
      <c r="E372" s="228"/>
      <c r="F372" s="228"/>
      <c r="G372" s="227"/>
    </row>
    <row r="373" spans="1:7" ht="31.8" thickBot="1" x14ac:dyDescent="0.35">
      <c r="A373" s="25" t="s">
        <v>227</v>
      </c>
      <c r="B373" s="238" t="s">
        <v>1049</v>
      </c>
      <c r="C373" s="228" t="s">
        <v>653</v>
      </c>
      <c r="D373" s="228">
        <v>0</v>
      </c>
      <c r="E373" s="228">
        <v>1</v>
      </c>
      <c r="F373" s="228">
        <v>1</v>
      </c>
      <c r="G373" s="227"/>
    </row>
    <row r="374" spans="1:7" ht="47.4" thickBot="1" x14ac:dyDescent="0.35">
      <c r="A374" s="25"/>
      <c r="B374" s="412" t="s">
        <v>1050</v>
      </c>
      <c r="C374" s="228"/>
      <c r="D374" s="228"/>
      <c r="E374" s="228"/>
      <c r="F374" s="228"/>
      <c r="G374" s="227"/>
    </row>
    <row r="375" spans="1:7" ht="16.2" thickBot="1" x14ac:dyDescent="0.35">
      <c r="A375" s="25" t="s">
        <v>227</v>
      </c>
      <c r="B375" s="238" t="s">
        <v>1051</v>
      </c>
      <c r="C375" s="228" t="s">
        <v>653</v>
      </c>
      <c r="D375" s="228"/>
      <c r="E375" s="228"/>
      <c r="F375" s="471">
        <v>1</v>
      </c>
      <c r="G375" s="227"/>
    </row>
    <row r="376" spans="1:7" ht="54.6" customHeight="1" thickBot="1" x14ac:dyDescent="0.35">
      <c r="A376" s="25"/>
      <c r="B376" s="496" t="s">
        <v>1052</v>
      </c>
      <c r="C376" s="228"/>
      <c r="D376" s="228"/>
      <c r="E376" s="228"/>
      <c r="F376" s="228"/>
      <c r="G376" s="227" t="s">
        <v>305</v>
      </c>
    </row>
    <row r="377" spans="1:7" ht="44.4" customHeight="1" thickBot="1" x14ac:dyDescent="0.35">
      <c r="A377" s="25" t="s">
        <v>802</v>
      </c>
      <c r="B377" s="238" t="s">
        <v>1053</v>
      </c>
      <c r="C377" s="228" t="s">
        <v>1054</v>
      </c>
      <c r="D377" s="228">
        <v>36</v>
      </c>
      <c r="E377" s="228">
        <v>30</v>
      </c>
      <c r="F377" s="228">
        <v>25</v>
      </c>
      <c r="G377" s="227"/>
    </row>
    <row r="378" spans="1:7" ht="16.2" thickBot="1" x14ac:dyDescent="0.35">
      <c r="A378" s="25" t="s">
        <v>802</v>
      </c>
      <c r="B378" s="238" t="s">
        <v>118</v>
      </c>
      <c r="C378" s="228" t="s">
        <v>683</v>
      </c>
      <c r="D378" s="228">
        <v>76.25</v>
      </c>
      <c r="E378" s="228">
        <v>76.25</v>
      </c>
      <c r="F378" s="228">
        <v>76.25</v>
      </c>
      <c r="G378" s="227"/>
    </row>
    <row r="379" spans="1:7" ht="47.4" thickBot="1" x14ac:dyDescent="0.35">
      <c r="A379" s="25"/>
      <c r="B379" s="412" t="s">
        <v>1056</v>
      </c>
      <c r="C379" s="228"/>
      <c r="D379" s="228"/>
      <c r="E379" s="228"/>
      <c r="F379" s="228"/>
      <c r="G379" s="227" t="s">
        <v>1063</v>
      </c>
    </row>
    <row r="380" spans="1:7" ht="31.8" thickBot="1" x14ac:dyDescent="0.35">
      <c r="A380" s="25" t="s">
        <v>227</v>
      </c>
      <c r="B380" s="238" t="s">
        <v>1599</v>
      </c>
      <c r="C380" s="419" t="s">
        <v>1057</v>
      </c>
      <c r="D380" s="228">
        <v>31.7</v>
      </c>
      <c r="E380" s="228">
        <v>31.7</v>
      </c>
      <c r="F380" s="228">
        <v>31.7</v>
      </c>
      <c r="G380" s="227"/>
    </row>
    <row r="381" spans="1:7" ht="31.8" thickBot="1" x14ac:dyDescent="0.35">
      <c r="A381" s="25" t="s">
        <v>227</v>
      </c>
      <c r="B381" s="238" t="s">
        <v>1058</v>
      </c>
      <c r="C381" s="228" t="s">
        <v>653</v>
      </c>
      <c r="D381" s="228">
        <v>118</v>
      </c>
      <c r="E381" s="228">
        <v>126</v>
      </c>
      <c r="F381" s="228">
        <v>138</v>
      </c>
      <c r="G381" s="227"/>
    </row>
    <row r="382" spans="1:7" ht="31.8" thickBot="1" x14ac:dyDescent="0.35">
      <c r="A382" s="25" t="s">
        <v>227</v>
      </c>
      <c r="B382" s="238" t="s">
        <v>1059</v>
      </c>
      <c r="C382" s="228" t="s">
        <v>653</v>
      </c>
      <c r="D382" s="228"/>
      <c r="E382" s="228"/>
      <c r="F382" s="228">
        <v>1</v>
      </c>
      <c r="G382" s="227"/>
    </row>
    <row r="383" spans="1:7" ht="47.4" thickBot="1" x14ac:dyDescent="0.35">
      <c r="A383" s="25"/>
      <c r="B383" s="412" t="s">
        <v>1060</v>
      </c>
      <c r="C383" s="228"/>
      <c r="D383" s="228"/>
      <c r="E383" s="228"/>
      <c r="F383" s="228"/>
      <c r="G383" s="227" t="s">
        <v>305</v>
      </c>
    </row>
    <row r="384" spans="1:7" ht="31.8" thickBot="1" x14ac:dyDescent="0.35">
      <c r="A384" s="25" t="s">
        <v>227</v>
      </c>
      <c r="B384" s="238" t="s">
        <v>1061</v>
      </c>
      <c r="C384" s="228" t="s">
        <v>653</v>
      </c>
      <c r="D384" s="228"/>
      <c r="E384" s="228">
        <v>1</v>
      </c>
      <c r="F384" s="228"/>
      <c r="G384" s="227"/>
    </row>
    <row r="385" spans="1:7" ht="31.8" thickBot="1" x14ac:dyDescent="0.35">
      <c r="A385" s="25" t="s">
        <v>227</v>
      </c>
      <c r="B385" s="238" t="s">
        <v>1062</v>
      </c>
      <c r="C385" s="228"/>
      <c r="D385" s="228"/>
      <c r="E385" s="228"/>
      <c r="F385" s="228">
        <v>1</v>
      </c>
      <c r="G385" s="227"/>
    </row>
    <row r="386" spans="1:7" ht="64.95" customHeight="1" thickBot="1" x14ac:dyDescent="0.35">
      <c r="A386" s="25"/>
      <c r="B386" s="412" t="s">
        <v>1064</v>
      </c>
      <c r="C386" s="228"/>
      <c r="D386" s="228"/>
      <c r="E386" s="228"/>
      <c r="F386" s="228"/>
      <c r="G386" s="227"/>
    </row>
    <row r="387" spans="1:7" ht="16.2" thickBot="1" x14ac:dyDescent="0.35">
      <c r="A387" s="25" t="s">
        <v>227</v>
      </c>
      <c r="B387" s="238" t="s">
        <v>1065</v>
      </c>
      <c r="C387" s="228" t="s">
        <v>653</v>
      </c>
      <c r="D387" s="228">
        <v>0</v>
      </c>
      <c r="E387" s="228">
        <v>0</v>
      </c>
      <c r="F387" s="228">
        <v>1</v>
      </c>
      <c r="G387" s="227"/>
    </row>
    <row r="388" spans="1:7" ht="47.4" thickBot="1" x14ac:dyDescent="0.35">
      <c r="A388" s="25"/>
      <c r="B388" s="412" t="s">
        <v>1066</v>
      </c>
      <c r="C388" s="228"/>
      <c r="D388" s="228"/>
      <c r="E388" s="228"/>
      <c r="F388" s="228"/>
      <c r="G388" s="227"/>
    </row>
    <row r="389" spans="1:7" ht="31.8" thickBot="1" x14ac:dyDescent="0.35">
      <c r="A389" s="25" t="s">
        <v>227</v>
      </c>
      <c r="B389" s="238" t="s">
        <v>1067</v>
      </c>
      <c r="C389" s="228" t="s">
        <v>653</v>
      </c>
      <c r="D389" s="228">
        <v>1</v>
      </c>
      <c r="E389" s="228"/>
      <c r="F389" s="228"/>
      <c r="G389" s="227"/>
    </row>
    <row r="390" spans="1:7" ht="31.8" thickBot="1" x14ac:dyDescent="0.35">
      <c r="A390" s="25"/>
      <c r="B390" s="496" t="s">
        <v>1473</v>
      </c>
      <c r="C390" s="228"/>
      <c r="D390" s="228"/>
      <c r="E390" s="228"/>
      <c r="F390" s="228"/>
      <c r="G390" s="227" t="s">
        <v>314</v>
      </c>
    </row>
    <row r="391" spans="1:7" ht="16.2" thickBot="1" x14ac:dyDescent="0.35">
      <c r="A391" s="25" t="s">
        <v>802</v>
      </c>
      <c r="B391" s="238" t="s">
        <v>1068</v>
      </c>
      <c r="C391" s="228" t="s">
        <v>653</v>
      </c>
      <c r="D391" s="228">
        <v>0</v>
      </c>
      <c r="E391" s="228">
        <v>0</v>
      </c>
      <c r="F391" s="228">
        <v>1</v>
      </c>
      <c r="G391" s="227"/>
    </row>
    <row r="392" spans="1:7" ht="31.8" thickBot="1" x14ac:dyDescent="0.35">
      <c r="A392" s="25"/>
      <c r="B392" s="412" t="s">
        <v>1069</v>
      </c>
      <c r="C392" s="228"/>
      <c r="D392" s="228"/>
      <c r="E392" s="228"/>
      <c r="F392" s="228"/>
      <c r="G392" s="227"/>
    </row>
    <row r="393" spans="1:7" ht="31.8" thickBot="1" x14ac:dyDescent="0.35">
      <c r="A393" s="25" t="s">
        <v>227</v>
      </c>
      <c r="B393" s="238" t="s">
        <v>1084</v>
      </c>
      <c r="C393" s="228" t="s">
        <v>1044</v>
      </c>
      <c r="D393" s="228">
        <v>1.4999999999999999E-2</v>
      </c>
      <c r="E393" s="228">
        <v>1.7000000000000001E-2</v>
      </c>
      <c r="F393" s="228">
        <v>1.9E-2</v>
      </c>
      <c r="G393" s="227"/>
    </row>
    <row r="394" spans="1:7" ht="31.8" thickBot="1" x14ac:dyDescent="0.35">
      <c r="A394" s="25"/>
      <c r="B394" s="412" t="s">
        <v>1070</v>
      </c>
      <c r="C394" s="228"/>
      <c r="D394" s="228"/>
      <c r="E394" s="228"/>
      <c r="F394" s="228"/>
      <c r="G394" s="227"/>
    </row>
    <row r="395" spans="1:7" ht="16.2" thickBot="1" x14ac:dyDescent="0.35">
      <c r="A395" s="25" t="s">
        <v>227</v>
      </c>
      <c r="B395" s="238" t="s">
        <v>1071</v>
      </c>
      <c r="C395" s="421" t="s">
        <v>1026</v>
      </c>
      <c r="D395" s="228">
        <v>175</v>
      </c>
      <c r="E395" s="228">
        <v>180</v>
      </c>
      <c r="F395" s="228">
        <v>180</v>
      </c>
      <c r="G395" s="227"/>
    </row>
    <row r="396" spans="1:7" ht="19.2" thickBot="1" x14ac:dyDescent="0.35">
      <c r="A396" s="25" t="s">
        <v>227</v>
      </c>
      <c r="B396" s="238" t="s">
        <v>1072</v>
      </c>
      <c r="C396" s="421" t="s">
        <v>1076</v>
      </c>
      <c r="D396" s="228">
        <v>430</v>
      </c>
      <c r="E396" s="228">
        <v>440</v>
      </c>
      <c r="F396" s="228">
        <v>440</v>
      </c>
      <c r="G396" s="227"/>
    </row>
    <row r="397" spans="1:7" ht="19.2" thickBot="1" x14ac:dyDescent="0.35">
      <c r="A397" s="25" t="s">
        <v>227</v>
      </c>
      <c r="B397" s="420" t="s">
        <v>1073</v>
      </c>
      <c r="C397" s="421" t="s">
        <v>1074</v>
      </c>
      <c r="D397" s="228">
        <v>14000</v>
      </c>
      <c r="E397" s="228">
        <v>14000</v>
      </c>
      <c r="F397" s="228">
        <v>14000</v>
      </c>
      <c r="G397" s="227"/>
    </row>
    <row r="398" spans="1:7" ht="19.2" customHeight="1" thickBot="1" x14ac:dyDescent="0.35">
      <c r="A398" s="25" t="s">
        <v>227</v>
      </c>
      <c r="B398" s="422" t="s">
        <v>1075</v>
      </c>
      <c r="C398" s="423" t="s">
        <v>1074</v>
      </c>
      <c r="D398" s="228">
        <v>600</v>
      </c>
      <c r="E398" s="228">
        <v>600</v>
      </c>
      <c r="F398" s="228">
        <v>600</v>
      </c>
      <c r="G398" s="227"/>
    </row>
    <row r="399" spans="1:7" ht="63" thickBot="1" x14ac:dyDescent="0.35">
      <c r="A399" s="25"/>
      <c r="B399" s="412" t="s">
        <v>1077</v>
      </c>
      <c r="C399" s="228"/>
      <c r="D399" s="228"/>
      <c r="E399" s="228"/>
      <c r="F399" s="228"/>
      <c r="G399" s="227"/>
    </row>
    <row r="400" spans="1:7" ht="24" customHeight="1" thickBot="1" x14ac:dyDescent="0.35">
      <c r="A400" s="25" t="s">
        <v>227</v>
      </c>
      <c r="B400" s="238" t="s">
        <v>1078</v>
      </c>
      <c r="C400" s="228" t="s">
        <v>651</v>
      </c>
      <c r="D400" s="228">
        <v>4</v>
      </c>
      <c r="E400" s="228">
        <v>4</v>
      </c>
      <c r="F400" s="228">
        <v>4</v>
      </c>
      <c r="G400" s="227"/>
    </row>
    <row r="401" spans="1:7" ht="19.2" customHeight="1" thickBot="1" x14ac:dyDescent="0.35">
      <c r="A401" s="25" t="s">
        <v>227</v>
      </c>
      <c r="B401" s="238" t="s">
        <v>1079</v>
      </c>
      <c r="C401" s="228" t="s">
        <v>651</v>
      </c>
      <c r="D401" s="228">
        <v>2</v>
      </c>
      <c r="E401" s="228">
        <v>2</v>
      </c>
      <c r="F401" s="228">
        <v>2</v>
      </c>
      <c r="G401" s="227"/>
    </row>
    <row r="402" spans="1:7" ht="21" customHeight="1" thickBot="1" x14ac:dyDescent="0.35">
      <c r="A402" s="25" t="s">
        <v>227</v>
      </c>
      <c r="B402" s="424" t="s">
        <v>1080</v>
      </c>
      <c r="C402" s="228" t="s">
        <v>651</v>
      </c>
      <c r="D402" s="228">
        <v>3</v>
      </c>
      <c r="E402" s="228">
        <v>3</v>
      </c>
      <c r="F402" s="228">
        <v>3</v>
      </c>
      <c r="G402" s="227"/>
    </row>
    <row r="403" spans="1:7" ht="24" customHeight="1" thickBot="1" x14ac:dyDescent="0.35">
      <c r="A403" s="25" t="s">
        <v>227</v>
      </c>
      <c r="B403" s="424" t="s">
        <v>1600</v>
      </c>
      <c r="C403" s="228" t="s">
        <v>651</v>
      </c>
      <c r="D403" s="228">
        <v>48</v>
      </c>
      <c r="E403" s="228">
        <v>48</v>
      </c>
      <c r="F403" s="228">
        <v>48</v>
      </c>
      <c r="G403" s="227"/>
    </row>
    <row r="404" spans="1:7" ht="25.2" customHeight="1" thickBot="1" x14ac:dyDescent="0.35">
      <c r="A404" s="25" t="s">
        <v>227</v>
      </c>
      <c r="B404" s="425" t="s">
        <v>1081</v>
      </c>
      <c r="C404" s="228" t="s">
        <v>651</v>
      </c>
      <c r="D404" s="228">
        <v>88</v>
      </c>
      <c r="E404" s="228">
        <v>90</v>
      </c>
      <c r="F404" s="228">
        <v>93</v>
      </c>
      <c r="G404" s="227"/>
    </row>
    <row r="405" spans="1:7" ht="22.2" customHeight="1" thickBot="1" x14ac:dyDescent="0.35">
      <c r="A405" s="25" t="s">
        <v>227</v>
      </c>
      <c r="B405" s="426" t="s">
        <v>1082</v>
      </c>
      <c r="C405" s="228" t="s">
        <v>651</v>
      </c>
      <c r="D405" s="228">
        <v>92</v>
      </c>
      <c r="E405" s="228">
        <v>92</v>
      </c>
      <c r="F405" s="228">
        <v>92</v>
      </c>
      <c r="G405" s="227"/>
    </row>
    <row r="406" spans="1:7" ht="19.95" customHeight="1" thickBot="1" x14ac:dyDescent="0.35">
      <c r="A406" s="25" t="s">
        <v>227</v>
      </c>
      <c r="B406" s="426" t="s">
        <v>1083</v>
      </c>
      <c r="C406" s="228" t="s">
        <v>651</v>
      </c>
      <c r="D406" s="228">
        <v>47</v>
      </c>
      <c r="E406" s="228">
        <v>47</v>
      </c>
      <c r="F406" s="228">
        <v>47</v>
      </c>
      <c r="G406" s="227"/>
    </row>
    <row r="407" spans="1:7" ht="31.8" thickBot="1" x14ac:dyDescent="0.35">
      <c r="A407" s="25"/>
      <c r="B407" s="497" t="s">
        <v>1474</v>
      </c>
      <c r="C407" s="228"/>
      <c r="D407" s="228"/>
      <c r="E407" s="228"/>
      <c r="F407" s="228"/>
      <c r="G407" s="227" t="s">
        <v>322</v>
      </c>
    </row>
    <row r="408" spans="1:7" ht="27.6" customHeight="1" thickBot="1" x14ac:dyDescent="0.35">
      <c r="A408" s="25" t="s">
        <v>802</v>
      </c>
      <c r="B408" s="238" t="s">
        <v>691</v>
      </c>
      <c r="C408" s="228" t="s">
        <v>1026</v>
      </c>
      <c r="D408" s="228">
        <v>58.7</v>
      </c>
      <c r="E408" s="409">
        <v>60</v>
      </c>
      <c r="F408" s="409">
        <v>62</v>
      </c>
      <c r="G408" s="227"/>
    </row>
    <row r="409" spans="1:7" ht="19.2" thickBot="1" x14ac:dyDescent="0.35">
      <c r="A409" s="25" t="s">
        <v>802</v>
      </c>
      <c r="B409" s="238" t="s">
        <v>1601</v>
      </c>
      <c r="C409" s="421" t="s">
        <v>1074</v>
      </c>
      <c r="D409" s="228">
        <v>4.4000000000000004</v>
      </c>
      <c r="E409" s="228">
        <v>4.5999999999999996</v>
      </c>
      <c r="F409" s="228">
        <v>4.8</v>
      </c>
      <c r="G409" s="227"/>
    </row>
    <row r="410" spans="1:7" ht="31.8" thickBot="1" x14ac:dyDescent="0.35">
      <c r="A410" s="25"/>
      <c r="B410" s="412" t="s">
        <v>1085</v>
      </c>
      <c r="C410" s="228"/>
      <c r="D410" s="228"/>
      <c r="E410" s="228"/>
      <c r="F410" s="228"/>
      <c r="G410" s="227"/>
    </row>
    <row r="411" spans="1:7" ht="31.8" thickBot="1" x14ac:dyDescent="0.35">
      <c r="A411" s="25" t="s">
        <v>227</v>
      </c>
      <c r="B411" s="427" t="s">
        <v>1433</v>
      </c>
      <c r="C411" s="228" t="s">
        <v>1026</v>
      </c>
      <c r="D411" s="228">
        <v>1.18</v>
      </c>
      <c r="E411" s="228">
        <v>1.34</v>
      </c>
      <c r="F411" s="228">
        <v>1.5</v>
      </c>
      <c r="G411" s="227"/>
    </row>
    <row r="412" spans="1:7" ht="31.8" thickBot="1" x14ac:dyDescent="0.35">
      <c r="A412" s="25" t="s">
        <v>227</v>
      </c>
      <c r="B412" s="427" t="s">
        <v>1434</v>
      </c>
      <c r="C412" s="228" t="s">
        <v>1026</v>
      </c>
      <c r="D412" s="228">
        <v>0.5</v>
      </c>
      <c r="E412" s="228">
        <v>0.8</v>
      </c>
      <c r="F412" s="228">
        <v>1.4</v>
      </c>
      <c r="G412" s="227"/>
    </row>
    <row r="413" spans="1:7" ht="66.599999999999994" customHeight="1" thickBot="1" x14ac:dyDescent="0.35">
      <c r="A413" s="25"/>
      <c r="B413" s="428" t="s">
        <v>1086</v>
      </c>
      <c r="C413" s="228"/>
      <c r="D413" s="228"/>
      <c r="E413" s="228"/>
      <c r="F413" s="228"/>
      <c r="G413" s="227"/>
    </row>
    <row r="414" spans="1:7" ht="16.2" thickBot="1" x14ac:dyDescent="0.35">
      <c r="A414" s="25" t="s">
        <v>227</v>
      </c>
      <c r="B414" s="238" t="s">
        <v>1087</v>
      </c>
      <c r="C414" s="228" t="s">
        <v>653</v>
      </c>
      <c r="D414" s="228">
        <v>8500</v>
      </c>
      <c r="E414" s="228">
        <v>8700</v>
      </c>
      <c r="F414" s="228">
        <v>9000</v>
      </c>
      <c r="G414" s="227"/>
    </row>
    <row r="415" spans="1:7" ht="16.2" thickBot="1" x14ac:dyDescent="0.35">
      <c r="A415" s="25" t="s">
        <v>227</v>
      </c>
      <c r="B415" s="238" t="s">
        <v>1088</v>
      </c>
      <c r="C415" s="228" t="s">
        <v>1026</v>
      </c>
      <c r="D415" s="228">
        <v>1.6</v>
      </c>
      <c r="E415" s="409">
        <v>2</v>
      </c>
      <c r="F415" s="409">
        <v>2</v>
      </c>
      <c r="G415" s="227"/>
    </row>
    <row r="416" spans="1:7" ht="26.4" customHeight="1" thickBot="1" x14ac:dyDescent="0.35">
      <c r="A416" s="25"/>
      <c r="B416" s="428" t="s">
        <v>1089</v>
      </c>
      <c r="C416" s="228"/>
      <c r="D416" s="228"/>
      <c r="E416" s="228"/>
      <c r="F416" s="228"/>
      <c r="G416" s="227"/>
    </row>
    <row r="417" spans="1:7" ht="31.8" thickBot="1" x14ac:dyDescent="0.35">
      <c r="A417" s="25" t="s">
        <v>227</v>
      </c>
      <c r="B417" s="238" t="s">
        <v>1090</v>
      </c>
      <c r="C417" s="228" t="s">
        <v>1026</v>
      </c>
      <c r="D417" s="228">
        <v>35</v>
      </c>
      <c r="E417" s="485">
        <v>33</v>
      </c>
      <c r="F417" s="485">
        <v>31</v>
      </c>
      <c r="G417" s="227"/>
    </row>
    <row r="418" spans="1:7" ht="39.6" customHeight="1" thickBot="1" x14ac:dyDescent="0.35">
      <c r="A418" s="25"/>
      <c r="B418" s="412" t="s">
        <v>1091</v>
      </c>
      <c r="C418" s="228"/>
      <c r="D418" s="228"/>
      <c r="E418" s="228"/>
      <c r="F418" s="228"/>
      <c r="G418" s="227"/>
    </row>
    <row r="419" spans="1:7" ht="31.8" thickBot="1" x14ac:dyDescent="0.35">
      <c r="A419" s="25" t="s">
        <v>227</v>
      </c>
      <c r="B419" s="238" t="s">
        <v>1092</v>
      </c>
      <c r="C419" s="471" t="s">
        <v>653</v>
      </c>
      <c r="D419" s="471">
        <v>0</v>
      </c>
      <c r="E419" s="471">
        <v>1</v>
      </c>
      <c r="F419" s="471">
        <v>1</v>
      </c>
      <c r="G419" s="335"/>
    </row>
    <row r="420" spans="1:7" ht="36" customHeight="1" thickBot="1" x14ac:dyDescent="0.35">
      <c r="A420" s="25"/>
      <c r="B420" s="412" t="s">
        <v>1093</v>
      </c>
      <c r="C420" s="228"/>
      <c r="D420" s="228"/>
      <c r="E420" s="228"/>
      <c r="F420" s="228"/>
      <c r="G420" s="227"/>
    </row>
    <row r="421" spans="1:7" ht="16.2" thickBot="1" x14ac:dyDescent="0.35">
      <c r="A421" s="25" t="s">
        <v>227</v>
      </c>
      <c r="B421" s="195" t="s">
        <v>1435</v>
      </c>
      <c r="C421" s="471" t="s">
        <v>1436</v>
      </c>
      <c r="D421" s="471">
        <v>2</v>
      </c>
      <c r="E421" s="471">
        <v>2</v>
      </c>
      <c r="F421" s="471">
        <v>2</v>
      </c>
      <c r="G421" s="227"/>
    </row>
    <row r="422" spans="1:7" ht="16.2" thickBot="1" x14ac:dyDescent="0.35">
      <c r="A422" s="25" t="s">
        <v>227</v>
      </c>
      <c r="B422" s="195" t="s">
        <v>1437</v>
      </c>
      <c r="C422" s="471" t="s">
        <v>651</v>
      </c>
      <c r="D422" s="471">
        <v>5</v>
      </c>
      <c r="E422" s="471">
        <v>5</v>
      </c>
      <c r="F422" s="471">
        <v>5</v>
      </c>
      <c r="G422" s="227"/>
    </row>
    <row r="423" spans="1:7" ht="16.2" thickBot="1" x14ac:dyDescent="0.35">
      <c r="A423" s="25" t="s">
        <v>227</v>
      </c>
      <c r="B423" s="195" t="s">
        <v>1094</v>
      </c>
      <c r="C423" s="471" t="s">
        <v>1436</v>
      </c>
      <c r="D423" s="471">
        <v>2</v>
      </c>
      <c r="E423" s="471">
        <v>2</v>
      </c>
      <c r="F423" s="471">
        <v>2</v>
      </c>
      <c r="G423" s="227"/>
    </row>
    <row r="424" spans="1:7" ht="21.6" customHeight="1" thickBot="1" x14ac:dyDescent="0.35">
      <c r="A424" s="25" t="s">
        <v>227</v>
      </c>
      <c r="B424" s="195" t="s">
        <v>1095</v>
      </c>
      <c r="C424" s="471" t="s">
        <v>651</v>
      </c>
      <c r="D424" s="471">
        <v>3</v>
      </c>
      <c r="E424" s="471">
        <v>3</v>
      </c>
      <c r="F424" s="471">
        <v>3</v>
      </c>
      <c r="G424" s="227"/>
    </row>
    <row r="425" spans="1:7" ht="31.8" thickBot="1" x14ac:dyDescent="0.35">
      <c r="A425" s="25"/>
      <c r="B425" s="412" t="s">
        <v>1096</v>
      </c>
      <c r="C425" s="228"/>
      <c r="D425" s="228"/>
      <c r="E425" s="228"/>
      <c r="F425" s="228"/>
      <c r="G425" s="227"/>
    </row>
    <row r="426" spans="1:7" ht="19.2" thickBot="1" x14ac:dyDescent="0.35">
      <c r="A426" s="25" t="s">
        <v>227</v>
      </c>
      <c r="B426" s="238" t="s">
        <v>1097</v>
      </c>
      <c r="C426" s="421" t="s">
        <v>1076</v>
      </c>
      <c r="D426" s="228">
        <v>468.5</v>
      </c>
      <c r="E426" s="228">
        <v>468.5</v>
      </c>
      <c r="F426" s="228">
        <v>468.5</v>
      </c>
      <c r="G426" s="227"/>
    </row>
    <row r="427" spans="1:7" ht="40.799999999999997" customHeight="1" thickBot="1" x14ac:dyDescent="0.35">
      <c r="A427" s="25" t="s">
        <v>227</v>
      </c>
      <c r="B427" s="238" t="s">
        <v>1098</v>
      </c>
      <c r="C427" s="228" t="s">
        <v>652</v>
      </c>
      <c r="D427" s="228">
        <v>110</v>
      </c>
      <c r="E427" s="228">
        <v>110</v>
      </c>
      <c r="F427" s="228">
        <v>110</v>
      </c>
      <c r="G427" s="227"/>
    </row>
    <row r="428" spans="1:7" ht="16.2" thickBot="1" x14ac:dyDescent="0.35">
      <c r="A428" s="25" t="s">
        <v>227</v>
      </c>
      <c r="B428" s="238" t="s">
        <v>1099</v>
      </c>
      <c r="C428" s="228" t="s">
        <v>652</v>
      </c>
      <c r="D428" s="228">
        <v>10</v>
      </c>
      <c r="E428" s="228">
        <v>10</v>
      </c>
      <c r="F428" s="228">
        <v>10</v>
      </c>
      <c r="G428" s="227"/>
    </row>
    <row r="429" spans="1:7" ht="47.4" thickBot="1" x14ac:dyDescent="0.35">
      <c r="A429" s="25"/>
      <c r="B429" s="496" t="s">
        <v>1100</v>
      </c>
      <c r="C429" s="228"/>
      <c r="D429" s="228"/>
      <c r="E429" s="228"/>
      <c r="F429" s="228"/>
      <c r="G429" s="227"/>
    </row>
    <row r="430" spans="1:7" ht="47.4" thickBot="1" x14ac:dyDescent="0.35">
      <c r="A430" s="25" t="s">
        <v>802</v>
      </c>
      <c r="B430" s="238" t="s">
        <v>1102</v>
      </c>
      <c r="C430" s="228" t="s">
        <v>646</v>
      </c>
      <c r="D430" s="409">
        <v>3</v>
      </c>
      <c r="E430" s="409">
        <v>3</v>
      </c>
      <c r="F430" s="409">
        <v>3</v>
      </c>
      <c r="G430" s="227"/>
    </row>
    <row r="431" spans="1:7" ht="52.2" customHeight="1" thickBot="1" x14ac:dyDescent="0.35">
      <c r="A431" s="25"/>
      <c r="B431" s="412" t="s">
        <v>1101</v>
      </c>
      <c r="C431" s="228"/>
      <c r="D431" s="228"/>
      <c r="E431" s="228"/>
      <c r="F431" s="228"/>
      <c r="G431" s="227"/>
    </row>
    <row r="432" spans="1:7" ht="16.2" thickBot="1" x14ac:dyDescent="0.35">
      <c r="A432" s="25" t="s">
        <v>227</v>
      </c>
      <c r="B432" s="238" t="s">
        <v>1103</v>
      </c>
      <c r="C432" s="228" t="s">
        <v>653</v>
      </c>
      <c r="D432" s="228">
        <v>48</v>
      </c>
      <c r="E432" s="228">
        <v>48</v>
      </c>
      <c r="F432" s="228">
        <v>48</v>
      </c>
      <c r="G432" s="227"/>
    </row>
    <row r="433" spans="1:7" ht="19.2" customHeight="1" thickBot="1" x14ac:dyDescent="0.35">
      <c r="A433" s="25"/>
      <c r="B433" s="412" t="s">
        <v>1104</v>
      </c>
      <c r="C433" s="228"/>
      <c r="D433" s="228"/>
      <c r="E433" s="228"/>
      <c r="F433" s="228"/>
      <c r="G433" s="227"/>
    </row>
    <row r="434" spans="1:7" ht="25.2" customHeight="1" thickBot="1" x14ac:dyDescent="0.35">
      <c r="A434" s="25" t="s">
        <v>227</v>
      </c>
      <c r="B434" s="195" t="s">
        <v>1105</v>
      </c>
      <c r="C434" s="228" t="s">
        <v>652</v>
      </c>
      <c r="D434" s="228">
        <v>5</v>
      </c>
      <c r="E434" s="228">
        <v>5</v>
      </c>
      <c r="F434" s="228">
        <v>5</v>
      </c>
      <c r="G434" s="227"/>
    </row>
    <row r="435" spans="1:7" ht="22.2" customHeight="1" thickBot="1" x14ac:dyDescent="0.35">
      <c r="A435" s="25" t="s">
        <v>227</v>
      </c>
      <c r="B435" s="195" t="s">
        <v>1106</v>
      </c>
      <c r="C435" s="228" t="s">
        <v>651</v>
      </c>
      <c r="D435" s="228">
        <v>3</v>
      </c>
      <c r="E435" s="228">
        <v>3</v>
      </c>
      <c r="F435" s="228">
        <v>3</v>
      </c>
      <c r="G435" s="227"/>
    </row>
    <row r="436" spans="1:7" ht="31.8" thickBot="1" x14ac:dyDescent="0.35">
      <c r="A436" s="25"/>
      <c r="B436" s="412" t="s">
        <v>1107</v>
      </c>
      <c r="C436" s="228"/>
      <c r="D436" s="228"/>
      <c r="E436" s="228"/>
      <c r="F436" s="228"/>
      <c r="G436" s="227"/>
    </row>
    <row r="437" spans="1:7" ht="24.6" customHeight="1" thickBot="1" x14ac:dyDescent="0.35">
      <c r="A437" s="25" t="s">
        <v>227</v>
      </c>
      <c r="B437" s="238" t="s">
        <v>1108</v>
      </c>
      <c r="C437" s="228" t="s">
        <v>651</v>
      </c>
      <c r="D437" s="228">
        <v>7</v>
      </c>
      <c r="E437" s="228">
        <v>7</v>
      </c>
      <c r="F437" s="228">
        <v>7</v>
      </c>
      <c r="G437" s="227"/>
    </row>
    <row r="438" spans="1:7" ht="47.4" thickBot="1" x14ac:dyDescent="0.35">
      <c r="A438" s="25"/>
      <c r="B438" s="412" t="s">
        <v>1109</v>
      </c>
      <c r="C438" s="228"/>
      <c r="D438" s="228"/>
      <c r="E438" s="228"/>
      <c r="F438" s="228"/>
      <c r="G438" s="227"/>
    </row>
    <row r="439" spans="1:7" ht="31.8" thickBot="1" x14ac:dyDescent="0.35">
      <c r="A439" s="25" t="s">
        <v>227</v>
      </c>
      <c r="B439" s="238" t="s">
        <v>1110</v>
      </c>
      <c r="C439" s="228" t="s">
        <v>651</v>
      </c>
      <c r="D439" s="228">
        <v>4</v>
      </c>
      <c r="E439" s="228">
        <v>4</v>
      </c>
      <c r="F439" s="228">
        <v>4</v>
      </c>
      <c r="G439" s="227"/>
    </row>
    <row r="440" spans="1:7" ht="16.2" customHeight="1" thickBot="1" x14ac:dyDescent="0.35">
      <c r="A440" s="741" t="s">
        <v>803</v>
      </c>
      <c r="B440" s="742"/>
      <c r="C440" s="742"/>
      <c r="D440" s="742"/>
      <c r="E440" s="742"/>
      <c r="F440" s="742"/>
      <c r="G440" s="743"/>
    </row>
    <row r="441" spans="1:7" ht="51.6" customHeight="1" thickBot="1" x14ac:dyDescent="0.35">
      <c r="A441" s="25"/>
      <c r="B441" s="231" t="s">
        <v>818</v>
      </c>
      <c r="C441" s="15"/>
      <c r="D441" s="15"/>
      <c r="E441" s="15"/>
      <c r="F441" s="15"/>
      <c r="G441" s="227" t="s">
        <v>543</v>
      </c>
    </row>
    <row r="442" spans="1:7" ht="40.200000000000003" customHeight="1" thickBot="1" x14ac:dyDescent="0.35">
      <c r="A442" s="25" t="s">
        <v>802</v>
      </c>
      <c r="B442" s="233" t="s">
        <v>804</v>
      </c>
      <c r="C442" s="429" t="s">
        <v>1420</v>
      </c>
      <c r="D442" s="228" t="s">
        <v>659</v>
      </c>
      <c r="E442" s="228" t="s">
        <v>659</v>
      </c>
      <c r="F442" s="228" t="s">
        <v>659</v>
      </c>
      <c r="G442" s="229"/>
    </row>
    <row r="443" spans="1:7" ht="34.200000000000003" customHeight="1" thickBot="1" x14ac:dyDescent="0.35">
      <c r="A443" s="25"/>
      <c r="B443" s="354" t="s">
        <v>1118</v>
      </c>
      <c r="C443" s="229"/>
      <c r="D443" s="228"/>
      <c r="E443" s="228"/>
      <c r="F443" s="228"/>
      <c r="G443" s="229"/>
    </row>
    <row r="444" spans="1:7" ht="34.200000000000003" customHeight="1" thickBot="1" x14ac:dyDescent="0.35">
      <c r="A444" s="25" t="s">
        <v>227</v>
      </c>
      <c r="B444" s="233" t="s">
        <v>783</v>
      </c>
      <c r="C444" s="229" t="s">
        <v>651</v>
      </c>
      <c r="D444" s="228">
        <v>3</v>
      </c>
      <c r="E444" s="228">
        <v>3</v>
      </c>
      <c r="F444" s="228">
        <v>3</v>
      </c>
      <c r="G444" s="26"/>
    </row>
    <row r="445" spans="1:7" ht="49.2" customHeight="1" thickBot="1" x14ac:dyDescent="0.35">
      <c r="A445" s="25"/>
      <c r="B445" s="354" t="s">
        <v>1119</v>
      </c>
      <c r="C445" s="229"/>
      <c r="D445" s="228"/>
      <c r="E445" s="228"/>
      <c r="F445" s="228"/>
      <c r="G445" s="26"/>
    </row>
    <row r="446" spans="1:7" ht="34.200000000000003" customHeight="1" thickBot="1" x14ac:dyDescent="0.35">
      <c r="A446" s="25" t="s">
        <v>227</v>
      </c>
      <c r="B446" s="233" t="s">
        <v>786</v>
      </c>
      <c r="C446" s="229" t="s">
        <v>651</v>
      </c>
      <c r="D446" s="228">
        <v>20</v>
      </c>
      <c r="E446" s="228">
        <v>12</v>
      </c>
      <c r="F446" s="228">
        <v>13</v>
      </c>
      <c r="G446" s="26"/>
    </row>
    <row r="447" spans="1:7" ht="34.200000000000003" customHeight="1" thickBot="1" x14ac:dyDescent="0.35">
      <c r="A447" s="25"/>
      <c r="B447" s="354" t="s">
        <v>1120</v>
      </c>
      <c r="C447" s="229"/>
      <c r="D447" s="228"/>
      <c r="E447" s="228"/>
      <c r="F447" s="228"/>
      <c r="G447" s="26"/>
    </row>
    <row r="448" spans="1:7" ht="34.200000000000003" customHeight="1" thickBot="1" x14ac:dyDescent="0.35">
      <c r="A448" s="25" t="s">
        <v>227</v>
      </c>
      <c r="B448" s="363" t="s">
        <v>1121</v>
      </c>
      <c r="C448" s="229" t="s">
        <v>651</v>
      </c>
      <c r="D448" s="228">
        <v>24</v>
      </c>
      <c r="E448" s="228">
        <v>24</v>
      </c>
      <c r="F448" s="228">
        <v>30</v>
      </c>
      <c r="G448" s="26"/>
    </row>
    <row r="449" spans="1:7" ht="34.200000000000003" customHeight="1" thickBot="1" x14ac:dyDescent="0.35">
      <c r="A449" s="25" t="s">
        <v>227</v>
      </c>
      <c r="B449" s="363" t="s">
        <v>1122</v>
      </c>
      <c r="C449" s="229" t="s">
        <v>651</v>
      </c>
      <c r="D449" s="228">
        <v>20</v>
      </c>
      <c r="E449" s="228">
        <v>20</v>
      </c>
      <c r="F449" s="228">
        <v>20</v>
      </c>
      <c r="G449" s="26"/>
    </row>
    <row r="450" spans="1:7" ht="32.4" customHeight="1" thickBot="1" x14ac:dyDescent="0.35">
      <c r="A450" s="25" t="s">
        <v>227</v>
      </c>
      <c r="B450" s="363" t="s">
        <v>1123</v>
      </c>
      <c r="C450" s="229" t="s">
        <v>651</v>
      </c>
      <c r="D450" s="228">
        <v>3</v>
      </c>
      <c r="E450" s="228">
        <v>3</v>
      </c>
      <c r="F450" s="228">
        <v>3</v>
      </c>
      <c r="G450" s="26"/>
    </row>
    <row r="451" spans="1:7" ht="33.6" customHeight="1" thickBot="1" x14ac:dyDescent="0.35">
      <c r="A451" s="25"/>
      <c r="B451" s="354" t="s">
        <v>1124</v>
      </c>
      <c r="C451" s="229"/>
      <c r="D451" s="228"/>
      <c r="E451" s="228"/>
      <c r="F451" s="228"/>
      <c r="G451" s="26"/>
    </row>
    <row r="452" spans="1:7" ht="30" customHeight="1" thickBot="1" x14ac:dyDescent="0.35">
      <c r="A452" s="25" t="s">
        <v>227</v>
      </c>
      <c r="B452" s="413" t="s">
        <v>1126</v>
      </c>
      <c r="C452" s="229" t="s">
        <v>1128</v>
      </c>
      <c r="D452" s="228">
        <v>140500</v>
      </c>
      <c r="E452" s="228">
        <v>141000</v>
      </c>
      <c r="F452" s="228">
        <v>141500</v>
      </c>
      <c r="G452" s="26"/>
    </row>
    <row r="453" spans="1:7" ht="18.600000000000001" customHeight="1" thickBot="1" x14ac:dyDescent="0.35">
      <c r="A453" s="25" t="s">
        <v>227</v>
      </c>
      <c r="B453" s="413" t="s">
        <v>1125</v>
      </c>
      <c r="C453" s="229" t="s">
        <v>651</v>
      </c>
      <c r="D453" s="228">
        <v>218000</v>
      </c>
      <c r="E453" s="228">
        <v>218500</v>
      </c>
      <c r="F453" s="228">
        <v>219000</v>
      </c>
      <c r="G453" s="26"/>
    </row>
    <row r="454" spans="1:7" ht="26.4" customHeight="1" thickBot="1" x14ac:dyDescent="0.35">
      <c r="A454" s="25" t="s">
        <v>227</v>
      </c>
      <c r="B454" s="430" t="s">
        <v>1127</v>
      </c>
      <c r="C454" s="229" t="s">
        <v>651</v>
      </c>
      <c r="D454" s="228">
        <v>730</v>
      </c>
      <c r="E454" s="228">
        <v>740</v>
      </c>
      <c r="F454" s="228">
        <v>750</v>
      </c>
      <c r="G454" s="26"/>
    </row>
    <row r="455" spans="1:7" ht="24.6" customHeight="1" thickBot="1" x14ac:dyDescent="0.35">
      <c r="A455" s="25" t="s">
        <v>227</v>
      </c>
      <c r="B455" s="430" t="s">
        <v>1129</v>
      </c>
      <c r="C455" s="229" t="s">
        <v>1128</v>
      </c>
      <c r="D455" s="228">
        <v>14200</v>
      </c>
      <c r="E455" s="228">
        <v>14400</v>
      </c>
      <c r="F455" s="228">
        <v>14600</v>
      </c>
      <c r="G455" s="26"/>
    </row>
    <row r="456" spans="1:7" ht="24.6" customHeight="1" thickBot="1" x14ac:dyDescent="0.35">
      <c r="A456" s="25" t="s">
        <v>227</v>
      </c>
      <c r="B456" s="430" t="s">
        <v>1130</v>
      </c>
      <c r="C456" s="229" t="s">
        <v>651</v>
      </c>
      <c r="D456" s="228">
        <v>420</v>
      </c>
      <c r="E456" s="228">
        <v>430</v>
      </c>
      <c r="F456" s="228">
        <v>440</v>
      </c>
      <c r="G456" s="26"/>
    </row>
    <row r="457" spans="1:7" ht="22.2" customHeight="1" thickBot="1" x14ac:dyDescent="0.35">
      <c r="A457" s="25" t="s">
        <v>227</v>
      </c>
      <c r="B457" s="430" t="s">
        <v>1131</v>
      </c>
      <c r="C457" s="229" t="s">
        <v>1128</v>
      </c>
      <c r="D457" s="228">
        <v>7000</v>
      </c>
      <c r="E457" s="228">
        <v>7500</v>
      </c>
      <c r="F457" s="228">
        <v>8000</v>
      </c>
      <c r="G457" s="26"/>
    </row>
    <row r="458" spans="1:7" ht="33" customHeight="1" thickBot="1" x14ac:dyDescent="0.35">
      <c r="A458" s="25"/>
      <c r="B458" s="354" t="s">
        <v>1132</v>
      </c>
      <c r="C458" s="229"/>
      <c r="D458" s="228"/>
      <c r="E458" s="228"/>
      <c r="F458" s="228"/>
      <c r="G458" s="26"/>
    </row>
    <row r="459" spans="1:7" ht="25.8" customHeight="1" thickBot="1" x14ac:dyDescent="0.35">
      <c r="A459" s="25" t="s">
        <v>227</v>
      </c>
      <c r="B459" s="195" t="s">
        <v>1133</v>
      </c>
      <c r="C459" s="229" t="s">
        <v>1128</v>
      </c>
      <c r="D459" s="228">
        <v>25000</v>
      </c>
      <c r="E459" s="228">
        <v>26000</v>
      </c>
      <c r="F459" s="228">
        <v>27000</v>
      </c>
      <c r="G459" s="26"/>
    </row>
    <row r="460" spans="1:7" ht="21" customHeight="1" thickBot="1" x14ac:dyDescent="0.35">
      <c r="A460" s="25" t="s">
        <v>227</v>
      </c>
      <c r="B460" s="195" t="s">
        <v>1130</v>
      </c>
      <c r="C460" s="229" t="s">
        <v>651</v>
      </c>
      <c r="D460" s="228">
        <v>400</v>
      </c>
      <c r="E460" s="228">
        <v>420</v>
      </c>
      <c r="F460" s="228">
        <v>440</v>
      </c>
      <c r="G460" s="26"/>
    </row>
    <row r="461" spans="1:7" ht="19.2" customHeight="1" thickBot="1" x14ac:dyDescent="0.35">
      <c r="A461" s="25" t="s">
        <v>227</v>
      </c>
      <c r="B461" s="432" t="s">
        <v>1134</v>
      </c>
      <c r="C461" s="229" t="s">
        <v>1128</v>
      </c>
      <c r="D461" s="228">
        <v>7500</v>
      </c>
      <c r="E461" s="228">
        <v>8000</v>
      </c>
      <c r="F461" s="228">
        <v>8500</v>
      </c>
      <c r="G461" s="26"/>
    </row>
    <row r="462" spans="1:7" ht="16.2" thickBot="1" x14ac:dyDescent="0.35">
      <c r="A462" s="25" t="s">
        <v>227</v>
      </c>
      <c r="B462" s="432" t="s">
        <v>1127</v>
      </c>
      <c r="C462" s="229" t="s">
        <v>651</v>
      </c>
      <c r="D462" s="228">
        <v>150</v>
      </c>
      <c r="E462" s="228">
        <v>150</v>
      </c>
      <c r="F462" s="228">
        <v>150</v>
      </c>
      <c r="G462" s="26"/>
    </row>
    <row r="463" spans="1:7" ht="19.8" customHeight="1" thickBot="1" x14ac:dyDescent="0.35">
      <c r="A463" s="25" t="s">
        <v>227</v>
      </c>
      <c r="B463" s="432" t="s">
        <v>1129</v>
      </c>
      <c r="C463" s="229" t="s">
        <v>1128</v>
      </c>
      <c r="D463" s="228">
        <v>4800</v>
      </c>
      <c r="E463" s="228">
        <v>5500</v>
      </c>
      <c r="F463" s="228">
        <v>6300</v>
      </c>
      <c r="G463" s="26"/>
    </row>
    <row r="464" spans="1:7" ht="23.4" customHeight="1" thickBot="1" x14ac:dyDescent="0.35">
      <c r="A464" s="25" t="s">
        <v>227</v>
      </c>
      <c r="B464" s="195" t="s">
        <v>1135</v>
      </c>
      <c r="C464" s="229" t="s">
        <v>651</v>
      </c>
      <c r="D464" s="228">
        <v>15</v>
      </c>
      <c r="E464" s="228">
        <v>15</v>
      </c>
      <c r="F464" s="228">
        <v>15</v>
      </c>
      <c r="G464" s="26"/>
    </row>
    <row r="465" spans="1:7" ht="33.6" customHeight="1" thickBot="1" x14ac:dyDescent="0.35">
      <c r="A465" s="25"/>
      <c r="B465" s="354" t="s">
        <v>1136</v>
      </c>
      <c r="C465" s="229"/>
      <c r="D465" s="228"/>
      <c r="E465" s="228"/>
      <c r="F465" s="228"/>
      <c r="G465" s="26"/>
    </row>
    <row r="466" spans="1:7" ht="24.6" customHeight="1" thickBot="1" x14ac:dyDescent="0.35">
      <c r="A466" s="25" t="s">
        <v>227</v>
      </c>
      <c r="B466" s="431" t="s">
        <v>1139</v>
      </c>
      <c r="C466" s="229" t="s">
        <v>651</v>
      </c>
      <c r="D466" s="228">
        <v>32</v>
      </c>
      <c r="E466" s="228">
        <v>34</v>
      </c>
      <c r="F466" s="228">
        <v>36</v>
      </c>
      <c r="G466" s="26"/>
    </row>
    <row r="467" spans="1:7" ht="23.4" customHeight="1" thickBot="1" x14ac:dyDescent="0.35">
      <c r="A467" s="25" t="s">
        <v>227</v>
      </c>
      <c r="B467" s="431" t="s">
        <v>1137</v>
      </c>
      <c r="C467" s="229" t="s">
        <v>1128</v>
      </c>
      <c r="D467" s="228">
        <v>7900</v>
      </c>
      <c r="E467" s="228">
        <v>8000</v>
      </c>
      <c r="F467" s="228">
        <v>8100</v>
      </c>
      <c r="G467" s="26"/>
    </row>
    <row r="468" spans="1:7" ht="22.8" customHeight="1" thickBot="1" x14ac:dyDescent="0.35">
      <c r="A468" s="25" t="s">
        <v>227</v>
      </c>
      <c r="B468" s="431" t="s">
        <v>1140</v>
      </c>
      <c r="C468" s="229" t="s">
        <v>651</v>
      </c>
      <c r="D468" s="228">
        <v>5</v>
      </c>
      <c r="E468" s="228">
        <v>6</v>
      </c>
      <c r="F468" s="228">
        <v>7</v>
      </c>
      <c r="G468" s="26"/>
    </row>
    <row r="469" spans="1:7" ht="18" customHeight="1" thickBot="1" x14ac:dyDescent="0.35">
      <c r="A469" s="25" t="s">
        <v>227</v>
      </c>
      <c r="B469" s="431" t="s">
        <v>1131</v>
      </c>
      <c r="C469" s="229" t="s">
        <v>1128</v>
      </c>
      <c r="D469" s="228">
        <v>1800</v>
      </c>
      <c r="E469" s="228">
        <v>1850</v>
      </c>
      <c r="F469" s="228">
        <v>1900</v>
      </c>
      <c r="G469" s="26"/>
    </row>
    <row r="470" spans="1:7" ht="22.2" customHeight="1" thickBot="1" x14ac:dyDescent="0.35">
      <c r="A470" s="25" t="s">
        <v>227</v>
      </c>
      <c r="B470" s="235" t="s">
        <v>1135</v>
      </c>
      <c r="C470" s="229" t="s">
        <v>651</v>
      </c>
      <c r="D470" s="228">
        <v>17</v>
      </c>
      <c r="E470" s="228">
        <v>17</v>
      </c>
      <c r="F470" s="228">
        <v>17</v>
      </c>
      <c r="G470" s="26"/>
    </row>
    <row r="471" spans="1:7" ht="24.6" customHeight="1" thickBot="1" x14ac:dyDescent="0.35">
      <c r="A471" s="25" t="s">
        <v>227</v>
      </c>
      <c r="B471" s="235" t="s">
        <v>793</v>
      </c>
      <c r="C471" s="229" t="s">
        <v>651</v>
      </c>
      <c r="D471" s="228">
        <v>2</v>
      </c>
      <c r="E471" s="228">
        <v>2</v>
      </c>
      <c r="F471" s="228">
        <v>2</v>
      </c>
      <c r="G471" s="26"/>
    </row>
    <row r="472" spans="1:7" ht="33" customHeight="1" thickBot="1" x14ac:dyDescent="0.35">
      <c r="A472" s="25"/>
      <c r="B472" s="354" t="s">
        <v>1141</v>
      </c>
      <c r="C472" s="229"/>
      <c r="D472" s="228"/>
      <c r="E472" s="228"/>
      <c r="F472" s="228"/>
      <c r="G472" s="26"/>
    </row>
    <row r="473" spans="1:7" ht="37.200000000000003" customHeight="1" thickBot="1" x14ac:dyDescent="0.35">
      <c r="A473" s="25" t="s">
        <v>227</v>
      </c>
      <c r="B473" s="434" t="s">
        <v>1142</v>
      </c>
      <c r="C473" s="229" t="s">
        <v>651</v>
      </c>
      <c r="D473" s="228">
        <v>3</v>
      </c>
      <c r="E473" s="228">
        <v>3</v>
      </c>
      <c r="F473" s="228">
        <v>3</v>
      </c>
      <c r="G473" s="26"/>
    </row>
    <row r="474" spans="1:7" ht="24.6" customHeight="1" thickBot="1" x14ac:dyDescent="0.35">
      <c r="A474" s="25" t="s">
        <v>227</v>
      </c>
      <c r="B474" s="435" t="s">
        <v>1130</v>
      </c>
      <c r="C474" s="229" t="s">
        <v>651</v>
      </c>
      <c r="D474" s="228">
        <v>50</v>
      </c>
      <c r="E474" s="228">
        <v>50</v>
      </c>
      <c r="F474" s="228">
        <v>50</v>
      </c>
      <c r="G474" s="26"/>
    </row>
    <row r="475" spans="1:7" ht="31.8" customHeight="1" thickBot="1" x14ac:dyDescent="0.35">
      <c r="A475" s="25" t="s">
        <v>227</v>
      </c>
      <c r="B475" s="436" t="s">
        <v>1143</v>
      </c>
      <c r="C475" s="229" t="s">
        <v>651</v>
      </c>
      <c r="D475" s="228">
        <v>400</v>
      </c>
      <c r="E475" s="228">
        <v>400</v>
      </c>
      <c r="F475" s="228">
        <v>400</v>
      </c>
      <c r="G475" s="26"/>
    </row>
    <row r="476" spans="1:7" ht="30.6" customHeight="1" thickBot="1" x14ac:dyDescent="0.35">
      <c r="A476" s="25" t="s">
        <v>227</v>
      </c>
      <c r="B476" s="413" t="s">
        <v>1144</v>
      </c>
      <c r="C476" s="229" t="s">
        <v>651</v>
      </c>
      <c r="D476" s="228">
        <v>5</v>
      </c>
      <c r="E476" s="228">
        <v>7</v>
      </c>
      <c r="F476" s="228">
        <v>9</v>
      </c>
      <c r="G476" s="26"/>
    </row>
    <row r="477" spans="1:7" ht="24" customHeight="1" thickBot="1" x14ac:dyDescent="0.35">
      <c r="A477" s="25" t="s">
        <v>227</v>
      </c>
      <c r="B477" s="235" t="s">
        <v>1138</v>
      </c>
      <c r="C477" s="229" t="s">
        <v>651</v>
      </c>
      <c r="D477" s="228">
        <v>2</v>
      </c>
      <c r="E477" s="228">
        <v>3</v>
      </c>
      <c r="F477" s="228">
        <v>3</v>
      </c>
      <c r="G477" s="26"/>
    </row>
    <row r="478" spans="1:7" ht="34.200000000000003" customHeight="1" thickBot="1" x14ac:dyDescent="0.35">
      <c r="A478" s="25" t="s">
        <v>227</v>
      </c>
      <c r="B478" s="235" t="s">
        <v>794</v>
      </c>
      <c r="C478" s="229" t="s">
        <v>651</v>
      </c>
      <c r="D478" s="228">
        <v>3</v>
      </c>
      <c r="E478" s="228">
        <v>3</v>
      </c>
      <c r="F478" s="228">
        <v>3</v>
      </c>
      <c r="G478" s="26"/>
    </row>
    <row r="479" spans="1:7" ht="33.6" customHeight="1" thickBot="1" x14ac:dyDescent="0.35">
      <c r="A479" s="25"/>
      <c r="B479" s="354" t="s">
        <v>1602</v>
      </c>
      <c r="C479" s="229"/>
      <c r="D479" s="228"/>
      <c r="E479" s="228"/>
      <c r="F479" s="228"/>
      <c r="G479" s="26"/>
    </row>
    <row r="480" spans="1:7" ht="21.6" customHeight="1" thickBot="1" x14ac:dyDescent="0.35">
      <c r="A480" s="25" t="s">
        <v>227</v>
      </c>
      <c r="B480" s="431" t="s">
        <v>1127</v>
      </c>
      <c r="C480" s="229" t="s">
        <v>651</v>
      </c>
      <c r="D480" s="228">
        <v>255</v>
      </c>
      <c r="E480" s="228">
        <v>260</v>
      </c>
      <c r="F480" s="228">
        <v>265</v>
      </c>
      <c r="G480" s="26"/>
    </row>
    <row r="481" spans="1:7" ht="16.8" customHeight="1" thickBot="1" x14ac:dyDescent="0.35">
      <c r="A481" s="25" t="s">
        <v>227</v>
      </c>
      <c r="B481" s="437" t="s">
        <v>784</v>
      </c>
      <c r="C481" s="229" t="s">
        <v>651</v>
      </c>
      <c r="D481" s="228">
        <v>210</v>
      </c>
      <c r="E481" s="228">
        <v>215</v>
      </c>
      <c r="F481" s="228">
        <v>220</v>
      </c>
      <c r="G481" s="26"/>
    </row>
    <row r="482" spans="1:7" ht="24.6" customHeight="1" thickBot="1" x14ac:dyDescent="0.35">
      <c r="A482" s="25" t="s">
        <v>227</v>
      </c>
      <c r="B482" s="437" t="s">
        <v>785</v>
      </c>
      <c r="C482" s="229" t="s">
        <v>651</v>
      </c>
      <c r="D482" s="228">
        <v>9</v>
      </c>
      <c r="E482" s="228">
        <v>9</v>
      </c>
      <c r="F482" s="228">
        <v>9</v>
      </c>
      <c r="G482" s="26"/>
    </row>
    <row r="483" spans="1:7" ht="26.4" customHeight="1" thickBot="1" x14ac:dyDescent="0.35">
      <c r="A483" s="25" t="s">
        <v>227</v>
      </c>
      <c r="B483" s="437" t="s">
        <v>1145</v>
      </c>
      <c r="C483" s="229" t="s">
        <v>651</v>
      </c>
      <c r="D483" s="228">
        <v>19000</v>
      </c>
      <c r="E483" s="228">
        <v>20000</v>
      </c>
      <c r="F483" s="228">
        <v>21000</v>
      </c>
      <c r="G483" s="26"/>
    </row>
    <row r="484" spans="1:7" ht="18.600000000000001" customHeight="1" thickBot="1" x14ac:dyDescent="0.35">
      <c r="A484" s="25" t="s">
        <v>227</v>
      </c>
      <c r="B484" s="427" t="s">
        <v>1146</v>
      </c>
      <c r="C484" s="229" t="s">
        <v>651</v>
      </c>
      <c r="D484" s="228">
        <v>19</v>
      </c>
      <c r="E484" s="228">
        <v>19</v>
      </c>
      <c r="F484" s="228">
        <v>20</v>
      </c>
      <c r="G484" s="26"/>
    </row>
    <row r="485" spans="1:7" ht="21" customHeight="1" thickBot="1" x14ac:dyDescent="0.35">
      <c r="A485" s="25" t="s">
        <v>227</v>
      </c>
      <c r="B485" s="438" t="s">
        <v>787</v>
      </c>
      <c r="C485" s="130" t="s">
        <v>651</v>
      </c>
      <c r="D485" s="228">
        <v>330</v>
      </c>
      <c r="E485" s="228">
        <v>340</v>
      </c>
      <c r="F485" s="228">
        <v>450</v>
      </c>
      <c r="G485" s="26"/>
    </row>
    <row r="486" spans="1:7" ht="22.8" customHeight="1" thickBot="1" x14ac:dyDescent="0.35">
      <c r="A486" s="25" t="s">
        <v>227</v>
      </c>
      <c r="B486" s="427" t="s">
        <v>1147</v>
      </c>
      <c r="C486" s="229" t="s">
        <v>651</v>
      </c>
      <c r="D486" s="228">
        <v>70</v>
      </c>
      <c r="E486" s="228">
        <v>75</v>
      </c>
      <c r="F486" s="228">
        <v>80</v>
      </c>
      <c r="G486" s="26"/>
    </row>
    <row r="487" spans="1:7" ht="23.4" customHeight="1" thickBot="1" x14ac:dyDescent="0.35">
      <c r="A487" s="25" t="s">
        <v>227</v>
      </c>
      <c r="B487" s="427" t="s">
        <v>1148</v>
      </c>
      <c r="C487" s="229" t="s">
        <v>651</v>
      </c>
      <c r="D487" s="228">
        <v>1400</v>
      </c>
      <c r="E487" s="228">
        <v>1500</v>
      </c>
      <c r="F487" s="228">
        <v>1600</v>
      </c>
      <c r="G487" s="26"/>
    </row>
    <row r="488" spans="1:7" ht="23.4" customHeight="1" thickBot="1" x14ac:dyDescent="0.35">
      <c r="A488" s="25"/>
      <c r="B488" s="354" t="s">
        <v>1150</v>
      </c>
      <c r="C488" s="229"/>
      <c r="D488" s="228"/>
      <c r="E488" s="228"/>
      <c r="F488" s="228"/>
      <c r="G488" s="26"/>
    </row>
    <row r="489" spans="1:7" ht="19.2" customHeight="1" thickBot="1" x14ac:dyDescent="0.35">
      <c r="A489" s="25" t="s">
        <v>227</v>
      </c>
      <c r="B489" s="439" t="s">
        <v>1152</v>
      </c>
      <c r="C489" s="229" t="s">
        <v>646</v>
      </c>
      <c r="D489" s="228">
        <v>74</v>
      </c>
      <c r="E489" s="228">
        <v>75</v>
      </c>
      <c r="F489" s="228">
        <v>76</v>
      </c>
      <c r="G489" s="26"/>
    </row>
    <row r="490" spans="1:7" ht="21.6" customHeight="1" thickBot="1" x14ac:dyDescent="0.35">
      <c r="A490" s="25" t="s">
        <v>227</v>
      </c>
      <c r="B490" s="439" t="s">
        <v>1149</v>
      </c>
      <c r="C490" s="229" t="s">
        <v>651</v>
      </c>
      <c r="D490" s="228">
        <v>29</v>
      </c>
      <c r="E490" s="228">
        <v>30</v>
      </c>
      <c r="F490" s="228">
        <v>31</v>
      </c>
      <c r="G490" s="26"/>
    </row>
    <row r="491" spans="1:7" ht="19.8" customHeight="1" thickBot="1" x14ac:dyDescent="0.35">
      <c r="A491" s="25" t="s">
        <v>227</v>
      </c>
      <c r="B491" s="439" t="s">
        <v>1151</v>
      </c>
      <c r="C491" s="229" t="s">
        <v>651</v>
      </c>
      <c r="D491" s="228">
        <v>105</v>
      </c>
      <c r="E491" s="228">
        <v>107</v>
      </c>
      <c r="F491" s="228">
        <v>108</v>
      </c>
      <c r="G491" s="26"/>
    </row>
    <row r="492" spans="1:7" ht="21" customHeight="1" thickBot="1" x14ac:dyDescent="0.35">
      <c r="A492" s="25" t="s">
        <v>227</v>
      </c>
      <c r="B492" s="439" t="s">
        <v>1153</v>
      </c>
      <c r="C492" s="229" t="s">
        <v>1128</v>
      </c>
      <c r="D492" s="228">
        <v>22000</v>
      </c>
      <c r="E492" s="228">
        <v>22500</v>
      </c>
      <c r="F492" s="228">
        <v>23000</v>
      </c>
      <c r="G492" s="26"/>
    </row>
    <row r="493" spans="1:7" ht="16.2" thickBot="1" x14ac:dyDescent="0.35">
      <c r="A493" s="25" t="s">
        <v>227</v>
      </c>
      <c r="B493" s="424" t="s">
        <v>1154</v>
      </c>
      <c r="C493" s="229" t="s">
        <v>651</v>
      </c>
      <c r="D493" s="228">
        <v>24</v>
      </c>
      <c r="E493" s="228">
        <v>25</v>
      </c>
      <c r="F493" s="228">
        <v>26</v>
      </c>
      <c r="G493" s="26"/>
    </row>
    <row r="494" spans="1:7" ht="25.8" customHeight="1" thickBot="1" x14ac:dyDescent="0.35">
      <c r="A494" s="25" t="s">
        <v>227</v>
      </c>
      <c r="B494" s="424" t="s">
        <v>1155</v>
      </c>
      <c r="C494" s="229" t="s">
        <v>651</v>
      </c>
      <c r="D494" s="228">
        <v>2</v>
      </c>
      <c r="E494" s="228">
        <v>3</v>
      </c>
      <c r="F494" s="228">
        <v>3</v>
      </c>
      <c r="G494" s="26"/>
    </row>
    <row r="495" spans="1:7" ht="22.2" customHeight="1" thickBot="1" x14ac:dyDescent="0.35">
      <c r="A495" s="25" t="s">
        <v>227</v>
      </c>
      <c r="B495" s="424" t="s">
        <v>1156</v>
      </c>
      <c r="C495" s="229" t="s">
        <v>1128</v>
      </c>
      <c r="D495" s="228">
        <v>5</v>
      </c>
      <c r="E495" s="228">
        <v>5</v>
      </c>
      <c r="F495" s="228">
        <v>5</v>
      </c>
      <c r="G495" s="26"/>
    </row>
    <row r="496" spans="1:7" ht="22.8" customHeight="1" thickBot="1" x14ac:dyDescent="0.35">
      <c r="A496" s="25" t="s">
        <v>227</v>
      </c>
      <c r="B496" s="234" t="s">
        <v>793</v>
      </c>
      <c r="C496" s="229" t="s">
        <v>651</v>
      </c>
      <c r="D496" s="228">
        <v>1</v>
      </c>
      <c r="E496" s="228">
        <v>1</v>
      </c>
      <c r="F496" s="228">
        <v>2</v>
      </c>
      <c r="G496" s="26"/>
    </row>
    <row r="497" spans="1:7" ht="44.4" customHeight="1" thickBot="1" x14ac:dyDescent="0.35">
      <c r="A497" s="25"/>
      <c r="B497" s="230" t="s">
        <v>819</v>
      </c>
      <c r="C497" s="229"/>
      <c r="D497" s="228"/>
      <c r="E497" s="228"/>
      <c r="F497" s="228"/>
      <c r="G497" s="15" t="s">
        <v>547</v>
      </c>
    </row>
    <row r="498" spans="1:7" ht="32.4" customHeight="1" thickBot="1" x14ac:dyDescent="0.35">
      <c r="A498" s="25" t="s">
        <v>802</v>
      </c>
      <c r="B498" s="232" t="s">
        <v>881</v>
      </c>
      <c r="C498" s="229" t="s">
        <v>1044</v>
      </c>
      <c r="D498" s="228">
        <v>14</v>
      </c>
      <c r="E498" s="228">
        <v>19</v>
      </c>
      <c r="F498" s="228">
        <v>19</v>
      </c>
      <c r="G498" s="15"/>
    </row>
    <row r="499" spans="1:7" ht="34.200000000000003" customHeight="1" thickBot="1" x14ac:dyDescent="0.35">
      <c r="A499" s="25"/>
      <c r="B499" s="354" t="s">
        <v>1157</v>
      </c>
      <c r="C499" s="229"/>
      <c r="D499" s="228"/>
      <c r="E499" s="228"/>
      <c r="F499" s="228"/>
      <c r="G499" s="26"/>
    </row>
    <row r="500" spans="1:7" ht="38.4" customHeight="1" thickBot="1" x14ac:dyDescent="0.35">
      <c r="A500" s="25" t="s">
        <v>227</v>
      </c>
      <c r="B500" s="234" t="s">
        <v>788</v>
      </c>
      <c r="C500" s="229" t="s">
        <v>651</v>
      </c>
      <c r="D500" s="228">
        <v>49</v>
      </c>
      <c r="E500" s="228">
        <v>50</v>
      </c>
      <c r="F500" s="228">
        <v>60</v>
      </c>
      <c r="G500" s="26"/>
    </row>
    <row r="501" spans="1:7" ht="22.8" customHeight="1" thickBot="1" x14ac:dyDescent="0.35">
      <c r="A501" s="25" t="s">
        <v>227</v>
      </c>
      <c r="B501" s="234" t="s">
        <v>789</v>
      </c>
      <c r="C501" s="229" t="s">
        <v>651</v>
      </c>
      <c r="D501" s="228">
        <v>3</v>
      </c>
      <c r="E501" s="228">
        <v>3</v>
      </c>
      <c r="F501" s="228">
        <v>3</v>
      </c>
      <c r="G501" s="26"/>
    </row>
    <row r="502" spans="1:7" ht="32.4" customHeight="1" thickBot="1" x14ac:dyDescent="0.35">
      <c r="A502" s="25" t="s">
        <v>227</v>
      </c>
      <c r="B502" s="234" t="s">
        <v>790</v>
      </c>
      <c r="C502" s="229" t="s">
        <v>1128</v>
      </c>
      <c r="D502" s="228">
        <v>10</v>
      </c>
      <c r="E502" s="228">
        <v>15</v>
      </c>
      <c r="F502" s="228">
        <v>15</v>
      </c>
      <c r="G502" s="26"/>
    </row>
    <row r="503" spans="1:7" ht="17.399999999999999" customHeight="1" thickBot="1" x14ac:dyDescent="0.35">
      <c r="A503" s="25"/>
      <c r="B503" s="354" t="s">
        <v>1158</v>
      </c>
      <c r="C503" s="229"/>
      <c r="D503" s="228"/>
      <c r="E503" s="228"/>
      <c r="F503" s="228"/>
      <c r="G503" s="26"/>
    </row>
    <row r="504" spans="1:7" ht="23.4" customHeight="1" thickBot="1" x14ac:dyDescent="0.35">
      <c r="A504" s="25" t="s">
        <v>227</v>
      </c>
      <c r="B504" s="233" t="s">
        <v>791</v>
      </c>
      <c r="C504" s="229" t="s">
        <v>1128</v>
      </c>
      <c r="D504" s="228">
        <v>6</v>
      </c>
      <c r="E504" s="228">
        <v>6</v>
      </c>
      <c r="F504" s="228">
        <v>7</v>
      </c>
      <c r="G504" s="26"/>
    </row>
    <row r="505" spans="1:7" ht="17.399999999999999" customHeight="1" thickBot="1" x14ac:dyDescent="0.35">
      <c r="A505" s="25"/>
      <c r="B505" s="354" t="s">
        <v>1159</v>
      </c>
      <c r="C505" s="229"/>
      <c r="D505" s="228"/>
      <c r="E505" s="228"/>
      <c r="F505" s="228"/>
      <c r="G505" s="26"/>
    </row>
    <row r="506" spans="1:7" ht="16.2" thickBot="1" x14ac:dyDescent="0.35">
      <c r="A506" s="25" t="s">
        <v>227</v>
      </c>
      <c r="B506" s="440" t="s">
        <v>1160</v>
      </c>
      <c r="C506" s="229" t="s">
        <v>651</v>
      </c>
      <c r="D506" s="228">
        <v>149</v>
      </c>
      <c r="E506" s="228">
        <v>151</v>
      </c>
      <c r="F506" s="228">
        <v>153</v>
      </c>
      <c r="G506" s="26"/>
    </row>
    <row r="507" spans="1:7" ht="16.2" thickBot="1" x14ac:dyDescent="0.35">
      <c r="A507" s="25" t="s">
        <v>227</v>
      </c>
      <c r="B507" s="441" t="s">
        <v>1161</v>
      </c>
      <c r="C507" s="229" t="s">
        <v>651</v>
      </c>
      <c r="D507" s="228">
        <v>2</v>
      </c>
      <c r="E507" s="228">
        <v>2</v>
      </c>
      <c r="F507" s="228">
        <v>2</v>
      </c>
      <c r="G507" s="26"/>
    </row>
    <row r="508" spans="1:7" ht="16.2" thickBot="1" x14ac:dyDescent="0.35">
      <c r="A508" s="25" t="s">
        <v>227</v>
      </c>
      <c r="B508" s="431" t="s">
        <v>1130</v>
      </c>
      <c r="C508" s="229" t="s">
        <v>651</v>
      </c>
      <c r="D508" s="228">
        <v>15</v>
      </c>
      <c r="E508" s="228">
        <v>18</v>
      </c>
      <c r="F508" s="228">
        <v>21</v>
      </c>
      <c r="G508" s="26"/>
    </row>
    <row r="509" spans="1:7" ht="32.4" customHeight="1" thickBot="1" x14ac:dyDescent="0.35">
      <c r="A509" s="25" t="s">
        <v>227</v>
      </c>
      <c r="B509" s="431" t="s">
        <v>1162</v>
      </c>
      <c r="C509" s="229" t="s">
        <v>1128</v>
      </c>
      <c r="D509" s="228">
        <v>11500</v>
      </c>
      <c r="E509" s="228">
        <v>12000</v>
      </c>
      <c r="F509" s="228">
        <v>12500</v>
      </c>
      <c r="G509" s="26"/>
    </row>
    <row r="510" spans="1:7" ht="16.2" thickBot="1" x14ac:dyDescent="0.35">
      <c r="A510" s="25" t="s">
        <v>227</v>
      </c>
      <c r="B510" s="235" t="s">
        <v>793</v>
      </c>
      <c r="C510" s="229" t="s">
        <v>651</v>
      </c>
      <c r="D510" s="228">
        <v>1</v>
      </c>
      <c r="E510" s="228">
        <v>1</v>
      </c>
      <c r="F510" s="228">
        <v>1</v>
      </c>
      <c r="G510" s="26"/>
    </row>
    <row r="511" spans="1:7" ht="31.8" thickBot="1" x14ac:dyDescent="0.35">
      <c r="A511" s="25" t="s">
        <v>227</v>
      </c>
      <c r="B511" s="235" t="s">
        <v>794</v>
      </c>
      <c r="C511" s="229" t="s">
        <v>651</v>
      </c>
      <c r="D511" s="228">
        <v>2</v>
      </c>
      <c r="E511" s="228">
        <v>2</v>
      </c>
      <c r="F511" s="228">
        <v>2</v>
      </c>
      <c r="G511" s="26"/>
    </row>
    <row r="512" spans="1:7" ht="16.2" thickBot="1" x14ac:dyDescent="0.35">
      <c r="A512" s="25"/>
      <c r="B512" s="442" t="s">
        <v>1163</v>
      </c>
      <c r="C512" s="229"/>
      <c r="D512" s="228"/>
      <c r="E512" s="228"/>
      <c r="F512" s="228"/>
      <c r="G512" s="26"/>
    </row>
    <row r="513" spans="1:7" ht="16.2" thickBot="1" x14ac:dyDescent="0.35">
      <c r="A513" s="25" t="s">
        <v>227</v>
      </c>
      <c r="B513" s="440" t="s">
        <v>1160</v>
      </c>
      <c r="C513" s="229" t="s">
        <v>651</v>
      </c>
      <c r="D513" s="228">
        <v>240</v>
      </c>
      <c r="E513" s="228">
        <v>250</v>
      </c>
      <c r="F513" s="228">
        <v>260</v>
      </c>
      <c r="G513" s="26"/>
    </row>
    <row r="514" spans="1:7" ht="16.2" thickBot="1" x14ac:dyDescent="0.35">
      <c r="A514" s="25" t="s">
        <v>227</v>
      </c>
      <c r="B514" s="491" t="s">
        <v>1161</v>
      </c>
      <c r="C514" s="229" t="s">
        <v>651</v>
      </c>
      <c r="D514" s="228">
        <v>3</v>
      </c>
      <c r="E514" s="228">
        <v>3</v>
      </c>
      <c r="F514" s="228">
        <v>3</v>
      </c>
      <c r="G514" s="26"/>
    </row>
    <row r="515" spans="1:7" ht="16.2" thickBot="1" x14ac:dyDescent="0.35">
      <c r="A515" s="25" t="s">
        <v>227</v>
      </c>
      <c r="B515" s="431" t="s">
        <v>1130</v>
      </c>
      <c r="C515" s="229" t="s">
        <v>651</v>
      </c>
      <c r="D515" s="228">
        <v>45</v>
      </c>
      <c r="E515" s="228">
        <v>48</v>
      </c>
      <c r="F515" s="228">
        <v>51</v>
      </c>
      <c r="G515" s="26"/>
    </row>
    <row r="516" spans="1:7" ht="31.8" thickBot="1" x14ac:dyDescent="0.35">
      <c r="A516" s="25" t="s">
        <v>227</v>
      </c>
      <c r="B516" s="431" t="s">
        <v>1162</v>
      </c>
      <c r="C516" s="229" t="s">
        <v>1128</v>
      </c>
      <c r="D516" s="228">
        <v>14200</v>
      </c>
      <c r="E516" s="228">
        <v>14400</v>
      </c>
      <c r="F516" s="228">
        <v>14600</v>
      </c>
      <c r="G516" s="26"/>
    </row>
    <row r="517" spans="1:7" ht="16.2" thickBot="1" x14ac:dyDescent="0.35">
      <c r="A517" s="25" t="s">
        <v>227</v>
      </c>
      <c r="B517" s="235" t="s">
        <v>1164</v>
      </c>
      <c r="C517" s="229" t="s">
        <v>651</v>
      </c>
      <c r="D517" s="228">
        <v>1</v>
      </c>
      <c r="E517" s="228">
        <v>1</v>
      </c>
      <c r="F517" s="228">
        <v>1</v>
      </c>
      <c r="G517" s="26"/>
    </row>
    <row r="518" spans="1:7" ht="31.8" thickBot="1" x14ac:dyDescent="0.35">
      <c r="A518" s="25" t="s">
        <v>227</v>
      </c>
      <c r="B518" s="235" t="s">
        <v>794</v>
      </c>
      <c r="C518" s="229" t="s">
        <v>651</v>
      </c>
      <c r="D518" s="228">
        <v>2</v>
      </c>
      <c r="E518" s="228">
        <v>2</v>
      </c>
      <c r="F518" s="228">
        <v>2</v>
      </c>
      <c r="G518" s="26"/>
    </row>
    <row r="519" spans="1:7" ht="16.2" thickBot="1" x14ac:dyDescent="0.35">
      <c r="A519" s="25"/>
      <c r="B519" s="442" t="s">
        <v>1165</v>
      </c>
      <c r="C519" s="229"/>
      <c r="D519" s="228"/>
      <c r="E519" s="228"/>
      <c r="F519" s="228"/>
      <c r="G519" s="26"/>
    </row>
    <row r="520" spans="1:7" ht="16.2" thickBot="1" x14ac:dyDescent="0.35">
      <c r="A520" s="25" t="s">
        <v>227</v>
      </c>
      <c r="B520" s="443" t="s">
        <v>1166</v>
      </c>
      <c r="C520" s="229" t="s">
        <v>651</v>
      </c>
      <c r="D520" s="228">
        <v>22</v>
      </c>
      <c r="E520" s="228">
        <v>22</v>
      </c>
      <c r="F520" s="228">
        <v>22</v>
      </c>
      <c r="G520" s="26"/>
    </row>
    <row r="521" spans="1:7" ht="16.2" thickBot="1" x14ac:dyDescent="0.35">
      <c r="A521" s="25" t="s">
        <v>227</v>
      </c>
      <c r="B521" s="445" t="s">
        <v>1161</v>
      </c>
      <c r="C521" s="229" t="s">
        <v>651</v>
      </c>
      <c r="D521" s="228">
        <v>3</v>
      </c>
      <c r="E521" s="228">
        <v>3</v>
      </c>
      <c r="F521" s="228">
        <v>3</v>
      </c>
      <c r="G521" s="26"/>
    </row>
    <row r="522" spans="1:7" ht="16.2" thickBot="1" x14ac:dyDescent="0.35">
      <c r="A522" s="25" t="s">
        <v>227</v>
      </c>
      <c r="B522" s="443" t="s">
        <v>1167</v>
      </c>
      <c r="C522" s="229" t="s">
        <v>651</v>
      </c>
      <c r="D522" s="228">
        <v>65</v>
      </c>
      <c r="E522" s="228">
        <v>65</v>
      </c>
      <c r="F522" s="228">
        <v>65</v>
      </c>
      <c r="G522" s="26"/>
    </row>
    <row r="523" spans="1:7" ht="16.2" thickBot="1" x14ac:dyDescent="0.35">
      <c r="A523" s="25" t="s">
        <v>227</v>
      </c>
      <c r="B523" s="483" t="s">
        <v>1168</v>
      </c>
      <c r="C523" s="130" t="s">
        <v>651</v>
      </c>
      <c r="D523" s="228">
        <v>10</v>
      </c>
      <c r="E523" s="228">
        <v>11</v>
      </c>
      <c r="F523" s="228">
        <v>11</v>
      </c>
      <c r="G523" s="26"/>
    </row>
    <row r="524" spans="1:7" ht="31.8" thickBot="1" x14ac:dyDescent="0.35">
      <c r="A524" s="25" t="s">
        <v>227</v>
      </c>
      <c r="B524" s="444" t="s">
        <v>1162</v>
      </c>
      <c r="C524" s="229" t="s">
        <v>1128</v>
      </c>
      <c r="D524" s="228">
        <v>28000</v>
      </c>
      <c r="E524" s="228">
        <v>30000</v>
      </c>
      <c r="F524" s="228">
        <v>32000</v>
      </c>
      <c r="G524" s="26"/>
    </row>
    <row r="525" spans="1:7" ht="16.2" thickBot="1" x14ac:dyDescent="0.35">
      <c r="A525" s="25" t="s">
        <v>227</v>
      </c>
      <c r="B525" s="444" t="s">
        <v>1151</v>
      </c>
      <c r="C525" s="229" t="s">
        <v>651</v>
      </c>
      <c r="D525" s="228">
        <v>20</v>
      </c>
      <c r="E525" s="228">
        <v>30</v>
      </c>
      <c r="F525" s="228">
        <v>35</v>
      </c>
      <c r="G525" s="26"/>
    </row>
    <row r="526" spans="1:7" ht="31.8" thickBot="1" x14ac:dyDescent="0.35">
      <c r="A526" s="25" t="s">
        <v>227</v>
      </c>
      <c r="B526" s="195" t="s">
        <v>794</v>
      </c>
      <c r="C526" s="229" t="s">
        <v>651</v>
      </c>
      <c r="D526" s="228">
        <v>1</v>
      </c>
      <c r="E526" s="228">
        <v>1</v>
      </c>
      <c r="F526" s="228">
        <v>1</v>
      </c>
      <c r="G526" s="26"/>
    </row>
    <row r="527" spans="1:7" ht="16.2" thickBot="1" x14ac:dyDescent="0.35">
      <c r="A527" s="25" t="s">
        <v>227</v>
      </c>
      <c r="B527" s="195" t="s">
        <v>793</v>
      </c>
      <c r="C527" s="229" t="s">
        <v>651</v>
      </c>
      <c r="D527" s="228">
        <v>3</v>
      </c>
      <c r="E527" s="228">
        <v>3</v>
      </c>
      <c r="F527" s="228">
        <v>3</v>
      </c>
      <c r="G527" s="26"/>
    </row>
    <row r="528" spans="1:7" ht="47.4" thickBot="1" x14ac:dyDescent="0.35">
      <c r="A528" s="25"/>
      <c r="B528" s="230" t="s">
        <v>820</v>
      </c>
      <c r="C528" s="229"/>
      <c r="D528" s="228"/>
      <c r="E528" s="228"/>
      <c r="F528" s="228"/>
      <c r="G528" s="15" t="s">
        <v>550</v>
      </c>
    </row>
    <row r="529" spans="1:7" ht="40.200000000000003" thickBot="1" x14ac:dyDescent="0.35">
      <c r="A529" s="25" t="s">
        <v>802</v>
      </c>
      <c r="B529" s="232" t="s">
        <v>805</v>
      </c>
      <c r="C529" s="429" t="s">
        <v>1420</v>
      </c>
      <c r="D529" s="228" t="s">
        <v>659</v>
      </c>
      <c r="E529" s="228" t="s">
        <v>659</v>
      </c>
      <c r="F529" s="228" t="s">
        <v>659</v>
      </c>
      <c r="G529" s="15"/>
    </row>
    <row r="530" spans="1:7" ht="78.599999999999994" thickBot="1" x14ac:dyDescent="0.35">
      <c r="A530" s="25"/>
      <c r="B530" s="442" t="s">
        <v>1169</v>
      </c>
      <c r="C530" s="229"/>
      <c r="D530" s="228"/>
      <c r="E530" s="228"/>
      <c r="F530" s="228"/>
      <c r="G530" s="26"/>
    </row>
    <row r="531" spans="1:7" ht="47.4" thickBot="1" x14ac:dyDescent="0.35">
      <c r="A531" s="25" t="s">
        <v>227</v>
      </c>
      <c r="B531" s="416" t="s">
        <v>792</v>
      </c>
      <c r="C531" s="229" t="s">
        <v>653</v>
      </c>
      <c r="D531" s="229">
        <v>2</v>
      </c>
      <c r="E531" s="229">
        <v>0</v>
      </c>
      <c r="F531" s="229">
        <v>1</v>
      </c>
      <c r="G531" s="26"/>
    </row>
    <row r="532" spans="1:7" ht="31.8" thickBot="1" x14ac:dyDescent="0.35">
      <c r="A532" s="25"/>
      <c r="B532" s="442" t="s">
        <v>1170</v>
      </c>
      <c r="C532" s="229"/>
      <c r="D532" s="229"/>
      <c r="E532" s="229"/>
      <c r="F532" s="229"/>
      <c r="G532" s="26"/>
    </row>
    <row r="533" spans="1:7" ht="47.4" thickBot="1" x14ac:dyDescent="0.35">
      <c r="A533" s="25" t="s">
        <v>227</v>
      </c>
      <c r="B533" s="232" t="s">
        <v>1171</v>
      </c>
      <c r="C533" s="229" t="s">
        <v>651</v>
      </c>
      <c r="D533" s="229">
        <v>3</v>
      </c>
      <c r="E533" s="229">
        <v>3</v>
      </c>
      <c r="F533" s="229">
        <v>3</v>
      </c>
      <c r="G533" s="26"/>
    </row>
    <row r="534" spans="1:7" ht="31.8" thickBot="1" x14ac:dyDescent="0.35">
      <c r="A534" s="25"/>
      <c r="B534" s="442" t="s">
        <v>1172</v>
      </c>
      <c r="C534" s="229"/>
      <c r="D534" s="228"/>
      <c r="E534" s="228"/>
      <c r="F534" s="228"/>
      <c r="G534" s="26"/>
    </row>
    <row r="535" spans="1:7" ht="42.6" customHeight="1" thickBot="1" x14ac:dyDescent="0.35">
      <c r="A535" s="25" t="s">
        <v>227</v>
      </c>
      <c r="B535" s="232" t="s">
        <v>795</v>
      </c>
      <c r="C535" s="429" t="s">
        <v>1420</v>
      </c>
      <c r="D535" s="228" t="s">
        <v>659</v>
      </c>
      <c r="E535" s="228" t="s">
        <v>659</v>
      </c>
      <c r="F535" s="228" t="s">
        <v>659</v>
      </c>
      <c r="G535" s="26"/>
    </row>
    <row r="536" spans="1:7" ht="32.4" customHeight="1" thickBot="1" x14ac:dyDescent="0.35">
      <c r="A536" s="25" t="s">
        <v>227</v>
      </c>
      <c r="B536" s="232" t="s">
        <v>1428</v>
      </c>
      <c r="C536" s="229" t="s">
        <v>653</v>
      </c>
      <c r="D536" s="229">
        <v>1</v>
      </c>
      <c r="E536" s="229"/>
      <c r="F536" s="229"/>
      <c r="G536" s="26"/>
    </row>
    <row r="537" spans="1:7" ht="70.2" customHeight="1" thickBot="1" x14ac:dyDescent="0.35">
      <c r="A537" s="25" t="s">
        <v>227</v>
      </c>
      <c r="B537" s="232" t="s">
        <v>1429</v>
      </c>
      <c r="C537" s="229" t="s">
        <v>653</v>
      </c>
      <c r="D537" s="229"/>
      <c r="E537" s="229">
        <v>1</v>
      </c>
      <c r="F537" s="229"/>
      <c r="G537" s="26"/>
    </row>
    <row r="538" spans="1:7" ht="16.2" customHeight="1" thickBot="1" x14ac:dyDescent="0.35">
      <c r="A538" s="741" t="s">
        <v>822</v>
      </c>
      <c r="B538" s="742"/>
      <c r="C538" s="742"/>
      <c r="D538" s="742"/>
      <c r="E538" s="742"/>
      <c r="F538" s="742"/>
      <c r="G538" s="743"/>
    </row>
    <row r="539" spans="1:7" ht="31.8" thickBot="1" x14ac:dyDescent="0.35">
      <c r="A539" s="25"/>
      <c r="B539" s="231" t="s">
        <v>823</v>
      </c>
      <c r="C539" s="15"/>
      <c r="D539" s="15"/>
      <c r="E539" s="15"/>
      <c r="F539" s="15"/>
      <c r="G539" s="227" t="s">
        <v>236</v>
      </c>
    </row>
    <row r="540" spans="1:7" ht="16.2" thickBot="1" x14ac:dyDescent="0.35">
      <c r="A540" s="25" t="s">
        <v>802</v>
      </c>
      <c r="B540" s="233" t="s">
        <v>665</v>
      </c>
      <c r="C540" s="229" t="s">
        <v>651</v>
      </c>
      <c r="D540" s="229">
        <v>600</v>
      </c>
      <c r="E540" s="229">
        <v>600</v>
      </c>
      <c r="F540" s="229">
        <v>600</v>
      </c>
      <c r="G540" s="229"/>
    </row>
    <row r="541" spans="1:7" ht="31.8" thickBot="1" x14ac:dyDescent="0.35">
      <c r="A541" s="25" t="s">
        <v>802</v>
      </c>
      <c r="B541" s="233" t="s">
        <v>1421</v>
      </c>
      <c r="C541" s="229" t="s">
        <v>645</v>
      </c>
      <c r="D541" s="482">
        <v>475.13</v>
      </c>
      <c r="E541" s="482">
        <v>480</v>
      </c>
      <c r="F541" s="482">
        <v>490</v>
      </c>
      <c r="G541" s="229"/>
    </row>
    <row r="542" spans="1:7" ht="31.8" thickBot="1" x14ac:dyDescent="0.35">
      <c r="A542" s="25"/>
      <c r="B542" s="354" t="s">
        <v>1422</v>
      </c>
      <c r="C542" s="229"/>
      <c r="D542" s="482"/>
      <c r="E542" s="482"/>
      <c r="F542" s="482"/>
      <c r="G542" s="229"/>
    </row>
    <row r="543" spans="1:7" ht="31.8" thickBot="1" x14ac:dyDescent="0.35">
      <c r="A543" s="25" t="s">
        <v>227</v>
      </c>
      <c r="B543" s="234" t="s">
        <v>824</v>
      </c>
      <c r="C543" s="229" t="s">
        <v>651</v>
      </c>
      <c r="D543" s="229">
        <v>1</v>
      </c>
      <c r="E543" s="229">
        <v>1</v>
      </c>
      <c r="F543" s="229">
        <v>1</v>
      </c>
      <c r="G543" s="26"/>
    </row>
    <row r="544" spans="1:7" ht="16.2" thickBot="1" x14ac:dyDescent="0.35">
      <c r="A544" s="25" t="s">
        <v>227</v>
      </c>
      <c r="B544" s="234" t="s">
        <v>825</v>
      </c>
      <c r="C544" s="229" t="s">
        <v>652</v>
      </c>
      <c r="D544" s="229">
        <v>1230</v>
      </c>
      <c r="E544" s="229">
        <v>1250</v>
      </c>
      <c r="F544" s="229">
        <v>1270</v>
      </c>
      <c r="G544" s="26"/>
    </row>
    <row r="545" spans="1:7" ht="31.8" thickBot="1" x14ac:dyDescent="0.35">
      <c r="A545" s="25" t="s">
        <v>227</v>
      </c>
      <c r="B545" s="234" t="s">
        <v>826</v>
      </c>
      <c r="C545" s="229" t="s">
        <v>652</v>
      </c>
      <c r="D545" s="229">
        <v>450</v>
      </c>
      <c r="E545" s="229">
        <v>470</v>
      </c>
      <c r="F545" s="229">
        <v>490</v>
      </c>
      <c r="G545" s="26"/>
    </row>
    <row r="546" spans="1:7" ht="66.599999999999994" customHeight="1" thickBot="1" x14ac:dyDescent="0.35">
      <c r="A546" s="25"/>
      <c r="B546" s="484" t="s">
        <v>1423</v>
      </c>
      <c r="C546" s="229"/>
      <c r="D546" s="229"/>
      <c r="E546" s="229"/>
      <c r="F546" s="229"/>
      <c r="G546" s="26"/>
    </row>
    <row r="547" spans="1:7" ht="109.8" thickBot="1" x14ac:dyDescent="0.35">
      <c r="A547" s="25" t="s">
        <v>227</v>
      </c>
      <c r="B547" s="234" t="s">
        <v>827</v>
      </c>
      <c r="C547" s="229" t="s">
        <v>651</v>
      </c>
      <c r="D547" s="229">
        <v>2</v>
      </c>
      <c r="E547" s="229">
        <v>2</v>
      </c>
      <c r="F547" s="229">
        <v>2</v>
      </c>
      <c r="G547" s="26"/>
    </row>
    <row r="548" spans="1:7" ht="47.4" thickBot="1" x14ac:dyDescent="0.35">
      <c r="A548" s="25" t="s">
        <v>227</v>
      </c>
      <c r="B548" s="234" t="s">
        <v>828</v>
      </c>
      <c r="C548" s="229" t="s">
        <v>651</v>
      </c>
      <c r="D548" s="229">
        <v>1</v>
      </c>
      <c r="E548" s="229">
        <v>1</v>
      </c>
      <c r="F548" s="229">
        <v>1</v>
      </c>
      <c r="G548" s="26"/>
    </row>
    <row r="549" spans="1:7" ht="47.4" thickBot="1" x14ac:dyDescent="0.35">
      <c r="A549" s="25"/>
      <c r="B549" s="364" t="s">
        <v>1424</v>
      </c>
      <c r="C549" s="229"/>
      <c r="D549" s="229"/>
      <c r="E549" s="229"/>
      <c r="F549" s="229"/>
      <c r="G549" s="26"/>
    </row>
    <row r="550" spans="1:7" ht="31.8" thickBot="1" x14ac:dyDescent="0.35">
      <c r="A550" s="25" t="s">
        <v>227</v>
      </c>
      <c r="B550" s="232" t="s">
        <v>801</v>
      </c>
      <c r="C550" s="229" t="s">
        <v>651</v>
      </c>
      <c r="D550" s="228">
        <v>25</v>
      </c>
      <c r="E550" s="228">
        <v>27</v>
      </c>
      <c r="F550" s="228">
        <v>30</v>
      </c>
      <c r="G550" s="26"/>
    </row>
    <row r="551" spans="1:7" ht="37.200000000000003" customHeight="1" thickBot="1" x14ac:dyDescent="0.35">
      <c r="A551" s="25"/>
      <c r="B551" s="231" t="s">
        <v>829</v>
      </c>
      <c r="C551" s="15"/>
      <c r="D551" s="15"/>
      <c r="E551" s="15"/>
      <c r="F551" s="15"/>
      <c r="G551" s="227" t="s">
        <v>558</v>
      </c>
    </row>
    <row r="552" spans="1:7" ht="16.2" thickBot="1" x14ac:dyDescent="0.35">
      <c r="A552" s="25" t="s">
        <v>802</v>
      </c>
      <c r="B552" s="233" t="s">
        <v>830</v>
      </c>
      <c r="C552" s="229" t="s">
        <v>652</v>
      </c>
      <c r="D552" s="229">
        <v>282</v>
      </c>
      <c r="E552" s="229">
        <v>285</v>
      </c>
      <c r="F552" s="229">
        <v>288</v>
      </c>
      <c r="G552" s="229"/>
    </row>
    <row r="553" spans="1:7" ht="68.400000000000006" customHeight="1" thickBot="1" x14ac:dyDescent="0.35">
      <c r="A553" s="25"/>
      <c r="B553" s="354" t="s">
        <v>1425</v>
      </c>
      <c r="C553" s="229"/>
      <c r="D553" s="228"/>
      <c r="E553" s="228"/>
      <c r="F553" s="228"/>
      <c r="G553" s="229"/>
    </row>
    <row r="554" spans="1:7" ht="47.4" thickBot="1" x14ac:dyDescent="0.35">
      <c r="A554" s="25" t="s">
        <v>227</v>
      </c>
      <c r="B554" s="234" t="s">
        <v>831</v>
      </c>
      <c r="C554" s="229" t="s">
        <v>651</v>
      </c>
      <c r="D554" s="229">
        <v>40</v>
      </c>
      <c r="E554" s="229">
        <v>45</v>
      </c>
      <c r="F554" s="229">
        <v>50</v>
      </c>
      <c r="G554" s="26"/>
    </row>
    <row r="555" spans="1:7" ht="40.200000000000003" customHeight="1" thickBot="1" x14ac:dyDescent="0.35">
      <c r="A555" s="25"/>
      <c r="B555" s="364" t="s">
        <v>1426</v>
      </c>
      <c r="C555" s="229"/>
      <c r="D555" s="229"/>
      <c r="E555" s="229"/>
      <c r="F555" s="229"/>
      <c r="G555" s="26"/>
    </row>
    <row r="556" spans="1:7" ht="31.8" thickBot="1" x14ac:dyDescent="0.35">
      <c r="A556" s="25" t="s">
        <v>227</v>
      </c>
      <c r="B556" s="232" t="s">
        <v>832</v>
      </c>
      <c r="C556" s="229" t="s">
        <v>651</v>
      </c>
      <c r="D556" s="229">
        <v>12</v>
      </c>
      <c r="E556" s="229">
        <v>12</v>
      </c>
      <c r="F556" s="229">
        <v>12</v>
      </c>
      <c r="G556" s="26"/>
    </row>
    <row r="557" spans="1:7" ht="71.400000000000006" customHeight="1" thickBot="1" x14ac:dyDescent="0.35">
      <c r="A557" s="25"/>
      <c r="B557" s="442" t="s">
        <v>1427</v>
      </c>
      <c r="C557" s="229"/>
      <c r="D557" s="229"/>
      <c r="E557" s="229"/>
      <c r="F557" s="229"/>
      <c r="G557" s="26"/>
    </row>
    <row r="558" spans="1:7" ht="49.2" customHeight="1" thickBot="1" x14ac:dyDescent="0.35">
      <c r="A558" s="25" t="s">
        <v>227</v>
      </c>
      <c r="B558" s="233" t="s">
        <v>833</v>
      </c>
      <c r="C558" s="229" t="s">
        <v>651</v>
      </c>
      <c r="D558" s="229">
        <v>28</v>
      </c>
      <c r="E558" s="229">
        <v>29</v>
      </c>
      <c r="F558" s="229">
        <v>30</v>
      </c>
      <c r="G558" s="26"/>
    </row>
    <row r="559" spans="1:7" ht="16.2" customHeight="1" thickBot="1" x14ac:dyDescent="0.35">
      <c r="A559" s="741" t="s">
        <v>834</v>
      </c>
      <c r="B559" s="742"/>
      <c r="C559" s="742"/>
      <c r="D559" s="742"/>
      <c r="E559" s="742"/>
      <c r="F559" s="742"/>
      <c r="G559" s="743"/>
    </row>
    <row r="560" spans="1:7" ht="31.8" thickBot="1" x14ac:dyDescent="0.35">
      <c r="A560" s="25"/>
      <c r="B560" s="231" t="s">
        <v>1173</v>
      </c>
      <c r="C560" s="15"/>
      <c r="D560" s="15"/>
      <c r="E560" s="15"/>
      <c r="F560" s="15"/>
      <c r="G560" s="227" t="s">
        <v>568</v>
      </c>
    </row>
    <row r="561" spans="1:7" ht="47.4" thickBot="1" x14ac:dyDescent="0.35">
      <c r="A561" s="571" t="s">
        <v>802</v>
      </c>
      <c r="B561" s="233" t="s">
        <v>1603</v>
      </c>
      <c r="C561" s="572" t="s">
        <v>1176</v>
      </c>
      <c r="D561" s="461">
        <v>0.11</v>
      </c>
      <c r="E561" s="461">
        <v>0.12</v>
      </c>
      <c r="F561" s="461">
        <v>0.13</v>
      </c>
      <c r="G561" s="233"/>
    </row>
    <row r="562" spans="1:7" ht="47.4" thickBot="1" x14ac:dyDescent="0.35">
      <c r="A562" s="571" t="s">
        <v>802</v>
      </c>
      <c r="B562" s="233" t="s">
        <v>1604</v>
      </c>
      <c r="C562" s="572" t="s">
        <v>1176</v>
      </c>
      <c r="D562" s="461">
        <v>0.09</v>
      </c>
      <c r="E562" s="461">
        <v>9.5000000000000001E-2</v>
      </c>
      <c r="F562" s="461">
        <v>0.1</v>
      </c>
      <c r="G562" s="233"/>
    </row>
    <row r="563" spans="1:7" ht="16.2" thickBot="1" x14ac:dyDescent="0.35">
      <c r="A563" s="571" t="s">
        <v>802</v>
      </c>
      <c r="B563" s="233" t="s">
        <v>1174</v>
      </c>
      <c r="C563" s="572" t="s">
        <v>1176</v>
      </c>
      <c r="D563" s="461">
        <v>0.62</v>
      </c>
      <c r="E563" s="461">
        <v>0.63</v>
      </c>
      <c r="F563" s="461">
        <v>0.64</v>
      </c>
      <c r="G563" s="233"/>
    </row>
    <row r="564" spans="1:7" ht="31.8" thickBot="1" x14ac:dyDescent="0.35">
      <c r="A564" s="571" t="s">
        <v>802</v>
      </c>
      <c r="B564" s="233" t="s">
        <v>1605</v>
      </c>
      <c r="C564" s="572" t="s">
        <v>1176</v>
      </c>
      <c r="D564" s="461">
        <v>0.87</v>
      </c>
      <c r="E564" s="461">
        <v>0.88</v>
      </c>
      <c r="F564" s="461">
        <v>0.89</v>
      </c>
      <c r="G564" s="572"/>
    </row>
    <row r="565" spans="1:7" ht="54" customHeight="1" thickBot="1" x14ac:dyDescent="0.35">
      <c r="A565" s="571" t="s">
        <v>802</v>
      </c>
      <c r="B565" s="233" t="s">
        <v>1175</v>
      </c>
      <c r="C565" s="572" t="s">
        <v>652</v>
      </c>
      <c r="D565" s="461">
        <v>0.1</v>
      </c>
      <c r="E565" s="461">
        <v>9.5000000000000001E-2</v>
      </c>
      <c r="F565" s="461">
        <v>0.09</v>
      </c>
      <c r="G565" s="572"/>
    </row>
    <row r="566" spans="1:7" ht="31.8" thickBot="1" x14ac:dyDescent="0.35">
      <c r="A566" s="25"/>
      <c r="B566" s="354" t="s">
        <v>1177</v>
      </c>
      <c r="C566" s="229"/>
      <c r="D566" s="228"/>
      <c r="E566" s="228"/>
      <c r="F566" s="228"/>
      <c r="G566" s="229"/>
    </row>
    <row r="567" spans="1:7" ht="16.2" thickBot="1" x14ac:dyDescent="0.35">
      <c r="A567" s="25" t="s">
        <v>227</v>
      </c>
      <c r="B567" s="363" t="s">
        <v>1178</v>
      </c>
      <c r="C567" s="229" t="s">
        <v>653</v>
      </c>
      <c r="D567" s="228">
        <v>29</v>
      </c>
      <c r="E567" s="228">
        <v>29</v>
      </c>
      <c r="F567" s="228">
        <v>29</v>
      </c>
      <c r="G567" s="26"/>
    </row>
    <row r="568" spans="1:7" ht="31.8" thickBot="1" x14ac:dyDescent="0.35">
      <c r="A568" s="25" t="s">
        <v>227</v>
      </c>
      <c r="B568" s="363" t="s">
        <v>1179</v>
      </c>
      <c r="C568" s="229" t="s">
        <v>652</v>
      </c>
      <c r="D568" s="228">
        <v>3150</v>
      </c>
      <c r="E568" s="228">
        <v>3050</v>
      </c>
      <c r="F568" s="228">
        <v>3000</v>
      </c>
      <c r="G568" s="26"/>
    </row>
    <row r="569" spans="1:7" ht="31.8" thickBot="1" x14ac:dyDescent="0.35">
      <c r="A569" s="25" t="s">
        <v>227</v>
      </c>
      <c r="B569" s="363" t="s">
        <v>1180</v>
      </c>
      <c r="C569" s="229" t="s">
        <v>652</v>
      </c>
      <c r="D569" s="228">
        <v>910</v>
      </c>
      <c r="E569" s="228">
        <v>850</v>
      </c>
      <c r="F569" s="228">
        <v>800</v>
      </c>
      <c r="G569" s="26"/>
    </row>
    <row r="570" spans="1:7" ht="16.2" thickBot="1" x14ac:dyDescent="0.35">
      <c r="A570" s="25" t="s">
        <v>227</v>
      </c>
      <c r="B570" s="234" t="s">
        <v>1181</v>
      </c>
      <c r="C570" s="229" t="s">
        <v>652</v>
      </c>
      <c r="D570" s="228">
        <v>650</v>
      </c>
      <c r="E570" s="228">
        <v>640</v>
      </c>
      <c r="F570" s="228">
        <v>630</v>
      </c>
      <c r="G570" s="26"/>
    </row>
    <row r="571" spans="1:7" ht="31.8" thickBot="1" x14ac:dyDescent="0.35">
      <c r="A571" s="25"/>
      <c r="B571" s="364" t="s">
        <v>1182</v>
      </c>
      <c r="C571" s="229"/>
      <c r="D571" s="228"/>
      <c r="E571" s="228"/>
      <c r="F571" s="228"/>
      <c r="G571" s="26"/>
    </row>
    <row r="572" spans="1:7" ht="16.2" thickBot="1" x14ac:dyDescent="0.35">
      <c r="A572" s="25" t="s">
        <v>227</v>
      </c>
      <c r="B572" s="239" t="s">
        <v>1183</v>
      </c>
      <c r="C572" s="229" t="s">
        <v>653</v>
      </c>
      <c r="D572" s="228">
        <v>2</v>
      </c>
      <c r="E572" s="228">
        <v>2</v>
      </c>
      <c r="F572" s="228">
        <v>2</v>
      </c>
      <c r="G572" s="26"/>
    </row>
    <row r="573" spans="1:7" ht="31.8" thickBot="1" x14ac:dyDescent="0.35">
      <c r="A573" s="25"/>
      <c r="B573" s="364" t="s">
        <v>1184</v>
      </c>
      <c r="C573" s="229"/>
      <c r="D573" s="228"/>
      <c r="E573" s="228"/>
      <c r="F573" s="228"/>
      <c r="G573" s="26"/>
    </row>
    <row r="574" spans="1:7" ht="16.2" thickBot="1" x14ac:dyDescent="0.35">
      <c r="A574" s="25"/>
      <c r="B574" s="363" t="s">
        <v>1185</v>
      </c>
      <c r="C574" s="229" t="s">
        <v>653</v>
      </c>
      <c r="D574" s="228">
        <v>20</v>
      </c>
      <c r="E574" s="228">
        <v>20</v>
      </c>
      <c r="F574" s="228">
        <v>20</v>
      </c>
      <c r="G574" s="26"/>
    </row>
    <row r="575" spans="1:7" ht="31.8" thickBot="1" x14ac:dyDescent="0.35">
      <c r="A575" s="25" t="s">
        <v>227</v>
      </c>
      <c r="B575" s="363" t="s">
        <v>1186</v>
      </c>
      <c r="C575" s="229" t="s">
        <v>652</v>
      </c>
      <c r="D575" s="228">
        <v>9840</v>
      </c>
      <c r="E575" s="228">
        <v>9800</v>
      </c>
      <c r="F575" s="228">
        <v>9760</v>
      </c>
      <c r="G575" s="26"/>
    </row>
    <row r="576" spans="1:7" ht="31.8" thickBot="1" x14ac:dyDescent="0.35">
      <c r="A576" s="25" t="s">
        <v>227</v>
      </c>
      <c r="B576" s="234" t="s">
        <v>1187</v>
      </c>
      <c r="C576" s="229" t="s">
        <v>652</v>
      </c>
      <c r="D576" s="228">
        <v>820</v>
      </c>
      <c r="E576" s="228">
        <v>810</v>
      </c>
      <c r="F576" s="228">
        <v>800</v>
      </c>
      <c r="G576" s="26"/>
    </row>
    <row r="577" spans="1:7" ht="16.2" thickBot="1" x14ac:dyDescent="0.35">
      <c r="A577" s="25" t="s">
        <v>227</v>
      </c>
      <c r="B577" s="237" t="s">
        <v>1188</v>
      </c>
      <c r="C577" s="229" t="s">
        <v>646</v>
      </c>
      <c r="D577" s="228">
        <v>48</v>
      </c>
      <c r="E577" s="228">
        <v>49</v>
      </c>
      <c r="F577" s="228">
        <v>50</v>
      </c>
      <c r="G577" s="26"/>
    </row>
    <row r="578" spans="1:7" ht="31.8" thickBot="1" x14ac:dyDescent="0.35">
      <c r="A578" s="25" t="s">
        <v>227</v>
      </c>
      <c r="B578" s="237" t="s">
        <v>1189</v>
      </c>
      <c r="C578" s="229" t="s">
        <v>653</v>
      </c>
      <c r="D578" s="229">
        <v>1</v>
      </c>
      <c r="E578" s="229"/>
      <c r="F578" s="229"/>
      <c r="G578" s="26"/>
    </row>
    <row r="579" spans="1:7" ht="54" customHeight="1" thickBot="1" x14ac:dyDescent="0.35">
      <c r="A579" s="25" t="s">
        <v>227</v>
      </c>
      <c r="B579" s="237" t="s">
        <v>1190</v>
      </c>
      <c r="C579" s="229" t="s">
        <v>653</v>
      </c>
      <c r="D579" s="229">
        <v>1</v>
      </c>
      <c r="E579" s="228"/>
      <c r="F579" s="228"/>
      <c r="G579" s="26"/>
    </row>
    <row r="580" spans="1:7" ht="55.2" customHeight="1" thickBot="1" x14ac:dyDescent="0.35">
      <c r="A580" s="25" t="s">
        <v>227</v>
      </c>
      <c r="B580" s="237" t="s">
        <v>1191</v>
      </c>
      <c r="C580" s="229" t="s">
        <v>646</v>
      </c>
      <c r="D580" s="229">
        <v>80</v>
      </c>
      <c r="E580" s="229">
        <v>90</v>
      </c>
      <c r="F580" s="229">
        <v>100</v>
      </c>
      <c r="G580" s="26"/>
    </row>
    <row r="581" spans="1:7" ht="47.4" thickBot="1" x14ac:dyDescent="0.35">
      <c r="A581" s="25" t="s">
        <v>227</v>
      </c>
      <c r="B581" s="446" t="s">
        <v>1192</v>
      </c>
      <c r="C581" s="229" t="s">
        <v>646</v>
      </c>
      <c r="D581" s="229">
        <v>8</v>
      </c>
      <c r="E581" s="229">
        <v>10</v>
      </c>
      <c r="F581" s="229">
        <v>12</v>
      </c>
      <c r="G581" s="26"/>
    </row>
    <row r="582" spans="1:7" ht="31.8" thickBot="1" x14ac:dyDescent="0.35">
      <c r="A582" s="25"/>
      <c r="B582" s="448" t="s">
        <v>1193</v>
      </c>
      <c r="C582" s="229"/>
      <c r="D582" s="228"/>
      <c r="E582" s="228"/>
      <c r="F582" s="228"/>
      <c r="G582" s="26"/>
    </row>
    <row r="583" spans="1:7" ht="31.8" thickBot="1" x14ac:dyDescent="0.35">
      <c r="A583" s="25"/>
      <c r="B583" s="448" t="s">
        <v>1194</v>
      </c>
      <c r="C583" s="229"/>
      <c r="D583" s="228"/>
      <c r="E583" s="228"/>
      <c r="F583" s="228"/>
      <c r="G583" s="26"/>
    </row>
    <row r="584" spans="1:7" ht="47.4" thickBot="1" x14ac:dyDescent="0.35">
      <c r="A584" s="25" t="s">
        <v>227</v>
      </c>
      <c r="B584" s="237" t="s">
        <v>1199</v>
      </c>
      <c r="C584" s="229" t="s">
        <v>646</v>
      </c>
      <c r="D584" s="229">
        <v>23</v>
      </c>
      <c r="E584" s="229">
        <v>23.5</v>
      </c>
      <c r="F584" s="229">
        <v>24</v>
      </c>
      <c r="G584" s="26"/>
    </row>
    <row r="585" spans="1:7" ht="33.6" customHeight="1" thickBot="1" x14ac:dyDescent="0.35">
      <c r="A585" s="25" t="s">
        <v>227</v>
      </c>
      <c r="B585" s="363" t="s">
        <v>1200</v>
      </c>
      <c r="C585" s="229" t="s">
        <v>646</v>
      </c>
      <c r="D585" s="229">
        <v>16</v>
      </c>
      <c r="E585" s="229">
        <v>16.5</v>
      </c>
      <c r="F585" s="229">
        <v>17</v>
      </c>
      <c r="G585" s="26"/>
    </row>
    <row r="586" spans="1:7" ht="16.2" thickBot="1" x14ac:dyDescent="0.35">
      <c r="A586" s="25" t="s">
        <v>227</v>
      </c>
      <c r="B586" s="237" t="s">
        <v>1201</v>
      </c>
      <c r="C586" s="229" t="s">
        <v>651</v>
      </c>
      <c r="D586" s="229">
        <v>1</v>
      </c>
      <c r="E586" s="229">
        <v>1</v>
      </c>
      <c r="F586" s="229">
        <v>1</v>
      </c>
      <c r="G586" s="26"/>
    </row>
    <row r="587" spans="1:7" ht="47.4" thickBot="1" x14ac:dyDescent="0.35">
      <c r="A587" s="25" t="s">
        <v>227</v>
      </c>
      <c r="B587" s="237" t="s">
        <v>1195</v>
      </c>
      <c r="C587" s="229" t="s">
        <v>653</v>
      </c>
      <c r="D587" s="229">
        <v>5</v>
      </c>
      <c r="E587" s="229">
        <v>5</v>
      </c>
      <c r="F587" s="229">
        <v>5</v>
      </c>
      <c r="G587" s="26"/>
    </row>
    <row r="588" spans="1:7" ht="54.6" customHeight="1" thickBot="1" x14ac:dyDescent="0.35">
      <c r="A588" s="25" t="s">
        <v>227</v>
      </c>
      <c r="B588" s="237" t="s">
        <v>1196</v>
      </c>
      <c r="C588" s="229" t="s">
        <v>652</v>
      </c>
      <c r="D588" s="229">
        <v>115</v>
      </c>
      <c r="E588" s="229">
        <v>120</v>
      </c>
      <c r="F588" s="229">
        <v>125</v>
      </c>
      <c r="G588" s="26"/>
    </row>
    <row r="589" spans="1:7" ht="41.4" customHeight="1" thickBot="1" x14ac:dyDescent="0.35">
      <c r="A589" s="25" t="s">
        <v>227</v>
      </c>
      <c r="B589" s="237" t="s">
        <v>1197</v>
      </c>
      <c r="C589" s="229" t="s">
        <v>652</v>
      </c>
      <c r="D589" s="223">
        <v>3650</v>
      </c>
      <c r="E589" s="229">
        <v>3650</v>
      </c>
      <c r="F589" s="229">
        <v>3670</v>
      </c>
      <c r="G589" s="26"/>
    </row>
    <row r="590" spans="1:7" ht="41.4" customHeight="1" thickBot="1" x14ac:dyDescent="0.35">
      <c r="A590" s="25" t="s">
        <v>227</v>
      </c>
      <c r="B590" s="237" t="s">
        <v>1198</v>
      </c>
      <c r="C590" s="229" t="s">
        <v>653</v>
      </c>
      <c r="D590" s="223">
        <v>130</v>
      </c>
      <c r="E590" s="229">
        <v>130</v>
      </c>
      <c r="F590" s="229">
        <v>135</v>
      </c>
      <c r="G590" s="26"/>
    </row>
    <row r="591" spans="1:7" ht="34.200000000000003" customHeight="1" thickBot="1" x14ac:dyDescent="0.35">
      <c r="A591" s="25"/>
      <c r="B591" s="231" t="s">
        <v>1202</v>
      </c>
      <c r="C591" s="15"/>
      <c r="D591" s="15"/>
      <c r="E591" s="15"/>
      <c r="F591" s="15"/>
      <c r="G591" s="227" t="s">
        <v>335</v>
      </c>
    </row>
    <row r="592" spans="1:7" ht="52.95" customHeight="1" thickBot="1" x14ac:dyDescent="0.35">
      <c r="A592" s="25" t="s">
        <v>227</v>
      </c>
      <c r="B592" s="449" t="s">
        <v>1204</v>
      </c>
      <c r="C592" s="130" t="s">
        <v>651</v>
      </c>
      <c r="D592" s="229">
        <v>1</v>
      </c>
      <c r="E592" s="229">
        <v>3</v>
      </c>
      <c r="F592" s="229">
        <v>3</v>
      </c>
      <c r="G592" s="227"/>
    </row>
    <row r="593" spans="1:7" ht="34.200000000000003" customHeight="1" thickBot="1" x14ac:dyDescent="0.35">
      <c r="A593" s="25"/>
      <c r="B593" s="364" t="s">
        <v>1203</v>
      </c>
      <c r="C593" s="229"/>
      <c r="D593" s="228"/>
      <c r="E593" s="228"/>
      <c r="F593" s="228"/>
      <c r="G593" s="26"/>
    </row>
    <row r="594" spans="1:7" ht="57.6" customHeight="1" thickBot="1" x14ac:dyDescent="0.35">
      <c r="A594" s="25" t="s">
        <v>227</v>
      </c>
      <c r="B594" s="479" t="s">
        <v>1205</v>
      </c>
      <c r="C594" s="229" t="s">
        <v>653</v>
      </c>
      <c r="D594" s="229"/>
      <c r="E594" s="229">
        <v>1</v>
      </c>
      <c r="F594" s="229"/>
      <c r="G594" s="476"/>
    </row>
    <row r="595" spans="1:7" ht="42" customHeight="1" thickBot="1" x14ac:dyDescent="0.35">
      <c r="A595" s="25" t="s">
        <v>227</v>
      </c>
      <c r="B595" s="480" t="s">
        <v>1206</v>
      </c>
      <c r="C595" s="229" t="s">
        <v>651</v>
      </c>
      <c r="D595" s="229">
        <v>10000</v>
      </c>
      <c r="E595" s="229">
        <v>5000</v>
      </c>
      <c r="F595" s="229">
        <v>5000</v>
      </c>
      <c r="G595" s="476"/>
    </row>
    <row r="596" spans="1:7" ht="61.2" customHeight="1" thickBot="1" x14ac:dyDescent="0.35">
      <c r="A596" s="25" t="s">
        <v>227</v>
      </c>
      <c r="B596" s="480" t="s">
        <v>1221</v>
      </c>
      <c r="C596" s="229" t="s">
        <v>652</v>
      </c>
      <c r="D596" s="229">
        <v>5750</v>
      </c>
      <c r="E596" s="229">
        <v>5850</v>
      </c>
      <c r="F596" s="229">
        <v>5950</v>
      </c>
      <c r="G596" s="476"/>
    </row>
    <row r="597" spans="1:7" ht="37.950000000000003" customHeight="1" thickBot="1" x14ac:dyDescent="0.35">
      <c r="A597" s="25" t="s">
        <v>227</v>
      </c>
      <c r="B597" s="451" t="s">
        <v>1207</v>
      </c>
      <c r="C597" s="229" t="s">
        <v>653</v>
      </c>
      <c r="D597" s="229">
        <v>30</v>
      </c>
      <c r="E597" s="229"/>
      <c r="F597" s="229"/>
      <c r="G597" s="476"/>
    </row>
    <row r="598" spans="1:7" ht="49.2" customHeight="1" thickBot="1" x14ac:dyDescent="0.35">
      <c r="A598" s="25" t="s">
        <v>227</v>
      </c>
      <c r="B598" s="363" t="s">
        <v>1208</v>
      </c>
      <c r="C598" s="229" t="s">
        <v>652</v>
      </c>
      <c r="D598" s="229">
        <v>2100</v>
      </c>
      <c r="E598" s="229">
        <v>2150</v>
      </c>
      <c r="F598" s="229">
        <v>2200</v>
      </c>
      <c r="G598" s="26"/>
    </row>
    <row r="599" spans="1:7" ht="31.8" thickBot="1" x14ac:dyDescent="0.35">
      <c r="A599" s="25" t="s">
        <v>227</v>
      </c>
      <c r="B599" s="363" t="s">
        <v>1209</v>
      </c>
      <c r="C599" s="229" t="s">
        <v>652</v>
      </c>
      <c r="D599" s="229">
        <v>525</v>
      </c>
      <c r="E599" s="229">
        <v>550</v>
      </c>
      <c r="F599" s="229">
        <v>575</v>
      </c>
      <c r="G599" s="26"/>
    </row>
    <row r="600" spans="1:7" ht="31.8" thickBot="1" x14ac:dyDescent="0.35">
      <c r="A600" s="25" t="s">
        <v>227</v>
      </c>
      <c r="B600" s="478" t="s">
        <v>1210</v>
      </c>
      <c r="C600" s="229" t="s">
        <v>651</v>
      </c>
      <c r="D600" s="229">
        <v>1</v>
      </c>
      <c r="E600" s="229">
        <v>1</v>
      </c>
      <c r="F600" s="229">
        <v>1</v>
      </c>
      <c r="G600" s="26"/>
    </row>
    <row r="601" spans="1:7" ht="47.4" thickBot="1" x14ac:dyDescent="0.35">
      <c r="A601" s="25" t="s">
        <v>227</v>
      </c>
      <c r="B601" s="363" t="s">
        <v>1211</v>
      </c>
      <c r="C601" s="229" t="s">
        <v>651</v>
      </c>
      <c r="D601" s="229">
        <v>5</v>
      </c>
      <c r="E601" s="229">
        <v>7</v>
      </c>
      <c r="F601" s="229">
        <v>9</v>
      </c>
      <c r="G601" s="26"/>
    </row>
    <row r="602" spans="1:7" ht="35.25" customHeight="1" thickBot="1" x14ac:dyDescent="0.35">
      <c r="A602" s="25" t="s">
        <v>227</v>
      </c>
      <c r="B602" s="363" t="s">
        <v>1212</v>
      </c>
      <c r="C602" s="229" t="s">
        <v>651</v>
      </c>
      <c r="D602" s="229">
        <v>48</v>
      </c>
      <c r="E602" s="229">
        <v>50</v>
      </c>
      <c r="F602" s="229">
        <v>52</v>
      </c>
      <c r="G602" s="26"/>
    </row>
    <row r="603" spans="1:7" ht="35.4" customHeight="1" thickBot="1" x14ac:dyDescent="0.35">
      <c r="A603" s="25" t="s">
        <v>227</v>
      </c>
      <c r="B603" s="363" t="s">
        <v>1213</v>
      </c>
      <c r="C603" s="229" t="s">
        <v>651</v>
      </c>
      <c r="D603" s="229">
        <v>48</v>
      </c>
      <c r="E603" s="229">
        <v>48</v>
      </c>
      <c r="F603" s="229">
        <v>48</v>
      </c>
      <c r="G603" s="26"/>
    </row>
    <row r="604" spans="1:7" ht="31.8" thickBot="1" x14ac:dyDescent="0.35">
      <c r="A604" s="25" t="s">
        <v>227</v>
      </c>
      <c r="B604" s="478" t="s">
        <v>1214</v>
      </c>
      <c r="C604" s="229" t="s">
        <v>651</v>
      </c>
      <c r="D604" s="229">
        <v>3</v>
      </c>
      <c r="E604" s="229">
        <v>3</v>
      </c>
      <c r="F604" s="229">
        <v>3</v>
      </c>
      <c r="G604" s="26"/>
    </row>
    <row r="605" spans="1:7" ht="47.4" thickBot="1" x14ac:dyDescent="0.35">
      <c r="A605" s="25" t="s">
        <v>227</v>
      </c>
      <c r="B605" s="363" t="s">
        <v>1215</v>
      </c>
      <c r="C605" s="229" t="s">
        <v>651</v>
      </c>
      <c r="D605" s="229">
        <v>4</v>
      </c>
      <c r="E605" s="229">
        <v>4</v>
      </c>
      <c r="F605" s="229">
        <v>4</v>
      </c>
      <c r="G605" s="26"/>
    </row>
    <row r="606" spans="1:7" ht="47.4" thickBot="1" x14ac:dyDescent="0.35">
      <c r="A606" s="25" t="s">
        <v>227</v>
      </c>
      <c r="B606" s="478" t="s">
        <v>1216</v>
      </c>
      <c r="C606" s="229" t="s">
        <v>651</v>
      </c>
      <c r="D606" s="229">
        <v>1</v>
      </c>
      <c r="E606" s="229">
        <v>1</v>
      </c>
      <c r="F606" s="229">
        <v>1</v>
      </c>
      <c r="G606" s="26"/>
    </row>
    <row r="607" spans="1:7" ht="68.400000000000006" customHeight="1" thickBot="1" x14ac:dyDescent="0.35">
      <c r="A607" s="25" t="s">
        <v>227</v>
      </c>
      <c r="B607" s="363" t="s">
        <v>1654</v>
      </c>
      <c r="C607" s="229" t="s">
        <v>652</v>
      </c>
      <c r="D607" s="229">
        <v>8</v>
      </c>
      <c r="E607" s="229">
        <v>10</v>
      </c>
      <c r="F607" s="229">
        <v>12</v>
      </c>
      <c r="G607" s="26"/>
    </row>
    <row r="608" spans="1:7" ht="47.4" customHeight="1" thickBot="1" x14ac:dyDescent="0.35">
      <c r="A608" s="25" t="s">
        <v>227</v>
      </c>
      <c r="B608" s="478" t="s">
        <v>1217</v>
      </c>
      <c r="C608" s="229" t="s">
        <v>652</v>
      </c>
      <c r="D608" s="229">
        <v>100</v>
      </c>
      <c r="E608" s="229">
        <v>100</v>
      </c>
      <c r="F608" s="229">
        <v>100</v>
      </c>
      <c r="G608" s="26"/>
    </row>
    <row r="609" spans="1:7" ht="39.6" customHeight="1" thickBot="1" x14ac:dyDescent="0.35">
      <c r="A609" s="25" t="s">
        <v>227</v>
      </c>
      <c r="B609" s="363" t="s">
        <v>1218</v>
      </c>
      <c r="C609" s="229" t="s">
        <v>651</v>
      </c>
      <c r="D609" s="229">
        <v>45</v>
      </c>
      <c r="E609" s="229">
        <v>45</v>
      </c>
      <c r="F609" s="229">
        <v>50</v>
      </c>
      <c r="G609" s="26"/>
    </row>
    <row r="610" spans="1:7" ht="66.599999999999994" customHeight="1" thickBot="1" x14ac:dyDescent="0.35">
      <c r="A610" s="25" t="s">
        <v>227</v>
      </c>
      <c r="B610" s="477" t="s">
        <v>1219</v>
      </c>
      <c r="C610" s="229" t="s">
        <v>652</v>
      </c>
      <c r="D610" s="229">
        <v>1800</v>
      </c>
      <c r="E610" s="229">
        <v>2000</v>
      </c>
      <c r="F610" s="229">
        <v>2200</v>
      </c>
      <c r="G610" s="26"/>
    </row>
    <row r="611" spans="1:7" ht="34.950000000000003" customHeight="1" thickBot="1" x14ac:dyDescent="0.35">
      <c r="A611" s="25" t="s">
        <v>227</v>
      </c>
      <c r="B611" s="235" t="s">
        <v>1220</v>
      </c>
      <c r="C611" s="229" t="s">
        <v>651</v>
      </c>
      <c r="D611" s="229">
        <v>7</v>
      </c>
      <c r="E611" s="229">
        <v>9</v>
      </c>
      <c r="F611" s="229">
        <v>11</v>
      </c>
      <c r="G611" s="26"/>
    </row>
    <row r="612" spans="1:7" ht="31.8" thickBot="1" x14ac:dyDescent="0.35">
      <c r="A612" s="25"/>
      <c r="B612" s="364" t="s">
        <v>1222</v>
      </c>
      <c r="C612" s="229"/>
      <c r="D612" s="228"/>
      <c r="E612" s="228"/>
      <c r="F612" s="228"/>
      <c r="G612" s="26"/>
    </row>
    <row r="613" spans="1:7" ht="47.4" thickBot="1" x14ac:dyDescent="0.35">
      <c r="A613" s="25" t="s">
        <v>227</v>
      </c>
      <c r="B613" s="363" t="s">
        <v>1224</v>
      </c>
      <c r="C613" s="130" t="s">
        <v>653</v>
      </c>
      <c r="D613" s="229">
        <v>1</v>
      </c>
      <c r="E613" s="229">
        <v>1</v>
      </c>
      <c r="F613" s="229">
        <v>1</v>
      </c>
      <c r="G613" s="26"/>
    </row>
    <row r="614" spans="1:7" ht="31.8" thickBot="1" x14ac:dyDescent="0.35">
      <c r="A614" s="25" t="s">
        <v>227</v>
      </c>
      <c r="B614" s="239" t="s">
        <v>1223</v>
      </c>
      <c r="C614" s="229" t="s">
        <v>652</v>
      </c>
      <c r="D614" s="228">
        <v>21</v>
      </c>
      <c r="E614" s="228">
        <v>21</v>
      </c>
      <c r="F614" s="228">
        <v>21</v>
      </c>
      <c r="G614" s="26"/>
    </row>
    <row r="615" spans="1:7" ht="31.8" thickBot="1" x14ac:dyDescent="0.35">
      <c r="A615" s="25"/>
      <c r="B615" s="360" t="s">
        <v>1225</v>
      </c>
      <c r="C615" s="15"/>
      <c r="D615" s="15"/>
      <c r="E615" s="15"/>
      <c r="F615" s="15"/>
      <c r="G615" s="227" t="s">
        <v>578</v>
      </c>
    </row>
    <row r="616" spans="1:7" ht="47.4" thickBot="1" x14ac:dyDescent="0.35">
      <c r="A616" s="25" t="s">
        <v>227</v>
      </c>
      <c r="B616" s="413" t="s">
        <v>1226</v>
      </c>
      <c r="C616" s="229" t="s">
        <v>646</v>
      </c>
      <c r="D616" s="229">
        <v>29</v>
      </c>
      <c r="E616" s="229">
        <v>31</v>
      </c>
      <c r="F616" s="229">
        <v>33</v>
      </c>
      <c r="G616" s="26"/>
    </row>
    <row r="617" spans="1:7" ht="63" thickBot="1" x14ac:dyDescent="0.35">
      <c r="A617" s="25" t="s">
        <v>227</v>
      </c>
      <c r="B617" s="413" t="s">
        <v>1227</v>
      </c>
      <c r="C617" s="229" t="s">
        <v>646</v>
      </c>
      <c r="D617" s="229">
        <v>15</v>
      </c>
      <c r="E617" s="229">
        <v>17</v>
      </c>
      <c r="F617" s="229">
        <v>20</v>
      </c>
      <c r="G617" s="26"/>
    </row>
    <row r="618" spans="1:7" ht="65.400000000000006" customHeight="1" thickBot="1" x14ac:dyDescent="0.35">
      <c r="A618" s="25" t="s">
        <v>227</v>
      </c>
      <c r="B618" s="413" t="s">
        <v>1606</v>
      </c>
      <c r="C618" s="229" t="s">
        <v>646</v>
      </c>
      <c r="D618" s="229">
        <v>64</v>
      </c>
      <c r="E618" s="229">
        <v>65</v>
      </c>
      <c r="F618" s="229">
        <v>66</v>
      </c>
      <c r="G618" s="26"/>
    </row>
    <row r="619" spans="1:7" ht="16.2" thickBot="1" x14ac:dyDescent="0.35">
      <c r="A619" s="25"/>
      <c r="B619" s="364" t="s">
        <v>1228</v>
      </c>
      <c r="C619" s="229"/>
      <c r="D619" s="228"/>
      <c r="E619" s="228"/>
      <c r="F619" s="228"/>
      <c r="G619" s="26"/>
    </row>
    <row r="620" spans="1:7" ht="16.2" thickBot="1" x14ac:dyDescent="0.35">
      <c r="A620" s="25" t="s">
        <v>227</v>
      </c>
      <c r="B620" s="234" t="s">
        <v>1229</v>
      </c>
      <c r="C620" s="229" t="s">
        <v>652</v>
      </c>
      <c r="D620" s="229">
        <v>30</v>
      </c>
      <c r="E620" s="229">
        <v>31</v>
      </c>
      <c r="F620" s="229">
        <v>32</v>
      </c>
      <c r="G620" s="26"/>
    </row>
    <row r="621" spans="1:7" ht="38.4" customHeight="1" thickBot="1" x14ac:dyDescent="0.35">
      <c r="A621" s="25" t="s">
        <v>227</v>
      </c>
      <c r="B621" s="451" t="s">
        <v>1607</v>
      </c>
      <c r="C621" s="229" t="s">
        <v>651</v>
      </c>
      <c r="D621" s="229">
        <v>4</v>
      </c>
      <c r="E621" s="229">
        <v>4</v>
      </c>
      <c r="F621" s="229">
        <v>4</v>
      </c>
      <c r="G621" s="26"/>
    </row>
    <row r="622" spans="1:7" ht="31.8" thickBot="1" x14ac:dyDescent="0.35">
      <c r="A622" s="25" t="s">
        <v>227</v>
      </c>
      <c r="B622" s="480" t="s">
        <v>1230</v>
      </c>
      <c r="C622" s="229" t="s">
        <v>652</v>
      </c>
      <c r="D622" s="229">
        <v>40</v>
      </c>
      <c r="E622" s="229">
        <v>45</v>
      </c>
      <c r="F622" s="229">
        <v>50</v>
      </c>
      <c r="G622" s="26"/>
    </row>
    <row r="623" spans="1:7" ht="77.400000000000006" customHeight="1" thickBot="1" x14ac:dyDescent="0.35">
      <c r="A623" s="25" t="s">
        <v>227</v>
      </c>
      <c r="B623" s="481" t="s">
        <v>1231</v>
      </c>
      <c r="C623" s="229" t="s">
        <v>651</v>
      </c>
      <c r="D623" s="229">
        <v>5</v>
      </c>
      <c r="E623" s="229">
        <v>10</v>
      </c>
      <c r="F623" s="229">
        <v>15</v>
      </c>
      <c r="G623" s="26"/>
    </row>
    <row r="624" spans="1:7" ht="50.4" customHeight="1" thickBot="1" x14ac:dyDescent="0.35">
      <c r="A624" s="25" t="s">
        <v>227</v>
      </c>
      <c r="B624" s="234" t="s">
        <v>1232</v>
      </c>
      <c r="C624" s="229" t="s">
        <v>651</v>
      </c>
      <c r="D624" s="229">
        <v>14</v>
      </c>
      <c r="E624" s="229">
        <v>15</v>
      </c>
      <c r="F624" s="229">
        <v>16</v>
      </c>
      <c r="G624" s="26"/>
    </row>
    <row r="625" spans="1:7" ht="31.8" thickBot="1" x14ac:dyDescent="0.35">
      <c r="A625" s="25" t="s">
        <v>227</v>
      </c>
      <c r="B625" s="234" t="s">
        <v>1233</v>
      </c>
      <c r="C625" s="229" t="s">
        <v>651</v>
      </c>
      <c r="D625" s="228">
        <v>4</v>
      </c>
      <c r="E625" s="228">
        <v>5</v>
      </c>
      <c r="F625" s="228">
        <v>5</v>
      </c>
      <c r="G625" s="26"/>
    </row>
    <row r="626" spans="1:7" ht="47.4" thickBot="1" x14ac:dyDescent="0.35">
      <c r="A626" s="25" t="s">
        <v>227</v>
      </c>
      <c r="B626" s="234" t="s">
        <v>1234</v>
      </c>
      <c r="C626" s="229" t="s">
        <v>652</v>
      </c>
      <c r="D626" s="228">
        <v>16</v>
      </c>
      <c r="E626" s="228">
        <v>17</v>
      </c>
      <c r="F626" s="228">
        <v>18</v>
      </c>
      <c r="G626" s="26"/>
    </row>
    <row r="627" spans="1:7" ht="67.95" customHeight="1" thickBot="1" x14ac:dyDescent="0.35">
      <c r="A627" s="25"/>
      <c r="B627" s="360" t="s">
        <v>1235</v>
      </c>
      <c r="C627" s="229"/>
      <c r="D627" s="228"/>
      <c r="E627" s="228"/>
      <c r="F627" s="228"/>
      <c r="G627" s="26"/>
    </row>
    <row r="628" spans="1:7" ht="38.4" customHeight="1" thickBot="1" x14ac:dyDescent="0.35">
      <c r="A628" s="25" t="s">
        <v>802</v>
      </c>
      <c r="B628" s="452" t="s">
        <v>1236</v>
      </c>
      <c r="C628" s="229" t="s">
        <v>645</v>
      </c>
      <c r="D628" s="229">
        <v>14.96</v>
      </c>
      <c r="E628" s="229">
        <v>14.98</v>
      </c>
      <c r="F628" s="351">
        <v>15</v>
      </c>
      <c r="G628" s="26"/>
    </row>
    <row r="629" spans="1:7" ht="31.8" thickBot="1" x14ac:dyDescent="0.35">
      <c r="A629" s="25" t="s">
        <v>802</v>
      </c>
      <c r="B629" s="453" t="s">
        <v>1237</v>
      </c>
      <c r="C629" s="229" t="s">
        <v>645</v>
      </c>
      <c r="D629" s="229">
        <v>14.44</v>
      </c>
      <c r="E629" s="482">
        <v>14.6</v>
      </c>
      <c r="F629" s="351">
        <v>15</v>
      </c>
      <c r="G629" s="26"/>
    </row>
    <row r="630" spans="1:7" ht="85.8" customHeight="1" thickBot="1" x14ac:dyDescent="0.35">
      <c r="A630" s="25"/>
      <c r="B630" s="364" t="s">
        <v>1238</v>
      </c>
      <c r="C630" s="229"/>
      <c r="D630" s="228"/>
      <c r="E630" s="228"/>
      <c r="F630" s="228"/>
      <c r="G630" s="26"/>
    </row>
    <row r="631" spans="1:7" ht="21" customHeight="1" thickBot="1" x14ac:dyDescent="0.35">
      <c r="A631" s="25" t="s">
        <v>227</v>
      </c>
      <c r="B631" s="363" t="s">
        <v>1239</v>
      </c>
      <c r="C631" s="229" t="s">
        <v>652</v>
      </c>
      <c r="D631" s="229">
        <v>12.5</v>
      </c>
      <c r="E631" s="229">
        <v>12.5</v>
      </c>
      <c r="F631" s="229">
        <v>12.5</v>
      </c>
      <c r="G631" s="26"/>
    </row>
    <row r="632" spans="1:7" ht="33" customHeight="1" thickBot="1" x14ac:dyDescent="0.35">
      <c r="A632" s="25" t="s">
        <v>227</v>
      </c>
      <c r="B632" s="363" t="s">
        <v>1240</v>
      </c>
      <c r="C632" s="229" t="s">
        <v>653</v>
      </c>
      <c r="D632" s="229">
        <v>4</v>
      </c>
      <c r="E632" s="229">
        <v>4</v>
      </c>
      <c r="F632" s="229">
        <v>4</v>
      </c>
      <c r="G632" s="26"/>
    </row>
    <row r="633" spans="1:7" ht="16.2" customHeight="1" thickBot="1" x14ac:dyDescent="0.35">
      <c r="A633" s="741" t="s">
        <v>835</v>
      </c>
      <c r="B633" s="742"/>
      <c r="C633" s="742"/>
      <c r="D633" s="742"/>
      <c r="E633" s="742"/>
      <c r="F633" s="742"/>
      <c r="G633" s="743"/>
    </row>
    <row r="634" spans="1:7" ht="16.2" thickBot="1" x14ac:dyDescent="0.35">
      <c r="A634" s="25"/>
      <c r="B634" s="231" t="s">
        <v>1475</v>
      </c>
      <c r="C634" s="15"/>
      <c r="D634" s="15"/>
      <c r="E634" s="15"/>
      <c r="F634" s="15"/>
      <c r="G634" s="227" t="s">
        <v>1507</v>
      </c>
    </row>
    <row r="635" spans="1:7" ht="31.2" customHeight="1" thickBot="1" x14ac:dyDescent="0.35">
      <c r="A635" s="25" t="s">
        <v>802</v>
      </c>
      <c r="B635" s="233" t="s">
        <v>1608</v>
      </c>
      <c r="C635" s="229" t="s">
        <v>651</v>
      </c>
      <c r="D635" s="228">
        <v>3500</v>
      </c>
      <c r="E635" s="228">
        <v>3500</v>
      </c>
      <c r="F635" s="228">
        <v>3500</v>
      </c>
      <c r="G635" s="229"/>
    </row>
    <row r="636" spans="1:7" ht="31.8" thickBot="1" x14ac:dyDescent="0.35">
      <c r="A636" s="25"/>
      <c r="B636" s="354" t="s">
        <v>1476</v>
      </c>
      <c r="C636" s="229"/>
      <c r="D636" s="228"/>
      <c r="E636" s="228"/>
      <c r="F636" s="228"/>
      <c r="G636" s="229"/>
    </row>
    <row r="637" spans="1:7" ht="18.600000000000001" customHeight="1" thickBot="1" x14ac:dyDescent="0.35">
      <c r="A637" s="25" t="s">
        <v>227</v>
      </c>
      <c r="B637" s="498" t="s">
        <v>1477</v>
      </c>
      <c r="C637" s="229" t="s">
        <v>653</v>
      </c>
      <c r="D637" s="228">
        <v>3</v>
      </c>
      <c r="E637" s="228">
        <v>3</v>
      </c>
      <c r="F637" s="228">
        <v>4</v>
      </c>
      <c r="G637" s="229"/>
    </row>
    <row r="638" spans="1:7" ht="31.8" thickBot="1" x14ac:dyDescent="0.35">
      <c r="A638" s="25" t="s">
        <v>227</v>
      </c>
      <c r="B638" s="499" t="s">
        <v>1478</v>
      </c>
      <c r="C638" s="229" t="s">
        <v>653</v>
      </c>
      <c r="D638" s="228">
        <v>2</v>
      </c>
      <c r="E638" s="228">
        <v>2</v>
      </c>
      <c r="F638" s="228">
        <v>3</v>
      </c>
      <c r="G638" s="229"/>
    </row>
    <row r="639" spans="1:7" ht="31.8" thickBot="1" x14ac:dyDescent="0.35">
      <c r="A639" s="25" t="s">
        <v>227</v>
      </c>
      <c r="B639" s="499" t="s">
        <v>1479</v>
      </c>
      <c r="C639" s="229" t="s">
        <v>653</v>
      </c>
      <c r="D639" s="229">
        <v>100</v>
      </c>
      <c r="E639" s="229">
        <v>150</v>
      </c>
      <c r="F639" s="229">
        <v>200</v>
      </c>
      <c r="G639" s="229"/>
    </row>
    <row r="640" spans="1:7" ht="37.799999999999997" customHeight="1" thickBot="1" x14ac:dyDescent="0.35">
      <c r="A640" s="25"/>
      <c r="B640" s="354" t="s">
        <v>1480</v>
      </c>
      <c r="C640" s="229"/>
      <c r="D640" s="229"/>
      <c r="E640" s="229"/>
      <c r="F640" s="229"/>
      <c r="G640" s="229"/>
    </row>
    <row r="641" spans="1:7" ht="31.8" thickBot="1" x14ac:dyDescent="0.35">
      <c r="A641" s="25" t="s">
        <v>227</v>
      </c>
      <c r="B641" s="500" t="s">
        <v>1609</v>
      </c>
      <c r="C641" s="229" t="s">
        <v>651</v>
      </c>
      <c r="D641" s="229">
        <v>30</v>
      </c>
      <c r="E641" s="229">
        <v>35</v>
      </c>
      <c r="F641" s="229">
        <v>40</v>
      </c>
      <c r="G641" s="229"/>
    </row>
    <row r="642" spans="1:7" ht="16.2" thickBot="1" x14ac:dyDescent="0.35">
      <c r="A642" s="25" t="s">
        <v>227</v>
      </c>
      <c r="B642" s="499" t="s">
        <v>1481</v>
      </c>
      <c r="C642" s="229" t="s">
        <v>651</v>
      </c>
      <c r="D642" s="229">
        <v>10</v>
      </c>
      <c r="E642" s="229">
        <v>23</v>
      </c>
      <c r="F642" s="229">
        <v>26</v>
      </c>
      <c r="G642" s="229"/>
    </row>
    <row r="643" spans="1:7" ht="31.8" thickBot="1" x14ac:dyDescent="0.35">
      <c r="A643" s="25"/>
      <c r="B643" s="354" t="s">
        <v>1482</v>
      </c>
      <c r="C643" s="229"/>
      <c r="D643" s="229"/>
      <c r="E643" s="229"/>
      <c r="F643" s="229"/>
      <c r="G643" s="229"/>
    </row>
    <row r="644" spans="1:7" ht="47.4" thickBot="1" x14ac:dyDescent="0.35">
      <c r="A644" s="25" t="s">
        <v>227</v>
      </c>
      <c r="B644" s="501" t="s">
        <v>1484</v>
      </c>
      <c r="C644" s="229" t="s">
        <v>651</v>
      </c>
      <c r="D644" s="229">
        <v>25</v>
      </c>
      <c r="E644" s="229">
        <v>25</v>
      </c>
      <c r="F644" s="229">
        <v>30</v>
      </c>
      <c r="G644" s="229"/>
    </row>
    <row r="645" spans="1:7" ht="51" customHeight="1" thickBot="1" x14ac:dyDescent="0.35">
      <c r="A645" s="25" t="s">
        <v>227</v>
      </c>
      <c r="B645" s="500" t="s">
        <v>1610</v>
      </c>
      <c r="C645" s="229" t="s">
        <v>646</v>
      </c>
      <c r="D645" s="229">
        <v>45</v>
      </c>
      <c r="E645" s="229">
        <v>60</v>
      </c>
      <c r="F645" s="229">
        <v>80</v>
      </c>
      <c r="G645" s="229"/>
    </row>
    <row r="646" spans="1:7" ht="31.8" thickBot="1" x14ac:dyDescent="0.35">
      <c r="A646" s="25" t="s">
        <v>227</v>
      </c>
      <c r="B646" s="503" t="s">
        <v>1483</v>
      </c>
      <c r="C646" s="229" t="s">
        <v>652</v>
      </c>
      <c r="D646" s="229">
        <v>30</v>
      </c>
      <c r="E646" s="229">
        <v>35</v>
      </c>
      <c r="F646" s="229">
        <v>40</v>
      </c>
      <c r="G646" s="229"/>
    </row>
    <row r="647" spans="1:7" ht="34.200000000000003" customHeight="1" thickBot="1" x14ac:dyDescent="0.35">
      <c r="A647" s="25" t="s">
        <v>227</v>
      </c>
      <c r="B647" s="502" t="s">
        <v>1485</v>
      </c>
      <c r="C647" s="229" t="s">
        <v>651</v>
      </c>
      <c r="D647" s="229">
        <v>2</v>
      </c>
      <c r="E647" s="229">
        <v>2</v>
      </c>
      <c r="F647" s="229">
        <v>2</v>
      </c>
      <c r="G647" s="229"/>
    </row>
    <row r="648" spans="1:7" ht="63" thickBot="1" x14ac:dyDescent="0.35">
      <c r="A648" s="25"/>
      <c r="B648" s="231" t="s">
        <v>1488</v>
      </c>
      <c r="C648" s="15"/>
      <c r="D648" s="15"/>
      <c r="E648" s="15"/>
      <c r="F648" s="15"/>
      <c r="G648" s="227" t="s">
        <v>1508</v>
      </c>
    </row>
    <row r="649" spans="1:7" ht="31.8" thickBot="1" x14ac:dyDescent="0.35">
      <c r="A649" s="25" t="s">
        <v>802</v>
      </c>
      <c r="B649" s="504" t="s">
        <v>1486</v>
      </c>
      <c r="C649" s="229" t="s">
        <v>653</v>
      </c>
      <c r="D649" s="228">
        <v>90</v>
      </c>
      <c r="E649" s="228">
        <v>100</v>
      </c>
      <c r="F649" s="228">
        <v>110</v>
      </c>
      <c r="G649" s="229"/>
    </row>
    <row r="650" spans="1:7" ht="47.4" thickBot="1" x14ac:dyDescent="0.35">
      <c r="A650" s="25" t="s">
        <v>802</v>
      </c>
      <c r="B650" s="504" t="s">
        <v>1487</v>
      </c>
      <c r="C650" s="229" t="s">
        <v>651</v>
      </c>
      <c r="D650" s="228">
        <v>100</v>
      </c>
      <c r="E650" s="228">
        <v>110</v>
      </c>
      <c r="F650" s="228">
        <v>120</v>
      </c>
      <c r="G650" s="229"/>
    </row>
    <row r="651" spans="1:7" ht="33" customHeight="1" thickBot="1" x14ac:dyDescent="0.35">
      <c r="A651" s="25"/>
      <c r="B651" s="354" t="s">
        <v>1493</v>
      </c>
      <c r="C651" s="229"/>
      <c r="D651" s="228"/>
      <c r="E651" s="228"/>
      <c r="F651" s="228"/>
      <c r="G651" s="229"/>
    </row>
    <row r="652" spans="1:7" ht="16.2" thickBot="1" x14ac:dyDescent="0.35">
      <c r="A652" s="25" t="s">
        <v>227</v>
      </c>
      <c r="B652" s="505" t="s">
        <v>1492</v>
      </c>
      <c r="C652" s="229" t="s">
        <v>651</v>
      </c>
      <c r="D652" s="228">
        <v>25</v>
      </c>
      <c r="E652" s="228">
        <v>27</v>
      </c>
      <c r="F652" s="228">
        <v>29</v>
      </c>
      <c r="G652" s="229"/>
    </row>
    <row r="653" spans="1:7" ht="31.8" thickBot="1" x14ac:dyDescent="0.35">
      <c r="A653" s="25" t="s">
        <v>227</v>
      </c>
      <c r="B653" s="506" t="s">
        <v>1489</v>
      </c>
      <c r="C653" s="229" t="s">
        <v>651</v>
      </c>
      <c r="D653" s="229">
        <v>50</v>
      </c>
      <c r="E653" s="229">
        <v>60</v>
      </c>
      <c r="F653" s="229">
        <v>70</v>
      </c>
      <c r="G653" s="229"/>
    </row>
    <row r="654" spans="1:7" ht="47.4" thickBot="1" x14ac:dyDescent="0.35">
      <c r="A654" s="25" t="s">
        <v>227</v>
      </c>
      <c r="B654" s="506" t="s">
        <v>1494</v>
      </c>
      <c r="C654" s="229" t="s">
        <v>651</v>
      </c>
      <c r="D654" s="229" t="s">
        <v>1495</v>
      </c>
      <c r="E654" s="229" t="s">
        <v>1496</v>
      </c>
      <c r="F654" s="229" t="s">
        <v>1497</v>
      </c>
      <c r="G654" s="229"/>
    </row>
    <row r="655" spans="1:7" ht="31.8" thickBot="1" x14ac:dyDescent="0.35">
      <c r="A655" s="25" t="s">
        <v>227</v>
      </c>
      <c r="B655" s="506" t="s">
        <v>1490</v>
      </c>
      <c r="C655" s="229" t="s">
        <v>646</v>
      </c>
      <c r="D655" s="229">
        <v>70</v>
      </c>
      <c r="E655" s="229">
        <v>75</v>
      </c>
      <c r="F655" s="229">
        <v>80</v>
      </c>
      <c r="G655" s="229"/>
    </row>
    <row r="656" spans="1:7" ht="31.8" thickBot="1" x14ac:dyDescent="0.35">
      <c r="A656" s="25" t="s">
        <v>227</v>
      </c>
      <c r="B656" s="506" t="s">
        <v>1491</v>
      </c>
      <c r="C656" s="229" t="s">
        <v>651</v>
      </c>
      <c r="D656" s="229">
        <v>1</v>
      </c>
      <c r="E656" s="229">
        <v>1</v>
      </c>
      <c r="F656" s="229">
        <v>2</v>
      </c>
      <c r="G656" s="229"/>
    </row>
    <row r="657" spans="1:7" ht="31.8" thickBot="1" x14ac:dyDescent="0.35">
      <c r="A657" s="25"/>
      <c r="B657" s="354" t="s">
        <v>1498</v>
      </c>
      <c r="C657" s="229"/>
      <c r="D657" s="228"/>
      <c r="E657" s="228"/>
      <c r="F657" s="228"/>
      <c r="G657" s="229"/>
    </row>
    <row r="658" spans="1:7" ht="47.4" thickBot="1" x14ac:dyDescent="0.35">
      <c r="A658" s="25" t="s">
        <v>227</v>
      </c>
      <c r="B658" s="509" t="s">
        <v>1501</v>
      </c>
      <c r="C658" s="229" t="s">
        <v>651</v>
      </c>
      <c r="D658" s="229">
        <v>1</v>
      </c>
      <c r="E658" s="229">
        <v>2</v>
      </c>
      <c r="F658" s="229">
        <v>2</v>
      </c>
      <c r="G658" s="229"/>
    </row>
    <row r="659" spans="1:7" ht="42" customHeight="1" thickBot="1" x14ac:dyDescent="0.35">
      <c r="A659" s="25" t="s">
        <v>227</v>
      </c>
      <c r="B659" s="510" t="s">
        <v>1499</v>
      </c>
      <c r="C659" s="229" t="s">
        <v>652</v>
      </c>
      <c r="D659" s="229">
        <v>15</v>
      </c>
      <c r="E659" s="229">
        <v>25</v>
      </c>
      <c r="F659" s="229">
        <v>35</v>
      </c>
      <c r="G659" s="229"/>
    </row>
    <row r="660" spans="1:7" ht="47.4" thickBot="1" x14ac:dyDescent="0.35">
      <c r="A660" s="25" t="s">
        <v>227</v>
      </c>
      <c r="B660" s="507" t="s">
        <v>1500</v>
      </c>
      <c r="C660" s="229" t="s">
        <v>652</v>
      </c>
      <c r="D660" s="229" t="s">
        <v>1630</v>
      </c>
      <c r="E660" s="229" t="s">
        <v>1631</v>
      </c>
      <c r="F660" s="229" t="s">
        <v>1632</v>
      </c>
      <c r="G660" s="229"/>
    </row>
    <row r="661" spans="1:7" ht="31.8" thickBot="1" x14ac:dyDescent="0.35">
      <c r="A661" s="25" t="s">
        <v>227</v>
      </c>
      <c r="B661" s="508" t="s">
        <v>1611</v>
      </c>
      <c r="C661" s="229" t="s">
        <v>652</v>
      </c>
      <c r="D661" s="229" t="s">
        <v>1502</v>
      </c>
      <c r="E661" s="229" t="s">
        <v>1503</v>
      </c>
      <c r="F661" s="229" t="s">
        <v>1504</v>
      </c>
      <c r="G661" s="229"/>
    </row>
    <row r="662" spans="1:7" ht="31.8" thickBot="1" x14ac:dyDescent="0.35">
      <c r="A662" s="25"/>
      <c r="B662" s="354" t="s">
        <v>1505</v>
      </c>
      <c r="C662" s="229"/>
      <c r="D662" s="228"/>
      <c r="E662" s="228"/>
      <c r="F662" s="228"/>
      <c r="G662" s="229"/>
    </row>
    <row r="663" spans="1:7" ht="16.2" thickBot="1" x14ac:dyDescent="0.35">
      <c r="A663" s="25" t="s">
        <v>227</v>
      </c>
      <c r="B663" s="233" t="s">
        <v>1506</v>
      </c>
      <c r="C663" s="229" t="s">
        <v>651</v>
      </c>
      <c r="D663" s="228"/>
      <c r="E663" s="228"/>
      <c r="F663" s="228"/>
      <c r="G663" s="229"/>
    </row>
    <row r="664" spans="1:7" ht="125.4" thickBot="1" x14ac:dyDescent="0.35">
      <c r="A664" s="25"/>
      <c r="B664" s="360" t="s">
        <v>1509</v>
      </c>
      <c r="C664" s="15"/>
      <c r="D664" s="15"/>
      <c r="E664" s="15"/>
      <c r="F664" s="15"/>
      <c r="G664" s="227"/>
    </row>
    <row r="665" spans="1:7" ht="31.8" thickBot="1" x14ac:dyDescent="0.35">
      <c r="A665" s="25"/>
      <c r="B665" s="484" t="s">
        <v>1510</v>
      </c>
      <c r="C665" s="229"/>
      <c r="D665" s="228"/>
      <c r="E665" s="228"/>
      <c r="F665" s="228"/>
      <c r="G665" s="26"/>
    </row>
    <row r="666" spans="1:7" ht="16.2" thickBot="1" x14ac:dyDescent="0.35">
      <c r="A666" s="25" t="s">
        <v>227</v>
      </c>
      <c r="B666" s="239" t="s">
        <v>1511</v>
      </c>
      <c r="C666" s="229" t="s">
        <v>651</v>
      </c>
      <c r="D666" s="228">
        <v>30</v>
      </c>
      <c r="E666" s="228">
        <v>32</v>
      </c>
      <c r="F666" s="228">
        <v>34</v>
      </c>
      <c r="G666" s="26"/>
    </row>
    <row r="667" spans="1:7" ht="16.2" customHeight="1" thickBot="1" x14ac:dyDescent="0.35">
      <c r="A667" s="741" t="s">
        <v>836</v>
      </c>
      <c r="B667" s="742"/>
      <c r="C667" s="742"/>
      <c r="D667" s="742"/>
      <c r="E667" s="742"/>
      <c r="F667" s="742"/>
      <c r="G667" s="743"/>
    </row>
    <row r="668" spans="1:7" ht="40.799999999999997" customHeight="1" thickBot="1" x14ac:dyDescent="0.35">
      <c r="A668" s="25"/>
      <c r="B668" s="360" t="s">
        <v>1241</v>
      </c>
      <c r="C668" s="15"/>
      <c r="D668" s="15"/>
      <c r="E668" s="15"/>
      <c r="F668" s="15"/>
      <c r="G668" s="227" t="s">
        <v>257</v>
      </c>
    </row>
    <row r="669" spans="1:7" ht="52.95" customHeight="1" thickBot="1" x14ac:dyDescent="0.35">
      <c r="A669" s="25" t="s">
        <v>802</v>
      </c>
      <c r="B669" s="233" t="s">
        <v>1242</v>
      </c>
      <c r="C669" s="229" t="s">
        <v>646</v>
      </c>
      <c r="D669" s="351">
        <v>93</v>
      </c>
      <c r="E669" s="351">
        <v>95</v>
      </c>
      <c r="F669" s="351">
        <v>97</v>
      </c>
      <c r="G669" s="229"/>
    </row>
    <row r="670" spans="1:7" ht="52.2" customHeight="1" thickBot="1" x14ac:dyDescent="0.35">
      <c r="A670" s="25"/>
      <c r="B670" s="354" t="s">
        <v>1243</v>
      </c>
      <c r="C670" s="229"/>
      <c r="D670" s="228"/>
      <c r="E670" s="228"/>
      <c r="F670" s="228"/>
      <c r="G670" s="229"/>
    </row>
    <row r="671" spans="1:7" ht="31.8" thickBot="1" x14ac:dyDescent="0.35">
      <c r="A671" s="25" t="s">
        <v>227</v>
      </c>
      <c r="B671" s="454" t="s">
        <v>1635</v>
      </c>
      <c r="C671" s="130" t="s">
        <v>1636</v>
      </c>
      <c r="D671" s="229">
        <v>3836</v>
      </c>
      <c r="E671" s="229">
        <v>4020</v>
      </c>
      <c r="F671" s="229">
        <v>4200</v>
      </c>
      <c r="G671" s="26"/>
    </row>
    <row r="672" spans="1:7" ht="16.2" thickBot="1" x14ac:dyDescent="0.35">
      <c r="A672" s="25" t="s">
        <v>227</v>
      </c>
      <c r="B672" s="468" t="s">
        <v>1613</v>
      </c>
      <c r="C672" s="229" t="s">
        <v>652</v>
      </c>
      <c r="D672" s="229">
        <v>1450</v>
      </c>
      <c r="E672" s="229">
        <v>1450</v>
      </c>
      <c r="F672" s="229">
        <v>1450</v>
      </c>
      <c r="G672" s="26"/>
    </row>
    <row r="673" spans="1:7" ht="47.4" thickBot="1" x14ac:dyDescent="0.35">
      <c r="A673" s="25" t="s">
        <v>227</v>
      </c>
      <c r="B673" s="532" t="s">
        <v>1614</v>
      </c>
      <c r="C673" s="229" t="s">
        <v>652</v>
      </c>
      <c r="D673" s="229">
        <v>97</v>
      </c>
      <c r="E673" s="229">
        <v>100</v>
      </c>
      <c r="F673" s="229">
        <v>100</v>
      </c>
      <c r="G673" s="26"/>
    </row>
    <row r="674" spans="1:7" ht="31.8" thickBot="1" x14ac:dyDescent="0.35">
      <c r="A674" s="25" t="s">
        <v>227</v>
      </c>
      <c r="B674" s="413" t="s">
        <v>1245</v>
      </c>
      <c r="C674" s="229" t="s">
        <v>889</v>
      </c>
      <c r="D674" s="229">
        <v>3</v>
      </c>
      <c r="E674" s="229">
        <v>3</v>
      </c>
      <c r="F674" s="229">
        <v>3</v>
      </c>
      <c r="G674" s="26"/>
    </row>
    <row r="675" spans="1:7" ht="37.200000000000003" customHeight="1" thickBot="1" x14ac:dyDescent="0.35">
      <c r="A675" s="25"/>
      <c r="B675" s="364" t="s">
        <v>1246</v>
      </c>
      <c r="C675" s="229"/>
      <c r="D675" s="228"/>
      <c r="E675" s="228"/>
      <c r="F675" s="228"/>
      <c r="G675" s="26"/>
    </row>
    <row r="676" spans="1:7" ht="16.2" thickBot="1" x14ac:dyDescent="0.35">
      <c r="A676" s="25" t="s">
        <v>227</v>
      </c>
      <c r="B676" s="454" t="s">
        <v>1244</v>
      </c>
      <c r="C676" s="130" t="s">
        <v>652</v>
      </c>
      <c r="D676" s="228">
        <v>12000</v>
      </c>
      <c r="E676" s="228">
        <v>12600</v>
      </c>
      <c r="F676" s="228">
        <v>13200</v>
      </c>
      <c r="G676" s="26"/>
    </row>
    <row r="677" spans="1:7" ht="31.8" thickBot="1" x14ac:dyDescent="0.35">
      <c r="A677" s="25" t="s">
        <v>227</v>
      </c>
      <c r="B677" s="413" t="s">
        <v>1245</v>
      </c>
      <c r="C677" s="229" t="s">
        <v>889</v>
      </c>
      <c r="D677" s="228">
        <v>3</v>
      </c>
      <c r="E677" s="228">
        <v>3</v>
      </c>
      <c r="F677" s="228">
        <v>3</v>
      </c>
      <c r="G677" s="26"/>
    </row>
    <row r="678" spans="1:7" ht="47.4" thickBot="1" x14ac:dyDescent="0.35">
      <c r="A678" s="359"/>
      <c r="B678" s="563" t="s">
        <v>1615</v>
      </c>
      <c r="C678" s="564"/>
      <c r="D678" s="545"/>
      <c r="E678" s="545"/>
      <c r="F678" s="545"/>
      <c r="G678" s="565"/>
    </row>
    <row r="679" spans="1:7" ht="16.2" thickBot="1" x14ac:dyDescent="0.35">
      <c r="A679" s="25" t="s">
        <v>227</v>
      </c>
      <c r="B679" s="239" t="s">
        <v>1247</v>
      </c>
      <c r="C679" s="229" t="s">
        <v>652</v>
      </c>
      <c r="D679" s="228">
        <v>30</v>
      </c>
      <c r="E679" s="228">
        <v>30</v>
      </c>
      <c r="F679" s="228">
        <v>30</v>
      </c>
      <c r="G679" s="26"/>
    </row>
    <row r="680" spans="1:7" ht="31.8" thickBot="1" x14ac:dyDescent="0.35">
      <c r="A680" s="25" t="s">
        <v>227</v>
      </c>
      <c r="B680" s="468" t="s">
        <v>1616</v>
      </c>
      <c r="C680" s="229" t="s">
        <v>652</v>
      </c>
      <c r="D680" s="228">
        <v>25</v>
      </c>
      <c r="E680" s="228">
        <v>25</v>
      </c>
      <c r="F680" s="228">
        <v>25</v>
      </c>
      <c r="G680" s="26"/>
    </row>
    <row r="681" spans="1:7" ht="31.8" thickBot="1" x14ac:dyDescent="0.35">
      <c r="A681" s="25"/>
      <c r="B681" s="364" t="s">
        <v>1248</v>
      </c>
      <c r="C681" s="229"/>
      <c r="D681" s="228"/>
      <c r="E681" s="228"/>
      <c r="F681" s="228"/>
      <c r="G681" s="26"/>
    </row>
    <row r="682" spans="1:7" ht="16.2" thickBot="1" x14ac:dyDescent="0.35">
      <c r="A682" s="25" t="s">
        <v>227</v>
      </c>
      <c r="B682" s="239" t="s">
        <v>1247</v>
      </c>
      <c r="C682" s="229" t="s">
        <v>652</v>
      </c>
      <c r="D682" s="228">
        <v>70</v>
      </c>
      <c r="E682" s="228">
        <v>70</v>
      </c>
      <c r="F682" s="228">
        <v>70</v>
      </c>
      <c r="G682" s="26"/>
    </row>
    <row r="683" spans="1:7" ht="31.8" thickBot="1" x14ac:dyDescent="0.35">
      <c r="A683" s="25" t="s">
        <v>227</v>
      </c>
      <c r="B683" s="239" t="s">
        <v>1617</v>
      </c>
      <c r="C683" s="229" t="s">
        <v>652</v>
      </c>
      <c r="D683" s="228">
        <v>45</v>
      </c>
      <c r="E683" s="228">
        <v>45</v>
      </c>
      <c r="F683" s="228">
        <v>45</v>
      </c>
      <c r="G683" s="26"/>
    </row>
    <row r="684" spans="1:7" ht="34.799999999999997" customHeight="1" thickBot="1" x14ac:dyDescent="0.35">
      <c r="A684" s="25"/>
      <c r="B684" s="364" t="s">
        <v>1249</v>
      </c>
      <c r="C684" s="229"/>
      <c r="D684" s="228"/>
      <c r="E684" s="228"/>
      <c r="F684" s="228"/>
      <c r="G684" s="26"/>
    </row>
    <row r="685" spans="1:7" ht="24" customHeight="1" thickBot="1" x14ac:dyDescent="0.35">
      <c r="A685" s="25" t="s">
        <v>227</v>
      </c>
      <c r="B685" s="239" t="s">
        <v>1250</v>
      </c>
      <c r="C685" s="229" t="s">
        <v>652</v>
      </c>
      <c r="D685" s="229">
        <v>2000</v>
      </c>
      <c r="E685" s="229">
        <v>2000</v>
      </c>
      <c r="F685" s="229">
        <v>2000</v>
      </c>
      <c r="G685" s="26"/>
    </row>
    <row r="686" spans="1:7" ht="31.8" thickBot="1" x14ac:dyDescent="0.35">
      <c r="A686" s="25"/>
      <c r="B686" s="364" t="s">
        <v>1251</v>
      </c>
      <c r="C686" s="229"/>
      <c r="D686" s="229"/>
      <c r="E686" s="229"/>
      <c r="F686" s="229"/>
      <c r="G686" s="26"/>
    </row>
    <row r="687" spans="1:7" ht="21.6" customHeight="1" thickBot="1" x14ac:dyDescent="0.35">
      <c r="A687" s="25" t="s">
        <v>227</v>
      </c>
      <c r="B687" s="239" t="s">
        <v>1250</v>
      </c>
      <c r="C687" s="229" t="s">
        <v>652</v>
      </c>
      <c r="D687" s="229">
        <v>3300</v>
      </c>
      <c r="E687" s="229">
        <v>3500</v>
      </c>
      <c r="F687" s="229">
        <v>3700</v>
      </c>
      <c r="G687" s="26"/>
    </row>
    <row r="688" spans="1:7" ht="31.8" thickBot="1" x14ac:dyDescent="0.35">
      <c r="A688" s="25" t="s">
        <v>227</v>
      </c>
      <c r="B688" s="239" t="s">
        <v>1618</v>
      </c>
      <c r="C688" s="229" t="s">
        <v>652</v>
      </c>
      <c r="D688" s="229">
        <v>32</v>
      </c>
      <c r="E688" s="229">
        <v>32</v>
      </c>
      <c r="F688" s="229">
        <v>32</v>
      </c>
      <c r="G688" s="26"/>
    </row>
    <row r="689" spans="1:7" ht="47.4" thickBot="1" x14ac:dyDescent="0.35">
      <c r="A689" s="25"/>
      <c r="B689" s="364" t="s">
        <v>1252</v>
      </c>
      <c r="C689" s="229"/>
      <c r="D689" s="229"/>
      <c r="E689" s="229"/>
      <c r="F689" s="229"/>
      <c r="G689" s="26"/>
    </row>
    <row r="690" spans="1:7" ht="23.4" customHeight="1" thickBot="1" x14ac:dyDescent="0.35">
      <c r="A690" s="25" t="s">
        <v>227</v>
      </c>
      <c r="B690" s="455" t="s">
        <v>1253</v>
      </c>
      <c r="C690" s="229" t="s">
        <v>651</v>
      </c>
      <c r="D690" s="229">
        <v>25</v>
      </c>
      <c r="E690" s="229">
        <v>27</v>
      </c>
      <c r="F690" s="229">
        <v>30</v>
      </c>
      <c r="G690" s="26"/>
    </row>
    <row r="691" spans="1:7" ht="47.4" thickBot="1" x14ac:dyDescent="0.35">
      <c r="A691" s="25" t="s">
        <v>227</v>
      </c>
      <c r="B691" s="456" t="s">
        <v>1254</v>
      </c>
      <c r="C691" s="229" t="s">
        <v>646</v>
      </c>
      <c r="D691" s="229">
        <v>64</v>
      </c>
      <c r="E691" s="229">
        <v>70</v>
      </c>
      <c r="F691" s="229">
        <v>75</v>
      </c>
      <c r="G691" s="26"/>
    </row>
    <row r="692" spans="1:7" ht="16.2" thickBot="1" x14ac:dyDescent="0.35">
      <c r="A692" s="25" t="s">
        <v>227</v>
      </c>
      <c r="B692" s="237" t="s">
        <v>1255</v>
      </c>
      <c r="C692" s="229" t="s">
        <v>651</v>
      </c>
      <c r="D692" s="229">
        <v>22</v>
      </c>
      <c r="E692" s="229">
        <v>25</v>
      </c>
      <c r="F692" s="229">
        <v>30</v>
      </c>
      <c r="G692" s="26"/>
    </row>
    <row r="693" spans="1:7" ht="31.8" thickBot="1" x14ac:dyDescent="0.35">
      <c r="A693" s="25"/>
      <c r="B693" s="457" t="s">
        <v>1256</v>
      </c>
      <c r="C693" s="229"/>
      <c r="D693" s="228"/>
      <c r="E693" s="228"/>
      <c r="F693" s="228"/>
      <c r="G693" s="26"/>
    </row>
    <row r="694" spans="1:7" ht="31.8" customHeight="1" thickBot="1" x14ac:dyDescent="0.35">
      <c r="A694" s="25" t="s">
        <v>227</v>
      </c>
      <c r="B694" s="447" t="s">
        <v>1257</v>
      </c>
      <c r="C694" s="229" t="s">
        <v>652</v>
      </c>
      <c r="D694" s="228">
        <v>610</v>
      </c>
      <c r="E694" s="228">
        <v>610</v>
      </c>
      <c r="F694" s="228">
        <v>610</v>
      </c>
      <c r="G694" s="26"/>
    </row>
    <row r="695" spans="1:7" ht="42.6" customHeight="1" thickBot="1" x14ac:dyDescent="0.35">
      <c r="A695" s="25" t="s">
        <v>227</v>
      </c>
      <c r="B695" s="447" t="s">
        <v>1258</v>
      </c>
      <c r="C695" s="229" t="s">
        <v>653</v>
      </c>
      <c r="D695" s="229">
        <v>1</v>
      </c>
      <c r="E695" s="228"/>
      <c r="F695" s="228"/>
      <c r="G695" s="26"/>
    </row>
    <row r="696" spans="1:7" ht="31.8" thickBot="1" x14ac:dyDescent="0.35">
      <c r="A696" s="25"/>
      <c r="B696" s="448" t="s">
        <v>1259</v>
      </c>
      <c r="C696" s="229"/>
      <c r="D696" s="228"/>
      <c r="E696" s="228"/>
      <c r="F696" s="228"/>
      <c r="G696" s="26"/>
    </row>
    <row r="697" spans="1:7" ht="47.4" thickBot="1" x14ac:dyDescent="0.35">
      <c r="A697" s="25" t="s">
        <v>227</v>
      </c>
      <c r="B697" s="456" t="s">
        <v>1260</v>
      </c>
      <c r="C697" s="229" t="s">
        <v>646</v>
      </c>
      <c r="D697" s="228">
        <v>92</v>
      </c>
      <c r="E697" s="228">
        <v>95</v>
      </c>
      <c r="F697" s="228">
        <v>96</v>
      </c>
      <c r="G697" s="26"/>
    </row>
    <row r="698" spans="1:7" ht="63" customHeight="1" thickBot="1" x14ac:dyDescent="0.35">
      <c r="A698" s="25" t="s">
        <v>227</v>
      </c>
      <c r="B698" s="456" t="s">
        <v>1261</v>
      </c>
      <c r="C698" s="229" t="s">
        <v>646</v>
      </c>
      <c r="D698" s="228">
        <v>84</v>
      </c>
      <c r="E698" s="228">
        <v>86</v>
      </c>
      <c r="F698" s="228">
        <v>90</v>
      </c>
      <c r="G698" s="26"/>
    </row>
    <row r="699" spans="1:7" ht="16.2" thickBot="1" x14ac:dyDescent="0.35">
      <c r="A699" s="25" t="s">
        <v>227</v>
      </c>
      <c r="B699" s="456" t="s">
        <v>1262</v>
      </c>
      <c r="C699" s="229" t="s">
        <v>653</v>
      </c>
      <c r="D699" s="228"/>
      <c r="E699" s="229">
        <v>1</v>
      </c>
      <c r="F699" s="228"/>
      <c r="G699" s="26"/>
    </row>
    <row r="700" spans="1:7" ht="43.2" customHeight="1" thickBot="1" x14ac:dyDescent="0.35">
      <c r="A700" s="25" t="s">
        <v>227</v>
      </c>
      <c r="B700" s="456" t="s">
        <v>1263</v>
      </c>
      <c r="C700" s="229" t="s">
        <v>653</v>
      </c>
      <c r="D700" s="228">
        <v>2</v>
      </c>
      <c r="E700" s="228">
        <v>2</v>
      </c>
      <c r="F700" s="228">
        <v>2</v>
      </c>
      <c r="G700" s="26"/>
    </row>
    <row r="701" spans="1:7" ht="47.4" thickBot="1" x14ac:dyDescent="0.35">
      <c r="A701" s="25" t="s">
        <v>227</v>
      </c>
      <c r="B701" s="447" t="s">
        <v>1264</v>
      </c>
      <c r="C701" s="229" t="s">
        <v>653</v>
      </c>
      <c r="D701" s="228"/>
      <c r="E701" s="228">
        <v>1</v>
      </c>
      <c r="F701" s="228"/>
      <c r="G701" s="26"/>
    </row>
    <row r="702" spans="1:7" ht="38.4" customHeight="1" thickBot="1" x14ac:dyDescent="0.35">
      <c r="A702" s="25"/>
      <c r="B702" s="448" t="s">
        <v>1265</v>
      </c>
      <c r="C702" s="229"/>
      <c r="D702" s="228"/>
      <c r="E702" s="228"/>
      <c r="F702" s="228"/>
      <c r="G702" s="26"/>
    </row>
    <row r="703" spans="1:7" ht="47.4" thickBot="1" x14ac:dyDescent="0.35">
      <c r="A703" s="25" t="s">
        <v>227</v>
      </c>
      <c r="B703" s="447" t="s">
        <v>1266</v>
      </c>
      <c r="C703" s="229" t="s">
        <v>646</v>
      </c>
      <c r="D703" s="228">
        <v>40</v>
      </c>
      <c r="E703" s="228">
        <v>45</v>
      </c>
      <c r="F703" s="228">
        <v>50</v>
      </c>
      <c r="G703" s="26"/>
    </row>
    <row r="704" spans="1:7" ht="31.8" thickBot="1" x14ac:dyDescent="0.35">
      <c r="A704" s="25" t="s">
        <v>227</v>
      </c>
      <c r="B704" s="447" t="s">
        <v>1267</v>
      </c>
      <c r="C704" s="229" t="s">
        <v>653</v>
      </c>
      <c r="D704" s="228">
        <v>5</v>
      </c>
      <c r="E704" s="228">
        <v>5</v>
      </c>
      <c r="F704" s="228">
        <v>5</v>
      </c>
      <c r="G704" s="26"/>
    </row>
    <row r="705" spans="1:7" ht="42" customHeight="1" thickBot="1" x14ac:dyDescent="0.35">
      <c r="A705" s="25" t="s">
        <v>227</v>
      </c>
      <c r="B705" s="447" t="s">
        <v>1619</v>
      </c>
      <c r="C705" s="229" t="s">
        <v>652</v>
      </c>
      <c r="D705" s="228">
        <v>400</v>
      </c>
      <c r="E705" s="228">
        <v>420</v>
      </c>
      <c r="F705" s="228">
        <v>440</v>
      </c>
      <c r="G705" s="26"/>
    </row>
    <row r="706" spans="1:7" ht="47.4" thickBot="1" x14ac:dyDescent="0.35">
      <c r="A706" s="25"/>
      <c r="B706" s="360" t="s">
        <v>1268</v>
      </c>
      <c r="C706" s="15"/>
      <c r="D706" s="15"/>
      <c r="E706" s="15"/>
      <c r="F706" s="15"/>
      <c r="G706" s="227" t="s">
        <v>266</v>
      </c>
    </row>
    <row r="707" spans="1:7" ht="31.8" thickBot="1" x14ac:dyDescent="0.35">
      <c r="A707" s="25" t="s">
        <v>802</v>
      </c>
      <c r="B707" s="233" t="s">
        <v>1269</v>
      </c>
      <c r="C707" s="229" t="s">
        <v>652</v>
      </c>
      <c r="D707" s="473">
        <v>270</v>
      </c>
      <c r="E707" s="473">
        <v>268</v>
      </c>
      <c r="F707" s="473">
        <v>265</v>
      </c>
      <c r="G707" s="229"/>
    </row>
    <row r="708" spans="1:7" ht="67.2" customHeight="1" thickBot="1" x14ac:dyDescent="0.35">
      <c r="A708" s="25"/>
      <c r="B708" s="364" t="s">
        <v>1271</v>
      </c>
      <c r="C708" s="229"/>
      <c r="D708" s="228"/>
      <c r="E708" s="228"/>
      <c r="F708" s="228"/>
      <c r="G708" s="26"/>
    </row>
    <row r="709" spans="1:7" ht="31.8" customHeight="1" thickBot="1" x14ac:dyDescent="0.35">
      <c r="A709" s="25" t="s">
        <v>227</v>
      </c>
      <c r="B709" s="239" t="s">
        <v>1270</v>
      </c>
      <c r="C709" s="229" t="s">
        <v>652</v>
      </c>
      <c r="D709" s="229">
        <v>50</v>
      </c>
      <c r="E709" s="229">
        <v>65</v>
      </c>
      <c r="F709" s="229">
        <v>65</v>
      </c>
      <c r="G709" s="26"/>
    </row>
    <row r="710" spans="1:7" ht="30" customHeight="1" thickBot="1" x14ac:dyDescent="0.35">
      <c r="A710" s="25" t="s">
        <v>227</v>
      </c>
      <c r="B710" s="239" t="s">
        <v>1272</v>
      </c>
      <c r="C710" s="229" t="s">
        <v>652</v>
      </c>
      <c r="D710" s="229">
        <v>270</v>
      </c>
      <c r="E710" s="229">
        <v>268</v>
      </c>
      <c r="F710" s="229">
        <v>265</v>
      </c>
      <c r="G710" s="26"/>
    </row>
    <row r="711" spans="1:7" ht="63" thickBot="1" x14ac:dyDescent="0.35">
      <c r="A711" s="25" t="s">
        <v>227</v>
      </c>
      <c r="B711" s="533" t="s">
        <v>1620</v>
      </c>
      <c r="C711" s="130" t="s">
        <v>1044</v>
      </c>
      <c r="D711" s="534" t="s">
        <v>1621</v>
      </c>
      <c r="E711" s="534" t="s">
        <v>1621</v>
      </c>
      <c r="F711" s="534" t="s">
        <v>1621</v>
      </c>
      <c r="G711" s="535"/>
    </row>
    <row r="712" spans="1:7" ht="16.2" customHeight="1" thickBot="1" x14ac:dyDescent="0.35">
      <c r="A712" s="741" t="s">
        <v>941</v>
      </c>
      <c r="B712" s="742"/>
      <c r="C712" s="742"/>
      <c r="D712" s="742"/>
      <c r="E712" s="742"/>
      <c r="F712" s="742"/>
      <c r="G712" s="743"/>
    </row>
    <row r="713" spans="1:7" ht="35.4" customHeight="1" thickBot="1" x14ac:dyDescent="0.35">
      <c r="A713" s="25"/>
      <c r="B713" s="360" t="s">
        <v>942</v>
      </c>
      <c r="C713" s="15"/>
      <c r="D713" s="15"/>
      <c r="E713" s="15"/>
      <c r="F713" s="15"/>
      <c r="G713" s="227" t="s">
        <v>236</v>
      </c>
    </row>
    <row r="714" spans="1:7" ht="31.8" thickBot="1" x14ac:dyDescent="0.35">
      <c r="A714" s="25"/>
      <c r="B714" s="354" t="s">
        <v>943</v>
      </c>
      <c r="C714" s="229"/>
      <c r="D714" s="228"/>
      <c r="E714" s="228"/>
      <c r="F714" s="228"/>
      <c r="G714" s="229"/>
    </row>
    <row r="715" spans="1:7" ht="78.599999999999994" thickBot="1" x14ac:dyDescent="0.35">
      <c r="A715" s="25" t="s">
        <v>802</v>
      </c>
      <c r="B715" s="361" t="s">
        <v>1368</v>
      </c>
      <c r="C715" s="130" t="s">
        <v>646</v>
      </c>
      <c r="D715" s="229">
        <v>73.599999999999994</v>
      </c>
      <c r="E715" s="229">
        <v>72.599999999999994</v>
      </c>
      <c r="F715" s="229">
        <v>71.599999999999994</v>
      </c>
      <c r="G715" s="26"/>
    </row>
    <row r="716" spans="1:7" ht="31.8" thickBot="1" x14ac:dyDescent="0.35">
      <c r="A716" s="25" t="s">
        <v>802</v>
      </c>
      <c r="B716" s="362" t="s">
        <v>1398</v>
      </c>
      <c r="C716" s="130" t="s">
        <v>652</v>
      </c>
      <c r="D716" s="228">
        <v>188.38</v>
      </c>
      <c r="E716" s="409">
        <v>189</v>
      </c>
      <c r="F716" s="228">
        <v>189.5</v>
      </c>
      <c r="G716" s="26"/>
    </row>
    <row r="717" spans="1:7" ht="31.8" thickBot="1" x14ac:dyDescent="0.35">
      <c r="A717" s="25" t="s">
        <v>802</v>
      </c>
      <c r="B717" s="536" t="s">
        <v>1622</v>
      </c>
      <c r="C717" s="229" t="s">
        <v>652</v>
      </c>
      <c r="D717" s="537">
        <v>19.579999999999998</v>
      </c>
      <c r="E717" s="538">
        <v>17.5</v>
      </c>
      <c r="F717" s="351">
        <v>16.5</v>
      </c>
      <c r="G717" s="26"/>
    </row>
    <row r="718" spans="1:7" ht="31.8" thickBot="1" x14ac:dyDescent="0.35">
      <c r="A718" s="25"/>
      <c r="B718" s="364" t="s">
        <v>944</v>
      </c>
      <c r="C718" s="229"/>
      <c r="D718" s="228"/>
      <c r="E718" s="228"/>
      <c r="F718" s="228"/>
      <c r="G718" s="26"/>
    </row>
    <row r="719" spans="1:7" ht="19.8" customHeight="1" thickBot="1" x14ac:dyDescent="0.35">
      <c r="A719" s="25" t="s">
        <v>227</v>
      </c>
      <c r="B719" s="363" t="s">
        <v>1399</v>
      </c>
      <c r="C719" s="130" t="s">
        <v>651</v>
      </c>
      <c r="D719" s="228">
        <v>2800</v>
      </c>
      <c r="E719" s="228">
        <v>2850</v>
      </c>
      <c r="F719" s="228">
        <v>2900</v>
      </c>
      <c r="G719" s="26"/>
    </row>
    <row r="720" spans="1:7" ht="31.8" thickBot="1" x14ac:dyDescent="0.35">
      <c r="A720" s="25" t="s">
        <v>227</v>
      </c>
      <c r="B720" s="234" t="s">
        <v>1400</v>
      </c>
      <c r="C720" s="229" t="s">
        <v>652</v>
      </c>
      <c r="D720" s="228">
        <v>56000</v>
      </c>
      <c r="E720" s="228">
        <v>57000</v>
      </c>
      <c r="F720" s="228">
        <v>58000</v>
      </c>
      <c r="G720" s="26"/>
    </row>
    <row r="721" spans="1:7" ht="31.8" thickBot="1" x14ac:dyDescent="0.35">
      <c r="A721" s="359" t="s">
        <v>227</v>
      </c>
      <c r="B721" s="536" t="s">
        <v>1638</v>
      </c>
      <c r="C721" s="564" t="s">
        <v>1639</v>
      </c>
      <c r="D721" s="537">
        <v>830</v>
      </c>
      <c r="E721" s="538">
        <v>840</v>
      </c>
      <c r="F721" s="564">
        <v>850</v>
      </c>
      <c r="G721" s="565"/>
    </row>
    <row r="722" spans="1:7" ht="63" thickBot="1" x14ac:dyDescent="0.35">
      <c r="A722" s="25" t="s">
        <v>227</v>
      </c>
      <c r="B722" s="569" t="s">
        <v>1640</v>
      </c>
      <c r="C722" s="229" t="s">
        <v>1639</v>
      </c>
      <c r="D722" s="570">
        <v>1200</v>
      </c>
      <c r="E722" s="570">
        <v>1215</v>
      </c>
      <c r="F722" s="229">
        <v>1225</v>
      </c>
      <c r="G722" s="26"/>
    </row>
    <row r="723" spans="1:7" ht="31.8" thickBot="1" x14ac:dyDescent="0.35">
      <c r="A723" s="25" t="s">
        <v>227</v>
      </c>
      <c r="B723" s="569" t="s">
        <v>1641</v>
      </c>
      <c r="C723" s="229" t="s">
        <v>1639</v>
      </c>
      <c r="D723" s="570">
        <v>180</v>
      </c>
      <c r="E723" s="570">
        <v>190</v>
      </c>
      <c r="F723" s="229">
        <v>200</v>
      </c>
      <c r="G723" s="26"/>
    </row>
    <row r="724" spans="1:7" ht="31.8" thickBot="1" x14ac:dyDescent="0.35">
      <c r="A724" s="25" t="s">
        <v>227</v>
      </c>
      <c r="B724" s="569" t="s">
        <v>1642</v>
      </c>
      <c r="C724" s="229" t="s">
        <v>1643</v>
      </c>
      <c r="D724" s="570">
        <v>44.6</v>
      </c>
      <c r="E724" s="570">
        <v>44.9</v>
      </c>
      <c r="F724" s="229">
        <v>45</v>
      </c>
      <c r="G724" s="26"/>
    </row>
    <row r="725" spans="1:7" ht="38.4" customHeight="1" thickBot="1" x14ac:dyDescent="0.35">
      <c r="A725" s="25"/>
      <c r="B725" s="364" t="s">
        <v>945</v>
      </c>
      <c r="C725" s="229"/>
      <c r="D725" s="228"/>
      <c r="E725" s="228"/>
      <c r="F725" s="228"/>
      <c r="G725" s="26"/>
    </row>
    <row r="726" spans="1:7" ht="31.8" thickBot="1" x14ac:dyDescent="0.35">
      <c r="A726" s="25" t="s">
        <v>227</v>
      </c>
      <c r="B726" s="239" t="s">
        <v>1401</v>
      </c>
      <c r="C726" s="229" t="s">
        <v>652</v>
      </c>
      <c r="D726" s="229">
        <v>1075</v>
      </c>
      <c r="E726" s="229">
        <v>1090</v>
      </c>
      <c r="F726" s="229">
        <v>1100</v>
      </c>
      <c r="G726" s="26"/>
    </row>
    <row r="727" spans="1:7" ht="34.200000000000003" customHeight="1" thickBot="1" x14ac:dyDescent="0.35">
      <c r="A727" s="25" t="s">
        <v>227</v>
      </c>
      <c r="B727" s="239" t="s">
        <v>1402</v>
      </c>
      <c r="C727" s="229" t="s">
        <v>652</v>
      </c>
      <c r="D727" s="229">
        <v>250</v>
      </c>
      <c r="E727" s="229">
        <v>255</v>
      </c>
      <c r="F727" s="229">
        <v>260</v>
      </c>
      <c r="G727" s="26"/>
    </row>
    <row r="728" spans="1:7" ht="31.8" thickBot="1" x14ac:dyDescent="0.35">
      <c r="A728" s="25" t="s">
        <v>227</v>
      </c>
      <c r="B728" s="239" t="s">
        <v>1403</v>
      </c>
      <c r="C728" s="229" t="s">
        <v>651</v>
      </c>
      <c r="D728" s="229">
        <v>3</v>
      </c>
      <c r="E728" s="229">
        <v>3</v>
      </c>
      <c r="F728" s="229">
        <v>3</v>
      </c>
      <c r="G728" s="26"/>
    </row>
    <row r="729" spans="1:7" ht="31.8" thickBot="1" x14ac:dyDescent="0.35">
      <c r="A729" s="25"/>
      <c r="B729" s="239" t="s">
        <v>1644</v>
      </c>
      <c r="C729" s="229" t="s">
        <v>652</v>
      </c>
      <c r="D729" s="229">
        <v>1200</v>
      </c>
      <c r="E729" s="229">
        <v>1200</v>
      </c>
      <c r="F729" s="229">
        <v>1200</v>
      </c>
      <c r="G729" s="26"/>
    </row>
    <row r="730" spans="1:7" ht="31.8" thickBot="1" x14ac:dyDescent="0.35">
      <c r="A730" s="25"/>
      <c r="B730" s="364" t="s">
        <v>1369</v>
      </c>
      <c r="C730" s="229"/>
      <c r="D730" s="229"/>
      <c r="E730" s="229"/>
      <c r="F730" s="229"/>
      <c r="G730" s="26"/>
    </row>
    <row r="731" spans="1:7" ht="31.8" thickBot="1" x14ac:dyDescent="0.35">
      <c r="A731" s="25" t="s">
        <v>227</v>
      </c>
      <c r="B731" s="239" t="s">
        <v>1404</v>
      </c>
      <c r="C731" s="229" t="s">
        <v>652</v>
      </c>
      <c r="D731" s="229">
        <v>200</v>
      </c>
      <c r="E731" s="229">
        <v>200</v>
      </c>
      <c r="F731" s="229">
        <v>200</v>
      </c>
      <c r="G731" s="26"/>
    </row>
  </sheetData>
  <mergeCells count="20">
    <mergeCell ref="A286:G286"/>
    <mergeCell ref="A320:G320"/>
    <mergeCell ref="A538:G538"/>
    <mergeCell ref="A559:G559"/>
    <mergeCell ref="A1:G1"/>
    <mergeCell ref="A110:G110"/>
    <mergeCell ref="A158:G158"/>
    <mergeCell ref="A186:G186"/>
    <mergeCell ref="A251:G251"/>
    <mergeCell ref="A2:I2"/>
    <mergeCell ref="A3:A4"/>
    <mergeCell ref="D3:F3"/>
    <mergeCell ref="G3:G4"/>
    <mergeCell ref="A6:G6"/>
    <mergeCell ref="A62:G62"/>
    <mergeCell ref="A633:G633"/>
    <mergeCell ref="A667:G667"/>
    <mergeCell ref="A336:G336"/>
    <mergeCell ref="A712:G712"/>
    <mergeCell ref="A440:G440"/>
  </mergeCells>
  <phoneticPr fontId="31" type="noConversion"/>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I sk.</vt:lpstr>
      <vt:lpstr>II sk.</vt:lpstr>
      <vt:lpstr>III sk.</vt:lpstr>
      <vt:lpstr>IV sk.</vt:lpstr>
      <vt:lpstr>V sk.</vt:lpstr>
      <vt:lpstr>1 lent.</vt:lpstr>
      <vt:lpstr>2 lent.</vt:lpstr>
      <vt:lpstr>3 lent.</vt:lpstr>
      <vt:lpstr>4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2024-01-23T06:13:57Z</cp:lastPrinted>
  <dcterms:created xsi:type="dcterms:W3CDTF">2023-03-30T07:13:31Z</dcterms:created>
  <dcterms:modified xsi:type="dcterms:W3CDTF">2024-01-23T13:12:30Z</dcterms:modified>
</cp:coreProperties>
</file>