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6\Desktop\2024-03-28 registracija\"/>
    </mc:Choice>
  </mc:AlternateContent>
  <bookViews>
    <workbookView xWindow="-108" yWindow="-108" windowWidth="23256" windowHeight="12576" activeTab="1"/>
  </bookViews>
  <sheets>
    <sheet name="2 lent." sheetId="13" r:id="rId1"/>
    <sheet name="3 lent." sheetId="11" r:id="rId2"/>
    <sheet name="Priemonių vykdytojų kodai" sheetId="15" r:id="rId3"/>
  </sheets>
  <definedNames>
    <definedName name="_xlnm.Print_Titles" localSheetId="0">'2 lent.'!$5:$6</definedName>
    <definedName name="_xlnm.Print_Titles" localSheetId="1">'3 lent.'!$5:$6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38" i="11" l="1"/>
  <c r="D438" i="11"/>
  <c r="C434" i="11"/>
  <c r="C435" i="11"/>
  <c r="C436" i="11"/>
  <c r="C437" i="11"/>
  <c r="C433" i="11"/>
  <c r="C438" i="11" s="1"/>
  <c r="E444" i="11"/>
  <c r="D444" i="11"/>
  <c r="C444" i="11"/>
  <c r="D212" i="11"/>
  <c r="E212" i="11"/>
  <c r="D213" i="11"/>
  <c r="E213" i="11"/>
  <c r="D214" i="11"/>
  <c r="E214" i="11"/>
  <c r="D215" i="11"/>
  <c r="E215" i="11"/>
  <c r="D216" i="11"/>
  <c r="E216" i="11"/>
  <c r="C216" i="11"/>
  <c r="C215" i="11"/>
  <c r="C214" i="11"/>
  <c r="C213" i="11"/>
  <c r="C212" i="11"/>
  <c r="E217" i="11" l="1"/>
  <c r="D217" i="11"/>
  <c r="E391" i="13"/>
  <c r="D391" i="13"/>
  <c r="C391" i="13"/>
  <c r="E388" i="13"/>
  <c r="D388" i="13"/>
  <c r="C388" i="13"/>
  <c r="E378" i="13"/>
  <c r="D378" i="13"/>
  <c r="C378" i="13"/>
  <c r="C373" i="13" s="1"/>
  <c r="C394" i="13" s="1"/>
  <c r="E375" i="13"/>
  <c r="E373" i="13" s="1"/>
  <c r="E394" i="13" s="1"/>
  <c r="D375" i="13"/>
  <c r="D373" i="13" s="1"/>
  <c r="D394" i="13" s="1"/>
  <c r="D396" i="13" s="1"/>
  <c r="C375" i="13"/>
  <c r="E1468" i="11"/>
  <c r="D1468" i="11"/>
  <c r="C1468" i="11"/>
  <c r="E1456" i="11"/>
  <c r="D1456" i="11"/>
  <c r="C1456" i="11"/>
  <c r="E1447" i="11"/>
  <c r="D1447" i="11"/>
  <c r="C1447" i="11"/>
  <c r="E1438" i="11"/>
  <c r="D1438" i="11"/>
  <c r="C1438" i="11"/>
  <c r="E1429" i="11"/>
  <c r="D1429" i="11"/>
  <c r="C1429" i="11"/>
  <c r="E1420" i="11"/>
  <c r="D1420" i="11"/>
  <c r="C1420" i="11"/>
  <c r="E1411" i="11"/>
  <c r="D1411" i="11"/>
  <c r="C1411" i="11"/>
  <c r="E1402" i="11"/>
  <c r="D1402" i="11"/>
  <c r="C1402" i="11"/>
  <c r="E1393" i="11"/>
  <c r="D1393" i="11"/>
  <c r="C1393" i="11"/>
  <c r="E1384" i="11"/>
  <c r="D1384" i="11"/>
  <c r="C1384" i="11"/>
  <c r="E1375" i="11"/>
  <c r="D1375" i="11"/>
  <c r="C1375" i="11"/>
  <c r="L1374" i="11"/>
  <c r="K1374" i="11"/>
  <c r="J1374" i="11"/>
  <c r="L1373" i="11"/>
  <c r="K1373" i="11"/>
  <c r="J1373" i="11"/>
  <c r="L1372" i="11"/>
  <c r="K1372" i="11"/>
  <c r="J1372" i="11"/>
  <c r="L1371" i="11"/>
  <c r="K1371" i="11"/>
  <c r="J1371" i="11"/>
  <c r="L1370" i="11"/>
  <c r="K1370" i="11"/>
  <c r="J1370" i="11"/>
  <c r="L1369" i="11"/>
  <c r="K1369" i="11"/>
  <c r="J1369" i="11"/>
  <c r="L1368" i="11"/>
  <c r="K1368" i="11"/>
  <c r="J1368" i="11"/>
  <c r="L1367" i="11"/>
  <c r="K1367" i="11"/>
  <c r="J1367" i="11"/>
  <c r="L1366" i="11"/>
  <c r="K1366" i="11"/>
  <c r="J1366" i="11"/>
  <c r="L1375" i="11" l="1"/>
  <c r="D1471" i="11"/>
  <c r="D1470" i="11" s="1"/>
  <c r="K1375" i="11"/>
  <c r="E1471" i="11"/>
  <c r="E1470" i="11" s="1"/>
  <c r="C1471" i="11"/>
  <c r="C1470" i="11" s="1"/>
  <c r="J1375" i="11"/>
  <c r="E396" i="13"/>
  <c r="C25" i="11" l="1"/>
  <c r="D13" i="11"/>
  <c r="E13" i="11"/>
  <c r="C13" i="11"/>
  <c r="C43" i="11"/>
  <c r="D90" i="11"/>
  <c r="E90" i="11"/>
  <c r="D91" i="11"/>
  <c r="E91" i="11"/>
  <c r="D92" i="11"/>
  <c r="E92" i="11"/>
  <c r="D93" i="11"/>
  <c r="E93" i="11"/>
  <c r="D94" i="11"/>
  <c r="E94" i="11"/>
  <c r="C94" i="11"/>
  <c r="C91" i="11"/>
  <c r="C92" i="11"/>
  <c r="C93" i="11"/>
  <c r="C90" i="11"/>
  <c r="D113" i="11"/>
  <c r="E113" i="11"/>
  <c r="C113" i="11"/>
  <c r="E107" i="11"/>
  <c r="D107" i="11"/>
  <c r="C107" i="11"/>
  <c r="D101" i="11"/>
  <c r="E101" i="11"/>
  <c r="C217" i="11"/>
  <c r="D95" i="11" l="1"/>
  <c r="C95" i="11"/>
  <c r="E95" i="11"/>
  <c r="C44" i="11"/>
  <c r="C101" i="11"/>
  <c r="E277" i="11"/>
  <c r="D277" i="11"/>
  <c r="C277" i="11"/>
  <c r="E271" i="11"/>
  <c r="D271" i="11"/>
  <c r="C271" i="11"/>
  <c r="E322" i="11"/>
  <c r="D322" i="11"/>
  <c r="C322" i="11"/>
  <c r="E316" i="11"/>
  <c r="D316" i="11"/>
  <c r="C316" i="11"/>
  <c r="E310" i="11"/>
  <c r="D310" i="11"/>
  <c r="C310" i="11"/>
  <c r="E304" i="11"/>
  <c r="D304" i="11"/>
  <c r="C304" i="11"/>
  <c r="D505" i="11"/>
  <c r="E505" i="11"/>
  <c r="D506" i="11"/>
  <c r="E506" i="11"/>
  <c r="D507" i="11"/>
  <c r="E507" i="11"/>
  <c r="D508" i="11"/>
  <c r="E508" i="11"/>
  <c r="D509" i="11"/>
  <c r="E509" i="11"/>
  <c r="C505" i="11"/>
  <c r="C506" i="11"/>
  <c r="C507" i="11"/>
  <c r="C508" i="11"/>
  <c r="C509" i="11"/>
  <c r="E534" i="11"/>
  <c r="D534" i="11"/>
  <c r="C534" i="11"/>
  <c r="E528" i="11"/>
  <c r="D528" i="11"/>
  <c r="C528" i="11"/>
  <c r="E522" i="11"/>
  <c r="D522" i="11"/>
  <c r="C522" i="11"/>
  <c r="C168" i="11"/>
  <c r="D165" i="11"/>
  <c r="E165" i="11"/>
  <c r="D166" i="11"/>
  <c r="E166" i="11"/>
  <c r="D167" i="11"/>
  <c r="E167" i="11"/>
  <c r="D168" i="11"/>
  <c r="E168" i="11"/>
  <c r="D169" i="11"/>
  <c r="E169" i="11"/>
  <c r="C166" i="11"/>
  <c r="C167" i="11"/>
  <c r="C169" i="11"/>
  <c r="C165" i="11"/>
  <c r="C194" i="11"/>
  <c r="E194" i="11"/>
  <c r="D194" i="11"/>
  <c r="C16" i="11"/>
  <c r="D263" i="13"/>
  <c r="E263" i="13"/>
  <c r="C263" i="13"/>
  <c r="D41" i="13"/>
  <c r="E41" i="13"/>
  <c r="E38" i="13"/>
  <c r="E36" i="13" s="1"/>
  <c r="D51" i="13"/>
  <c r="E51" i="13"/>
  <c r="C38" i="13"/>
  <c r="D510" i="11" l="1"/>
  <c r="C510" i="11"/>
  <c r="E510" i="11"/>
  <c r="C809" i="11" l="1"/>
  <c r="D809" i="11"/>
  <c r="E809" i="11"/>
  <c r="E573" i="11" l="1"/>
  <c r="D573" i="11"/>
  <c r="C573" i="11"/>
  <c r="E566" i="11"/>
  <c r="D566" i="11"/>
  <c r="C566" i="11"/>
  <c r="E565" i="11"/>
  <c r="D565" i="11"/>
  <c r="C565" i="11"/>
  <c r="E564" i="11"/>
  <c r="D564" i="11"/>
  <c r="C564" i="11"/>
  <c r="E563" i="11"/>
  <c r="D563" i="11"/>
  <c r="C563" i="11"/>
  <c r="E562" i="11"/>
  <c r="D562" i="11"/>
  <c r="C562" i="11"/>
  <c r="E558" i="11"/>
  <c r="D558" i="11"/>
  <c r="C558" i="11"/>
  <c r="E552" i="11"/>
  <c r="D552" i="11"/>
  <c r="C552" i="11"/>
  <c r="E546" i="11"/>
  <c r="D546" i="11"/>
  <c r="C546" i="11"/>
  <c r="E540" i="11"/>
  <c r="D540" i="11"/>
  <c r="C540" i="11"/>
  <c r="E516" i="11"/>
  <c r="D516" i="11"/>
  <c r="C516" i="11"/>
  <c r="E501" i="11"/>
  <c r="D501" i="11"/>
  <c r="C501" i="11"/>
  <c r="E495" i="11"/>
  <c r="D495" i="11"/>
  <c r="C495" i="11"/>
  <c r="E489" i="11"/>
  <c r="D489" i="11"/>
  <c r="C489" i="11"/>
  <c r="E483" i="11"/>
  <c r="D483" i="11"/>
  <c r="C483" i="11"/>
  <c r="E477" i="11"/>
  <c r="D477" i="11"/>
  <c r="C477" i="11"/>
  <c r="E471" i="11"/>
  <c r="D471" i="11"/>
  <c r="C471" i="11"/>
  <c r="E465" i="11"/>
  <c r="D465" i="11"/>
  <c r="C465" i="11"/>
  <c r="E458" i="11"/>
  <c r="D458" i="11"/>
  <c r="C458" i="11"/>
  <c r="E457" i="11"/>
  <c r="D457" i="11"/>
  <c r="C457" i="11"/>
  <c r="E456" i="11"/>
  <c r="D456" i="11"/>
  <c r="C456" i="11"/>
  <c r="E455" i="11"/>
  <c r="D455" i="11"/>
  <c r="C455" i="11"/>
  <c r="E454" i="11"/>
  <c r="D454" i="11"/>
  <c r="C454" i="11"/>
  <c r="E429" i="11"/>
  <c r="D429" i="11"/>
  <c r="C429" i="11"/>
  <c r="E423" i="11"/>
  <c r="D423" i="11"/>
  <c r="C423" i="11"/>
  <c r="E417" i="11"/>
  <c r="D417" i="11"/>
  <c r="C417" i="11"/>
  <c r="E411" i="11"/>
  <c r="D411" i="11"/>
  <c r="C411" i="11"/>
  <c r="E405" i="11"/>
  <c r="D405" i="11"/>
  <c r="C405" i="11"/>
  <c r="E399" i="11"/>
  <c r="D399" i="11"/>
  <c r="C399" i="11"/>
  <c r="E393" i="11"/>
  <c r="D393" i="11"/>
  <c r="C393" i="11"/>
  <c r="E386" i="11"/>
  <c r="D386" i="11"/>
  <c r="C386" i="11"/>
  <c r="E385" i="11"/>
  <c r="D385" i="11"/>
  <c r="C385" i="11"/>
  <c r="E384" i="11"/>
  <c r="D384" i="11"/>
  <c r="C384" i="11"/>
  <c r="E383" i="11"/>
  <c r="D383" i="11"/>
  <c r="C383" i="11"/>
  <c r="E382" i="11"/>
  <c r="D382" i="11"/>
  <c r="C382" i="11"/>
  <c r="E379" i="11"/>
  <c r="D379" i="11"/>
  <c r="C379" i="11"/>
  <c r="E372" i="11"/>
  <c r="D372" i="11"/>
  <c r="C372" i="11"/>
  <c r="E371" i="11"/>
  <c r="D371" i="11"/>
  <c r="C371" i="11"/>
  <c r="E370" i="11"/>
  <c r="D370" i="11"/>
  <c r="C370" i="11"/>
  <c r="E369" i="11"/>
  <c r="D369" i="11"/>
  <c r="C369" i="11"/>
  <c r="E368" i="11"/>
  <c r="D368" i="11"/>
  <c r="C368" i="11"/>
  <c r="E365" i="11"/>
  <c r="D365" i="11"/>
  <c r="C365" i="11"/>
  <c r="E358" i="11"/>
  <c r="D358" i="11"/>
  <c r="C358" i="11"/>
  <c r="E357" i="11"/>
  <c r="D357" i="11"/>
  <c r="C357" i="11"/>
  <c r="E356" i="11"/>
  <c r="D356" i="11"/>
  <c r="C356" i="11"/>
  <c r="E355" i="11"/>
  <c r="D355" i="11"/>
  <c r="C355" i="11"/>
  <c r="E354" i="11"/>
  <c r="D354" i="11"/>
  <c r="C354" i="11"/>
  <c r="E350" i="11"/>
  <c r="D350" i="11"/>
  <c r="C350" i="11"/>
  <c r="E343" i="11"/>
  <c r="D343" i="11"/>
  <c r="C343" i="11"/>
  <c r="E342" i="11"/>
  <c r="D342" i="11"/>
  <c r="C342" i="11"/>
  <c r="E341" i="11"/>
  <c r="D341" i="11"/>
  <c r="C341" i="11"/>
  <c r="E340" i="11"/>
  <c r="D340" i="11"/>
  <c r="C340" i="11"/>
  <c r="E339" i="11"/>
  <c r="D339" i="11"/>
  <c r="C339" i="11"/>
  <c r="E328" i="11"/>
  <c r="D328" i="11"/>
  <c r="C328" i="11"/>
  <c r="E298" i="11"/>
  <c r="D298" i="11"/>
  <c r="C298" i="11"/>
  <c r="E292" i="11"/>
  <c r="D292" i="11"/>
  <c r="C292" i="11"/>
  <c r="E285" i="11"/>
  <c r="D285" i="11"/>
  <c r="C285" i="11"/>
  <c r="E284" i="11"/>
  <c r="D284" i="11"/>
  <c r="C284" i="11"/>
  <c r="E283" i="11"/>
  <c r="D283" i="11"/>
  <c r="C283" i="11"/>
  <c r="E282" i="11"/>
  <c r="D282" i="11"/>
  <c r="C282" i="11"/>
  <c r="E281" i="11"/>
  <c r="D281" i="11"/>
  <c r="C281" i="11"/>
  <c r="E265" i="11"/>
  <c r="D265" i="11"/>
  <c r="C265" i="11"/>
  <c r="E259" i="11"/>
  <c r="D259" i="11"/>
  <c r="C259" i="11"/>
  <c r="E253" i="11"/>
  <c r="D253" i="11"/>
  <c r="C253" i="11"/>
  <c r="E247" i="11"/>
  <c r="D247" i="11"/>
  <c r="C247" i="11"/>
  <c r="E241" i="11"/>
  <c r="D241" i="11"/>
  <c r="C241" i="11"/>
  <c r="E235" i="11"/>
  <c r="D235" i="11"/>
  <c r="C235" i="11"/>
  <c r="E229" i="11"/>
  <c r="D229" i="11"/>
  <c r="C229" i="11"/>
  <c r="E223" i="11"/>
  <c r="D223" i="11"/>
  <c r="C223" i="11"/>
  <c r="E208" i="11"/>
  <c r="D208" i="11"/>
  <c r="C208" i="11"/>
  <c r="E201" i="11"/>
  <c r="D201" i="11"/>
  <c r="C201" i="11"/>
  <c r="E200" i="11"/>
  <c r="D200" i="11"/>
  <c r="C200" i="11"/>
  <c r="E199" i="11"/>
  <c r="D199" i="11"/>
  <c r="C199" i="11"/>
  <c r="E198" i="11"/>
  <c r="D198" i="11"/>
  <c r="C198" i="11"/>
  <c r="E197" i="11"/>
  <c r="D197" i="11"/>
  <c r="C197" i="11"/>
  <c r="E188" i="11"/>
  <c r="D188" i="11"/>
  <c r="C188" i="11"/>
  <c r="E182" i="11"/>
  <c r="D182" i="11"/>
  <c r="C182" i="11"/>
  <c r="E176" i="11"/>
  <c r="D176" i="11"/>
  <c r="C176" i="11"/>
  <c r="E164" i="11"/>
  <c r="D164" i="11"/>
  <c r="C164" i="11"/>
  <c r="E157" i="11"/>
  <c r="D157" i="11"/>
  <c r="C157" i="11"/>
  <c r="E156" i="11"/>
  <c r="D156" i="11"/>
  <c r="C156" i="11"/>
  <c r="E155" i="11"/>
  <c r="D155" i="11"/>
  <c r="C155" i="11"/>
  <c r="E154" i="11"/>
  <c r="D154" i="11"/>
  <c r="C154" i="11"/>
  <c r="E153" i="11"/>
  <c r="D153" i="11"/>
  <c r="C153" i="11"/>
  <c r="E149" i="11"/>
  <c r="D149" i="11"/>
  <c r="C149" i="11"/>
  <c r="E143" i="11"/>
  <c r="D143" i="11"/>
  <c r="C143" i="11"/>
  <c r="E137" i="11"/>
  <c r="D137" i="11"/>
  <c r="C137" i="11"/>
  <c r="E131" i="11"/>
  <c r="D131" i="11"/>
  <c r="C131" i="11"/>
  <c r="E125" i="11"/>
  <c r="D125" i="11"/>
  <c r="C125" i="11"/>
  <c r="E118" i="11"/>
  <c r="D118" i="11"/>
  <c r="C118" i="11"/>
  <c r="E117" i="11"/>
  <c r="D117" i="11"/>
  <c r="C117" i="11"/>
  <c r="E116" i="11"/>
  <c r="D116" i="11"/>
  <c r="C116" i="11"/>
  <c r="E115" i="11"/>
  <c r="D115" i="11"/>
  <c r="C115" i="11"/>
  <c r="E114" i="11"/>
  <c r="D114" i="11"/>
  <c r="C114" i="11"/>
  <c r="E86" i="11"/>
  <c r="D86" i="11"/>
  <c r="C86" i="11"/>
  <c r="E79" i="11"/>
  <c r="D79" i="11"/>
  <c r="C79" i="11"/>
  <c r="E78" i="11"/>
  <c r="D78" i="11"/>
  <c r="C78" i="11"/>
  <c r="E77" i="11"/>
  <c r="D77" i="11"/>
  <c r="C77" i="11"/>
  <c r="E76" i="11"/>
  <c r="D76" i="11"/>
  <c r="C76" i="11"/>
  <c r="E75" i="11"/>
  <c r="D75" i="11"/>
  <c r="C75" i="11"/>
  <c r="E74" i="11"/>
  <c r="D74" i="11"/>
  <c r="C74" i="11"/>
  <c r="E68" i="11"/>
  <c r="D68" i="11"/>
  <c r="C68" i="11"/>
  <c r="E62" i="11"/>
  <c r="D62" i="11"/>
  <c r="C62" i="11"/>
  <c r="E55" i="11"/>
  <c r="D55" i="11"/>
  <c r="C55" i="11"/>
  <c r="E54" i="11"/>
  <c r="D54" i="11"/>
  <c r="C54" i="11"/>
  <c r="E53" i="11"/>
  <c r="D53" i="11"/>
  <c r="C53" i="11"/>
  <c r="E52" i="11"/>
  <c r="D52" i="11"/>
  <c r="C52" i="11"/>
  <c r="J569" i="11" s="1"/>
  <c r="E51" i="11"/>
  <c r="D51" i="11"/>
  <c r="C51" i="11"/>
  <c r="J571" i="11" l="1"/>
  <c r="C170" i="11"/>
  <c r="D170" i="11"/>
  <c r="E170" i="11"/>
  <c r="C286" i="11"/>
  <c r="C344" i="11"/>
  <c r="C80" i="11"/>
  <c r="C158" i="11"/>
  <c r="C202" i="11"/>
  <c r="C459" i="11"/>
  <c r="J570" i="11"/>
  <c r="L572" i="11"/>
  <c r="D359" i="11"/>
  <c r="D387" i="11"/>
  <c r="D56" i="11"/>
  <c r="D202" i="11"/>
  <c r="E286" i="11"/>
  <c r="E344" i="11"/>
  <c r="C359" i="11"/>
  <c r="E56" i="11"/>
  <c r="E158" i="11"/>
  <c r="L571" i="11"/>
  <c r="D119" i="11"/>
  <c r="E459" i="11"/>
  <c r="E202" i="11"/>
  <c r="D373" i="11"/>
  <c r="K569" i="11"/>
  <c r="J572" i="11"/>
  <c r="L569" i="11"/>
  <c r="K572" i="11"/>
  <c r="D344" i="11"/>
  <c r="E359" i="11"/>
  <c r="C373" i="11"/>
  <c r="E373" i="11"/>
  <c r="E387" i="11"/>
  <c r="D459" i="11"/>
  <c r="D286" i="11"/>
  <c r="K570" i="11"/>
  <c r="D567" i="11"/>
  <c r="K571" i="11"/>
  <c r="C56" i="11"/>
  <c r="D158" i="11"/>
  <c r="C387" i="11"/>
  <c r="E567" i="11"/>
  <c r="K568" i="11"/>
  <c r="E80" i="11"/>
  <c r="C119" i="11"/>
  <c r="E119" i="11"/>
  <c r="C567" i="11"/>
  <c r="D80" i="11"/>
  <c r="L568" i="11"/>
  <c r="J568" i="11"/>
  <c r="L570" i="11"/>
  <c r="C576" i="11" l="1"/>
  <c r="C575" i="11" s="1"/>
  <c r="K573" i="11"/>
  <c r="D576" i="11"/>
  <c r="D575" i="11" s="1"/>
  <c r="E576" i="11"/>
  <c r="E575" i="11" s="1"/>
  <c r="J573" i="11"/>
  <c r="L573" i="11"/>
  <c r="K9" i="11" l="1"/>
  <c r="L9" i="11"/>
  <c r="K10" i="11"/>
  <c r="L10" i="11"/>
  <c r="K11" i="11"/>
  <c r="L11" i="11"/>
  <c r="J11" i="11"/>
  <c r="J10" i="11"/>
  <c r="J9" i="11"/>
  <c r="D43" i="11"/>
  <c r="K12" i="11" s="1"/>
  <c r="J12" i="11"/>
  <c r="J774" i="11"/>
  <c r="J13" i="11" l="1"/>
  <c r="K13" i="11"/>
  <c r="C757" i="11"/>
  <c r="K1000" i="11"/>
  <c r="L1000" i="11"/>
  <c r="J1000" i="11"/>
  <c r="C995" i="11"/>
  <c r="C853" i="11"/>
  <c r="C845" i="11"/>
  <c r="C632" i="11"/>
  <c r="D632" i="11"/>
  <c r="E632" i="11"/>
  <c r="C637" i="11"/>
  <c r="D637" i="11"/>
  <c r="E637" i="11"/>
  <c r="C642" i="11"/>
  <c r="D642" i="11"/>
  <c r="E642" i="11"/>
  <c r="C649" i="11"/>
  <c r="D649" i="11"/>
  <c r="E649" i="11"/>
  <c r="C654" i="11"/>
  <c r="D654" i="11"/>
  <c r="E654" i="11"/>
  <c r="C670" i="11"/>
  <c r="D670" i="11"/>
  <c r="E670" i="11"/>
  <c r="C675" i="11"/>
  <c r="D675" i="11"/>
  <c r="E675" i="11"/>
  <c r="C680" i="11"/>
  <c r="D680" i="11"/>
  <c r="E680" i="11"/>
  <c r="C686" i="11"/>
  <c r="D686" i="11"/>
  <c r="E686" i="11"/>
  <c r="C689" i="11"/>
  <c r="D689" i="11"/>
  <c r="E689" i="11"/>
  <c r="C694" i="11"/>
  <c r="D694" i="11"/>
  <c r="E694" i="11"/>
  <c r="C697" i="11"/>
  <c r="D697" i="11"/>
  <c r="E697" i="11"/>
  <c r="C700" i="11"/>
  <c r="D700" i="11"/>
  <c r="E700" i="11"/>
  <c r="C703" i="11"/>
  <c r="D703" i="11"/>
  <c r="E703" i="11"/>
  <c r="C708" i="11"/>
  <c r="D708" i="11"/>
  <c r="E708" i="11"/>
  <c r="C711" i="11"/>
  <c r="D711" i="11"/>
  <c r="E711" i="11"/>
  <c r="C716" i="11"/>
  <c r="D716" i="11"/>
  <c r="E716" i="11"/>
  <c r="C719" i="11"/>
  <c r="D719" i="11"/>
  <c r="E719" i="11"/>
  <c r="C724" i="11"/>
  <c r="D724" i="11"/>
  <c r="E724" i="11"/>
  <c r="C736" i="11"/>
  <c r="D736" i="11"/>
  <c r="E736" i="11"/>
  <c r="C739" i="11"/>
  <c r="D739" i="11"/>
  <c r="E739" i="11"/>
  <c r="C742" i="11"/>
  <c r="D742" i="11"/>
  <c r="E742" i="11"/>
  <c r="C747" i="11"/>
  <c r="D747" i="11"/>
  <c r="E747" i="11"/>
  <c r="C750" i="11"/>
  <c r="D750" i="11"/>
  <c r="E750" i="11"/>
  <c r="C753" i="11"/>
  <c r="D753" i="11"/>
  <c r="E753" i="11"/>
  <c r="D757" i="11"/>
  <c r="E757" i="11"/>
  <c r="C760" i="11"/>
  <c r="D760" i="11"/>
  <c r="E760" i="11"/>
  <c r="C763" i="11"/>
  <c r="D763" i="11"/>
  <c r="E763" i="11"/>
  <c r="C766" i="11"/>
  <c r="D766" i="11"/>
  <c r="E766" i="11"/>
  <c r="C769" i="11"/>
  <c r="D769" i="11"/>
  <c r="E769" i="11"/>
  <c r="C772" i="11"/>
  <c r="D772" i="11"/>
  <c r="E772" i="11"/>
  <c r="C776" i="11"/>
  <c r="D776" i="11"/>
  <c r="E776" i="11"/>
  <c r="C789" i="11"/>
  <c r="D789" i="11"/>
  <c r="E789" i="11"/>
  <c r="C792" i="11"/>
  <c r="D792" i="11"/>
  <c r="E792" i="11"/>
  <c r="C798" i="11"/>
  <c r="D798" i="11"/>
  <c r="E798" i="11"/>
  <c r="C801" i="11"/>
  <c r="D801" i="11"/>
  <c r="E801" i="11"/>
  <c r="C804" i="11"/>
  <c r="D804" i="11"/>
  <c r="E804" i="11"/>
  <c r="C821" i="11"/>
  <c r="D821" i="11"/>
  <c r="E821" i="11"/>
  <c r="C824" i="11"/>
  <c r="D824" i="11"/>
  <c r="E824" i="11"/>
  <c r="C827" i="11"/>
  <c r="D827" i="11"/>
  <c r="E827" i="11"/>
  <c r="C830" i="11"/>
  <c r="D830" i="11"/>
  <c r="E830" i="11"/>
  <c r="D845" i="11"/>
  <c r="E845" i="11"/>
  <c r="D853" i="11"/>
  <c r="E853" i="11"/>
  <c r="C859" i="11"/>
  <c r="D859" i="11"/>
  <c r="E859" i="11"/>
  <c r="C867" i="11"/>
  <c r="D867" i="11"/>
  <c r="E867" i="11"/>
  <c r="C875" i="11"/>
  <c r="D875" i="11"/>
  <c r="E875" i="11"/>
  <c r="C883" i="11"/>
  <c r="D883" i="11"/>
  <c r="E883" i="11"/>
  <c r="C889" i="11"/>
  <c r="D889" i="11"/>
  <c r="E889" i="11"/>
  <c r="C898" i="11"/>
  <c r="D898" i="11"/>
  <c r="E898" i="11"/>
  <c r="C904" i="11"/>
  <c r="D904" i="11"/>
  <c r="E904" i="11"/>
  <c r="C910" i="11"/>
  <c r="D910" i="11"/>
  <c r="E910" i="11"/>
  <c r="C916" i="11"/>
  <c r="D916" i="11"/>
  <c r="E916" i="11"/>
  <c r="C924" i="11"/>
  <c r="D924" i="11"/>
  <c r="E924" i="11"/>
  <c r="C930" i="11"/>
  <c r="D930" i="11"/>
  <c r="E930" i="11"/>
  <c r="C936" i="11"/>
  <c r="D936" i="11"/>
  <c r="E936" i="11"/>
  <c r="C945" i="11"/>
  <c r="D945" i="11"/>
  <c r="E945" i="11"/>
  <c r="C951" i="11"/>
  <c r="D951" i="11"/>
  <c r="E951" i="11"/>
  <c r="C957" i="11"/>
  <c r="D957" i="11"/>
  <c r="E957" i="11"/>
  <c r="C963" i="11"/>
  <c r="D963" i="11"/>
  <c r="E963" i="11"/>
  <c r="C969" i="11"/>
  <c r="D969" i="11"/>
  <c r="E969" i="11"/>
  <c r="C975" i="11"/>
  <c r="D975" i="11"/>
  <c r="E975" i="11"/>
  <c r="C983" i="11"/>
  <c r="D983" i="11"/>
  <c r="E983" i="11"/>
  <c r="C989" i="11"/>
  <c r="D989" i="11"/>
  <c r="E989" i="11"/>
  <c r="D995" i="11"/>
  <c r="E995" i="11"/>
  <c r="C1001" i="11"/>
  <c r="D1001" i="11"/>
  <c r="E1001" i="11"/>
  <c r="C1017" i="11"/>
  <c r="D1017" i="11"/>
  <c r="E1017" i="11"/>
  <c r="C1023" i="11"/>
  <c r="D1023" i="11"/>
  <c r="E1023" i="11"/>
  <c r="C1029" i="11"/>
  <c r="D1029" i="11"/>
  <c r="E1029" i="11"/>
  <c r="C1035" i="11"/>
  <c r="D1035" i="11"/>
  <c r="E1035" i="11"/>
  <c r="C1041" i="11"/>
  <c r="D1041" i="11"/>
  <c r="E1041" i="11"/>
  <c r="C1047" i="11"/>
  <c r="D1047" i="11"/>
  <c r="E1047" i="11"/>
  <c r="C1053" i="11"/>
  <c r="D1053" i="11"/>
  <c r="E1053" i="11"/>
  <c r="C1059" i="11"/>
  <c r="D1059" i="11"/>
  <c r="E1059" i="11"/>
  <c r="C1065" i="11"/>
  <c r="D1065" i="11"/>
  <c r="E1065" i="11"/>
  <c r="C1073" i="11"/>
  <c r="D1073" i="11"/>
  <c r="E1073" i="11"/>
  <c r="C1079" i="11"/>
  <c r="D1079" i="11"/>
  <c r="E1079" i="11"/>
  <c r="C1085" i="11"/>
  <c r="D1085" i="11"/>
  <c r="E1085" i="11"/>
  <c r="C1091" i="11"/>
  <c r="D1091" i="11"/>
  <c r="E1091" i="11"/>
  <c r="C1097" i="11"/>
  <c r="D1097" i="11"/>
  <c r="E1097" i="11"/>
  <c r="L996" i="11"/>
  <c r="K773" i="11"/>
  <c r="L773" i="11"/>
  <c r="J773" i="11"/>
  <c r="K996" i="11"/>
  <c r="J996" i="11"/>
  <c r="K997" i="11"/>
  <c r="L997" i="11"/>
  <c r="K998" i="11"/>
  <c r="L998" i="11"/>
  <c r="K999" i="11"/>
  <c r="L999" i="11"/>
  <c r="J999" i="11"/>
  <c r="J998" i="11"/>
  <c r="J997" i="11"/>
  <c r="J1112" i="11"/>
  <c r="D26" i="13"/>
  <c r="E26" i="13"/>
  <c r="D13" i="13"/>
  <c r="E13" i="13"/>
  <c r="D10" i="13"/>
  <c r="E10" i="13"/>
  <c r="E25" i="11"/>
  <c r="D25" i="11"/>
  <c r="D44" i="11" s="1"/>
  <c r="E43" i="11"/>
  <c r="L12" i="11" s="1"/>
  <c r="L13" i="11" s="1"/>
  <c r="C322" i="13"/>
  <c r="D38" i="13"/>
  <c r="D36" i="13" s="1"/>
  <c r="K1506" i="11"/>
  <c r="L1506" i="11"/>
  <c r="K1507" i="11"/>
  <c r="L1507" i="11"/>
  <c r="K1508" i="11"/>
  <c r="L1508" i="11"/>
  <c r="K1509" i="11"/>
  <c r="L1509" i="11"/>
  <c r="K1510" i="11"/>
  <c r="L1510" i="11"/>
  <c r="K1511" i="11"/>
  <c r="L1511" i="11"/>
  <c r="K1512" i="11"/>
  <c r="L1512" i="11"/>
  <c r="K1513" i="11"/>
  <c r="L1513" i="11"/>
  <c r="J1507" i="11"/>
  <c r="J1508" i="11"/>
  <c r="J1509" i="11"/>
  <c r="J1510" i="11"/>
  <c r="J1511" i="11"/>
  <c r="J1512" i="11"/>
  <c r="J1513" i="11"/>
  <c r="J1506" i="11"/>
  <c r="K1346" i="11"/>
  <c r="L1346" i="11"/>
  <c r="K1347" i="11"/>
  <c r="L1347" i="11"/>
  <c r="K1348" i="11"/>
  <c r="L1348" i="11"/>
  <c r="K1349" i="11"/>
  <c r="L1349" i="11"/>
  <c r="K1350" i="11"/>
  <c r="L1350" i="11"/>
  <c r="J1347" i="11"/>
  <c r="J1348" i="11"/>
  <c r="J1349" i="11"/>
  <c r="J1350" i="11"/>
  <c r="J1346" i="11"/>
  <c r="K1161" i="11"/>
  <c r="L1161" i="11"/>
  <c r="K1162" i="11"/>
  <c r="L1162" i="11"/>
  <c r="K1163" i="11"/>
  <c r="L1163" i="11"/>
  <c r="K1164" i="11"/>
  <c r="L1164" i="11"/>
  <c r="K1165" i="11"/>
  <c r="L1165" i="11"/>
  <c r="J1165" i="11"/>
  <c r="J1164" i="11"/>
  <c r="J1163" i="11"/>
  <c r="J1162" i="11"/>
  <c r="J1161" i="11"/>
  <c r="K1112" i="11"/>
  <c r="L1112" i="11"/>
  <c r="K1113" i="11"/>
  <c r="L1113" i="11"/>
  <c r="K1114" i="11"/>
  <c r="L1114" i="11"/>
  <c r="K1115" i="11"/>
  <c r="L1115" i="11"/>
  <c r="K1116" i="11"/>
  <c r="L1116" i="11"/>
  <c r="K828" i="11"/>
  <c r="L828" i="11"/>
  <c r="K829" i="11"/>
  <c r="L829" i="11"/>
  <c r="J828" i="11"/>
  <c r="J829" i="11"/>
  <c r="K807" i="11"/>
  <c r="L807" i="11"/>
  <c r="K808" i="11"/>
  <c r="L808" i="11"/>
  <c r="J807" i="11"/>
  <c r="J808" i="11"/>
  <c r="K772" i="11"/>
  <c r="L772" i="11"/>
  <c r="K774" i="11"/>
  <c r="L774" i="11"/>
  <c r="K775" i="11"/>
  <c r="L775" i="11"/>
  <c r="J772" i="11"/>
  <c r="J775" i="11"/>
  <c r="L723" i="11"/>
  <c r="K723" i="11"/>
  <c r="J723" i="11"/>
  <c r="J722" i="11"/>
  <c r="K650" i="11"/>
  <c r="L650" i="11"/>
  <c r="K651" i="11"/>
  <c r="L651" i="11"/>
  <c r="K652" i="11"/>
  <c r="L652" i="11"/>
  <c r="K653" i="11"/>
  <c r="L653" i="11"/>
  <c r="J651" i="11"/>
  <c r="J652" i="11"/>
  <c r="J653" i="11"/>
  <c r="J650" i="11"/>
  <c r="K605" i="11"/>
  <c r="L605" i="11"/>
  <c r="K606" i="11"/>
  <c r="L606" i="11"/>
  <c r="J606" i="11"/>
  <c r="J605" i="11"/>
  <c r="D8" i="13" l="1"/>
  <c r="D29" i="13" s="1"/>
  <c r="E8" i="13"/>
  <c r="E29" i="13" s="1"/>
  <c r="E31" i="13" s="1"/>
  <c r="E44" i="11"/>
  <c r="L809" i="11"/>
  <c r="J809" i="11"/>
  <c r="K809" i="11"/>
  <c r="C657" i="11"/>
  <c r="C656" i="11" s="1"/>
  <c r="C832" i="11"/>
  <c r="E832" i="11"/>
  <c r="C779" i="11"/>
  <c r="C778" i="11" s="1"/>
  <c r="D832" i="11"/>
  <c r="E811" i="11"/>
  <c r="C811" i="11"/>
  <c r="D657" i="11"/>
  <c r="D656" i="11" s="1"/>
  <c r="E657" i="11"/>
  <c r="E656" i="11" s="1"/>
  <c r="D1004" i="11"/>
  <c r="D1003" i="11" s="1"/>
  <c r="D811" i="11"/>
  <c r="D726" i="11"/>
  <c r="E726" i="11"/>
  <c r="C726" i="11"/>
  <c r="E1004" i="11"/>
  <c r="E1003" i="11" s="1"/>
  <c r="D779" i="11"/>
  <c r="D778" i="11" s="1"/>
  <c r="E779" i="11"/>
  <c r="E778" i="11" s="1"/>
  <c r="C1004" i="11"/>
  <c r="C1003" i="11" s="1"/>
  <c r="K1001" i="11"/>
  <c r="L1001" i="11"/>
  <c r="J776" i="11"/>
  <c r="J830" i="11"/>
  <c r="K607" i="11"/>
  <c r="L607" i="11"/>
  <c r="J654" i="11"/>
  <c r="K776" i="11"/>
  <c r="J1166" i="11"/>
  <c r="L830" i="11"/>
  <c r="J607" i="11"/>
  <c r="K1166" i="11"/>
  <c r="J1514" i="11"/>
  <c r="J1351" i="11"/>
  <c r="J724" i="11"/>
  <c r="J1001" i="11"/>
  <c r="K654" i="11"/>
  <c r="K1514" i="11"/>
  <c r="L1514" i="11"/>
  <c r="L776" i="11"/>
  <c r="K830" i="11"/>
  <c r="L654" i="11"/>
  <c r="L1351" i="11"/>
  <c r="L1166" i="11"/>
  <c r="K1351" i="11"/>
  <c r="L1117" i="11"/>
  <c r="K1117" i="11"/>
  <c r="J1115" i="11"/>
  <c r="J1116" i="11"/>
  <c r="J1114" i="11"/>
  <c r="J1113" i="11"/>
  <c r="J1117" i="11" l="1"/>
  <c r="E419" i="13"/>
  <c r="D419" i="13"/>
  <c r="C419" i="13"/>
  <c r="E416" i="13"/>
  <c r="D416" i="13"/>
  <c r="C416" i="13"/>
  <c r="E406" i="13"/>
  <c r="D406" i="13"/>
  <c r="C406" i="13"/>
  <c r="E403" i="13"/>
  <c r="D403" i="13"/>
  <c r="C403" i="13"/>
  <c r="E363" i="13"/>
  <c r="D363" i="13"/>
  <c r="C363" i="13"/>
  <c r="E360" i="13"/>
  <c r="D360" i="13"/>
  <c r="C360" i="13"/>
  <c r="E350" i="13"/>
  <c r="D350" i="13"/>
  <c r="C350" i="13"/>
  <c r="E347" i="13"/>
  <c r="D347" i="13"/>
  <c r="C347" i="13"/>
  <c r="E335" i="13"/>
  <c r="D335" i="13"/>
  <c r="C335" i="13"/>
  <c r="E332" i="13"/>
  <c r="D332" i="13"/>
  <c r="C332" i="13"/>
  <c r="E322" i="13"/>
  <c r="D322" i="13"/>
  <c r="E319" i="13"/>
  <c r="D319" i="13"/>
  <c r="C319" i="13"/>
  <c r="E307" i="13"/>
  <c r="D307" i="13"/>
  <c r="C307" i="13"/>
  <c r="E304" i="13"/>
  <c r="D304" i="13"/>
  <c r="C304" i="13"/>
  <c r="E294" i="13"/>
  <c r="D294" i="13"/>
  <c r="C294" i="13"/>
  <c r="E291" i="13"/>
  <c r="D291" i="13"/>
  <c r="C291" i="13"/>
  <c r="E279" i="13"/>
  <c r="D279" i="13"/>
  <c r="C279" i="13"/>
  <c r="E276" i="13"/>
  <c r="D276" i="13"/>
  <c r="C276" i="13"/>
  <c r="E266" i="13"/>
  <c r="E261" i="13" s="1"/>
  <c r="D266" i="13"/>
  <c r="C266" i="13"/>
  <c r="E251" i="13"/>
  <c r="D251" i="13"/>
  <c r="C251" i="13"/>
  <c r="E248" i="13"/>
  <c r="D248" i="13"/>
  <c r="C248" i="13"/>
  <c r="E238" i="13"/>
  <c r="D238" i="13"/>
  <c r="C238" i="13"/>
  <c r="E235" i="13"/>
  <c r="D235" i="13"/>
  <c r="C235" i="13"/>
  <c r="E223" i="13"/>
  <c r="D223" i="13"/>
  <c r="C223" i="13"/>
  <c r="E220" i="13"/>
  <c r="D220" i="13"/>
  <c r="C220" i="13"/>
  <c r="E210" i="13"/>
  <c r="D210" i="13"/>
  <c r="C210" i="13"/>
  <c r="E207" i="13"/>
  <c r="D207" i="13"/>
  <c r="C207" i="13"/>
  <c r="E195" i="13"/>
  <c r="D195" i="13"/>
  <c r="C195" i="13"/>
  <c r="E192" i="13"/>
  <c r="D192" i="13"/>
  <c r="C192" i="13"/>
  <c r="E182" i="13"/>
  <c r="D182" i="13"/>
  <c r="C182" i="13"/>
  <c r="E179" i="13"/>
  <c r="D179" i="13"/>
  <c r="C179" i="13"/>
  <c r="E167" i="13"/>
  <c r="D167" i="13"/>
  <c r="C167" i="13"/>
  <c r="E164" i="13"/>
  <c r="D164" i="13"/>
  <c r="C164" i="13"/>
  <c r="E154" i="13"/>
  <c r="D154" i="13"/>
  <c r="C154" i="13"/>
  <c r="E151" i="13"/>
  <c r="D151" i="13"/>
  <c r="C151" i="13"/>
  <c r="E139" i="13"/>
  <c r="D139" i="13"/>
  <c r="C139" i="13"/>
  <c r="E136" i="13"/>
  <c r="D136" i="13"/>
  <c r="C136" i="13"/>
  <c r="E126" i="13"/>
  <c r="D126" i="13"/>
  <c r="C126" i="13"/>
  <c r="E123" i="13"/>
  <c r="D123" i="13"/>
  <c r="C123" i="13"/>
  <c r="E111" i="13"/>
  <c r="D111" i="13"/>
  <c r="C111" i="13"/>
  <c r="E108" i="13"/>
  <c r="D108" i="13"/>
  <c r="C108" i="13"/>
  <c r="E98" i="13"/>
  <c r="D98" i="13"/>
  <c r="C98" i="13"/>
  <c r="E95" i="13"/>
  <c r="D95" i="13"/>
  <c r="C95" i="13"/>
  <c r="C1487" i="11"/>
  <c r="C261" i="13" l="1"/>
  <c r="C282" i="13"/>
  <c r="D261" i="13"/>
  <c r="C317" i="13"/>
  <c r="C338" i="13" s="1"/>
  <c r="E317" i="13"/>
  <c r="E338" i="13" s="1"/>
  <c r="D317" i="13"/>
  <c r="D338" i="13" s="1"/>
  <c r="E401" i="13"/>
  <c r="E422" i="13" s="1"/>
  <c r="E424" i="13" s="1"/>
  <c r="C401" i="13"/>
  <c r="C422" i="13" s="1"/>
  <c r="D401" i="13"/>
  <c r="D422" i="13" s="1"/>
  <c r="C345" i="13"/>
  <c r="C366" i="13" s="1"/>
  <c r="E345" i="13"/>
  <c r="E366" i="13" s="1"/>
  <c r="D345" i="13"/>
  <c r="D366" i="13" s="1"/>
  <c r="E282" i="13"/>
  <c r="D289" i="13"/>
  <c r="D310" i="13" s="1"/>
  <c r="E289" i="13"/>
  <c r="E310" i="13" s="1"/>
  <c r="C289" i="13"/>
  <c r="C310" i="13" s="1"/>
  <c r="E233" i="13"/>
  <c r="E254" i="13" s="1"/>
  <c r="D282" i="13"/>
  <c r="D284" i="13" s="1"/>
  <c r="C177" i="13"/>
  <c r="C198" i="13" s="1"/>
  <c r="D233" i="13"/>
  <c r="D254" i="13" s="1"/>
  <c r="C233" i="13"/>
  <c r="C254" i="13" s="1"/>
  <c r="D177" i="13"/>
  <c r="D198" i="13" s="1"/>
  <c r="D200" i="13" s="1"/>
  <c r="E177" i="13"/>
  <c r="E198" i="13" s="1"/>
  <c r="C205" i="13"/>
  <c r="C226" i="13" s="1"/>
  <c r="D205" i="13"/>
  <c r="D226" i="13" s="1"/>
  <c r="E205" i="13"/>
  <c r="E226" i="13" s="1"/>
  <c r="E228" i="13" s="1"/>
  <c r="C149" i="13"/>
  <c r="C170" i="13" s="1"/>
  <c r="D149" i="13"/>
  <c r="D170" i="13" s="1"/>
  <c r="D172" i="13" s="1"/>
  <c r="E149" i="13"/>
  <c r="E170" i="13" s="1"/>
  <c r="C121" i="13"/>
  <c r="C142" i="13" s="1"/>
  <c r="D121" i="13"/>
  <c r="D142" i="13" s="1"/>
  <c r="E121" i="13"/>
  <c r="E142" i="13" s="1"/>
  <c r="C93" i="13"/>
  <c r="C114" i="13" s="1"/>
  <c r="D93" i="13"/>
  <c r="D114" i="13" s="1"/>
  <c r="D116" i="13" s="1"/>
  <c r="E93" i="13"/>
  <c r="E114" i="13" s="1"/>
  <c r="E116" i="13" s="1"/>
  <c r="C1134" i="11"/>
  <c r="D312" i="13" l="1"/>
  <c r="D368" i="13"/>
  <c r="D340" i="13"/>
  <c r="D256" i="13"/>
  <c r="E172" i="13"/>
  <c r="E284" i="13"/>
  <c r="E368" i="13"/>
  <c r="E340" i="13"/>
  <c r="D228" i="13"/>
  <c r="E256" i="13"/>
  <c r="D424" i="13"/>
  <c r="E144" i="13"/>
  <c r="D144" i="13"/>
  <c r="E200" i="13"/>
  <c r="E312" i="13"/>
  <c r="K1287" i="11"/>
  <c r="L1287" i="11"/>
  <c r="K1288" i="11"/>
  <c r="L1288" i="11"/>
  <c r="K1289" i="11"/>
  <c r="L1289" i="11"/>
  <c r="K1290" i="11"/>
  <c r="L1290" i="11"/>
  <c r="K1291" i="11"/>
  <c r="L1291" i="11"/>
  <c r="K1292" i="11"/>
  <c r="L1292" i="11"/>
  <c r="K1293" i="11"/>
  <c r="L1293" i="11"/>
  <c r="K1294" i="11"/>
  <c r="L1294" i="11"/>
  <c r="J1294" i="11"/>
  <c r="J1293" i="11"/>
  <c r="J1292" i="11"/>
  <c r="J1291" i="11"/>
  <c r="J1290" i="11"/>
  <c r="J1289" i="11"/>
  <c r="J1288" i="11"/>
  <c r="J1287" i="11"/>
  <c r="J1295" i="11" l="1"/>
  <c r="L1295" i="11"/>
  <c r="K1295" i="11"/>
  <c r="D54" i="13" l="1"/>
  <c r="D57" i="13" s="1"/>
  <c r="E54" i="13"/>
  <c r="E57" i="13" s="1"/>
  <c r="C41" i="13"/>
  <c r="E59" i="13" l="1"/>
  <c r="E60" i="13"/>
  <c r="D60" i="13"/>
  <c r="K722" i="11"/>
  <c r="K724" i="11" s="1"/>
  <c r="L722" i="11"/>
  <c r="L724" i="11" s="1"/>
  <c r="C1243" i="11" l="1"/>
  <c r="D1243" i="11"/>
  <c r="E1243" i="11"/>
  <c r="D83" i="13"/>
  <c r="E83" i="13"/>
  <c r="D80" i="13"/>
  <c r="E80" i="13"/>
  <c r="D70" i="13"/>
  <c r="E70" i="13"/>
  <c r="D67" i="13"/>
  <c r="E67" i="13"/>
  <c r="C83" i="13"/>
  <c r="C80" i="13"/>
  <c r="C70" i="13"/>
  <c r="C67" i="13"/>
  <c r="C54" i="13"/>
  <c r="C51" i="13"/>
  <c r="C589" i="11"/>
  <c r="D589" i="11"/>
  <c r="E589" i="11"/>
  <c r="D592" i="11"/>
  <c r="E592" i="11"/>
  <c r="C592" i="11"/>
  <c r="D607" i="11"/>
  <c r="E607" i="11"/>
  <c r="D598" i="11"/>
  <c r="E598" i="11"/>
  <c r="C598" i="11"/>
  <c r="C607" i="11"/>
  <c r="C36" i="13" l="1"/>
  <c r="C57" i="13" s="1"/>
  <c r="E65" i="13"/>
  <c r="E86" i="13" s="1"/>
  <c r="D65" i="13"/>
  <c r="D86" i="13" s="1"/>
  <c r="D620" i="11"/>
  <c r="D619" i="11" s="1"/>
  <c r="E620" i="11"/>
  <c r="E619" i="11" s="1"/>
  <c r="C620" i="11"/>
  <c r="C619" i="11" s="1"/>
  <c r="C65" i="13"/>
  <c r="C86" i="13" s="1"/>
  <c r="D59" i="13" l="1"/>
  <c r="C60" i="13"/>
  <c r="E88" i="13"/>
  <c r="D88" i="13"/>
  <c r="C26" i="13"/>
  <c r="C23" i="13"/>
  <c r="C13" i="13"/>
  <c r="C10" i="13"/>
  <c r="E1514" i="11"/>
  <c r="D1514" i="11"/>
  <c r="C1514" i="11"/>
  <c r="E1505" i="11"/>
  <c r="D1505" i="11"/>
  <c r="C1505" i="11"/>
  <c r="E1496" i="11"/>
  <c r="D1496" i="11"/>
  <c r="C1496" i="11"/>
  <c r="D1487" i="11"/>
  <c r="E1487" i="11"/>
  <c r="E1351" i="11"/>
  <c r="D1351" i="11"/>
  <c r="C1351" i="11"/>
  <c r="E1343" i="11"/>
  <c r="D1343" i="11"/>
  <c r="C1343" i="11"/>
  <c r="E1337" i="11"/>
  <c r="D1337" i="11"/>
  <c r="C1337" i="11"/>
  <c r="E1331" i="11"/>
  <c r="D1331" i="11"/>
  <c r="C1331" i="11"/>
  <c r="E1323" i="11"/>
  <c r="D1323" i="11"/>
  <c r="C1323" i="11"/>
  <c r="E1317" i="11"/>
  <c r="D1317" i="11"/>
  <c r="C1317" i="11"/>
  <c r="E1311" i="11"/>
  <c r="D1311" i="11"/>
  <c r="C1311" i="11"/>
  <c r="C1217" i="11"/>
  <c r="E1295" i="11"/>
  <c r="D1295" i="11"/>
  <c r="C1295" i="11"/>
  <c r="E1286" i="11"/>
  <c r="D1286" i="11"/>
  <c r="C1286" i="11"/>
  <c r="E1274" i="11"/>
  <c r="D1274" i="11"/>
  <c r="C1274" i="11"/>
  <c r="E1263" i="11"/>
  <c r="D1263" i="11"/>
  <c r="C1263" i="11"/>
  <c r="C1254" i="11"/>
  <c r="D1254" i="11"/>
  <c r="E1254" i="11"/>
  <c r="D1217" i="11"/>
  <c r="E1217" i="11"/>
  <c r="D1185" i="11"/>
  <c r="E1185" i="11"/>
  <c r="C1185" i="11"/>
  <c r="E1234" i="11"/>
  <c r="D1234" i="11"/>
  <c r="C1234" i="11"/>
  <c r="E1208" i="11"/>
  <c r="D1208" i="11"/>
  <c r="C1208" i="11"/>
  <c r="E1166" i="11"/>
  <c r="D1166" i="11"/>
  <c r="C1166" i="11"/>
  <c r="E1160" i="11"/>
  <c r="D1160" i="11"/>
  <c r="C1160" i="11"/>
  <c r="E1154" i="11"/>
  <c r="D1154" i="11"/>
  <c r="C1154" i="11"/>
  <c r="E1146" i="11"/>
  <c r="D1146" i="11"/>
  <c r="C1146" i="11"/>
  <c r="E1140" i="11"/>
  <c r="D1140" i="11"/>
  <c r="C1140" i="11"/>
  <c r="C8" i="13" l="1"/>
  <c r="C29" i="13" s="1"/>
  <c r="D31" i="13" s="1"/>
  <c r="D1517" i="11"/>
  <c r="D1516" i="11" s="1"/>
  <c r="C1517" i="11"/>
  <c r="C1516" i="11" s="1"/>
  <c r="E1517" i="11"/>
  <c r="E1516" i="11" s="1"/>
  <c r="C1169" i="11"/>
  <c r="C1168" i="11" s="1"/>
  <c r="C1298" i="11"/>
  <c r="C1297" i="11" s="1"/>
  <c r="E1298" i="11"/>
  <c r="E1297" i="11" s="1"/>
  <c r="D1298" i="11"/>
  <c r="D1297" i="11" s="1"/>
  <c r="C1354" i="11"/>
  <c r="C1353" i="11" s="1"/>
  <c r="D1354" i="11"/>
  <c r="D1353" i="11" s="1"/>
  <c r="E1354" i="11"/>
  <c r="E1353" i="11" s="1"/>
  <c r="E1134" i="11"/>
  <c r="E1169" i="11" s="1"/>
  <c r="E1168" i="11" s="1"/>
  <c r="D1134" i="11"/>
  <c r="D1169" i="11" s="1"/>
  <c r="D1168" i="11" s="1"/>
  <c r="E1117" i="11"/>
  <c r="D1117" i="11"/>
  <c r="C1117" i="11"/>
  <c r="E1111" i="11"/>
  <c r="D1111" i="11"/>
  <c r="C1111" i="11"/>
  <c r="E1105" i="11"/>
  <c r="D1105" i="11"/>
  <c r="C1105" i="11"/>
  <c r="D1120" i="11" l="1"/>
  <c r="D1119" i="11" s="1"/>
  <c r="E1120" i="11"/>
  <c r="E1119" i="11" s="1"/>
  <c r="C1120" i="11"/>
  <c r="C1119" i="11" s="1"/>
</calcChain>
</file>

<file path=xl/sharedStrings.xml><?xml version="1.0" encoding="utf-8"?>
<sst xmlns="http://schemas.openxmlformats.org/spreadsheetml/2006/main" count="2864" uniqueCount="667">
  <si>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</si>
  <si>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</si>
  <si>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</si>
  <si>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</si>
  <si>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</si>
  <si>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</si>
  <si>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</si>
  <si>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r>
      <t xml:space="preserve">1.1.2. Savivaldybės aplinkos apsaugos rėmimo specialiosios programos lėšos </t>
    </r>
    <r>
      <rPr>
        <b/>
        <sz val="9"/>
        <color theme="1"/>
        <rFont val="Times New Roman"/>
        <family val="1"/>
        <charset val="186"/>
      </rPr>
      <t>(SBAA</t>
    </r>
    <r>
      <rPr>
        <sz val="9"/>
        <color theme="1"/>
        <rFont val="Times New Roman"/>
        <family val="1"/>
        <charset val="186"/>
      </rPr>
      <t>)</t>
    </r>
  </si>
  <si>
    <r>
      <t xml:space="preserve">1.1. Savivaldybės biudžeto lėšos (nuosavos, be ankstesnių metų likučio)  </t>
    </r>
    <r>
      <rPr>
        <b/>
        <sz val="9"/>
        <color theme="1"/>
        <rFont val="Times New Roman"/>
        <family val="1"/>
        <charset val="186"/>
      </rPr>
      <t>(SB)</t>
    </r>
  </si>
  <si>
    <t xml:space="preserve">1.2. Lietuvos Respublikos valstybės biudžeto dotacijos </t>
  </si>
  <si>
    <r>
      <t xml:space="preserve">iš jų: 1.2.1. Valstybės biudžeto lėšos </t>
    </r>
    <r>
      <rPr>
        <b/>
        <sz val="9"/>
        <rFont val="Times New Roman"/>
        <family val="1"/>
        <charset val="186"/>
      </rPr>
      <t>(VB)</t>
    </r>
  </si>
  <si>
    <r>
      <t xml:space="preserve">1.2.2. Valstybės biudžeto specialiosios tikslinės dotacijos lėšos valstybės funkcijoms atlikti </t>
    </r>
    <r>
      <rPr>
        <b/>
        <sz val="9"/>
        <color theme="1"/>
        <rFont val="Times New Roman"/>
        <family val="1"/>
        <charset val="186"/>
      </rPr>
      <t>(VBSF)</t>
    </r>
  </si>
  <si>
    <r>
      <t xml:space="preserve">1.2.3. Valstybės biudžeto specialiosios tikslinės dotacijos lėšos regioninėms įstaigoms ir klasėms finansuoti </t>
    </r>
    <r>
      <rPr>
        <b/>
        <sz val="9"/>
        <color theme="1"/>
        <rFont val="Times New Roman"/>
        <family val="1"/>
        <charset val="186"/>
      </rPr>
      <t>(VBSR)</t>
    </r>
  </si>
  <si>
    <r>
      <t xml:space="preserve">1.2.4.Ugdymo reikmių lėšos </t>
    </r>
    <r>
      <rPr>
        <b/>
        <sz val="9"/>
        <color theme="1"/>
        <rFont val="Times New Roman"/>
        <family val="1"/>
        <charset val="186"/>
      </rPr>
      <t>(ML)</t>
    </r>
  </si>
  <si>
    <r>
      <t xml:space="preserve">1.2.5. Vlastybės lėšos vietinės reikšmės keliams (gatvėms) tiesti, taisyti, prižiūrėti ir saugaus eismo sąlygoms užtikrinti </t>
    </r>
    <r>
      <rPr>
        <b/>
        <sz val="9"/>
        <color theme="1"/>
        <rFont val="Times New Roman"/>
        <family val="1"/>
        <charset val="186"/>
      </rPr>
      <t>(KPP)</t>
    </r>
  </si>
  <si>
    <r>
      <t xml:space="preserve">1.2.6. Valstybės lėšos kapitalo investicijoms </t>
    </r>
    <r>
      <rPr>
        <b/>
        <sz val="9"/>
        <color theme="1"/>
        <rFont val="Times New Roman"/>
        <family val="1"/>
        <charset val="186"/>
      </rPr>
      <t>(VKI)</t>
    </r>
  </si>
  <si>
    <r>
      <t>1.3. Pajamų įmokos ir kitos pajamos (įstaigų pajamos už paslaugas)</t>
    </r>
    <r>
      <rPr>
        <b/>
        <sz val="9"/>
        <color theme="1"/>
        <rFont val="Times New Roman"/>
        <family val="1"/>
        <charset val="186"/>
      </rPr>
      <t xml:space="preserve"> (SP)</t>
    </r>
  </si>
  <si>
    <r>
      <t xml:space="preserve">1.4. Europos Sąjungos ir kitos tarptautinės finansinės paramos lėšos </t>
    </r>
    <r>
      <rPr>
        <b/>
        <sz val="9"/>
        <color theme="1"/>
        <rFont val="Times New Roman"/>
        <family val="1"/>
        <charset val="186"/>
      </rPr>
      <t>(ES)</t>
    </r>
  </si>
  <si>
    <r>
      <t xml:space="preserve">1.5. Skolintos lėšos </t>
    </r>
    <r>
      <rPr>
        <b/>
        <sz val="9"/>
        <color theme="1"/>
        <rFont val="Times New Roman"/>
        <family val="1"/>
        <charset val="186"/>
      </rPr>
      <t>(P)</t>
    </r>
  </si>
  <si>
    <t>2. KITI ŠALTINIAI (Europos Sąjungos finansinė parama projektams įgyvendinti ir kitos teisėtai gautos lėšos, nurodant atskirus šaltinius)</t>
  </si>
  <si>
    <t>1. SAVIVALDYBĖS BIUDŽETAS (įskaitant skolintas lėšas)</t>
  </si>
  <si>
    <r>
      <t xml:space="preserve">2.1. Valstybės biudžeto lėšos, kurios neapskaitytos biudžete </t>
    </r>
    <r>
      <rPr>
        <b/>
        <sz val="9"/>
        <color theme="1"/>
        <rFont val="Times New Roman"/>
        <family val="1"/>
        <charset val="186"/>
      </rPr>
      <t>(VBN)</t>
    </r>
  </si>
  <si>
    <r>
      <t xml:space="preserve">IŠ VISO programai finansuoti pagal finansavimo šaltinius </t>
    </r>
    <r>
      <rPr>
        <b/>
        <i/>
        <sz val="9"/>
        <color theme="1"/>
        <rFont val="Times New Roman"/>
        <family val="1"/>
        <charset val="186"/>
      </rPr>
      <t>(1 ir 2 punktai)</t>
    </r>
  </si>
  <si>
    <t>3 lentelė</t>
  </si>
  <si>
    <t>2024 metų asignavimai ir kitos lėšos</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</si>
  <si>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</si>
  <si>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</si>
  <si>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</si>
  <si>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</si>
  <si>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</si>
  <si>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</si>
  <si>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</si>
  <si>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</si>
  <si>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</si>
  <si>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</si>
  <si>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</si>
  <si>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</si>
  <si>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</si>
  <si>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</si>
  <si>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 xml:space="preserve">Organizuotas Savivaldybės tarybos, Mero, jo politinio (asmeninio) pasitikėjmo tarnautojų darbas </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</si>
  <si>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</si>
  <si>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</si>
  <si>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</si>
  <si>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</si>
  <si>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</si>
  <si>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</si>
  <si>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</si>
  <si>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</si>
  <si>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</si>
  <si>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</si>
  <si>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</si>
  <si>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</si>
  <si>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</si>
  <si>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</si>
  <si>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</si>
  <si>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</si>
  <si>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</si>
  <si>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</si>
  <si>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</si>
  <si>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</si>
  <si>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</si>
  <si>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</si>
  <si>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</si>
  <si>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</si>
  <si>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</si>
  <si>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</si>
  <si>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</si>
  <si>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</si>
  <si>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</si>
  <si>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</si>
  <si>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</si>
  <si>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</si>
  <si>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</si>
  <si>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</si>
  <si>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</si>
  <si>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</si>
  <si>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</si>
  <si>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</si>
  <si>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</si>
  <si>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</si>
  <si>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</si>
  <si>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</si>
  <si>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</si>
  <si>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</si>
  <si>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</si>
  <si>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</si>
  <si>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r>
      <t xml:space="preserve">iš jo: 1.1.1. Savivaldybės biudžeto lėšos </t>
    </r>
    <r>
      <rPr>
        <b/>
        <sz val="9"/>
        <color theme="1"/>
        <rFont val="Times New Roman"/>
        <family val="1"/>
        <charset val="186"/>
      </rPr>
      <t>(SB)</t>
    </r>
  </si>
  <si>
    <r>
      <t xml:space="preserve">1.6. Ankstesnių metų lėšų likutis iš vios  </t>
    </r>
    <r>
      <rPr>
        <b/>
        <sz val="9"/>
        <color theme="1"/>
        <rFont val="Times New Roman"/>
        <family val="1"/>
        <charset val="186"/>
      </rPr>
      <t>(L)</t>
    </r>
  </si>
  <si>
    <r>
      <t xml:space="preserve">1.6.1. Ankstesnių metų lėšų likutis </t>
    </r>
    <r>
      <rPr>
        <b/>
        <sz val="9"/>
        <color theme="1"/>
        <rFont val="Times New Roman"/>
        <family val="1"/>
        <charset val="186"/>
      </rPr>
      <t>(L)</t>
    </r>
  </si>
  <si>
    <r>
      <t xml:space="preserve">1.6.2. Savivaldybės aplinkos apsaugos rėmimo specialiosios programos lėšų likutis </t>
    </r>
    <r>
      <rPr>
        <b/>
        <sz val="9"/>
        <color theme="1"/>
        <rFont val="Times New Roman"/>
        <family val="1"/>
        <charset val="186"/>
      </rPr>
      <t>(SBAAL)</t>
    </r>
  </si>
  <si>
    <t>0;3</t>
  </si>
  <si>
    <t>0;16</t>
  </si>
  <si>
    <t>0;1</t>
  </si>
  <si>
    <t>0;9</t>
  </si>
  <si>
    <t>0;13</t>
  </si>
  <si>
    <t>0;14</t>
  </si>
  <si>
    <t>1.1</t>
  </si>
  <si>
    <t>1.1.3</t>
  </si>
  <si>
    <t>01-01-01</t>
  </si>
  <si>
    <t>P</t>
  </si>
  <si>
    <t>VKI</t>
  </si>
  <si>
    <t>1.1.3.1.</t>
  </si>
  <si>
    <t xml:space="preserve">Kultūros paslaugų  prieinamumo ir patrauklumo  didinimas, modernizuojant kultūros įstaigų  infrastruktūrą ir pritaikant daugiafunkcinėms ir daugiakultūrinėms paslaugoms  </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</si>
  <si>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</si>
  <si>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</si>
  <si>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</si>
  <si>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</si>
  <si>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</si>
  <si>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</si>
  <si>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</si>
  <si>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</si>
  <si>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</si>
  <si>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</si>
  <si>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</si>
  <si>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</si>
  <si>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</si>
  <si>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</si>
  <si>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</si>
  <si>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</si>
  <si>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</si>
  <si>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</si>
  <si>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</si>
  <si>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</si>
  <si>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</si>
  <si>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</si>
  <si>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</si>
  <si>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</si>
  <si>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</si>
  <si>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</si>
  <si>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</si>
  <si>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</si>
  <si>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</si>
  <si>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</si>
  <si>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</si>
  <si>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</si>
  <si>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</si>
  <si>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</si>
  <si>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</si>
  <si>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</si>
  <si>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</si>
  <si>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</si>
  <si>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</si>
  <si>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</si>
  <si>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</si>
  <si>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</si>
  <si>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</si>
  <si>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</si>
  <si>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</si>
  <si>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</si>
  <si>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</si>
  <si>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</si>
  <si>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</si>
  <si>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</si>
  <si>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</si>
  <si>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</si>
  <si>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</si>
  <si>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</si>
  <si>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</si>
  <si>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</si>
  <si>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</si>
  <si>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</si>
  <si>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</si>
  <si>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</si>
  <si>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</si>
  <si>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</si>
  <si>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</si>
  <si>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</si>
  <si>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</si>
  <si>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</si>
  <si>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</si>
  <si>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</si>
  <si>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</si>
  <si>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</si>
  <si>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</si>
  <si>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</si>
  <si>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</si>
  <si>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</si>
  <si>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</si>
  <si>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</si>
  <si>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</si>
  <si>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</si>
  <si>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</si>
  <si>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</si>
  <si>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</si>
  <si>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</si>
  <si>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</si>
  <si>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</si>
  <si>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</si>
  <si>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</si>
  <si>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</si>
  <si>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</si>
  <si>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</si>
  <si>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</si>
  <si>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</si>
  <si>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</si>
  <si>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</si>
  <si>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</si>
  <si>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</si>
  <si>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</si>
  <si>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</si>
  <si>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</si>
  <si>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</si>
  <si>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</si>
  <si>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</si>
  <si>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</si>
  <si>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</si>
  <si>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</si>
  <si>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</si>
  <si>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</si>
  <si>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</si>
  <si>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</si>
  <si>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</si>
  <si>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</si>
  <si>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</si>
  <si>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</si>
  <si>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</si>
  <si>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</si>
  <si>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</si>
  <si>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</si>
  <si>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</si>
  <si>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</si>
  <si>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</si>
  <si>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</si>
  <si>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</si>
  <si>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</si>
  <si>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</si>
  <si>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</si>
  <si>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</si>
  <si>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</si>
  <si>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</si>
  <si>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</si>
  <si>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r>
      <t xml:space="preserve">2024–2026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(TŪKST.EUR)</t>
    </r>
  </si>
  <si>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</si>
  <si>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</si>
  <si>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</si>
  <si>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</si>
  <si>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</si>
  <si>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</si>
  <si>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</si>
  <si>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</si>
  <si>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</si>
  <si>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</si>
  <si>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</si>
  <si>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</si>
  <si>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</si>
  <si>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</si>
  <si>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</si>
  <si>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</si>
  <si>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</si>
  <si>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</si>
  <si>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</si>
  <si>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</si>
  <si>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</si>
  <si>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r>
      <t xml:space="preserve">2024–2026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(TŪKST.EUR)</t>
    </r>
  </si>
  <si>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</si>
  <si>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</si>
  <si>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</si>
  <si>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</si>
  <si>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</si>
  <si>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</si>
  <si>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</si>
  <si>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</si>
  <si>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</si>
  <si>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</si>
  <si>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</si>
  <si>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r>
      <t xml:space="preserve">2024–2026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(TŪKST.EUR)</t>
    </r>
  </si>
  <si>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</si>
  <si>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</si>
  <si>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</si>
  <si>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</si>
  <si>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</si>
  <si>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</si>
  <si>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</si>
  <si>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</si>
  <si>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</si>
  <si>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</si>
  <si>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</si>
  <si>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</si>
  <si>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</si>
  <si>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</si>
  <si>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</si>
  <si>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</si>
  <si>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</si>
  <si>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</si>
  <si>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</si>
  <si>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</si>
  <si>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</si>
  <si>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</si>
  <si>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</si>
  <si>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</si>
  <si>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</si>
  <si>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</si>
  <si>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</si>
  <si>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</si>
  <si>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</si>
  <si>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</si>
  <si>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</si>
  <si>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</si>
  <si>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</si>
  <si>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</si>
  <si>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</si>
  <si>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</si>
  <si>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</si>
  <si>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</si>
  <si>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</si>
  <si>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r>
      <t xml:space="preserve">2024–2026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(TŪKST.EUR)</t>
    </r>
  </si>
  <si>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</si>
  <si>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</si>
  <si>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</si>
  <si>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</si>
  <si>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</si>
  <si>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Savivaldybės nekilnojamojo turto valdymo strategijos parengimas ir įgyvendinimas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</si>
  <si>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</si>
  <si>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</si>
  <si>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</si>
  <si>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</si>
  <si>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</si>
  <si>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</si>
  <si>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</si>
  <si>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</si>
  <si>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</si>
  <si>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</si>
  <si>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r>
      <t xml:space="preserve">2024–2026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(TŪKST.EUR)</t>
    </r>
  </si>
  <si>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</si>
  <si>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</si>
  <si>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</si>
  <si>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</si>
  <si>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</si>
  <si>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</si>
  <si>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</si>
  <si>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</si>
  <si>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</si>
  <si>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</si>
  <si>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</si>
  <si>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</si>
  <si>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</si>
  <si>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</si>
  <si>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r>
      <t xml:space="preserve">2024–2026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(TŪKST.EUR)</t>
    </r>
  </si>
  <si>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</si>
  <si>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</si>
  <si>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</si>
  <si>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</si>
  <si>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</si>
  <si>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</si>
  <si>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r>
      <t xml:space="preserve">2024–2026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(TŪKST.EUR)</t>
    </r>
  </si>
  <si>
    <t>Vykdyti kryptingą darnaus judumo politiką savivaldybėje</t>
  </si>
  <si>
    <t xml:space="preserve">Paskatinti netaršaus mikrotransporto (paspirtukai, dviračiai, riedžiai ir kt.) infrastruktūros plėtrą </t>
  </si>
  <si>
    <t>KPP</t>
  </si>
  <si>
    <t>Dviračių trasų, pėsčiųjų takų mieste ir jo prieigose įrengimas, atnaujinimas užtikrinant tęstinumą bei junglumą</t>
  </si>
  <si>
    <t>Padidinti eismo saugumą</t>
  </si>
  <si>
    <t>2.1.3.</t>
  </si>
  <si>
    <t>Pasiekti skirtingų transporto būdų darną miesto sistemoje</t>
  </si>
  <si>
    <t>01-04</t>
  </si>
  <si>
    <t>01-04-01</t>
  </si>
  <si>
    <t>01-05</t>
  </si>
  <si>
    <t>01-05-01</t>
  </si>
  <si>
    <t>2.1.5.</t>
  </si>
  <si>
    <t xml:space="preserve">Naujos autobusų stoties įrengimas ir prieigų sutvarkymas </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</si>
  <si>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</si>
  <si>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</si>
  <si>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</si>
  <si>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</si>
  <si>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</si>
  <si>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</si>
  <si>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</si>
  <si>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</si>
  <si>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</si>
  <si>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</si>
  <si>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</si>
  <si>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</si>
  <si>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</si>
  <si>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</si>
  <si>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</si>
  <si>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</si>
  <si>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</si>
  <si>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</si>
  <si>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</si>
  <si>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</si>
  <si>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</si>
  <si>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</si>
  <si>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</si>
  <si>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</si>
  <si>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</si>
  <si>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</si>
  <si>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</si>
  <si>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</si>
  <si>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</si>
  <si>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</si>
  <si>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</si>
  <si>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</si>
  <si>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</si>
  <si>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r>
      <t xml:space="preserve">2024–2026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(TŪKST.EUR)</t>
    </r>
  </si>
  <si>
    <t>Padidinti miesto bendruomenės įtrauktį į kultūros kūrimą ir naudojimąsi kultūros produktais bei paslaugomis</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</si>
  <si>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</si>
  <si>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</si>
  <si>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</si>
  <si>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</si>
  <si>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</si>
  <si>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</si>
  <si>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</si>
  <si>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</si>
  <si>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</si>
  <si>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</si>
  <si>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</si>
  <si>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</si>
  <si>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</si>
  <si>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</si>
  <si>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</si>
  <si>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</si>
  <si>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</si>
  <si>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</si>
  <si>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paslaugų prieinamumo ir patrauklumo didinimas, modernizuojant kultūros įstaigų infrastruktūrą ir pritaikant daugiafunkcinėms ir daugiakultūrinėms paslaugoms</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</si>
  <si>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</si>
  <si>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</si>
  <si>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</si>
  <si>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</si>
  <si>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</si>
  <si>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</si>
  <si>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</si>
  <si>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</si>
  <si>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</si>
  <si>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</si>
  <si>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</si>
  <si>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</si>
  <si>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r>
      <t xml:space="preserve">2024–2026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(TŪKST.EUR)</t>
    </r>
  </si>
  <si>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</si>
  <si>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</si>
  <si>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</si>
  <si>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</si>
  <si>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</si>
  <si>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</si>
  <si>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</si>
  <si>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 xml:space="preserve">Tarptautinių bei nacionalinių fizinio aktyvumo ir sporto renginių organizavimas.
Dalyvavimas sporto varžybose, renginiuose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</si>
  <si>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</si>
  <si>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</si>
  <si>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r>
      <t xml:space="preserve">2024–2026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(TŪKST.EUR)</t>
    </r>
  </si>
  <si>
    <t>0; 12</t>
  </si>
  <si>
    <t>ML</t>
  </si>
  <si>
    <t>VBSR</t>
  </si>
  <si>
    <t xml:space="preserve">Didinti švietimo sistemos prieinamumą ir kokybę  </t>
  </si>
  <si>
    <t>3.1.1.</t>
  </si>
  <si>
    <t xml:space="preserve">Pagerinti švietimo paslaugų kokybę </t>
  </si>
  <si>
    <t xml:space="preserve">Ikimokyklinių ugdymo mokyklų aplinkos išlaikymas ir programų įgyvendinimas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</si>
  <si>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</si>
  <si>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</si>
  <si>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</si>
  <si>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</si>
  <si>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</si>
  <si>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 xml:space="preserve">Švietimo, kultūros, sporto ir kitų renginių bei projektų įgyvendinimas </t>
  </si>
  <si>
    <t>Pedagoginės-psichologinės tarnybos veikla</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</si>
  <si>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</si>
  <si>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</si>
  <si>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</si>
  <si>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</si>
  <si>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</si>
  <si>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</si>
  <si>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</si>
  <si>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</si>
  <si>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</si>
  <si>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</si>
  <si>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</si>
  <si>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</si>
  <si>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</si>
  <si>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r>
      <t xml:space="preserve">2024–2026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(TŪKST.EUR)</t>
    </r>
  </si>
  <si>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</si>
  <si>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</si>
  <si>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</si>
  <si>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</si>
  <si>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Išplėtoti NVO ir bendruomeninių organizacijų veiklą bei paskatinti jų iniciatyvas, paskatinti gyventojų bendruomeniškumą ir pilietiškumą</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</si>
  <si>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</si>
  <si>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</si>
  <si>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</si>
  <si>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</si>
  <si>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</si>
  <si>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r>
      <t xml:space="preserve">2024–2026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(TŪKST.EUR)</t>
    </r>
  </si>
  <si>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</si>
  <si>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</si>
  <si>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</si>
  <si>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</si>
  <si>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</si>
  <si>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</si>
  <si>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jaunuolių dienos centre</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</si>
  <si>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</si>
  <si>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</si>
  <si>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</si>
  <si>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</si>
  <si>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</si>
  <si>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</si>
  <si>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</si>
  <si>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</si>
  <si>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</si>
  <si>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</si>
  <si>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</si>
  <si>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</si>
  <si>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</si>
  <si>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</si>
  <si>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</si>
  <si>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</si>
  <si>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</si>
  <si>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</si>
  <si>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</si>
  <si>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</si>
  <si>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</si>
  <si>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r>
      <t xml:space="preserve">2024–2026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(TŪKST.EUR)</t>
    </r>
  </si>
  <si>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</si>
  <si>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</si>
  <si>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</si>
  <si>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</si>
  <si>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</si>
  <si>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</si>
  <si>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</si>
  <si>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</si>
  <si>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</si>
  <si>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</si>
  <si>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</si>
  <si>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</si>
  <si>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Įgyvendinti projektą „Vienijantis kūrybiškumo centras – Pragiedrulių sodyba“</t>
  </si>
  <si>
    <t xml:space="preserve">Įgyvendinti projektą „Panevėžio  daugiafunkcinio  sporto ir sveikatingumo centro „Aukštaitija“  rekonstravimas A. Jakšto g. 1, Panevėžio mieste“  </t>
  </si>
  <si>
    <t>Įgyvendinti projektą „Aukštaitijos sporto komplekso Didžiosios salės atnaujinimas“</t>
  </si>
  <si>
    <t>Įgyvendinti projektą „Pabėgėlių iš Ukrainos priėmimas ir ankstyva integracija“</t>
  </si>
  <si>
    <t>Įgyvendinti projektą „Bendruomenė ir aplinka“</t>
  </si>
  <si>
    <t xml:space="preserve">Įgyvendinti projektą „Žalioji kryptis“  </t>
  </si>
  <si>
    <t xml:space="preserve">Įgyvendinti projektą „Įtrauki Europos Sąjunga“  </t>
  </si>
  <si>
    <t>Įgyvendinti projektą „Iššūkiai jaunimui“</t>
  </si>
  <si>
    <t>Įgyvendinti projektą „Europos solidarumas telkia pasaulio jaunimą (Sinergija)“</t>
  </si>
  <si>
    <t>Dviračių trąsų, pėsčiųjų takų mieste ir jo prieigose įrengimas ir atnaujinimas užtikrinant tęstinumą bei junglumą</t>
  </si>
  <si>
    <t xml:space="preserve">Įgyvendinti projektą „Dviračių tako nuo Vakarinės g. link Berčiūnų gyvenvietės  modernizavimas“
</t>
  </si>
  <si>
    <t>2.2.1.4.</t>
  </si>
  <si>
    <t>Įgyvendinti projektą „Panevėžio miesto gatvių apšvietimo modernizavimas“</t>
  </si>
  <si>
    <t>Šalinamų sąvartyne komunalinių atliekų kiekio mažinimas</t>
  </si>
  <si>
    <t>Įgyvendinti projektą „Komunalinių atliekų rūšiuojamojo surinkimo infrastruktūra“</t>
  </si>
  <si>
    <t>Įgyvendinti projektą „Viešųjų erdvių prie Panevėžio bendruomenių rūmų sutvarkymas“</t>
  </si>
  <si>
    <t>Įgyvendinti projektą „Nepriklausomybės aikštės ir jos prieigų sutvarkymas“</t>
  </si>
  <si>
    <t>Įgyvendinti projektą „Teritorijos prie „Ekrano“ marių  konversija, pritaikant ją aktyviam poilsiui, užimtumui ir vietos verslo skatinimui“</t>
  </si>
  <si>
    <t xml:space="preserve">Įgyvendinti projektą „Skaistakalnio parko ir jo prieigų sutvarkymas“
</t>
  </si>
  <si>
    <t>Įgyvendinti projektą „Jaunimo sodo sutvarkymas“</t>
  </si>
  <si>
    <t>Įgyvendinti projektą „Kraštovaizdžio formavimas ir ekologinės būklės gerinimas Panevėžio mieste“</t>
  </si>
  <si>
    <t>Įgyvendinti projektą „Panevėžio „Vilties“ progimnazijos infrastruktūros modernizavimas“</t>
  </si>
  <si>
    <t>Įgyvendinti projektą „Tūkstantmečio mokyklos I“</t>
  </si>
  <si>
    <t xml:space="preserve">Įgyvendinti projektą „Atviros ekosistemos atsiskaitymams negrynaisiais pinigais bendrojo ugdymo įstaigų valgyklose kūrimas“
</t>
  </si>
  <si>
    <t>Įgyvendinti projektą „Mokyklų aprūpinimas gamtos ir technologinių mokslų priemonėmis“</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</si>
  <si>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</si>
  <si>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</si>
  <si>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</si>
  <si>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</si>
  <si>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 xml:space="preserve">Įgyvendinti projektą „Susisiekimo su Panevėžio LEZ gerinimas, modernizuojant J. Janonio g.–Vakarinės g.–Pramonės g. sankryžą“
</t>
  </si>
  <si>
    <t>Vykdyti investicijų projektus, naudojant bankų paskolos, Savivaldybės biudžeto ir likučio lėšas</t>
  </si>
  <si>
    <t>Įgyvendinti projektą „Panevėžio miesto savivaldybės teikiamų paslaugų perkėlimas į elektroninę erdvę gerinant paslaugų kokybę“</t>
  </si>
  <si>
    <t>2.1.4.1.</t>
  </si>
  <si>
    <t>Įgyvendinti projektą „Darnaus judumo priemonių diegimas Panevėžio mieste“</t>
  </si>
  <si>
    <t>2.2. Kitos ES lėšos, kurios neapskaitomos biudžete</t>
  </si>
  <si>
    <t>Įgyvendinti projektą „Stasio Eidrigevičiaus menų centro įkūrimas  modernizuojant  viešąją kultūros infrastruktūrą“</t>
  </si>
  <si>
    <t>Įgyvendinti projektą „Panevėžio senvagės teritorijos kompleksinis sutvarkymas“</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</si>
  <si>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</si>
  <si>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</si>
  <si>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</si>
  <si>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288724610
190419796
190419981
190420040
190420617
190421338
190421719
190422397
190422963
190423150
190423499
190423684
190423727
190423912
190425888
190984151
191816313
191816651
191817034
290422430
303283300
</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</si>
  <si>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</si>
  <si>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</si>
  <si>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</si>
  <si>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</si>
  <si>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</si>
  <si>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</si>
  <si>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</si>
  <si>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</si>
  <si>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</si>
  <si>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</si>
  <si>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</si>
  <si>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</si>
  <si>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</si>
  <si>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</si>
  <si>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</si>
  <si>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</si>
  <si>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</si>
  <si>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</si>
  <si>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</si>
  <si>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</si>
  <si>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</si>
  <si>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</si>
  <si>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</si>
  <si>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</si>
  <si>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</si>
  <si>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</si>
  <si>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02 Programos lėšos be likučio (L)</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</si>
  <si>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</si>
  <si>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</si>
  <si>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</si>
  <si>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Elektromobilių viešųjų įkrovimo prieigų tinklo plėtra</t>
  </si>
  <si>
    <t>Viešojo transporto maršrutinio tinklo optimizavimas</t>
  </si>
  <si>
    <t>Savivaldybės viešųjų pastatų bei miesto įmonių / organizacijų modernizavimas, taikant energijos išteklių panaudojimo efektyvumo didinimo priemones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</si>
  <si>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</si>
  <si>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</si>
  <si>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</si>
  <si>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</si>
  <si>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</si>
  <si>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</si>
  <si>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</si>
  <si>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</si>
  <si>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</si>
  <si>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</si>
  <si>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</si>
  <si>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</si>
  <si>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</si>
  <si>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r>
      <t xml:space="preserve">2024–2026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(TŪKST.EUR)</t>
    </r>
  </si>
  <si>
    <r>
      <t xml:space="preserve">2024–2026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(TŪKST.EUR)</t>
    </r>
  </si>
  <si>
    <t>2024 – 2026 METŲ ASIGNAVIMŲ IR KITŲ LĖŠŲ PASISKIRSTYMAS PAGAL PROGRAMAS (TŪKST. EUR)</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</si>
  <si>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</si>
  <si>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</si>
  <si>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</si>
  <si>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</si>
  <si>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</si>
  <si>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</si>
  <si>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</si>
  <si>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</si>
  <si>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</si>
  <si>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</si>
  <si>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</si>
  <si>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</si>
  <si>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</si>
  <si>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</si>
  <si>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</si>
  <si>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</si>
  <si>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</si>
  <si>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Įgyvendinti projektą „Visos dienos mokyklų erdvių sukūrimas Panevėžio miesto ikimokyklinio ugdymo mokyklose“</t>
  </si>
  <si>
    <t>Įgyvendinti projektą „Bendrojo ugdymo  mokyklų infrastruktūros pritaikymas įvairių negalių turintiems mokiniams Panevėžio mieste“</t>
  </si>
  <si>
    <t>Įgyvendinti projektą „Gebėjimų ir reikalingų kompetencijų ugdymas darbe su specialiųjų poreikių vaikais Latvijos ir Lietuvos vaikų darželiuose“</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</si>
  <si>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</si>
  <si>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</si>
  <si>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</si>
  <si>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</si>
  <si>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</si>
  <si>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</si>
  <si>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</si>
  <si>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</si>
  <si>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</si>
  <si>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</si>
  <si>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</si>
  <si>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</si>
  <si>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</si>
  <si>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</si>
  <si>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</si>
  <si>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ES*</t>
  </si>
  <si>
    <t>0; 7; 12</t>
  </si>
  <si>
    <t>0; 7; 19</t>
  </si>
  <si>
    <t>0; 19</t>
  </si>
  <si>
    <t>0; 7; 14</t>
  </si>
  <si>
    <t>01-02-16</t>
  </si>
  <si>
    <t xml:space="preserve">
1.2.</t>
  </si>
  <si>
    <t>Savivaldybės teritorijoje perduotos valstybinės žemės patikėtinio funkcijai atlikti</t>
  </si>
  <si>
    <t>Įgyvendinti projektą „Socialinio būsto plėtra Panevėžio mieste“</t>
  </si>
  <si>
    <t>Socialinių dirbtuvių kūrimas Panevėžyje</t>
  </si>
  <si>
    <t>J. Basanavičiaus–Beržų g. rekonstravimas, užtikrinant eismo saugumą ir pašalinant juodąją dėmę</t>
  </si>
  <si>
    <t>Klaipėdos–Nemuno g. rekonstravimas, užtikrinant eismo saugumą ir pašalinant juodąją dėmę</t>
  </si>
  <si>
    <t>Klaipėdos -Vakarinės g. rekonstravimas, užtikrinant eismo saugumą ir pašalinant juodąją dėmę</t>
  </si>
  <si>
    <t>Įgyvendinti projektą „Pėsčiųjų ir dviračių tako nuo Vakarinės g. link Berčiūnų gyvenvietės modernizavimas integruojant į bendrą bevariklio transporto tinklą"</t>
  </si>
  <si>
    <t>Dviračių arba pėsčiųjų ir / ar dviračių tako Ramygalos g. (nuo Nemuno g. iki miesto ribos) modernizavimas integruojant į bendrą bevariklio transporto tinklą</t>
  </si>
  <si>
    <t>Dviračių arba pėsčiųjų ir / ar dviračių tako Klaipėdos g. (nuo Nemuno g. iki miesto ribos) modernizavimas integruojant į bendrą bevariklio transporto tinklą</t>
  </si>
  <si>
    <t>Dviračių arba pėsčiųjų ir / ar dviračių tako Pušaloto g. (nuo geležinkelio pervažos iki miesto ribos) modernizavimas integruojant į bendrą bevariklio transporto tinklą</t>
  </si>
  <si>
    <t>Dviračių arba pėsčiųjų ir / ar dviračių tako Smėlynės g. (nuo J. Basanavičiaus iki S. Kerbedžio g.) modernizavimas integruojant į bendrą bevariklio transporto tinklą</t>
  </si>
  <si>
    <t>Bauhauzas – žalesnė Europa</t>
  </si>
  <si>
    <t>Įgyvendinti projektą „Lyčių lygybės kraštovaizdis – tvarus ir skirtingus poreikius atitinkantis miestų plėtros metodas“</t>
  </si>
  <si>
    <t xml:space="preserve">Kokybiškų visuomenės sveikatos paslaugų prieinamumo gerinimas Panevėžio mieste </t>
  </si>
  <si>
    <t>Sveikatos centro sudėtyje teikiamų sveikatos priežiūros paslaugų infrastruktūros modernizavimas Panevėžio mieste</t>
  </si>
  <si>
    <t>,</t>
  </si>
  <si>
    <t xml:space="preserve">Įgyvendinti projektą „Lietaus vandens surinkimo, valymo ir nuotekų  bei drenažo sistemų projektavimas, diegimas ir renovavimas“ </t>
  </si>
  <si>
    <t>Veiklos valdymo skyrius</t>
  </si>
  <si>
    <t>PATVIRTINTA
Panevėžio miesto savivaldybės tarybos
2024 m. sausio 25 d. sprendimu Nr. 1-1
(Panevėžio miesto savivaldybės tarybos
                                  sprendimo Nr.
redakcija)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</si>
</sst>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8"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sz val="10"/>
      <color rgb="FF000000"/>
      <name val="Times New Roman"/>
      <family val="1"/>
      <charset val="186"/>
    </font>
    <font>
      <b/>
      <sz val="9"/>
      <color rgb="FF000000"/>
      <name val="Times New Roman"/>
      <family val="1"/>
      <charset val="186"/>
    </font>
    <font>
      <sz val="9"/>
      <color rgb="FF000000"/>
      <name val="Times New Roman"/>
      <family val="1"/>
      <charset val="186"/>
    </font>
    <font>
      <sz val="9"/>
      <color theme="1"/>
      <name val="Times New Roman"/>
      <family val="1"/>
      <charset val="186"/>
    </font>
    <font>
      <b/>
      <sz val="10"/>
      <color theme="1"/>
      <name val="Times New Roman"/>
      <family val="1"/>
      <charset val="186"/>
    </font>
    <font>
      <b/>
      <sz val="9"/>
      <color theme="1"/>
      <name val="Times New Roman"/>
      <family val="1"/>
      <charset val="186"/>
    </font>
    <font>
      <b/>
      <i/>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1"/>
      <color theme="1"/>
      <name val="Times New Roman"/>
      <family val="1"/>
      <charset val="186"/>
    </font>
    <font>
      <sz val="12"/>
      <name val="Times New Roman"/>
      <family val="1"/>
      <charset val="186"/>
    </font>
    <font>
      <sz val="11"/>
      <name val="Calibri"/>
      <family val="2"/>
      <charset val="186"/>
      <scheme val="minor"/>
    </font>
    <font>
      <sz val="12"/>
      <color rgb="FFFF0000"/>
      <name val="Times New Roman"/>
      <family val="1"/>
      <charset val="186"/>
    </font>
    <font>
      <b/>
      <sz val="9"/>
      <name val="Times New Roman"/>
      <family val="1"/>
      <charset val="186"/>
    </font>
    <font>
      <sz val="8"/>
      <name val="Calibri"/>
      <family val="2"/>
      <charset val="186"/>
      <scheme val="minor"/>
    </font>
    <font>
      <b/>
      <sz val="11"/>
      <color theme="1"/>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color theme="1"/>
      <name val="Calibri"/>
      <family val="2"/>
      <charset val="186"/>
      <scheme val="minor"/>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b/>
      <sz val="10"/>
      <color rgb="FFFF0000"/>
      <name val="Times New Roman"/>
      <family val="1"/>
      <charset val="186"/>
    </font>
    <font>
      <sz val="10"/>
      <color rgb="FFFF0000"/>
      <name val="Times New Roman"/>
      <family val="1"/>
      <charset val="186"/>
    </font>
    <font>
      <sz val="11"/>
      <color rgb="FFFF0000"/>
      <name val="Calibri"/>
      <family val="2"/>
      <charset val="186"/>
      <scheme val="minor"/>
    </font>
    <font>
      <sz val="10"/>
      <color rgb="FFFF0000"/>
      <name val="Calibri"/>
      <family val="2"/>
      <charset val="186"/>
      <scheme val="minor"/>
    </font>
    <font>
      <sz val="10"/>
      <color theme="1"/>
      <name val="Calibri"/>
      <family val="2"/>
      <charset val="186"/>
      <scheme val="minor"/>
    </font>
    <font>
      <sz val="9"/>
      <color rgb="FFFF0000"/>
      <name val="Times New Roman"/>
      <family val="1"/>
      <charset val="186"/>
    </font>
    <font>
      <sz val="10"/>
      <color rgb="FF7030A0"/>
      <name val="Calibri"/>
      <family val="2"/>
      <charset val="186"/>
      <scheme val="minor"/>
    </font>
    <font>
      <sz val="11"/>
      <color rgb="FFFF0000"/>
      <name val="Times New Roman"/>
      <family val="1"/>
      <charset val="186"/>
    </font>
    <font>
      <b/>
      <sz val="9"/>
      <color rgb="FFFF0000"/>
      <name val="Times New Roman"/>
      <family val="1"/>
      <charset val="186"/>
    </font>
  </fonts>
  <fills count="10">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s>
  <cellStyleXfs count="4">
    <xf numFmtId="0" fontId="0" fillId="0" borderId="0"/>
    <xf numFmtId="0" fontId="12" fillId="0" borderId="0"/>
    <xf numFmtId="0" fontId="26" fillId="0" borderId="0"/>
    <xf numFmtId="0" fontId="27" fillId="0" borderId="0"/>
  </cellStyleXfs>
  <cellXfs count="298">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9" fillId="2" borderId="4" xfId="0" applyFont="1" applyFill="1" applyBorder="1" applyAlignment="1">
      <alignment horizontal="center" vertical="center" wrapText="1"/>
    </xf>
    <xf numFmtId="0" fontId="8" fillId="0" borderId="6" xfId="0" applyFont="1" applyBorder="1" applyAlignment="1">
      <alignment horizontal="justify" vertical="center" wrapText="1"/>
    </xf>
    <xf numFmtId="0" fontId="8" fillId="0" borderId="6" xfId="0" applyFont="1" applyBorder="1" applyAlignment="1">
      <alignment horizontal="center" vertical="center" wrapText="1"/>
    </xf>
    <xf numFmtId="0" fontId="3" fillId="0" borderId="0" xfId="0" applyFont="1" applyAlignment="1">
      <alignment vertical="center" wrapText="1"/>
    </xf>
    <xf numFmtId="0" fontId="3"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4"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0" fillId="3" borderId="0" xfId="0" applyFill="1" applyAlignment="1">
      <alignment horizontal="left"/>
    </xf>
    <xf numFmtId="0" fontId="7" fillId="0" borderId="6" xfId="0" applyFont="1" applyBorder="1" applyAlignment="1">
      <alignment horizontal="center" vertical="center" wrapText="1"/>
    </xf>
    <xf numFmtId="0" fontId="3" fillId="0" borderId="6" xfId="0" applyFont="1" applyBorder="1" applyAlignment="1">
      <alignment horizontal="justify" vertical="center" wrapText="1"/>
    </xf>
    <xf numFmtId="49" fontId="3" fillId="0" borderId="3" xfId="0" applyNumberFormat="1" applyFont="1" applyBorder="1" applyAlignment="1">
      <alignment horizontal="center" vertical="center" wrapText="1"/>
    </xf>
    <xf numFmtId="0" fontId="4" fillId="0" borderId="6" xfId="0" applyFont="1" applyBorder="1" applyAlignment="1">
      <alignment vertical="center" wrapText="1"/>
    </xf>
    <xf numFmtId="0" fontId="3" fillId="0" borderId="6" xfId="0" applyFont="1" applyBorder="1" applyAlignment="1">
      <alignment vertical="center" wrapText="1"/>
    </xf>
    <xf numFmtId="0" fontId="3" fillId="0" borderId="6" xfId="0" applyFont="1" applyBorder="1" applyAlignment="1">
      <alignment horizontal="center" vertical="center" wrapText="1"/>
    </xf>
    <xf numFmtId="0" fontId="8" fillId="0" borderId="6" xfId="0" applyFont="1" applyBorder="1" applyAlignment="1">
      <alignment horizontal="left" vertical="center" wrapText="1"/>
    </xf>
    <xf numFmtId="0" fontId="3" fillId="0" borderId="6" xfId="0" applyFont="1" applyBorder="1" applyAlignment="1">
      <alignment horizontal="left" vertical="center" wrapText="1"/>
    </xf>
    <xf numFmtId="0" fontId="8" fillId="0" borderId="6" xfId="0" applyFont="1" applyBorder="1" applyAlignment="1">
      <alignment vertical="center" wrapText="1"/>
    </xf>
    <xf numFmtId="49" fontId="3" fillId="0" borderId="0" xfId="0" applyNumberFormat="1"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justify" vertical="center" wrapText="1"/>
    </xf>
    <xf numFmtId="0" fontId="7" fillId="0" borderId="6" xfId="0" applyFont="1" applyBorder="1" applyAlignment="1">
      <alignment horizontal="justify" vertical="center" wrapText="1"/>
    </xf>
    <xf numFmtId="0" fontId="9" fillId="0" borderId="6" xfId="0" applyFont="1" applyBorder="1" applyAlignment="1">
      <alignment horizontal="justify" vertical="center" wrapText="1"/>
    </xf>
    <xf numFmtId="0" fontId="6" fillId="0" borderId="6" xfId="0" applyFont="1" applyBorder="1" applyAlignment="1">
      <alignment horizontal="center" vertical="center" wrapText="1"/>
    </xf>
    <xf numFmtId="0" fontId="6" fillId="3" borderId="6" xfId="0"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0" fontId="4" fillId="5" borderId="6" xfId="0" applyFont="1" applyFill="1" applyBorder="1" applyAlignment="1">
      <alignment vertical="center" wrapText="1"/>
    </xf>
    <xf numFmtId="0" fontId="8" fillId="5" borderId="6" xfId="0" applyFont="1" applyFill="1" applyBorder="1" applyAlignment="1">
      <alignment horizontal="justify" vertical="center" wrapText="1"/>
    </xf>
    <xf numFmtId="0" fontId="3" fillId="5" borderId="6" xfId="0" applyFont="1" applyFill="1" applyBorder="1" applyAlignment="1">
      <alignment horizontal="left" vertical="center" wrapText="1"/>
    </xf>
    <xf numFmtId="49" fontId="3" fillId="6" borderId="3" xfId="0" applyNumberFormat="1" applyFont="1" applyFill="1" applyBorder="1" applyAlignment="1">
      <alignment horizontal="center" vertical="center" wrapText="1"/>
    </xf>
    <xf numFmtId="0" fontId="4" fillId="6" borderId="6" xfId="0" applyFont="1" applyFill="1" applyBorder="1" applyAlignment="1">
      <alignment vertical="center" wrapText="1"/>
    </xf>
    <xf numFmtId="0" fontId="8" fillId="6" borderId="6" xfId="0" applyFont="1" applyFill="1" applyBorder="1" applyAlignment="1">
      <alignment horizontal="justify" vertical="center" wrapText="1"/>
    </xf>
    <xf numFmtId="0" fontId="3" fillId="6" borderId="6" xfId="0" applyFont="1" applyFill="1" applyBorder="1" applyAlignment="1">
      <alignment horizontal="left" vertical="center" wrapText="1"/>
    </xf>
    <xf numFmtId="49" fontId="3" fillId="7" borderId="3" xfId="0" applyNumberFormat="1" applyFont="1" applyFill="1" applyBorder="1" applyAlignment="1">
      <alignment horizontal="center" vertical="center" wrapText="1"/>
    </xf>
    <xf numFmtId="0" fontId="3" fillId="7" borderId="6" xfId="0" applyFont="1" applyFill="1" applyBorder="1" applyAlignment="1">
      <alignment vertical="center" wrapText="1"/>
    </xf>
    <xf numFmtId="0" fontId="8" fillId="7" borderId="6" xfId="0" applyFont="1" applyFill="1" applyBorder="1" applyAlignment="1">
      <alignment horizontal="justify" vertical="center" wrapText="1"/>
    </xf>
    <xf numFmtId="0" fontId="9" fillId="7" borderId="6" xfId="0" applyFont="1" applyFill="1" applyBorder="1" applyAlignment="1">
      <alignment horizontal="justify" vertical="center" wrapText="1"/>
    </xf>
    <xf numFmtId="0" fontId="7" fillId="7" borderId="6" xfId="0" applyFont="1" applyFill="1" applyBorder="1" applyAlignment="1">
      <alignment horizontal="justify" vertical="center" wrapText="1"/>
    </xf>
    <xf numFmtId="49" fontId="3" fillId="8" borderId="3" xfId="0" applyNumberFormat="1" applyFont="1" applyFill="1" applyBorder="1" applyAlignment="1">
      <alignment horizontal="center" vertical="center" wrapText="1"/>
    </xf>
    <xf numFmtId="0" fontId="8" fillId="8" borderId="6" xfId="0" applyFont="1" applyFill="1" applyBorder="1" applyAlignment="1">
      <alignment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vertical="center" wrapText="1"/>
    </xf>
    <xf numFmtId="0" fontId="9" fillId="8" borderId="6" xfId="0" applyFont="1" applyFill="1" applyBorder="1" applyAlignment="1">
      <alignment horizontal="justify" vertical="center" wrapText="1"/>
    </xf>
    <xf numFmtId="0" fontId="7" fillId="8" borderId="6" xfId="0" applyFont="1" applyFill="1" applyBorder="1" applyAlignment="1">
      <alignment horizontal="justify" vertical="center" wrapText="1"/>
    </xf>
    <xf numFmtId="0" fontId="16" fillId="3" borderId="12" xfId="0" applyFont="1" applyFill="1" applyBorder="1"/>
    <xf numFmtId="0" fontId="16" fillId="3" borderId="0" xfId="0" applyFont="1" applyFill="1"/>
    <xf numFmtId="0" fontId="16" fillId="3" borderId="0" xfId="0" applyFont="1" applyFill="1" applyAlignment="1">
      <alignment horizontal="left"/>
    </xf>
    <xf numFmtId="0" fontId="18" fillId="2" borderId="1"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13" fillId="0" borderId="6" xfId="0" applyFont="1" applyBorder="1" applyAlignment="1">
      <alignment horizontal="left" vertical="center" wrapText="1"/>
    </xf>
    <xf numFmtId="0" fontId="4" fillId="6" borderId="1" xfId="0" applyFont="1" applyFill="1" applyBorder="1" applyAlignment="1">
      <alignment vertical="center" wrapText="1"/>
    </xf>
    <xf numFmtId="49" fontId="13" fillId="0" borderId="1" xfId="0" applyNumberFormat="1" applyFont="1" applyBorder="1" applyAlignment="1">
      <alignment horizontal="center" vertical="top"/>
    </xf>
    <xf numFmtId="49" fontId="13" fillId="0" borderId="11" xfId="0" applyNumberFormat="1" applyFont="1" applyBorder="1" applyAlignment="1">
      <alignment horizontal="center" vertical="top"/>
    </xf>
    <xf numFmtId="49" fontId="23" fillId="0" borderId="3" xfId="0" applyNumberFormat="1" applyFont="1" applyBorder="1" applyAlignment="1">
      <alignment horizontal="center" vertical="top"/>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3" fillId="0" borderId="4" xfId="0" applyFont="1" applyBorder="1" applyAlignment="1">
      <alignment horizontal="left" vertical="center" wrapText="1"/>
    </xf>
    <xf numFmtId="0" fontId="7" fillId="0" borderId="4" xfId="0" applyFont="1" applyBorder="1" applyAlignment="1">
      <alignment horizontal="center" vertical="center" wrapText="1"/>
    </xf>
    <xf numFmtId="49" fontId="23" fillId="0" borderId="12" xfId="0" applyNumberFormat="1" applyFont="1" applyBorder="1" applyAlignment="1">
      <alignment horizontal="center" vertical="top"/>
    </xf>
    <xf numFmtId="49" fontId="13" fillId="0" borderId="8" xfId="0" applyNumberFormat="1" applyFont="1" applyBorder="1" applyAlignment="1">
      <alignment horizontal="center" vertical="top"/>
    </xf>
    <xf numFmtId="49" fontId="13" fillId="0" borderId="13" xfId="0" applyNumberFormat="1" applyFont="1" applyBorder="1" applyAlignment="1">
      <alignment horizontal="center" vertical="top"/>
    </xf>
    <xf numFmtId="49" fontId="23" fillId="0" borderId="9" xfId="0" applyNumberFormat="1" applyFont="1" applyBorder="1" applyAlignment="1">
      <alignment horizontal="center" vertical="top"/>
    </xf>
    <xf numFmtId="0" fontId="24" fillId="0" borderId="1" xfId="0" applyFont="1" applyBorder="1" applyAlignment="1">
      <alignment horizontal="left"/>
    </xf>
    <xf numFmtId="0" fontId="7" fillId="0" borderId="4" xfId="0" applyFont="1" applyBorder="1" applyAlignment="1">
      <alignment horizontal="justify" vertical="center" wrapText="1"/>
    </xf>
    <xf numFmtId="0" fontId="13" fillId="0" borderId="1" xfId="0" applyFont="1" applyBorder="1" applyAlignment="1">
      <alignment horizontal="center" vertical="top"/>
    </xf>
    <xf numFmtId="0" fontId="13" fillId="0" borderId="11" xfId="0" applyFont="1" applyBorder="1" applyAlignment="1">
      <alignment horizontal="center" vertical="top"/>
    </xf>
    <xf numFmtId="0" fontId="13" fillId="0" borderId="6" xfId="0" applyFont="1" applyBorder="1" applyAlignment="1">
      <alignment horizontal="center" vertical="top"/>
    </xf>
    <xf numFmtId="0" fontId="5" fillId="6" borderId="6" xfId="0" applyFont="1" applyFill="1" applyBorder="1" applyAlignment="1">
      <alignment vertical="center" wrapText="1"/>
    </xf>
    <xf numFmtId="0" fontId="1" fillId="0" borderId="6" xfId="0" applyFont="1" applyBorder="1" applyAlignment="1">
      <alignment horizontal="center" vertical="center" wrapText="1"/>
    </xf>
    <xf numFmtId="0" fontId="13" fillId="0" borderId="4" xfId="0" applyFont="1" applyBorder="1" applyAlignment="1">
      <alignment horizontal="center" vertical="center" wrapText="1"/>
    </xf>
    <xf numFmtId="164" fontId="3" fillId="0" borderId="6"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8" borderId="6" xfId="0" applyNumberFormat="1" applyFont="1" applyFill="1" applyBorder="1" applyAlignment="1">
      <alignment horizontal="center" vertical="center" wrapText="1"/>
    </xf>
    <xf numFmtId="164" fontId="8" fillId="7" borderId="6" xfId="0" applyNumberFormat="1"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164" fontId="5" fillId="0" borderId="6"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24" fillId="0" borderId="0" xfId="0" applyFont="1" applyAlignment="1">
      <alignment horizontal="left"/>
    </xf>
    <xf numFmtId="0" fontId="7" fillId="0" borderId="1" xfId="0" applyFont="1" applyBorder="1" applyAlignment="1">
      <alignment horizontal="justify" vertical="center" wrapText="1"/>
    </xf>
    <xf numFmtId="49" fontId="23" fillId="0" borderId="11" xfId="0" applyNumberFormat="1" applyFont="1" applyBorder="1" applyAlignment="1">
      <alignment horizontal="center" vertical="top"/>
    </xf>
    <xf numFmtId="0" fontId="7" fillId="0" borderId="7" xfId="0" applyFont="1" applyBorder="1" applyAlignment="1">
      <alignment horizontal="center" vertical="center" wrapText="1"/>
    </xf>
    <xf numFmtId="0" fontId="7" fillId="0" borderId="0" xfId="0" applyFont="1" applyAlignment="1">
      <alignment horizontal="justify" vertical="center" wrapText="1"/>
    </xf>
    <xf numFmtId="0" fontId="11" fillId="0" borderId="1" xfId="0" applyFont="1" applyBorder="1" applyAlignment="1">
      <alignment horizontal="center" vertical="top" wrapText="1"/>
    </xf>
    <xf numFmtId="0" fontId="11" fillId="0" borderId="4" xfId="0" applyFont="1" applyBorder="1" applyAlignment="1">
      <alignment vertical="top" wrapText="1"/>
    </xf>
    <xf numFmtId="0" fontId="11" fillId="0" borderId="2" xfId="0" applyFont="1" applyBorder="1" applyAlignment="1">
      <alignment horizontal="center" vertical="top" wrapText="1"/>
    </xf>
    <xf numFmtId="0" fontId="15" fillId="0" borderId="5" xfId="0" applyFont="1" applyBorder="1" applyAlignment="1">
      <alignment vertical="top" wrapText="1"/>
    </xf>
    <xf numFmtId="0" fontId="11" fillId="0" borderId="11" xfId="0" applyFont="1" applyBorder="1" applyAlignment="1">
      <alignment horizontal="center" vertical="top" wrapText="1"/>
    </xf>
    <xf numFmtId="0" fontId="15" fillId="0" borderId="7" xfId="0" applyFont="1" applyBorder="1" applyAlignment="1">
      <alignment vertical="top" wrapText="1"/>
    </xf>
    <xf numFmtId="0" fontId="11" fillId="0" borderId="3" xfId="0" applyFont="1" applyBorder="1" applyAlignment="1">
      <alignment horizontal="center" vertical="top" wrapText="1"/>
    </xf>
    <xf numFmtId="0" fontId="15" fillId="0" borderId="6" xfId="0" applyFont="1" applyBorder="1" applyAlignment="1">
      <alignment vertical="top" wrapText="1"/>
    </xf>
    <xf numFmtId="2" fontId="8" fillId="8" borderId="6" xfId="0" applyNumberFormat="1" applyFont="1" applyFill="1" applyBorder="1" applyAlignment="1">
      <alignment horizontal="center" vertical="center" wrapText="1"/>
    </xf>
    <xf numFmtId="164" fontId="3" fillId="0" borderId="6" xfId="0" applyNumberFormat="1" applyFont="1" applyBorder="1" applyAlignment="1">
      <alignment horizontal="left" vertical="center" wrapText="1"/>
    </xf>
    <xf numFmtId="164" fontId="8" fillId="0" borderId="6" xfId="0" applyNumberFormat="1" applyFont="1" applyBorder="1" applyAlignment="1">
      <alignment horizontal="left" vertical="center" wrapText="1"/>
    </xf>
    <xf numFmtId="164" fontId="8" fillId="0" borderId="6" xfId="0" applyNumberFormat="1" applyFont="1" applyBorder="1" applyAlignment="1">
      <alignment horizontal="justify" vertical="center" wrapText="1"/>
    </xf>
    <xf numFmtId="49" fontId="13" fillId="5" borderId="3" xfId="0" applyNumberFormat="1" applyFont="1" applyFill="1" applyBorder="1" applyAlignment="1">
      <alignment horizontal="center" vertical="center" wrapText="1"/>
    </xf>
    <xf numFmtId="0" fontId="13" fillId="5" borderId="6" xfId="0" applyFont="1" applyFill="1" applyBorder="1" applyAlignment="1">
      <alignment vertical="center" wrapText="1"/>
    </xf>
    <xf numFmtId="0" fontId="23" fillId="5" borderId="6" xfId="0" applyFont="1" applyFill="1" applyBorder="1" applyAlignment="1">
      <alignment horizontal="justify" vertical="center" wrapText="1"/>
    </xf>
    <xf numFmtId="0" fontId="13" fillId="5" borderId="6" xfId="0" applyFont="1" applyFill="1" applyBorder="1" applyAlignment="1">
      <alignment horizontal="left" vertical="center" wrapText="1"/>
    </xf>
    <xf numFmtId="49" fontId="13" fillId="6" borderId="3" xfId="0" applyNumberFormat="1" applyFont="1" applyFill="1" applyBorder="1" applyAlignment="1">
      <alignment horizontal="center" vertical="center" wrapText="1"/>
    </xf>
    <xf numFmtId="0" fontId="13" fillId="6" borderId="6" xfId="0" applyFont="1" applyFill="1" applyBorder="1" applyAlignment="1">
      <alignment vertical="center" wrapText="1"/>
    </xf>
    <xf numFmtId="0" fontId="23" fillId="6" borderId="6" xfId="0" applyFont="1" applyFill="1" applyBorder="1" applyAlignment="1">
      <alignment horizontal="justify" vertical="center" wrapText="1"/>
    </xf>
    <xf numFmtId="0" fontId="13" fillId="6" borderId="6" xfId="0" applyFont="1" applyFill="1" applyBorder="1" applyAlignment="1">
      <alignment horizontal="left" vertical="center" wrapText="1"/>
    </xf>
    <xf numFmtId="164" fontId="23" fillId="0" borderId="6"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25" fillId="0" borderId="6" xfId="0" applyFont="1" applyBorder="1" applyAlignment="1">
      <alignment horizontal="justify" vertical="center" wrapText="1"/>
    </xf>
    <xf numFmtId="0" fontId="23" fillId="0" borderId="6" xfId="0" applyFont="1" applyBorder="1" applyAlignment="1">
      <alignment horizontal="left" vertical="center" wrapText="1"/>
    </xf>
    <xf numFmtId="0" fontId="18" fillId="0" borderId="6" xfId="0" applyFont="1" applyBorder="1" applyAlignment="1">
      <alignment horizontal="justify" vertical="center" wrapText="1"/>
    </xf>
    <xf numFmtId="49" fontId="13" fillId="0" borderId="3" xfId="0" applyNumberFormat="1" applyFont="1" applyBorder="1" applyAlignment="1">
      <alignment horizontal="center" vertical="center" wrapText="1"/>
    </xf>
    <xf numFmtId="0" fontId="23" fillId="9" borderId="6" xfId="0" applyFont="1" applyFill="1" applyBorder="1" applyAlignment="1">
      <alignment horizontal="center" vertical="center" wrapText="1"/>
    </xf>
    <xf numFmtId="0" fontId="23" fillId="9" borderId="6" xfId="0" applyFont="1" applyFill="1" applyBorder="1" applyAlignment="1">
      <alignment horizontal="left" vertical="center" wrapText="1"/>
    </xf>
    <xf numFmtId="0" fontId="18" fillId="9" borderId="6" xfId="0" applyFont="1" applyFill="1" applyBorder="1" applyAlignment="1">
      <alignment horizontal="justify" vertical="center" wrapText="1"/>
    </xf>
    <xf numFmtId="0" fontId="13" fillId="9" borderId="6" xfId="0" applyFont="1" applyFill="1" applyBorder="1" applyAlignment="1">
      <alignment horizontal="center" vertical="center" wrapText="1"/>
    </xf>
    <xf numFmtId="164" fontId="13" fillId="0" borderId="6" xfId="0" applyNumberFormat="1" applyFont="1" applyBorder="1" applyAlignment="1">
      <alignment horizontal="center" vertical="center" wrapText="1"/>
    </xf>
    <xf numFmtId="164" fontId="13" fillId="9" borderId="6" xfId="0" applyNumberFormat="1" applyFont="1" applyFill="1" applyBorder="1" applyAlignment="1">
      <alignment horizontal="center" vertical="center" wrapText="1"/>
    </xf>
    <xf numFmtId="0" fontId="23" fillId="0" borderId="6" xfId="0" applyFont="1" applyBorder="1" applyAlignment="1">
      <alignment vertical="center" wrapText="1"/>
    </xf>
    <xf numFmtId="0" fontId="23" fillId="0" borderId="6" xfId="0" applyFont="1" applyBorder="1" applyAlignment="1">
      <alignment horizontal="justify" vertical="center" wrapText="1"/>
    </xf>
    <xf numFmtId="0" fontId="23" fillId="9" borderId="6" xfId="0" applyFont="1" applyFill="1" applyBorder="1" applyAlignment="1">
      <alignment horizontal="justify" vertical="center" wrapText="1"/>
    </xf>
    <xf numFmtId="164" fontId="23" fillId="9" borderId="6" xfId="0" applyNumberFormat="1" applyFont="1" applyFill="1" applyBorder="1" applyAlignment="1">
      <alignment horizontal="center" vertical="center" wrapText="1"/>
    </xf>
    <xf numFmtId="49" fontId="13" fillId="7" borderId="3" xfId="0" applyNumberFormat="1" applyFont="1" applyFill="1" applyBorder="1" applyAlignment="1">
      <alignment horizontal="center" vertical="center" wrapText="1"/>
    </xf>
    <xf numFmtId="0" fontId="13" fillId="7" borderId="6" xfId="0" applyFont="1" applyFill="1" applyBorder="1" applyAlignment="1">
      <alignment vertical="center" wrapText="1"/>
    </xf>
    <xf numFmtId="164" fontId="23" fillId="7" borderId="6" xfId="0" applyNumberFormat="1" applyFont="1" applyFill="1" applyBorder="1" applyAlignment="1">
      <alignment horizontal="center" vertical="center" wrapText="1"/>
    </xf>
    <xf numFmtId="0" fontId="23" fillId="7" borderId="6" xfId="0" applyFont="1" applyFill="1" applyBorder="1" applyAlignment="1">
      <alignment horizontal="center" vertical="center" wrapText="1"/>
    </xf>
    <xf numFmtId="0" fontId="23" fillId="7" borderId="6" xfId="0" applyFont="1" applyFill="1" applyBorder="1" applyAlignment="1">
      <alignment horizontal="justify" vertical="center" wrapText="1"/>
    </xf>
    <xf numFmtId="0" fontId="18" fillId="7" borderId="6" xfId="0" applyFont="1" applyFill="1" applyBorder="1" applyAlignment="1">
      <alignment horizontal="justify" vertical="center" wrapText="1"/>
    </xf>
    <xf numFmtId="0" fontId="25" fillId="7" borderId="6" xfId="0" applyFont="1" applyFill="1" applyBorder="1" applyAlignment="1">
      <alignment horizontal="justify" vertical="center" wrapText="1"/>
    </xf>
    <xf numFmtId="49" fontId="13" fillId="8" borderId="3" xfId="0" applyNumberFormat="1" applyFont="1" applyFill="1" applyBorder="1" applyAlignment="1">
      <alignment horizontal="center" vertical="center" wrapText="1"/>
    </xf>
    <xf numFmtId="0" fontId="23" fillId="8" borderId="6" xfId="0" applyFont="1" applyFill="1" applyBorder="1" applyAlignment="1">
      <alignment vertical="center" wrapText="1"/>
    </xf>
    <xf numFmtId="164" fontId="23" fillId="8" borderId="6" xfId="0" applyNumberFormat="1" applyFont="1" applyFill="1" applyBorder="1" applyAlignment="1">
      <alignment horizontal="center" vertical="center" wrapText="1"/>
    </xf>
    <xf numFmtId="0" fontId="23" fillId="8" borderId="6" xfId="0" applyFont="1" applyFill="1" applyBorder="1" applyAlignment="1">
      <alignment horizontal="center" vertical="center" wrapText="1"/>
    </xf>
    <xf numFmtId="0" fontId="23" fillId="8" borderId="6" xfId="0" applyFont="1" applyFill="1" applyBorder="1" applyAlignment="1">
      <alignment horizontal="justify" vertical="center" wrapText="1"/>
    </xf>
    <xf numFmtId="0" fontId="13" fillId="8" borderId="6" xfId="0" applyFont="1" applyFill="1" applyBorder="1" applyAlignment="1">
      <alignment vertical="center" wrapText="1"/>
    </xf>
    <xf numFmtId="0" fontId="18" fillId="8" borderId="6" xfId="0" applyFont="1" applyFill="1" applyBorder="1" applyAlignment="1">
      <alignment horizontal="justify" vertical="center" wrapText="1"/>
    </xf>
    <xf numFmtId="0" fontId="25" fillId="8" borderId="6" xfId="0" applyFont="1" applyFill="1" applyBorder="1" applyAlignment="1">
      <alignment horizontal="justify" vertical="center" wrapText="1"/>
    </xf>
    <xf numFmtId="164" fontId="23" fillId="0" borderId="6" xfId="0" applyNumberFormat="1" applyFont="1" applyBorder="1" applyAlignment="1">
      <alignment horizontal="justify" vertical="center" wrapText="1"/>
    </xf>
    <xf numFmtId="164" fontId="5" fillId="0" borderId="2"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64" fontId="0" fillId="0" borderId="0" xfId="0" applyNumberFormat="1"/>
    <xf numFmtId="164" fontId="3" fillId="3" borderId="6" xfId="0" applyNumberFormat="1" applyFont="1" applyFill="1" applyBorder="1" applyAlignment="1">
      <alignment horizontal="center" vertical="center" wrapText="1"/>
    </xf>
    <xf numFmtId="0" fontId="16" fillId="0" borderId="0" xfId="0" applyFont="1"/>
    <xf numFmtId="0" fontId="11" fillId="0" borderId="0" xfId="0" applyFont="1" applyAlignment="1">
      <alignment vertical="center"/>
    </xf>
    <xf numFmtId="164" fontId="20" fillId="0" borderId="0" xfId="0" applyNumberFormat="1" applyFont="1"/>
    <xf numFmtId="164" fontId="6" fillId="3" borderId="6" xfId="0" applyNumberFormat="1" applyFont="1" applyFill="1" applyBorder="1" applyAlignment="1">
      <alignment horizontal="center" vertical="center" wrapText="1"/>
    </xf>
    <xf numFmtId="2" fontId="8" fillId="0" borderId="6" xfId="0" applyNumberFormat="1" applyFont="1" applyBorder="1" applyAlignment="1">
      <alignment horizontal="justify" vertical="center" wrapText="1"/>
    </xf>
    <xf numFmtId="164" fontId="14" fillId="0" borderId="6" xfId="0" applyNumberFormat="1" applyFont="1" applyBorder="1" applyAlignment="1">
      <alignment horizontal="center" vertical="center" wrapText="1"/>
    </xf>
    <xf numFmtId="164" fontId="2" fillId="0" borderId="6"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4" xfId="0" applyFont="1" applyBorder="1" applyAlignment="1">
      <alignment vertical="center" wrapText="1"/>
    </xf>
    <xf numFmtId="0" fontId="8" fillId="0" borderId="4" xfId="0" applyFont="1" applyBorder="1" applyAlignment="1">
      <alignment horizontal="justify" vertical="center" wrapText="1"/>
    </xf>
    <xf numFmtId="0" fontId="9" fillId="0" borderId="4" xfId="0" applyFont="1" applyBorder="1" applyAlignment="1">
      <alignment horizontal="justify" vertical="center" wrapText="1"/>
    </xf>
    <xf numFmtId="0" fontId="1" fillId="0" borderId="4" xfId="0" applyFont="1" applyBorder="1" applyAlignment="1">
      <alignment horizontal="center" vertical="center" wrapText="1"/>
    </xf>
    <xf numFmtId="164" fontId="1" fillId="0" borderId="4" xfId="0" applyNumberFormat="1" applyFont="1" applyBorder="1" applyAlignment="1">
      <alignment horizontal="center" vertical="center" wrapText="1"/>
    </xf>
    <xf numFmtId="164" fontId="13" fillId="0" borderId="4" xfId="0" applyNumberFormat="1" applyFont="1" applyBorder="1" applyAlignment="1">
      <alignment horizontal="center" vertical="center" wrapText="1"/>
    </xf>
    <xf numFmtId="0" fontId="13" fillId="0" borderId="4" xfId="0" applyFont="1" applyBorder="1" applyAlignment="1">
      <alignment horizontal="left" vertical="center" wrapText="1"/>
    </xf>
    <xf numFmtId="0" fontId="25" fillId="0" borderId="4" xfId="0" applyFont="1" applyBorder="1" applyAlignment="1">
      <alignment horizontal="justify" vertical="center" wrapText="1"/>
    </xf>
    <xf numFmtId="0" fontId="23" fillId="0" borderId="4" xfId="0" applyFont="1" applyBorder="1" applyAlignment="1">
      <alignment horizontal="justify" vertical="center" wrapText="1"/>
    </xf>
    <xf numFmtId="0" fontId="23" fillId="0" borderId="4" xfId="0" applyFont="1" applyBorder="1" applyAlignment="1">
      <alignment horizontal="left" vertical="center" wrapText="1"/>
    </xf>
    <xf numFmtId="0" fontId="23" fillId="0" borderId="4" xfId="0" applyFont="1" applyBorder="1" applyAlignment="1">
      <alignment horizontal="center" vertical="center" wrapText="1"/>
    </xf>
    <xf numFmtId="49" fontId="13" fillId="5" borderId="1" xfId="0" applyNumberFormat="1" applyFont="1" applyFill="1" applyBorder="1" applyAlignment="1">
      <alignment horizontal="center" vertical="center" wrapText="1"/>
    </xf>
    <xf numFmtId="0" fontId="13" fillId="5" borderId="4" xfId="0" applyFont="1" applyFill="1" applyBorder="1" applyAlignment="1">
      <alignment vertical="center" wrapText="1"/>
    </xf>
    <xf numFmtId="0" fontId="23" fillId="5" borderId="4" xfId="0" applyFont="1" applyFill="1" applyBorder="1" applyAlignment="1">
      <alignment horizontal="justify" vertical="center" wrapText="1"/>
    </xf>
    <xf numFmtId="0" fontId="13" fillId="5" borderId="4" xfId="0" applyFont="1" applyFill="1" applyBorder="1" applyAlignment="1">
      <alignment horizontal="left" vertical="center" wrapText="1"/>
    </xf>
    <xf numFmtId="164" fontId="23" fillId="0" borderId="4" xfId="0" applyNumberFormat="1" applyFont="1" applyBorder="1" applyAlignment="1">
      <alignment horizontal="center" vertical="center" wrapText="1"/>
    </xf>
    <xf numFmtId="0" fontId="25" fillId="0" borderId="6" xfId="0" applyFont="1" applyBorder="1" applyAlignment="1">
      <alignment horizontal="center" vertical="center" wrapText="1"/>
    </xf>
    <xf numFmtId="0" fontId="30" fillId="0" borderId="6" xfId="0" applyFont="1" applyBorder="1" applyAlignment="1">
      <alignment horizontal="left" vertical="center" wrapText="1"/>
    </xf>
    <xf numFmtId="0" fontId="29" fillId="0" borderId="6" xfId="0" applyFont="1" applyBorder="1" applyAlignment="1">
      <alignment horizontal="left" vertical="center" wrapText="1"/>
    </xf>
    <xf numFmtId="0" fontId="3" fillId="0" borderId="2" xfId="0" applyFont="1" applyBorder="1" applyAlignment="1">
      <alignment horizontal="left" vertical="center" wrapText="1"/>
    </xf>
    <xf numFmtId="49" fontId="3" fillId="0" borderId="2" xfId="0" applyNumberFormat="1" applyFont="1" applyBorder="1" applyAlignment="1">
      <alignment horizontal="center" vertical="center" wrapText="1"/>
    </xf>
    <xf numFmtId="0" fontId="3" fillId="0" borderId="1" xfId="0" applyFont="1" applyBorder="1" applyAlignment="1">
      <alignment horizontal="left" vertical="center" wrapText="1"/>
    </xf>
    <xf numFmtId="0" fontId="31" fillId="0" borderId="0" xfId="0" applyFont="1"/>
    <xf numFmtId="0" fontId="32" fillId="0" borderId="0" xfId="0" applyFont="1"/>
    <xf numFmtId="0" fontId="33" fillId="0" borderId="0" xfId="0" applyFont="1"/>
    <xf numFmtId="0" fontId="34" fillId="0" borderId="6" xfId="0" applyFont="1" applyBorder="1" applyAlignment="1">
      <alignment horizontal="justify" vertical="center" wrapText="1"/>
    </xf>
    <xf numFmtId="0" fontId="35" fillId="0" borderId="0" xfId="0" applyFont="1"/>
    <xf numFmtId="164" fontId="23" fillId="5" borderId="6" xfId="0" applyNumberFormat="1" applyFont="1" applyFill="1" applyBorder="1" applyAlignment="1">
      <alignment horizontal="justify" vertical="center" wrapText="1"/>
    </xf>
    <xf numFmtId="164" fontId="23" fillId="6" borderId="6" xfId="0" applyNumberFormat="1" applyFont="1" applyFill="1" applyBorder="1" applyAlignment="1">
      <alignment horizontal="justify" vertical="center" wrapText="1"/>
    </xf>
    <xf numFmtId="49" fontId="3" fillId="8" borderId="0" xfId="0" applyNumberFormat="1" applyFont="1" applyFill="1" applyAlignment="1">
      <alignment horizontal="center" vertical="center" wrapText="1"/>
    </xf>
    <xf numFmtId="0" fontId="8" fillId="8" borderId="0" xfId="0" applyFont="1" applyFill="1" applyAlignment="1">
      <alignment vertical="center" wrapText="1"/>
    </xf>
    <xf numFmtId="2" fontId="8" fillId="8" borderId="0" xfId="0" applyNumberFormat="1" applyFont="1" applyFill="1" applyAlignment="1">
      <alignment horizontal="center" vertical="center" wrapText="1"/>
    </xf>
    <xf numFmtId="0" fontId="8" fillId="8" borderId="0" xfId="0" applyFont="1" applyFill="1" applyAlignment="1">
      <alignment horizontal="justify" vertical="center" wrapText="1"/>
    </xf>
    <xf numFmtId="0" fontId="3" fillId="8" borderId="0" xfId="0" applyFont="1" applyFill="1" applyAlignment="1">
      <alignment vertical="center" wrapText="1"/>
    </xf>
    <xf numFmtId="0" fontId="9" fillId="8" borderId="0" xfId="0" applyFont="1" applyFill="1" applyAlignment="1">
      <alignment horizontal="justify" vertical="center" wrapText="1"/>
    </xf>
    <xf numFmtId="0" fontId="7" fillId="8" borderId="0" xfId="0" applyFont="1" applyFill="1" applyAlignment="1">
      <alignment horizontal="justify" vertical="center" wrapText="1"/>
    </xf>
    <xf numFmtId="164" fontId="25" fillId="0" borderId="6" xfId="0" applyNumberFormat="1" applyFont="1" applyBorder="1" applyAlignment="1">
      <alignment horizontal="center" vertical="center" wrapText="1"/>
    </xf>
    <xf numFmtId="0" fontId="30" fillId="0" borderId="6" xfId="0" applyFont="1" applyBorder="1" applyAlignment="1">
      <alignment horizontal="center" vertical="center" wrapText="1"/>
    </xf>
    <xf numFmtId="164" fontId="30" fillId="0" borderId="6" xfId="0" applyNumberFormat="1" applyFont="1" applyBorder="1" applyAlignment="1">
      <alignment horizontal="center" vertical="center" wrapText="1"/>
    </xf>
    <xf numFmtId="164" fontId="16" fillId="0" borderId="0" xfId="0" applyNumberFormat="1" applyFont="1"/>
    <xf numFmtId="0" fontId="23" fillId="0" borderId="6" xfId="0" applyFont="1" applyBorder="1" applyAlignment="1">
      <alignment horizontal="center" wrapText="1"/>
    </xf>
    <xf numFmtId="164" fontId="36" fillId="0" borderId="6" xfId="0" applyNumberFormat="1" applyFont="1" applyBorder="1" applyAlignment="1">
      <alignment horizontal="center" vertical="center" wrapText="1"/>
    </xf>
    <xf numFmtId="0" fontId="17" fillId="0" borderId="6" xfId="0" applyFont="1" applyBorder="1" applyAlignment="1">
      <alignment horizontal="center" vertical="center" wrapText="1"/>
    </xf>
    <xf numFmtId="164" fontId="17" fillId="0" borderId="6" xfId="0" applyNumberFormat="1" applyFont="1" applyBorder="1" applyAlignment="1">
      <alignment horizontal="center" vertical="center" wrapText="1"/>
    </xf>
    <xf numFmtId="0" fontId="30" fillId="0" borderId="2" xfId="0" applyFont="1" applyBorder="1" applyAlignment="1">
      <alignment horizontal="left" vertical="center" wrapText="1"/>
    </xf>
    <xf numFmtId="49" fontId="30" fillId="0" borderId="11" xfId="0" applyNumberFormat="1" applyFont="1" applyBorder="1" applyAlignment="1">
      <alignment horizontal="center" vertical="top"/>
    </xf>
    <xf numFmtId="49" fontId="30" fillId="0" borderId="13" xfId="0" applyNumberFormat="1" applyFont="1" applyBorder="1" applyAlignment="1">
      <alignment horizontal="center" vertical="top"/>
    </xf>
    <xf numFmtId="164" fontId="31" fillId="0" borderId="0" xfId="0" applyNumberFormat="1" applyFont="1"/>
    <xf numFmtId="164" fontId="29" fillId="0" borderId="6" xfId="0" applyNumberFormat="1" applyFont="1" applyBorder="1" applyAlignment="1">
      <alignment horizontal="center" vertical="center" wrapText="1"/>
    </xf>
    <xf numFmtId="164" fontId="29" fillId="8" borderId="6" xfId="0" applyNumberFormat="1" applyFont="1" applyFill="1" applyBorder="1" applyAlignment="1">
      <alignment horizontal="center" vertical="center" wrapText="1"/>
    </xf>
    <xf numFmtId="164" fontId="37" fillId="4" borderId="6" xfId="0" applyNumberFormat="1" applyFont="1" applyFill="1" applyBorder="1" applyAlignment="1">
      <alignment horizontal="center" vertical="center" wrapText="1"/>
    </xf>
    <xf numFmtId="0" fontId="37" fillId="0" borderId="6" xfId="0" applyFont="1" applyBorder="1" applyAlignment="1">
      <alignment horizontal="center" vertical="center" wrapText="1"/>
    </xf>
    <xf numFmtId="0" fontId="34" fillId="0" borderId="6" xfId="0" applyFont="1" applyBorder="1" applyAlignment="1">
      <alignment horizontal="center" vertical="center" wrapText="1"/>
    </xf>
    <xf numFmtId="0" fontId="30" fillId="0" borderId="6" xfId="0" applyFont="1" applyBorder="1" applyAlignment="1">
      <alignment horizontal="center" wrapText="1"/>
    </xf>
    <xf numFmtId="164" fontId="34" fillId="0" borderId="6"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1" fillId="0" borderId="0" xfId="0" applyFont="1" applyAlignment="1">
      <alignment horizontal="left" wrapText="1"/>
    </xf>
    <xf numFmtId="0" fontId="1" fillId="0" borderId="0" xfId="0" applyFont="1" applyAlignment="1">
      <alignment horizontal="left"/>
    </xf>
    <xf numFmtId="0" fontId="28" fillId="0" borderId="0" xfId="0" applyFont="1" applyAlignment="1">
      <alignment horizontal="left" vertical="top" wrapText="1"/>
    </xf>
    <xf numFmtId="0" fontId="9" fillId="4" borderId="8" xfId="0" applyFont="1" applyFill="1" applyBorder="1" applyAlignment="1">
      <alignment vertical="center" wrapText="1"/>
    </xf>
    <xf numFmtId="0" fontId="9" fillId="4" borderId="4" xfId="0" applyFont="1" applyFill="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4" borderId="4" xfId="0" applyFont="1" applyFill="1" applyBorder="1" applyAlignment="1">
      <alignment vertical="center" wrapText="1"/>
    </xf>
    <xf numFmtId="0" fontId="7" fillId="3"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25" fillId="3" borderId="8" xfId="0" applyFont="1" applyFill="1" applyBorder="1" applyAlignment="1">
      <alignment horizontal="left" vertical="center" wrapText="1"/>
    </xf>
    <xf numFmtId="0" fontId="25" fillId="3" borderId="4" xfId="0" applyFont="1" applyFill="1" applyBorder="1" applyAlignment="1">
      <alignment horizontal="lef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2" fillId="0" borderId="0" xfId="0" applyFont="1" applyAlignment="1">
      <alignment horizontal="left" vertical="center"/>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13"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3" xfId="0" applyFont="1" applyBorder="1" applyAlignment="1">
      <alignment horizontal="left" vertical="top" wrapText="1"/>
    </xf>
    <xf numFmtId="49" fontId="13" fillId="0" borderId="11"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0" fontId="30" fillId="0" borderId="2" xfId="0" applyFont="1" applyBorder="1" applyAlignment="1">
      <alignment horizontal="left" vertical="center" wrapText="1"/>
    </xf>
    <xf numFmtId="0" fontId="30" fillId="0" borderId="11" xfId="0" applyFont="1" applyBorder="1" applyAlignment="1">
      <alignment horizontal="left" vertical="center" wrapText="1"/>
    </xf>
    <xf numFmtId="0" fontId="30" fillId="0" borderId="3" xfId="0" applyFont="1" applyBorder="1" applyAlignment="1">
      <alignment horizontal="left" vertical="center" wrapText="1"/>
    </xf>
    <xf numFmtId="0" fontId="23" fillId="0" borderId="2" xfId="0" applyFont="1" applyBorder="1" applyAlignment="1">
      <alignment horizontal="left" vertical="center" wrapText="1"/>
    </xf>
    <xf numFmtId="0" fontId="23" fillId="0" borderId="11" xfId="0" applyFont="1" applyBorder="1" applyAlignment="1">
      <alignment horizontal="left" vertical="center" wrapText="1"/>
    </xf>
    <xf numFmtId="0" fontId="23" fillId="0" borderId="3" xfId="0" applyFont="1" applyBorder="1" applyAlignment="1">
      <alignment horizontal="left" vertical="center" wrapText="1"/>
    </xf>
    <xf numFmtId="49" fontId="13" fillId="0" borderId="2" xfId="0" applyNumberFormat="1" applyFont="1" applyBorder="1" applyAlignment="1">
      <alignment horizontal="center" vertical="top" wrapText="1"/>
    </xf>
    <xf numFmtId="49" fontId="13" fillId="0" borderId="11" xfId="0" applyNumberFormat="1" applyFont="1" applyBorder="1" applyAlignment="1">
      <alignment horizontal="center" vertical="top" wrapText="1"/>
    </xf>
    <xf numFmtId="49" fontId="13" fillId="0" borderId="3" xfId="0" applyNumberFormat="1" applyFont="1" applyBorder="1" applyAlignment="1">
      <alignment horizontal="center" vertical="top" wrapText="1"/>
    </xf>
    <xf numFmtId="0" fontId="30" fillId="0" borderId="2" xfId="0" applyFont="1" applyBorder="1" applyAlignment="1">
      <alignment horizontal="left" vertical="top" wrapText="1"/>
    </xf>
    <xf numFmtId="0" fontId="30" fillId="0" borderId="11" xfId="0" applyFont="1" applyBorder="1" applyAlignment="1">
      <alignment horizontal="left" vertical="top" wrapText="1"/>
    </xf>
    <xf numFmtId="0" fontId="30" fillId="0" borderId="3" xfId="0" applyFont="1" applyBorder="1" applyAlignment="1">
      <alignment horizontal="left" vertical="top" wrapText="1"/>
    </xf>
    <xf numFmtId="49" fontId="13" fillId="0" borderId="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49" fontId="13" fillId="0" borderId="2" xfId="0" applyNumberFormat="1" applyFont="1" applyBorder="1" applyAlignment="1">
      <alignment horizontal="left" vertical="top" wrapText="1"/>
    </xf>
    <xf numFmtId="49" fontId="13" fillId="0" borderId="11" xfId="0" applyNumberFormat="1" applyFont="1" applyBorder="1" applyAlignment="1">
      <alignment horizontal="left" vertical="top" wrapText="1"/>
    </xf>
    <xf numFmtId="49" fontId="13" fillId="0" borderId="3" xfId="0" applyNumberFormat="1" applyFont="1" applyBorder="1" applyAlignment="1">
      <alignment horizontal="left" vertical="top" wrapText="1"/>
    </xf>
    <xf numFmtId="0" fontId="11" fillId="0" borderId="0" xfId="0" applyFont="1" applyAlignment="1">
      <alignment horizontal="left" vertical="top"/>
    </xf>
    <xf numFmtId="49" fontId="8" fillId="0" borderId="2"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49" fontId="23" fillId="0" borderId="2" xfId="0" applyNumberFormat="1" applyFont="1" applyBorder="1" applyAlignment="1">
      <alignment horizontal="center" vertical="center" wrapText="1"/>
    </xf>
    <xf numFmtId="49" fontId="23" fillId="0" borderId="11" xfId="0" applyNumberFormat="1" applyFont="1" applyBorder="1" applyAlignment="1">
      <alignment horizontal="center" vertical="center" wrapText="1"/>
    </xf>
    <xf numFmtId="49" fontId="23" fillId="0" borderId="3"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0" fontId="16" fillId="3" borderId="12" xfId="0" applyFont="1" applyFill="1" applyBorder="1" applyAlignment="1">
      <alignment horizontal="center" wrapText="1"/>
    </xf>
    <xf numFmtId="0" fontId="0" fillId="0" borderId="12" xfId="0" applyBorder="1" applyAlignment="1">
      <alignment horizontal="center" wrapText="1"/>
    </xf>
    <xf numFmtId="49" fontId="3" fillId="0" borderId="1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7" fillId="0" borderId="2" xfId="0" applyFont="1" applyBorder="1" applyAlignment="1">
      <alignment horizontal="justify" vertical="top" wrapText="1"/>
    </xf>
    <xf numFmtId="0" fontId="7" fillId="0" borderId="11" xfId="0" applyFont="1" applyBorder="1" applyAlignment="1">
      <alignment horizontal="justify" vertical="top" wrapText="1"/>
    </xf>
    <xf numFmtId="0" fontId="0" fillId="0" borderId="11" xfId="0" applyBorder="1" applyAlignment="1">
      <alignment horizontal="justify" vertical="top" wrapText="1"/>
    </xf>
    <xf numFmtId="0" fontId="0" fillId="0" borderId="3" xfId="0" applyBorder="1" applyAlignment="1">
      <alignment horizontal="justify" vertical="top" wrapText="1"/>
    </xf>
    <xf numFmtId="0" fontId="30" fillId="0" borderId="11" xfId="0" applyFont="1" applyBorder="1" applyAlignment="1">
      <alignment horizontal="left" vertical="center"/>
    </xf>
    <xf numFmtId="0" fontId="30" fillId="0" borderId="3" xfId="0" applyFont="1" applyBorder="1" applyAlignment="1">
      <alignment horizontal="left" vertical="center"/>
    </xf>
    <xf numFmtId="0" fontId="13" fillId="0" borderId="2" xfId="0" applyFont="1" applyBorder="1" applyAlignment="1">
      <alignment vertical="top" wrapText="1"/>
    </xf>
    <xf numFmtId="0" fontId="13" fillId="0" borderId="11" xfId="0" applyFont="1" applyBorder="1" applyAlignment="1">
      <alignment vertical="top" wrapText="1"/>
    </xf>
    <xf numFmtId="0" fontId="13" fillId="0" borderId="3" xfId="0" applyFont="1" applyBorder="1" applyAlignment="1">
      <alignment vertical="top" wrapText="1"/>
    </xf>
    <xf numFmtId="0" fontId="23" fillId="0" borderId="2" xfId="0" applyFont="1" applyBorder="1" applyAlignment="1">
      <alignment vertical="center" wrapText="1"/>
    </xf>
    <xf numFmtId="0" fontId="23" fillId="0" borderId="11" xfId="0" applyFont="1" applyBorder="1" applyAlignment="1">
      <alignment vertical="center" wrapText="1"/>
    </xf>
    <xf numFmtId="0" fontId="23" fillId="0" borderId="3" xfId="0" applyFont="1" applyBorder="1" applyAlignment="1">
      <alignment vertical="center" wrapText="1"/>
    </xf>
    <xf numFmtId="0" fontId="3" fillId="3" borderId="2"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3" xfId="0" applyFont="1" applyFill="1" applyBorder="1" applyAlignment="1">
      <alignment horizontal="left" vertical="top" wrapText="1"/>
    </xf>
    <xf numFmtId="0" fontId="7" fillId="0" borderId="2" xfId="0" applyFont="1" applyBorder="1" applyAlignment="1">
      <alignment horizontal="justify" vertical="center" wrapText="1"/>
    </xf>
    <xf numFmtId="0" fontId="0" fillId="0" borderId="11" xfId="0" applyBorder="1"/>
    <xf numFmtId="0" fontId="7" fillId="0" borderId="2" xfId="0" applyFont="1" applyBorder="1" applyAlignment="1">
      <alignment horizontal="justify" vertical="top"/>
    </xf>
    <xf numFmtId="0" fontId="0" fillId="0" borderId="11" xfId="0" applyBorder="1" applyAlignment="1">
      <alignment horizontal="justify" vertical="top"/>
    </xf>
  </cellXfs>
  <cellStyles count="4">
    <cellStyle name="Įprastas" xfId="0" builtinId="0"/>
    <cellStyle name="Įprastas 3" xfId="1"/>
    <cellStyle name="Įprastas 4" xfId="2"/>
    <cellStyle name="Įprastas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25"/>
  <sheetViews>
    <sheetView workbookViewId="0">
      <selection activeCell="H5" sqref="H5"/>
    </sheetView>
  </sheetViews>
  <sheetFormatPr defaultRowHeight="14.4" x14ac:dyDescent="0.3"/>
  <cols>
    <col min="1" max="1" width="19.33203125" customWidth="1"/>
    <col min="2" max="2" width="43.5546875" customWidth="1"/>
    <col min="3" max="5" width="13.33203125" customWidth="1"/>
    <col min="6" max="6" width="23.109375" customWidth="1"/>
  </cols>
  <sheetData>
    <row r="1" spans="1:8" ht="99" customHeight="1" x14ac:dyDescent="0.3">
      <c r="C1" s="216" t="s">
        <v>666</v>
      </c>
      <c r="D1" s="217"/>
      <c r="E1" s="217"/>
    </row>
    <row r="2" spans="1:8" ht="26.4" customHeight="1" x14ac:dyDescent="0.3">
      <c r="A2" s="218" t="s">
        <v>605</v>
      </c>
      <c r="B2" s="218"/>
      <c r="C2" s="218"/>
      <c r="D2" s="218"/>
      <c r="E2" s="218"/>
    </row>
    <row r="3" spans="1:8" ht="15.6" x14ac:dyDescent="0.3">
      <c r="A3" s="234" t="s">
        <v>606</v>
      </c>
      <c r="B3" s="234"/>
      <c r="C3" s="234"/>
      <c r="D3" s="234"/>
      <c r="E3" s="234"/>
      <c r="F3" s="234"/>
      <c r="G3" s="234"/>
      <c r="H3" s="234"/>
    </row>
    <row r="4" spans="1:8" ht="16.2" thickBot="1" x14ac:dyDescent="0.35">
      <c r="A4" s="1"/>
      <c r="B4" s="1"/>
      <c r="C4" s="1"/>
      <c r="D4" s="1"/>
      <c r="E4" s="1"/>
      <c r="F4" s="1"/>
      <c r="G4" s="1"/>
      <c r="H4" s="1"/>
    </row>
    <row r="5" spans="1:8" ht="34.799999999999997" thickBot="1" x14ac:dyDescent="0.35">
      <c r="A5" s="2" t="s">
        <v>0</v>
      </c>
      <c r="B5" s="3" t="s">
        <v>1</v>
      </c>
      <c r="C5" s="8" t="s">
        <v>24</v>
      </c>
      <c r="D5" s="8" t="s">
        <v>25</v>
      </c>
      <c r="E5" s="8" t="s">
        <v>26</v>
      </c>
      <c r="F5" s="1"/>
      <c r="G5" s="1"/>
      <c r="H5" s="1"/>
    </row>
    <row r="6" spans="1:8" ht="16.2" thickBot="1" x14ac:dyDescent="0.35">
      <c r="A6" s="4">
        <v>1</v>
      </c>
      <c r="B6" s="5">
        <v>2</v>
      </c>
      <c r="C6" s="5">
        <v>3</v>
      </c>
      <c r="D6" s="5">
        <v>4</v>
      </c>
      <c r="E6" s="5">
        <v>5</v>
      </c>
      <c r="F6" s="1"/>
      <c r="G6" s="1"/>
      <c r="H6" s="1"/>
    </row>
    <row r="7" spans="1:8" ht="16.2" thickBot="1" x14ac:dyDescent="0.35">
      <c r="A7" s="6"/>
      <c r="B7" s="77" t="s">
        <v>85</v>
      </c>
      <c r="C7" s="7"/>
      <c r="D7" s="7"/>
      <c r="E7" s="7"/>
      <c r="F7" s="1"/>
      <c r="G7" s="1"/>
      <c r="H7" s="1"/>
    </row>
    <row r="8" spans="1:8" ht="16.2" customHeight="1" thickBot="1" x14ac:dyDescent="0.35">
      <c r="A8" s="219" t="s">
        <v>20</v>
      </c>
      <c r="B8" s="220"/>
      <c r="C8" s="14">
        <f>C10+C13+C23</f>
        <v>12275.800000000001</v>
      </c>
      <c r="D8" s="14">
        <f t="shared" ref="D8:E8" si="0">D10+D13+D23</f>
        <v>12852.8</v>
      </c>
      <c r="E8" s="14">
        <f t="shared" si="0"/>
        <v>13434.2</v>
      </c>
      <c r="F8" s="1"/>
      <c r="G8" s="1"/>
      <c r="H8" s="1"/>
    </row>
    <row r="9" spans="1:8" ht="15.6" x14ac:dyDescent="0.3">
      <c r="A9" s="230" t="s">
        <v>2</v>
      </c>
      <c r="B9" s="231"/>
      <c r="C9" s="13"/>
      <c r="D9" s="13"/>
      <c r="E9" s="13"/>
      <c r="F9" s="1"/>
      <c r="G9" s="1"/>
      <c r="H9" s="1"/>
    </row>
    <row r="10" spans="1:8" ht="16.2" customHeight="1" thickBot="1" x14ac:dyDescent="0.35">
      <c r="A10" s="232" t="s">
        <v>8</v>
      </c>
      <c r="B10" s="233"/>
      <c r="C10" s="6">
        <f>C11+C12</f>
        <v>11538.2</v>
      </c>
      <c r="D10" s="87">
        <f t="shared" ref="D10:E10" si="1">D11+D12</f>
        <v>12152.5</v>
      </c>
      <c r="E10" s="6">
        <f t="shared" si="1"/>
        <v>12795.2</v>
      </c>
      <c r="F10" s="1"/>
      <c r="G10" s="1"/>
      <c r="H10" s="1"/>
    </row>
    <row r="11" spans="1:8" ht="16.2" customHeight="1" thickBot="1" x14ac:dyDescent="0.35">
      <c r="A11" s="223" t="s">
        <v>86</v>
      </c>
      <c r="B11" s="224"/>
      <c r="C11" s="31">
        <v>11538.2</v>
      </c>
      <c r="D11" s="86">
        <v>12152.5</v>
      </c>
      <c r="E11" s="31">
        <v>12795.2</v>
      </c>
      <c r="F11" s="1"/>
      <c r="G11" s="1"/>
      <c r="H11" s="1"/>
    </row>
    <row r="12" spans="1:8" ht="16.2" customHeight="1" thickBot="1" x14ac:dyDescent="0.35">
      <c r="A12" s="223" t="s">
        <v>7</v>
      </c>
      <c r="B12" s="224"/>
      <c r="C12" s="31"/>
      <c r="D12" s="7"/>
      <c r="E12" s="7"/>
      <c r="F12" s="1"/>
      <c r="G12" s="1"/>
      <c r="H12" s="1"/>
    </row>
    <row r="13" spans="1:8" ht="16.2" customHeight="1" thickBot="1" x14ac:dyDescent="0.35">
      <c r="A13" s="223" t="s">
        <v>9</v>
      </c>
      <c r="B13" s="224"/>
      <c r="C13" s="7">
        <f>C14+C15+C16+C17+C18+C19</f>
        <v>737.6</v>
      </c>
      <c r="D13" s="85">
        <f t="shared" ref="D13:E13" si="2">D14+D15+D16+D17+D18+D19</f>
        <v>700.3</v>
      </c>
      <c r="E13" s="85">
        <f t="shared" si="2"/>
        <v>639</v>
      </c>
      <c r="F13" s="1"/>
      <c r="G13" s="1"/>
      <c r="H13" s="1"/>
    </row>
    <row r="14" spans="1:8" ht="16.2" customHeight="1" thickBot="1" x14ac:dyDescent="0.35">
      <c r="A14" s="223" t="s">
        <v>10</v>
      </c>
      <c r="B14" s="224"/>
      <c r="C14" s="214">
        <v>73.7</v>
      </c>
      <c r="D14" s="85"/>
      <c r="E14" s="85"/>
      <c r="F14" s="1"/>
      <c r="G14" s="1"/>
      <c r="H14" s="1"/>
    </row>
    <row r="15" spans="1:8" ht="31.95" customHeight="1" thickBot="1" x14ac:dyDescent="0.35">
      <c r="A15" s="223" t="s">
        <v>11</v>
      </c>
      <c r="B15" s="224"/>
      <c r="C15" s="212">
        <v>663.9</v>
      </c>
      <c r="D15" s="86">
        <v>700.3</v>
      </c>
      <c r="E15" s="86">
        <v>639</v>
      </c>
      <c r="F15" s="1"/>
      <c r="G15" s="1"/>
      <c r="H15" s="1"/>
    </row>
    <row r="16" spans="1:8" ht="25.95" customHeight="1" thickBot="1" x14ac:dyDescent="0.35">
      <c r="A16" s="223" t="s">
        <v>12</v>
      </c>
      <c r="B16" s="224"/>
      <c r="C16" s="31"/>
      <c r="D16" s="7"/>
      <c r="E16" s="7"/>
      <c r="F16" s="1"/>
      <c r="G16" s="1"/>
      <c r="H16" s="1"/>
    </row>
    <row r="17" spans="1:8" ht="23.4" customHeight="1" thickBot="1" x14ac:dyDescent="0.35">
      <c r="A17" s="223" t="s">
        <v>13</v>
      </c>
      <c r="B17" s="224"/>
      <c r="C17" s="31"/>
      <c r="D17" s="7"/>
      <c r="E17" s="7"/>
      <c r="F17" s="1"/>
      <c r="G17" s="1"/>
      <c r="H17" s="1"/>
    </row>
    <row r="18" spans="1:8" ht="26.4" customHeight="1" thickBot="1" x14ac:dyDescent="0.35">
      <c r="A18" s="223" t="s">
        <v>14</v>
      </c>
      <c r="B18" s="224"/>
      <c r="C18" s="31"/>
      <c r="D18" s="7"/>
      <c r="E18" s="7"/>
      <c r="F18" s="1"/>
      <c r="G18" s="1"/>
      <c r="H18" s="1"/>
    </row>
    <row r="19" spans="1:8" ht="16.2" customHeight="1" thickBot="1" x14ac:dyDescent="0.35">
      <c r="A19" s="221" t="s">
        <v>15</v>
      </c>
      <c r="B19" s="222"/>
      <c r="C19" s="31"/>
      <c r="D19" s="7"/>
      <c r="E19" s="7"/>
      <c r="F19" s="1"/>
      <c r="G19" s="1"/>
      <c r="H19" s="1"/>
    </row>
    <row r="20" spans="1:8" ht="16.2" customHeight="1" thickBot="1" x14ac:dyDescent="0.35">
      <c r="A20" s="221" t="s">
        <v>16</v>
      </c>
      <c r="B20" s="222"/>
      <c r="C20" s="7"/>
      <c r="D20" s="7"/>
      <c r="E20" s="7"/>
      <c r="F20" s="1"/>
      <c r="G20" s="1"/>
      <c r="H20" s="1"/>
    </row>
    <row r="21" spans="1:8" ht="16.2" customHeight="1" thickBot="1" x14ac:dyDescent="0.35">
      <c r="A21" s="221" t="s">
        <v>17</v>
      </c>
      <c r="B21" s="222"/>
      <c r="C21" s="7"/>
      <c r="D21" s="7"/>
      <c r="E21" s="7"/>
      <c r="F21" s="1"/>
      <c r="G21" s="1"/>
      <c r="H21" s="1"/>
    </row>
    <row r="22" spans="1:8" ht="16.2" thickBot="1" x14ac:dyDescent="0.35">
      <c r="A22" s="221" t="s">
        <v>18</v>
      </c>
      <c r="B22" s="222"/>
      <c r="C22" s="7"/>
      <c r="D22" s="7"/>
      <c r="E22" s="7"/>
      <c r="F22" s="1"/>
      <c r="G22" s="1"/>
      <c r="H22" s="1"/>
    </row>
    <row r="23" spans="1:8" ht="16.2" customHeight="1" thickBot="1" x14ac:dyDescent="0.35">
      <c r="A23" s="221" t="s">
        <v>87</v>
      </c>
      <c r="B23" s="222"/>
      <c r="C23" s="31">
        <f>C24+C25</f>
        <v>0</v>
      </c>
      <c r="D23" s="7"/>
      <c r="E23" s="7"/>
      <c r="F23" s="1"/>
      <c r="G23" s="1"/>
      <c r="H23" s="1"/>
    </row>
    <row r="24" spans="1:8" ht="16.2" customHeight="1" thickBot="1" x14ac:dyDescent="0.35">
      <c r="A24" s="223" t="s">
        <v>88</v>
      </c>
      <c r="B24" s="224"/>
      <c r="C24" s="31"/>
      <c r="D24" s="7"/>
      <c r="E24" s="7"/>
      <c r="F24" s="1"/>
      <c r="G24" s="1"/>
      <c r="H24" s="1"/>
    </row>
    <row r="25" spans="1:8" ht="16.2" customHeight="1" thickBot="1" x14ac:dyDescent="0.35">
      <c r="A25" s="223" t="s">
        <v>89</v>
      </c>
      <c r="B25" s="224"/>
      <c r="C25" s="31"/>
      <c r="D25" s="7"/>
      <c r="E25" s="7"/>
      <c r="F25" s="1"/>
      <c r="G25" s="1"/>
      <c r="H25" s="1"/>
    </row>
    <row r="26" spans="1:8" ht="27" customHeight="1" thickBot="1" x14ac:dyDescent="0.35">
      <c r="A26" s="219" t="s">
        <v>19</v>
      </c>
      <c r="B26" s="225"/>
      <c r="C26" s="14">
        <f>C27*1</f>
        <v>0</v>
      </c>
      <c r="D26" s="14">
        <f t="shared" ref="D26:E26" si="3">D27*1</f>
        <v>0</v>
      </c>
      <c r="E26" s="14">
        <f t="shared" si="3"/>
        <v>0</v>
      </c>
      <c r="F26" s="1"/>
      <c r="G26" s="1"/>
      <c r="H26" s="1"/>
    </row>
    <row r="27" spans="1:8" ht="18.600000000000001" customHeight="1" thickBot="1" x14ac:dyDescent="0.35">
      <c r="A27" s="226" t="s">
        <v>21</v>
      </c>
      <c r="B27" s="227"/>
      <c r="C27" s="32"/>
      <c r="D27" s="15"/>
      <c r="E27" s="15"/>
      <c r="F27" s="1"/>
      <c r="G27" s="1"/>
      <c r="H27" s="1"/>
    </row>
    <row r="28" spans="1:8" ht="18.600000000000001" customHeight="1" thickBot="1" x14ac:dyDescent="0.35">
      <c r="A28" s="228" t="s">
        <v>550</v>
      </c>
      <c r="B28" s="229"/>
      <c r="C28" s="32"/>
      <c r="D28" s="15"/>
      <c r="E28" s="15"/>
      <c r="F28" s="1"/>
      <c r="G28" s="1"/>
      <c r="H28" s="1"/>
    </row>
    <row r="29" spans="1:8" ht="16.2" customHeight="1" thickBot="1" x14ac:dyDescent="0.35">
      <c r="A29" s="219" t="s">
        <v>22</v>
      </c>
      <c r="B29" s="220"/>
      <c r="C29" s="14">
        <f>C8+C26</f>
        <v>12275.800000000001</v>
      </c>
      <c r="D29" s="14">
        <f t="shared" ref="D29:E29" si="4">D8+D26</f>
        <v>12852.8</v>
      </c>
      <c r="E29" s="14">
        <f t="shared" si="4"/>
        <v>13434.2</v>
      </c>
      <c r="F29" s="1"/>
      <c r="G29" s="1"/>
      <c r="H29" s="1"/>
    </row>
    <row r="30" spans="1:8" ht="24" customHeight="1" thickBot="1" x14ac:dyDescent="0.35">
      <c r="A30" s="221" t="s">
        <v>3</v>
      </c>
      <c r="B30" s="222"/>
      <c r="C30" s="7"/>
      <c r="D30" s="7"/>
      <c r="E30" s="7"/>
      <c r="F30" s="1"/>
      <c r="G30" s="1"/>
      <c r="H30" s="1"/>
    </row>
    <row r="31" spans="1:8" ht="26.4" customHeight="1" thickBot="1" x14ac:dyDescent="0.35">
      <c r="A31" s="221" t="s">
        <v>4</v>
      </c>
      <c r="B31" s="222"/>
      <c r="C31" s="85">
        <v>-1277</v>
      </c>
      <c r="D31" s="7">
        <f>D29-C29</f>
        <v>576.99999999999818</v>
      </c>
      <c r="E31" s="7">
        <f>E29-D29</f>
        <v>581.40000000000146</v>
      </c>
      <c r="F31" s="1"/>
      <c r="G31" s="1"/>
      <c r="H31" s="1"/>
    </row>
    <row r="32" spans="1:8" ht="16.2" thickBot="1" x14ac:dyDescent="0.35">
      <c r="A32" s="1"/>
      <c r="B32" s="1"/>
      <c r="C32" s="1"/>
      <c r="D32" s="1"/>
      <c r="E32" s="1"/>
      <c r="F32" s="1"/>
      <c r="G32" s="1"/>
      <c r="H32" s="1"/>
    </row>
    <row r="33" spans="1:8" ht="34.799999999999997" thickBot="1" x14ac:dyDescent="0.35">
      <c r="A33" s="2" t="s">
        <v>0</v>
      </c>
      <c r="B33" s="3" t="s">
        <v>1</v>
      </c>
      <c r="C33" s="8" t="s">
        <v>24</v>
      </c>
      <c r="D33" s="8" t="s">
        <v>25</v>
      </c>
      <c r="E33" s="8" t="s">
        <v>26</v>
      </c>
      <c r="F33" s="1"/>
      <c r="G33" s="1"/>
      <c r="H33" s="1"/>
    </row>
    <row r="34" spans="1:8" ht="16.2" thickBot="1" x14ac:dyDescent="0.35">
      <c r="A34" s="4">
        <v>1</v>
      </c>
      <c r="B34" s="5">
        <v>2</v>
      </c>
      <c r="C34" s="5">
        <v>3</v>
      </c>
      <c r="D34" s="5">
        <v>4</v>
      </c>
      <c r="E34" s="5">
        <v>5</v>
      </c>
      <c r="F34" s="1"/>
      <c r="G34" s="1"/>
      <c r="H34" s="1"/>
    </row>
    <row r="35" spans="1:8" ht="16.2" thickBot="1" x14ac:dyDescent="0.35">
      <c r="A35" s="6"/>
      <c r="B35" s="77" t="s">
        <v>553</v>
      </c>
      <c r="C35" s="7"/>
      <c r="D35" s="7"/>
      <c r="E35" s="7"/>
      <c r="F35" s="1"/>
      <c r="G35" s="1"/>
      <c r="H35" s="1"/>
    </row>
    <row r="36" spans="1:8" ht="18.600000000000001" customHeight="1" thickBot="1" x14ac:dyDescent="0.35">
      <c r="A36" s="219" t="s">
        <v>20</v>
      </c>
      <c r="B36" s="220"/>
      <c r="C36" s="84">
        <f>C38+C41+C48+C49+C50+C51</f>
        <v>29087</v>
      </c>
      <c r="D36" s="84">
        <f t="shared" ref="D36:E36" si="5">D38+D41+D48+D49+D50+D51</f>
        <v>24697</v>
      </c>
      <c r="E36" s="84">
        <f t="shared" si="5"/>
        <v>6841.6</v>
      </c>
      <c r="F36" s="1"/>
      <c r="G36" s="1"/>
      <c r="H36" s="1"/>
    </row>
    <row r="37" spans="1:8" ht="15.6" x14ac:dyDescent="0.3">
      <c r="A37" s="230" t="s">
        <v>2</v>
      </c>
      <c r="B37" s="231"/>
      <c r="C37" s="146"/>
      <c r="D37" s="146"/>
      <c r="E37" s="146"/>
      <c r="F37" s="1"/>
      <c r="G37" s="1"/>
      <c r="H37" s="1"/>
    </row>
    <row r="38" spans="1:8" ht="24.6" customHeight="1" thickBot="1" x14ac:dyDescent="0.35">
      <c r="A38" s="232" t="s">
        <v>8</v>
      </c>
      <c r="B38" s="233"/>
      <c r="C38" s="87">
        <f>C39+C40</f>
        <v>1240</v>
      </c>
      <c r="D38" s="87">
        <f t="shared" ref="D38:E38" si="6">D39+D40</f>
        <v>13682.1</v>
      </c>
      <c r="E38" s="87">
        <f t="shared" si="6"/>
        <v>479</v>
      </c>
      <c r="F38" s="1"/>
      <c r="G38" s="1"/>
      <c r="H38" s="1"/>
    </row>
    <row r="39" spans="1:8" ht="24.6" customHeight="1" thickBot="1" x14ac:dyDescent="0.35">
      <c r="A39" s="223" t="s">
        <v>86</v>
      </c>
      <c r="B39" s="224"/>
      <c r="C39" s="86">
        <v>1240</v>
      </c>
      <c r="D39" s="86">
        <v>13682.1</v>
      </c>
      <c r="E39" s="86">
        <v>479</v>
      </c>
      <c r="F39" s="1"/>
      <c r="G39" s="1"/>
      <c r="H39" s="1"/>
    </row>
    <row r="40" spans="1:8" ht="16.2" thickBot="1" x14ac:dyDescent="0.35">
      <c r="A40" s="223" t="s">
        <v>7</v>
      </c>
      <c r="B40" s="224"/>
      <c r="C40" s="86"/>
      <c r="D40" s="85"/>
      <c r="E40" s="85"/>
      <c r="F40" s="1"/>
      <c r="G40" s="1"/>
      <c r="H40" s="1"/>
    </row>
    <row r="41" spans="1:8" ht="18.600000000000001" customHeight="1" thickBot="1" x14ac:dyDescent="0.35">
      <c r="A41" s="223" t="s">
        <v>9</v>
      </c>
      <c r="B41" s="224"/>
      <c r="C41" s="85">
        <f>C42+C43+C44+C45+C46+C47</f>
        <v>5389</v>
      </c>
      <c r="D41" s="85">
        <f t="shared" ref="D41:E41" si="7">D42+D43+D44+D45+D46+D47</f>
        <v>6080</v>
      </c>
      <c r="E41" s="85">
        <f t="shared" si="7"/>
        <v>0</v>
      </c>
      <c r="F41" s="1"/>
      <c r="G41" s="1"/>
      <c r="H41" s="1"/>
    </row>
    <row r="42" spans="1:8" ht="21.6" customHeight="1" thickBot="1" x14ac:dyDescent="0.35">
      <c r="A42" s="223" t="s">
        <v>10</v>
      </c>
      <c r="B42" s="224"/>
      <c r="C42" s="86"/>
      <c r="D42" s="85"/>
      <c r="E42" s="85"/>
      <c r="F42" s="1"/>
      <c r="G42" s="1"/>
      <c r="H42" s="1"/>
    </row>
    <row r="43" spans="1:8" ht="28.2" customHeight="1" thickBot="1" x14ac:dyDescent="0.35">
      <c r="A43" s="223" t="s">
        <v>11</v>
      </c>
      <c r="B43" s="224"/>
      <c r="C43" s="86"/>
      <c r="D43" s="85"/>
      <c r="E43" s="85"/>
      <c r="F43" s="1"/>
      <c r="G43" s="1"/>
      <c r="H43" s="1"/>
    </row>
    <row r="44" spans="1:8" ht="27" customHeight="1" thickBot="1" x14ac:dyDescent="0.35">
      <c r="A44" s="223" t="s">
        <v>12</v>
      </c>
      <c r="B44" s="224"/>
      <c r="C44" s="86"/>
      <c r="D44" s="85"/>
      <c r="E44" s="85"/>
      <c r="F44" s="1"/>
      <c r="G44" s="1"/>
      <c r="H44" s="1"/>
    </row>
    <row r="45" spans="1:8" ht="22.95" customHeight="1" thickBot="1" x14ac:dyDescent="0.35">
      <c r="A45" s="223" t="s">
        <v>13</v>
      </c>
      <c r="B45" s="224"/>
      <c r="C45" s="86"/>
      <c r="D45" s="85"/>
      <c r="E45" s="85"/>
      <c r="F45" s="1"/>
      <c r="G45" s="1"/>
      <c r="H45" s="1"/>
    </row>
    <row r="46" spans="1:8" ht="30" customHeight="1" thickBot="1" x14ac:dyDescent="0.35">
      <c r="A46" s="223" t="s">
        <v>14</v>
      </c>
      <c r="B46" s="224"/>
      <c r="C46" s="86"/>
      <c r="D46" s="85"/>
      <c r="E46" s="85"/>
      <c r="F46" s="1"/>
      <c r="G46" s="1"/>
      <c r="H46" s="1"/>
    </row>
    <row r="47" spans="1:8" ht="16.2" thickBot="1" x14ac:dyDescent="0.35">
      <c r="A47" s="221" t="s">
        <v>15</v>
      </c>
      <c r="B47" s="222"/>
      <c r="C47" s="214">
        <v>5389</v>
      </c>
      <c r="D47" s="86">
        <v>6080</v>
      </c>
      <c r="E47" s="86">
        <v>0</v>
      </c>
      <c r="F47" s="1"/>
      <c r="G47" s="1"/>
      <c r="H47" s="1"/>
    </row>
    <row r="48" spans="1:8" ht="23.4" customHeight="1" thickBot="1" x14ac:dyDescent="0.35">
      <c r="A48" s="221" t="s">
        <v>16</v>
      </c>
      <c r="B48" s="222"/>
      <c r="C48" s="85"/>
      <c r="D48" s="85"/>
      <c r="E48" s="85"/>
      <c r="F48" s="1"/>
      <c r="G48" s="1"/>
      <c r="H48" s="1"/>
    </row>
    <row r="49" spans="1:8" ht="19.95" customHeight="1" thickBot="1" x14ac:dyDescent="0.35">
      <c r="A49" s="221" t="s">
        <v>17</v>
      </c>
      <c r="B49" s="222"/>
      <c r="C49" s="214">
        <v>7537.6</v>
      </c>
      <c r="D49" s="86">
        <v>3963.7</v>
      </c>
      <c r="E49" s="86">
        <v>2292.6</v>
      </c>
      <c r="F49" s="1"/>
      <c r="G49" s="1"/>
      <c r="H49" s="1"/>
    </row>
    <row r="50" spans="1:8" ht="16.2" thickBot="1" x14ac:dyDescent="0.35">
      <c r="A50" s="221" t="s">
        <v>18</v>
      </c>
      <c r="B50" s="222"/>
      <c r="C50" s="86">
        <v>8103.5</v>
      </c>
      <c r="D50" s="85"/>
      <c r="E50" s="85"/>
      <c r="F50" s="1"/>
      <c r="G50" s="1"/>
      <c r="H50" s="1"/>
    </row>
    <row r="51" spans="1:8" ht="16.2" thickBot="1" x14ac:dyDescent="0.35">
      <c r="A51" s="221" t="s">
        <v>87</v>
      </c>
      <c r="B51" s="222"/>
      <c r="C51" s="85">
        <f>C52+C53</f>
        <v>6816.9</v>
      </c>
      <c r="D51" s="85">
        <f t="shared" ref="D51:E51" si="8">D52+D53</f>
        <v>971.2</v>
      </c>
      <c r="E51" s="85">
        <f t="shared" si="8"/>
        <v>4070</v>
      </c>
      <c r="F51" s="1"/>
      <c r="G51" s="1"/>
      <c r="H51" s="1"/>
    </row>
    <row r="52" spans="1:8" ht="16.2" thickBot="1" x14ac:dyDescent="0.35">
      <c r="A52" s="223" t="s">
        <v>88</v>
      </c>
      <c r="B52" s="224"/>
      <c r="C52" s="86">
        <v>6816.9</v>
      </c>
      <c r="D52" s="86">
        <v>971.2</v>
      </c>
      <c r="E52" s="86">
        <v>4070</v>
      </c>
      <c r="F52" s="1"/>
      <c r="G52" s="1"/>
      <c r="H52" s="1"/>
    </row>
    <row r="53" spans="1:8" ht="24.6" customHeight="1" thickBot="1" x14ac:dyDescent="0.35">
      <c r="A53" s="223" t="s">
        <v>89</v>
      </c>
      <c r="B53" s="224"/>
      <c r="C53" s="86"/>
      <c r="D53" s="85"/>
      <c r="E53" s="85"/>
      <c r="F53" s="1"/>
      <c r="G53" s="1"/>
      <c r="H53" s="1"/>
    </row>
    <row r="54" spans="1:8" ht="24.6" customHeight="1" thickBot="1" x14ac:dyDescent="0.35">
      <c r="A54" s="219" t="s">
        <v>19</v>
      </c>
      <c r="B54" s="225"/>
      <c r="C54" s="14">
        <f>C55*1</f>
        <v>0</v>
      </c>
      <c r="D54" s="14">
        <f t="shared" ref="D54:E54" si="9">D55*1</f>
        <v>0</v>
      </c>
      <c r="E54" s="14">
        <f t="shared" si="9"/>
        <v>0</v>
      </c>
      <c r="F54" s="1"/>
      <c r="G54" s="1"/>
      <c r="H54" s="1"/>
    </row>
    <row r="55" spans="1:8" ht="17.399999999999999" customHeight="1" thickBot="1" x14ac:dyDescent="0.35">
      <c r="A55" s="226" t="s">
        <v>21</v>
      </c>
      <c r="B55" s="227"/>
      <c r="C55" s="32"/>
      <c r="D55" s="15"/>
      <c r="E55" s="15"/>
      <c r="F55" s="1"/>
      <c r="G55" s="1"/>
      <c r="H55" s="1"/>
    </row>
    <row r="56" spans="1:8" ht="16.2" thickBot="1" x14ac:dyDescent="0.35">
      <c r="A56" s="228" t="s">
        <v>550</v>
      </c>
      <c r="B56" s="229"/>
      <c r="C56" s="32"/>
      <c r="D56" s="15"/>
      <c r="E56" s="15"/>
      <c r="F56" s="1"/>
      <c r="G56" s="1"/>
      <c r="H56" s="1"/>
    </row>
    <row r="57" spans="1:8" ht="16.2" thickBot="1" x14ac:dyDescent="0.35">
      <c r="A57" s="219" t="s">
        <v>22</v>
      </c>
      <c r="B57" s="220"/>
      <c r="C57" s="84">
        <f>C36+C54+C51</f>
        <v>35903.9</v>
      </c>
      <c r="D57" s="84">
        <f>D36+D54+D51</f>
        <v>25668.2</v>
      </c>
      <c r="E57" s="84">
        <f>E36+E54+E51</f>
        <v>10911.6</v>
      </c>
      <c r="F57" s="1"/>
      <c r="G57" s="1"/>
      <c r="H57" s="1"/>
    </row>
    <row r="58" spans="1:8" ht="23.4" customHeight="1" thickBot="1" x14ac:dyDescent="0.35">
      <c r="A58" s="221" t="s">
        <v>3</v>
      </c>
      <c r="B58" s="222"/>
      <c r="C58" s="7"/>
      <c r="D58" s="196">
        <v>2550</v>
      </c>
      <c r="E58" s="196">
        <v>2550</v>
      </c>
      <c r="F58" s="1"/>
      <c r="G58" s="1"/>
      <c r="H58" s="1"/>
    </row>
    <row r="59" spans="1:8" ht="27" customHeight="1" thickBot="1" x14ac:dyDescent="0.35">
      <c r="A59" s="221" t="s">
        <v>4</v>
      </c>
      <c r="B59" s="222"/>
      <c r="C59" s="7">
        <v>-1592.4</v>
      </c>
      <c r="D59" s="85">
        <f>D57-C57</f>
        <v>-10235.700000000001</v>
      </c>
      <c r="E59" s="85">
        <f>E57-D57</f>
        <v>-14756.6</v>
      </c>
      <c r="F59" s="1"/>
      <c r="G59" s="1"/>
      <c r="H59" s="1"/>
    </row>
    <row r="60" spans="1:8" ht="27" customHeight="1" thickBot="1" x14ac:dyDescent="0.35">
      <c r="A60" s="235" t="s">
        <v>583</v>
      </c>
      <c r="B60" s="236"/>
      <c r="C60" s="147">
        <f>C57-C51</f>
        <v>29087</v>
      </c>
      <c r="D60" s="147">
        <f>D57-D51</f>
        <v>24697</v>
      </c>
      <c r="E60" s="147">
        <f t="shared" ref="E60" si="10">E57-E51</f>
        <v>6841.6</v>
      </c>
      <c r="F60" s="1"/>
      <c r="G60" s="1"/>
      <c r="H60" s="1"/>
    </row>
    <row r="61" spans="1:8" ht="16.2" thickBot="1" x14ac:dyDescent="0.35">
      <c r="A61" s="1"/>
      <c r="B61" s="1"/>
      <c r="C61" s="1"/>
      <c r="D61" s="1"/>
      <c r="E61" s="1"/>
      <c r="F61" s="1"/>
      <c r="G61" s="1"/>
      <c r="H61" s="1"/>
    </row>
    <row r="62" spans="1:8" ht="34.799999999999997" thickBot="1" x14ac:dyDescent="0.35">
      <c r="A62" s="2" t="s">
        <v>0</v>
      </c>
      <c r="B62" s="3" t="s">
        <v>1</v>
      </c>
      <c r="C62" s="8" t="s">
        <v>24</v>
      </c>
      <c r="D62" s="8" t="s">
        <v>25</v>
      </c>
      <c r="E62" s="8" t="s">
        <v>26</v>
      </c>
      <c r="F62" s="1"/>
      <c r="G62" s="1"/>
      <c r="H62" s="1"/>
    </row>
    <row r="63" spans="1:8" ht="16.2" thickBot="1" x14ac:dyDescent="0.35">
      <c r="A63" s="4">
        <v>1</v>
      </c>
      <c r="B63" s="5">
        <v>2</v>
      </c>
      <c r="C63" s="5">
        <v>3</v>
      </c>
      <c r="D63" s="5">
        <v>4</v>
      </c>
      <c r="E63" s="5">
        <v>5</v>
      </c>
      <c r="F63" s="1"/>
      <c r="G63" s="1"/>
      <c r="H63" s="1"/>
    </row>
    <row r="64" spans="1:8" ht="16.2" thickBot="1" x14ac:dyDescent="0.35">
      <c r="A64" s="6"/>
      <c r="B64" s="77" t="s">
        <v>554</v>
      </c>
      <c r="C64" s="7"/>
      <c r="D64" s="7"/>
      <c r="E64" s="7"/>
      <c r="F64" s="1"/>
      <c r="G64" s="1"/>
      <c r="H64" s="1"/>
    </row>
    <row r="65" spans="1:8" ht="16.2" customHeight="1" thickBot="1" x14ac:dyDescent="0.35">
      <c r="A65" s="219" t="s">
        <v>20</v>
      </c>
      <c r="B65" s="220"/>
      <c r="C65" s="84">
        <f>C67+C70+C80</f>
        <v>651</v>
      </c>
      <c r="D65" s="84">
        <f t="shared" ref="D65:E65" si="11">D67+D70+D80</f>
        <v>337</v>
      </c>
      <c r="E65" s="84">
        <f t="shared" si="11"/>
        <v>353</v>
      </c>
      <c r="F65" s="1"/>
      <c r="G65" s="1"/>
      <c r="H65" s="1"/>
    </row>
    <row r="66" spans="1:8" ht="15.6" x14ac:dyDescent="0.3">
      <c r="A66" s="230" t="s">
        <v>2</v>
      </c>
      <c r="B66" s="231"/>
      <c r="C66" s="13"/>
      <c r="D66" s="13"/>
      <c r="E66" s="13"/>
      <c r="F66" s="1"/>
      <c r="G66" s="1"/>
      <c r="H66" s="1"/>
    </row>
    <row r="67" spans="1:8" ht="16.2" customHeight="1" thickBot="1" x14ac:dyDescent="0.35">
      <c r="A67" s="232" t="s">
        <v>8</v>
      </c>
      <c r="B67" s="233"/>
      <c r="C67" s="6">
        <f>C68+C69</f>
        <v>320.5</v>
      </c>
      <c r="D67" s="87">
        <f t="shared" ref="D67:E67" si="12">D68+D69</f>
        <v>337</v>
      </c>
      <c r="E67" s="87">
        <f t="shared" si="12"/>
        <v>353</v>
      </c>
      <c r="F67" s="1"/>
      <c r="G67" s="1"/>
      <c r="H67" s="1"/>
    </row>
    <row r="68" spans="1:8" ht="16.2" customHeight="1" thickBot="1" x14ac:dyDescent="0.35">
      <c r="A68" s="223" t="s">
        <v>86</v>
      </c>
      <c r="B68" s="224"/>
      <c r="C68" s="31">
        <v>320.5</v>
      </c>
      <c r="D68" s="86">
        <v>337</v>
      </c>
      <c r="E68" s="86">
        <v>353</v>
      </c>
      <c r="F68" s="1"/>
      <c r="G68" s="1"/>
      <c r="H68" s="1"/>
    </row>
    <row r="69" spans="1:8" ht="16.2" customHeight="1" thickBot="1" x14ac:dyDescent="0.35">
      <c r="A69" s="223" t="s">
        <v>7</v>
      </c>
      <c r="B69" s="224"/>
      <c r="C69" s="31"/>
      <c r="D69" s="7"/>
      <c r="E69" s="7"/>
      <c r="F69" s="1"/>
      <c r="G69" s="1"/>
      <c r="H69" s="1"/>
    </row>
    <row r="70" spans="1:8" ht="16.2" customHeight="1" thickBot="1" x14ac:dyDescent="0.35">
      <c r="A70" s="223" t="s">
        <v>9</v>
      </c>
      <c r="B70" s="224"/>
      <c r="C70" s="7">
        <f>C71+C72+C73+C74+C75+C76</f>
        <v>0</v>
      </c>
      <c r="D70" s="7">
        <f t="shared" ref="D70:E70" si="13">D71+D72+D73+D74+D75+D76</f>
        <v>0</v>
      </c>
      <c r="E70" s="7">
        <f t="shared" si="13"/>
        <v>0</v>
      </c>
      <c r="F70" s="1"/>
      <c r="G70" s="1"/>
      <c r="H70" s="1"/>
    </row>
    <row r="71" spans="1:8" ht="16.2" customHeight="1" thickBot="1" x14ac:dyDescent="0.35">
      <c r="A71" s="223" t="s">
        <v>10</v>
      </c>
      <c r="B71" s="224"/>
      <c r="C71" s="31"/>
      <c r="D71" s="7"/>
      <c r="E71" s="7"/>
      <c r="F71" s="1"/>
      <c r="G71" s="1"/>
      <c r="H71" s="1"/>
    </row>
    <row r="72" spans="1:8" ht="25.2" customHeight="1" thickBot="1" x14ac:dyDescent="0.35">
      <c r="A72" s="223" t="s">
        <v>11</v>
      </c>
      <c r="B72" s="224"/>
      <c r="C72" s="31"/>
      <c r="D72" s="7"/>
      <c r="E72" s="7"/>
      <c r="F72" s="1"/>
      <c r="G72" s="1"/>
      <c r="H72" s="1"/>
    </row>
    <row r="73" spans="1:8" ht="25.95" customHeight="1" thickBot="1" x14ac:dyDescent="0.35">
      <c r="A73" s="223" t="s">
        <v>12</v>
      </c>
      <c r="B73" s="224"/>
      <c r="C73" s="31"/>
      <c r="D73" s="7"/>
      <c r="E73" s="7"/>
      <c r="F73" s="1"/>
      <c r="G73" s="1"/>
      <c r="H73" s="1"/>
    </row>
    <row r="74" spans="1:8" ht="21.6" customHeight="1" thickBot="1" x14ac:dyDescent="0.35">
      <c r="A74" s="223" t="s">
        <v>13</v>
      </c>
      <c r="B74" s="224"/>
      <c r="C74" s="31"/>
      <c r="D74" s="7"/>
      <c r="E74" s="7"/>
      <c r="F74" s="1"/>
      <c r="G74" s="1"/>
      <c r="H74" s="1"/>
    </row>
    <row r="75" spans="1:8" ht="27" customHeight="1" thickBot="1" x14ac:dyDescent="0.35">
      <c r="A75" s="223" t="s">
        <v>14</v>
      </c>
      <c r="B75" s="224"/>
      <c r="C75" s="31"/>
      <c r="D75" s="7"/>
      <c r="E75" s="7"/>
      <c r="F75" s="1"/>
      <c r="G75" s="1"/>
      <c r="H75" s="1"/>
    </row>
    <row r="76" spans="1:8" ht="16.2" customHeight="1" thickBot="1" x14ac:dyDescent="0.35">
      <c r="A76" s="221" t="s">
        <v>15</v>
      </c>
      <c r="B76" s="222"/>
      <c r="C76" s="31"/>
      <c r="D76" s="7"/>
      <c r="E76" s="7"/>
      <c r="F76" s="1"/>
      <c r="G76" s="1"/>
      <c r="H76" s="1"/>
    </row>
    <row r="77" spans="1:8" ht="16.2" customHeight="1" thickBot="1" x14ac:dyDescent="0.35">
      <c r="A77" s="221" t="s">
        <v>16</v>
      </c>
      <c r="B77" s="222"/>
      <c r="C77" s="7"/>
      <c r="D77" s="7"/>
      <c r="E77" s="7"/>
      <c r="F77" s="1"/>
      <c r="G77" s="1"/>
      <c r="H77" s="1"/>
    </row>
    <row r="78" spans="1:8" ht="16.2" customHeight="1" thickBot="1" x14ac:dyDescent="0.35">
      <c r="A78" s="221" t="s">
        <v>17</v>
      </c>
      <c r="B78" s="222"/>
      <c r="C78" s="7"/>
      <c r="D78" s="7"/>
      <c r="E78" s="7"/>
      <c r="F78" s="1"/>
      <c r="G78" s="1"/>
      <c r="H78" s="1"/>
    </row>
    <row r="79" spans="1:8" ht="16.2" thickBot="1" x14ac:dyDescent="0.35">
      <c r="A79" s="221" t="s">
        <v>18</v>
      </c>
      <c r="B79" s="222"/>
      <c r="C79" s="7"/>
      <c r="D79" s="7"/>
      <c r="E79" s="7"/>
      <c r="F79" s="1"/>
      <c r="G79" s="1"/>
      <c r="H79" s="1"/>
    </row>
    <row r="80" spans="1:8" ht="16.2" customHeight="1" thickBot="1" x14ac:dyDescent="0.35">
      <c r="A80" s="221" t="s">
        <v>87</v>
      </c>
      <c r="B80" s="222"/>
      <c r="C80" s="7">
        <f>C81+C82</f>
        <v>330.5</v>
      </c>
      <c r="D80" s="85">
        <f t="shared" ref="D80:E80" si="14">D81+D82</f>
        <v>0</v>
      </c>
      <c r="E80" s="85">
        <f t="shared" si="14"/>
        <v>0</v>
      </c>
      <c r="F80" s="1"/>
      <c r="G80" s="1"/>
      <c r="H80" s="1"/>
    </row>
    <row r="81" spans="1:8" ht="16.2" customHeight="1" thickBot="1" x14ac:dyDescent="0.35">
      <c r="A81" s="223" t="s">
        <v>88</v>
      </c>
      <c r="B81" s="224"/>
      <c r="C81" s="31">
        <v>330.5</v>
      </c>
      <c r="D81" s="86"/>
      <c r="E81" s="86"/>
      <c r="F81" s="1"/>
      <c r="G81" s="1"/>
      <c r="H81" s="1"/>
    </row>
    <row r="82" spans="1:8" ht="18.600000000000001" customHeight="1" thickBot="1" x14ac:dyDescent="0.35">
      <c r="A82" s="223" t="s">
        <v>89</v>
      </c>
      <c r="B82" s="224"/>
      <c r="C82" s="31"/>
      <c r="D82" s="7"/>
      <c r="E82" s="7"/>
      <c r="F82" s="1"/>
      <c r="G82" s="1"/>
      <c r="H82" s="1"/>
    </row>
    <row r="83" spans="1:8" ht="25.2" customHeight="1" thickBot="1" x14ac:dyDescent="0.35">
      <c r="A83" s="219" t="s">
        <v>19</v>
      </c>
      <c r="B83" s="225"/>
      <c r="C83" s="14">
        <f>C84*1</f>
        <v>0</v>
      </c>
      <c r="D83" s="14">
        <f t="shared" ref="D83:E83" si="15">D84*1</f>
        <v>0</v>
      </c>
      <c r="E83" s="14">
        <f t="shared" si="15"/>
        <v>0</v>
      </c>
      <c r="F83" s="1"/>
      <c r="G83" s="1"/>
      <c r="H83" s="1"/>
    </row>
    <row r="84" spans="1:8" ht="24.6" customHeight="1" thickBot="1" x14ac:dyDescent="0.35">
      <c r="A84" s="226" t="s">
        <v>21</v>
      </c>
      <c r="B84" s="227"/>
      <c r="C84" s="32"/>
      <c r="D84" s="15"/>
      <c r="E84" s="15"/>
      <c r="F84" s="1"/>
      <c r="G84" s="1"/>
      <c r="H84" s="1"/>
    </row>
    <row r="85" spans="1:8" ht="19.2" customHeight="1" thickBot="1" x14ac:dyDescent="0.35">
      <c r="A85" s="228" t="s">
        <v>550</v>
      </c>
      <c r="B85" s="229"/>
      <c r="C85" s="32"/>
      <c r="D85" s="15"/>
      <c r="E85" s="15"/>
      <c r="F85" s="1"/>
      <c r="G85" s="1"/>
      <c r="H85" s="1"/>
    </row>
    <row r="86" spans="1:8" ht="16.2" customHeight="1" thickBot="1" x14ac:dyDescent="0.35">
      <c r="A86" s="219" t="s">
        <v>22</v>
      </c>
      <c r="B86" s="220"/>
      <c r="C86" s="84">
        <f>C65+C83</f>
        <v>651</v>
      </c>
      <c r="D86" s="84">
        <f t="shared" ref="D86:E86" si="16">D65+D83</f>
        <v>337</v>
      </c>
      <c r="E86" s="84">
        <f t="shared" si="16"/>
        <v>353</v>
      </c>
      <c r="F86" s="1"/>
      <c r="G86" s="1"/>
      <c r="H86" s="1"/>
    </row>
    <row r="87" spans="1:8" ht="19.95" customHeight="1" thickBot="1" x14ac:dyDescent="0.35">
      <c r="A87" s="221" t="s">
        <v>3</v>
      </c>
      <c r="B87" s="222"/>
      <c r="C87" s="7"/>
      <c r="D87" s="7"/>
      <c r="E87" s="7"/>
      <c r="F87" s="1"/>
      <c r="G87" s="1"/>
      <c r="H87" s="1"/>
    </row>
    <row r="88" spans="1:8" ht="24.6" customHeight="1" thickBot="1" x14ac:dyDescent="0.35">
      <c r="A88" s="221" t="s">
        <v>4</v>
      </c>
      <c r="B88" s="222"/>
      <c r="C88" s="7">
        <v>-55.7</v>
      </c>
      <c r="D88" s="85">
        <f>D86-C86</f>
        <v>-314</v>
      </c>
      <c r="E88" s="85">
        <f>E86-D86</f>
        <v>16</v>
      </c>
      <c r="F88" s="1"/>
      <c r="G88" s="1"/>
      <c r="H88" s="1"/>
    </row>
    <row r="89" spans="1:8" ht="16.2" thickBot="1" x14ac:dyDescent="0.35">
      <c r="A89" s="1"/>
      <c r="B89" s="1"/>
      <c r="C89" s="1"/>
      <c r="D89" s="1"/>
      <c r="E89" s="1"/>
      <c r="F89" s="1"/>
      <c r="G89" s="1"/>
      <c r="H89" s="1"/>
    </row>
    <row r="90" spans="1:8" ht="34.799999999999997" thickBot="1" x14ac:dyDescent="0.35">
      <c r="A90" s="2" t="s">
        <v>0</v>
      </c>
      <c r="B90" s="3" t="s">
        <v>1</v>
      </c>
      <c r="C90" s="8" t="s">
        <v>24</v>
      </c>
      <c r="D90" s="8" t="s">
        <v>25</v>
      </c>
      <c r="E90" s="8" t="s">
        <v>26</v>
      </c>
      <c r="F90" s="1"/>
      <c r="G90" s="1"/>
      <c r="H90" s="1"/>
    </row>
    <row r="91" spans="1:8" ht="16.2" thickBot="1" x14ac:dyDescent="0.35">
      <c r="A91" s="4">
        <v>1</v>
      </c>
      <c r="B91" s="5">
        <v>2</v>
      </c>
      <c r="C91" s="5">
        <v>3</v>
      </c>
      <c r="D91" s="5">
        <v>4</v>
      </c>
      <c r="E91" s="5">
        <v>5</v>
      </c>
      <c r="F91" s="1"/>
      <c r="G91" s="1"/>
      <c r="H91" s="1"/>
    </row>
    <row r="92" spans="1:8" ht="16.2" thickBot="1" x14ac:dyDescent="0.35">
      <c r="A92" s="6"/>
      <c r="B92" s="77" t="s">
        <v>591</v>
      </c>
      <c r="C92" s="7"/>
      <c r="D92" s="7"/>
      <c r="E92" s="7"/>
      <c r="F92" s="1"/>
      <c r="G92" s="1"/>
      <c r="H92" s="1"/>
    </row>
    <row r="93" spans="1:8" ht="16.2" customHeight="1" thickBot="1" x14ac:dyDescent="0.35">
      <c r="A93" s="219" t="s">
        <v>20</v>
      </c>
      <c r="B93" s="220"/>
      <c r="C93" s="84">
        <f>C95+C98+C108</f>
        <v>339.9</v>
      </c>
      <c r="D93" s="84">
        <f t="shared" ref="D93:E93" si="17">D95+D98+D108</f>
        <v>299</v>
      </c>
      <c r="E93" s="84">
        <f t="shared" si="17"/>
        <v>311</v>
      </c>
      <c r="F93" s="1"/>
      <c r="G93" s="1"/>
      <c r="H93" s="1"/>
    </row>
    <row r="94" spans="1:8" ht="15.6" x14ac:dyDescent="0.3">
      <c r="A94" s="230" t="s">
        <v>2</v>
      </c>
      <c r="B94" s="231"/>
      <c r="C94" s="13"/>
      <c r="D94" s="13"/>
      <c r="E94" s="13"/>
      <c r="F94" s="1"/>
      <c r="G94" s="1"/>
      <c r="H94" s="1"/>
    </row>
    <row r="95" spans="1:8" ht="16.2" customHeight="1" thickBot="1" x14ac:dyDescent="0.35">
      <c r="A95" s="232" t="s">
        <v>8</v>
      </c>
      <c r="B95" s="233"/>
      <c r="C95" s="87">
        <f>C96+C97</f>
        <v>252</v>
      </c>
      <c r="D95" s="87">
        <f t="shared" ref="D95:E95" si="18">D96+D97</f>
        <v>299</v>
      </c>
      <c r="E95" s="87">
        <f t="shared" si="18"/>
        <v>311</v>
      </c>
      <c r="F95" s="1"/>
      <c r="G95" s="1"/>
      <c r="H95" s="1"/>
    </row>
    <row r="96" spans="1:8" ht="16.2" customHeight="1" thickBot="1" x14ac:dyDescent="0.35">
      <c r="A96" s="223" t="s">
        <v>86</v>
      </c>
      <c r="B96" s="224"/>
      <c r="C96" s="86"/>
      <c r="D96" s="86"/>
      <c r="E96" s="86"/>
      <c r="F96" s="1"/>
      <c r="G96" s="1"/>
      <c r="H96" s="1"/>
    </row>
    <row r="97" spans="1:8" ht="16.2" customHeight="1" thickBot="1" x14ac:dyDescent="0.35">
      <c r="A97" s="223" t="s">
        <v>7</v>
      </c>
      <c r="B97" s="224"/>
      <c r="C97" s="86">
        <v>252</v>
      </c>
      <c r="D97" s="86">
        <v>299</v>
      </c>
      <c r="E97" s="86">
        <v>311</v>
      </c>
      <c r="F97" s="1"/>
      <c r="G97" s="1"/>
      <c r="H97" s="1"/>
    </row>
    <row r="98" spans="1:8" ht="25.2" customHeight="1" thickBot="1" x14ac:dyDescent="0.35">
      <c r="A98" s="223" t="s">
        <v>9</v>
      </c>
      <c r="B98" s="224"/>
      <c r="C98" s="7">
        <f>C99+C100+C101+C102+C103+C104</f>
        <v>0</v>
      </c>
      <c r="D98" s="7">
        <f t="shared" ref="D98:E98" si="19">D99+D100+D101+D102+D103+D104</f>
        <v>0</v>
      </c>
      <c r="E98" s="7">
        <f t="shared" si="19"/>
        <v>0</v>
      </c>
      <c r="F98" s="1"/>
      <c r="G98" s="1"/>
      <c r="H98" s="1"/>
    </row>
    <row r="99" spans="1:8" ht="21.6" customHeight="1" thickBot="1" x14ac:dyDescent="0.35">
      <c r="A99" s="223" t="s">
        <v>10</v>
      </c>
      <c r="B99" s="224"/>
      <c r="C99" s="31"/>
      <c r="D99" s="7"/>
      <c r="E99" s="7"/>
      <c r="F99" s="1"/>
      <c r="G99" s="1"/>
      <c r="H99" s="1"/>
    </row>
    <row r="100" spans="1:8" ht="31.2" customHeight="1" thickBot="1" x14ac:dyDescent="0.35">
      <c r="A100" s="223" t="s">
        <v>11</v>
      </c>
      <c r="B100" s="224"/>
      <c r="C100" s="31"/>
      <c r="D100" s="7"/>
      <c r="E100" s="7"/>
      <c r="F100" s="1"/>
      <c r="G100" s="1"/>
      <c r="H100" s="1"/>
    </row>
    <row r="101" spans="1:8" ht="29.4" customHeight="1" thickBot="1" x14ac:dyDescent="0.35">
      <c r="A101" s="223" t="s">
        <v>12</v>
      </c>
      <c r="B101" s="224"/>
      <c r="C101" s="31"/>
      <c r="D101" s="7"/>
      <c r="E101" s="7"/>
      <c r="F101" s="1"/>
      <c r="G101" s="1"/>
      <c r="H101" s="1"/>
    </row>
    <row r="102" spans="1:8" ht="25.2" customHeight="1" thickBot="1" x14ac:dyDescent="0.35">
      <c r="A102" s="223" t="s">
        <v>13</v>
      </c>
      <c r="B102" s="224"/>
      <c r="C102" s="31"/>
      <c r="D102" s="7"/>
      <c r="E102" s="7"/>
      <c r="F102" s="1"/>
      <c r="G102" s="1"/>
      <c r="H102" s="1"/>
    </row>
    <row r="103" spans="1:8" ht="31.2" customHeight="1" thickBot="1" x14ac:dyDescent="0.35">
      <c r="A103" s="223" t="s">
        <v>14</v>
      </c>
      <c r="B103" s="224"/>
      <c r="C103" s="31"/>
      <c r="D103" s="7"/>
      <c r="E103" s="7"/>
      <c r="F103" s="1"/>
      <c r="G103" s="1"/>
      <c r="H103" s="1"/>
    </row>
    <row r="104" spans="1:8" ht="16.2" customHeight="1" thickBot="1" x14ac:dyDescent="0.35">
      <c r="A104" s="221" t="s">
        <v>15</v>
      </c>
      <c r="B104" s="222"/>
      <c r="C104" s="31"/>
      <c r="D104" s="7"/>
      <c r="E104" s="7"/>
      <c r="F104" s="1"/>
      <c r="G104" s="1"/>
      <c r="H104" s="1"/>
    </row>
    <row r="105" spans="1:8" ht="16.2" customHeight="1" thickBot="1" x14ac:dyDescent="0.35">
      <c r="A105" s="221" t="s">
        <v>16</v>
      </c>
      <c r="B105" s="222"/>
      <c r="C105" s="7"/>
      <c r="D105" s="7"/>
      <c r="E105" s="7"/>
      <c r="F105" s="1"/>
      <c r="G105" s="1"/>
      <c r="H105" s="1"/>
    </row>
    <row r="106" spans="1:8" ht="16.2" customHeight="1" thickBot="1" x14ac:dyDescent="0.35">
      <c r="A106" s="221" t="s">
        <v>17</v>
      </c>
      <c r="B106" s="222"/>
      <c r="C106" s="7"/>
      <c r="D106" s="7"/>
      <c r="E106" s="7"/>
      <c r="F106" s="1"/>
      <c r="G106" s="1"/>
      <c r="H106" s="1"/>
    </row>
    <row r="107" spans="1:8" ht="16.2" thickBot="1" x14ac:dyDescent="0.35">
      <c r="A107" s="221" t="s">
        <v>18</v>
      </c>
      <c r="B107" s="222"/>
      <c r="C107" s="7"/>
      <c r="D107" s="7"/>
      <c r="E107" s="7"/>
      <c r="F107" s="1"/>
      <c r="G107" s="1"/>
      <c r="H107" s="1"/>
    </row>
    <row r="108" spans="1:8" ht="16.2" customHeight="1" thickBot="1" x14ac:dyDescent="0.35">
      <c r="A108" s="221" t="s">
        <v>87</v>
      </c>
      <c r="B108" s="222"/>
      <c r="C108" s="7">
        <f>C109+C110</f>
        <v>87.9</v>
      </c>
      <c r="D108" s="85">
        <f t="shared" ref="D108:E108" si="20">D109+D110</f>
        <v>0</v>
      </c>
      <c r="E108" s="85">
        <f t="shared" si="20"/>
        <v>0</v>
      </c>
      <c r="F108" s="1"/>
      <c r="G108" s="1"/>
      <c r="H108" s="1"/>
    </row>
    <row r="109" spans="1:8" ht="16.2" customHeight="1" thickBot="1" x14ac:dyDescent="0.35">
      <c r="A109" s="223" t="s">
        <v>88</v>
      </c>
      <c r="B109" s="224"/>
      <c r="C109" s="31">
        <v>0</v>
      </c>
      <c r="D109" s="86">
        <v>0</v>
      </c>
      <c r="E109" s="86">
        <v>0</v>
      </c>
      <c r="F109" s="1"/>
      <c r="G109" s="1"/>
      <c r="H109" s="1"/>
    </row>
    <row r="110" spans="1:8" ht="16.2" customHeight="1" thickBot="1" x14ac:dyDescent="0.35">
      <c r="A110" s="223" t="s">
        <v>89</v>
      </c>
      <c r="B110" s="224"/>
      <c r="C110" s="31">
        <v>87.9</v>
      </c>
      <c r="D110" s="7"/>
      <c r="E110" s="7"/>
      <c r="F110" s="1"/>
      <c r="G110" s="1"/>
      <c r="H110" s="1"/>
    </row>
    <row r="111" spans="1:8" ht="33.6" customHeight="1" thickBot="1" x14ac:dyDescent="0.35">
      <c r="A111" s="219" t="s">
        <v>19</v>
      </c>
      <c r="B111" s="225"/>
      <c r="C111" s="14">
        <f>C112*1</f>
        <v>0</v>
      </c>
      <c r="D111" s="14">
        <f t="shared" ref="D111:E111" si="21">D112*1</f>
        <v>0</v>
      </c>
      <c r="E111" s="14">
        <f t="shared" si="21"/>
        <v>0</v>
      </c>
      <c r="F111" s="1"/>
      <c r="G111" s="1"/>
      <c r="H111" s="1"/>
    </row>
    <row r="112" spans="1:8" ht="18.600000000000001" customHeight="1" thickBot="1" x14ac:dyDescent="0.35">
      <c r="A112" s="226" t="s">
        <v>21</v>
      </c>
      <c r="B112" s="227"/>
      <c r="C112" s="32"/>
      <c r="D112" s="15"/>
      <c r="E112" s="15"/>
      <c r="F112" s="1"/>
      <c r="G112" s="1"/>
      <c r="H112" s="1"/>
    </row>
    <row r="113" spans="1:8" ht="16.2" customHeight="1" thickBot="1" x14ac:dyDescent="0.35">
      <c r="A113" s="228" t="s">
        <v>550</v>
      </c>
      <c r="B113" s="229"/>
      <c r="C113" s="32"/>
      <c r="D113" s="15"/>
      <c r="E113" s="15"/>
      <c r="F113" s="1"/>
      <c r="G113" s="1"/>
      <c r="H113" s="1"/>
    </row>
    <row r="114" spans="1:8" ht="16.2" customHeight="1" thickBot="1" x14ac:dyDescent="0.35">
      <c r="A114" s="219" t="s">
        <v>22</v>
      </c>
      <c r="B114" s="220"/>
      <c r="C114" s="84">
        <f>C93+C111</f>
        <v>339.9</v>
      </c>
      <c r="D114" s="84">
        <f t="shared" ref="D114:E114" si="22">D93+D111</f>
        <v>299</v>
      </c>
      <c r="E114" s="84">
        <f t="shared" si="22"/>
        <v>311</v>
      </c>
      <c r="F114" s="1"/>
      <c r="G114" s="1"/>
      <c r="H114" s="1"/>
    </row>
    <row r="115" spans="1:8" ht="28.95" customHeight="1" thickBot="1" x14ac:dyDescent="0.35">
      <c r="A115" s="221" t="s">
        <v>3</v>
      </c>
      <c r="B115" s="222"/>
      <c r="C115" s="7"/>
      <c r="D115" s="7"/>
      <c r="E115" s="7"/>
      <c r="F115" s="1"/>
      <c r="G115" s="1"/>
      <c r="H115" s="1"/>
    </row>
    <row r="116" spans="1:8" ht="24" customHeight="1" thickBot="1" x14ac:dyDescent="0.35">
      <c r="A116" s="221" t="s">
        <v>4</v>
      </c>
      <c r="B116" s="222"/>
      <c r="C116" s="7">
        <v>-520.5</v>
      </c>
      <c r="D116" s="85">
        <f>D114-C114</f>
        <v>-40.899999999999977</v>
      </c>
      <c r="E116" s="85">
        <f>E114-D114</f>
        <v>12</v>
      </c>
      <c r="F116" s="1"/>
      <c r="G116" s="1"/>
      <c r="H116" s="1"/>
    </row>
    <row r="117" spans="1:8" ht="16.2" thickBot="1" x14ac:dyDescent="0.35">
      <c r="A117" s="1"/>
      <c r="B117" s="1"/>
      <c r="C117" s="1"/>
      <c r="D117" s="1"/>
      <c r="E117" s="1"/>
      <c r="F117" s="1"/>
      <c r="G117" s="1"/>
      <c r="H117" s="1"/>
    </row>
    <row r="118" spans="1:8" ht="34.799999999999997" thickBot="1" x14ac:dyDescent="0.35">
      <c r="A118" s="2" t="s">
        <v>0</v>
      </c>
      <c r="B118" s="3" t="s">
        <v>1</v>
      </c>
      <c r="C118" s="8" t="s">
        <v>24</v>
      </c>
      <c r="D118" s="8" t="s">
        <v>25</v>
      </c>
      <c r="E118" s="8" t="s">
        <v>26</v>
      </c>
      <c r="F118" s="1"/>
      <c r="G118" s="1"/>
      <c r="H118" s="1"/>
    </row>
    <row r="119" spans="1:8" ht="16.2" thickBot="1" x14ac:dyDescent="0.35">
      <c r="A119" s="4">
        <v>1</v>
      </c>
      <c r="B119" s="5">
        <v>2</v>
      </c>
      <c r="C119" s="5">
        <v>3</v>
      </c>
      <c r="D119" s="5">
        <v>4</v>
      </c>
      <c r="E119" s="5">
        <v>5</v>
      </c>
      <c r="F119" s="1"/>
      <c r="G119" s="1"/>
      <c r="H119" s="1"/>
    </row>
    <row r="120" spans="1:8" ht="16.2" thickBot="1" x14ac:dyDescent="0.35">
      <c r="A120" s="6"/>
      <c r="B120" s="77" t="s">
        <v>592</v>
      </c>
      <c r="C120" s="7"/>
      <c r="D120" s="7"/>
      <c r="E120" s="7"/>
      <c r="F120" s="1"/>
      <c r="G120" s="1"/>
      <c r="H120" s="1"/>
    </row>
    <row r="121" spans="1:8" ht="16.2" customHeight="1" thickBot="1" x14ac:dyDescent="0.35">
      <c r="A121" s="219" t="s">
        <v>20</v>
      </c>
      <c r="B121" s="220"/>
      <c r="C121" s="84">
        <f>C123+C126+C136</f>
        <v>2235</v>
      </c>
      <c r="D121" s="84">
        <f t="shared" ref="D121:E121" si="23">D123+D126+D136</f>
        <v>2288</v>
      </c>
      <c r="E121" s="84">
        <f t="shared" si="23"/>
        <v>2301</v>
      </c>
      <c r="F121" s="1"/>
      <c r="G121" s="1"/>
      <c r="H121" s="1"/>
    </row>
    <row r="122" spans="1:8" ht="15.6" x14ac:dyDescent="0.3">
      <c r="A122" s="230" t="s">
        <v>2</v>
      </c>
      <c r="B122" s="231"/>
      <c r="C122" s="13"/>
      <c r="D122" s="13"/>
      <c r="E122" s="13"/>
      <c r="F122" s="1"/>
      <c r="G122" s="1"/>
      <c r="H122" s="1"/>
    </row>
    <row r="123" spans="1:8" ht="16.2" customHeight="1" thickBot="1" x14ac:dyDescent="0.35">
      <c r="A123" s="232" t="s">
        <v>8</v>
      </c>
      <c r="B123" s="233"/>
      <c r="C123" s="87">
        <f>C124+C125</f>
        <v>2235</v>
      </c>
      <c r="D123" s="87">
        <f t="shared" ref="D123:E123" si="24">D124+D125</f>
        <v>2288</v>
      </c>
      <c r="E123" s="87">
        <f t="shared" si="24"/>
        <v>2301</v>
      </c>
      <c r="F123" s="1"/>
      <c r="G123" s="1"/>
      <c r="H123" s="1"/>
    </row>
    <row r="124" spans="1:8" ht="16.2" customHeight="1" thickBot="1" x14ac:dyDescent="0.35">
      <c r="A124" s="223" t="s">
        <v>86</v>
      </c>
      <c r="B124" s="224"/>
      <c r="C124" s="86">
        <v>2235</v>
      </c>
      <c r="D124" s="86">
        <v>2288</v>
      </c>
      <c r="E124" s="86">
        <v>2301</v>
      </c>
      <c r="F124" s="1"/>
      <c r="G124" s="1"/>
      <c r="H124" s="1"/>
    </row>
    <row r="125" spans="1:8" ht="16.2" customHeight="1" thickBot="1" x14ac:dyDescent="0.35">
      <c r="A125" s="223" t="s">
        <v>7</v>
      </c>
      <c r="B125" s="224"/>
      <c r="C125" s="86"/>
      <c r="D125" s="86"/>
      <c r="E125" s="86"/>
      <c r="F125" s="1"/>
      <c r="G125" s="1"/>
      <c r="H125" s="1"/>
    </row>
    <row r="126" spans="1:8" ht="16.2" customHeight="1" thickBot="1" x14ac:dyDescent="0.35">
      <c r="A126" s="223" t="s">
        <v>9</v>
      </c>
      <c r="B126" s="224"/>
      <c r="C126" s="7">
        <f>C127+C128+C129+C130+C131+C132</f>
        <v>0</v>
      </c>
      <c r="D126" s="7">
        <f t="shared" ref="D126:E126" si="25">D127+D128+D129+D130+D131+D132</f>
        <v>0</v>
      </c>
      <c r="E126" s="7">
        <f t="shared" si="25"/>
        <v>0</v>
      </c>
      <c r="F126" s="1"/>
      <c r="G126" s="1"/>
      <c r="H126" s="1"/>
    </row>
    <row r="127" spans="1:8" ht="16.2" customHeight="1" thickBot="1" x14ac:dyDescent="0.35">
      <c r="A127" s="223" t="s">
        <v>10</v>
      </c>
      <c r="B127" s="224"/>
      <c r="C127" s="31"/>
      <c r="D127" s="7"/>
      <c r="E127" s="7"/>
      <c r="F127" s="1"/>
      <c r="G127" s="1"/>
      <c r="H127" s="1"/>
    </row>
    <row r="128" spans="1:8" ht="24.6" customHeight="1" thickBot="1" x14ac:dyDescent="0.35">
      <c r="A128" s="223" t="s">
        <v>11</v>
      </c>
      <c r="B128" s="224"/>
      <c r="C128" s="31"/>
      <c r="D128" s="7"/>
      <c r="E128" s="7"/>
      <c r="F128" s="1"/>
      <c r="G128" s="1"/>
      <c r="H128" s="1"/>
    </row>
    <row r="129" spans="1:8" ht="26.4" customHeight="1" thickBot="1" x14ac:dyDescent="0.35">
      <c r="A129" s="223" t="s">
        <v>12</v>
      </c>
      <c r="B129" s="224"/>
      <c r="C129" s="31"/>
      <c r="D129" s="7"/>
      <c r="E129" s="7"/>
      <c r="F129" s="1"/>
      <c r="G129" s="1"/>
      <c r="H129" s="1"/>
    </row>
    <row r="130" spans="1:8" ht="16.2" customHeight="1" thickBot="1" x14ac:dyDescent="0.35">
      <c r="A130" s="223" t="s">
        <v>13</v>
      </c>
      <c r="B130" s="224"/>
      <c r="C130" s="31"/>
      <c r="D130" s="7"/>
      <c r="E130" s="7"/>
      <c r="F130" s="1"/>
      <c r="G130" s="1"/>
      <c r="H130" s="1"/>
    </row>
    <row r="131" spans="1:8" ht="31.95" customHeight="1" thickBot="1" x14ac:dyDescent="0.35">
      <c r="A131" s="223" t="s">
        <v>14</v>
      </c>
      <c r="B131" s="224"/>
      <c r="C131" s="31"/>
      <c r="D131" s="7"/>
      <c r="E131" s="7"/>
      <c r="F131" s="1"/>
      <c r="G131" s="1"/>
      <c r="H131" s="1"/>
    </row>
    <row r="132" spans="1:8" ht="16.2" customHeight="1" thickBot="1" x14ac:dyDescent="0.35">
      <c r="A132" s="221" t="s">
        <v>15</v>
      </c>
      <c r="B132" s="222"/>
      <c r="C132" s="31"/>
      <c r="D132" s="7"/>
      <c r="E132" s="7"/>
      <c r="F132" s="1"/>
      <c r="G132" s="1"/>
      <c r="H132" s="1"/>
    </row>
    <row r="133" spans="1:8" ht="16.2" customHeight="1" thickBot="1" x14ac:dyDescent="0.35">
      <c r="A133" s="221" t="s">
        <v>16</v>
      </c>
      <c r="B133" s="222"/>
      <c r="C133" s="7"/>
      <c r="D133" s="7"/>
      <c r="E133" s="7"/>
      <c r="F133" s="1"/>
      <c r="G133" s="1"/>
      <c r="H133" s="1"/>
    </row>
    <row r="134" spans="1:8" ht="16.2" customHeight="1" thickBot="1" x14ac:dyDescent="0.35">
      <c r="A134" s="221" t="s">
        <v>17</v>
      </c>
      <c r="B134" s="222"/>
      <c r="C134" s="7"/>
      <c r="D134" s="7"/>
      <c r="E134" s="7"/>
      <c r="F134" s="1"/>
      <c r="G134" s="1"/>
      <c r="H134" s="1"/>
    </row>
    <row r="135" spans="1:8" ht="16.2" thickBot="1" x14ac:dyDescent="0.35">
      <c r="A135" s="221" t="s">
        <v>18</v>
      </c>
      <c r="B135" s="222"/>
      <c r="C135" s="7"/>
      <c r="D135" s="7"/>
      <c r="E135" s="7"/>
      <c r="F135" s="1"/>
      <c r="G135" s="1"/>
      <c r="H135" s="1"/>
    </row>
    <row r="136" spans="1:8" ht="16.2" customHeight="1" thickBot="1" x14ac:dyDescent="0.35">
      <c r="A136" s="221" t="s">
        <v>87</v>
      </c>
      <c r="B136" s="222"/>
      <c r="C136" s="7">
        <f>C137+C138</f>
        <v>0</v>
      </c>
      <c r="D136" s="85">
        <f t="shared" ref="D136:E136" si="26">D137+D138</f>
        <v>0</v>
      </c>
      <c r="E136" s="85">
        <f t="shared" si="26"/>
        <v>0</v>
      </c>
      <c r="F136" s="1"/>
      <c r="G136" s="1"/>
      <c r="H136" s="1"/>
    </row>
    <row r="137" spans="1:8" ht="16.2" customHeight="1" thickBot="1" x14ac:dyDescent="0.35">
      <c r="A137" s="223" t="s">
        <v>88</v>
      </c>
      <c r="B137" s="224"/>
      <c r="C137" s="31">
        <v>0</v>
      </c>
      <c r="D137" s="86">
        <v>0</v>
      </c>
      <c r="E137" s="86">
        <v>0</v>
      </c>
      <c r="F137" s="1"/>
      <c r="G137" s="1"/>
      <c r="H137" s="1"/>
    </row>
    <row r="138" spans="1:8" ht="16.2" customHeight="1" thickBot="1" x14ac:dyDescent="0.35">
      <c r="A138" s="223" t="s">
        <v>89</v>
      </c>
      <c r="B138" s="224"/>
      <c r="C138" s="31"/>
      <c r="D138" s="7"/>
      <c r="E138" s="7"/>
      <c r="F138" s="1"/>
      <c r="G138" s="1"/>
      <c r="H138" s="1"/>
    </row>
    <row r="139" spans="1:8" ht="33.6" customHeight="1" thickBot="1" x14ac:dyDescent="0.35">
      <c r="A139" s="219" t="s">
        <v>19</v>
      </c>
      <c r="B139" s="225"/>
      <c r="C139" s="14">
        <f>C140*1</f>
        <v>0</v>
      </c>
      <c r="D139" s="14">
        <f t="shared" ref="D139:E139" si="27">D140*1</f>
        <v>0</v>
      </c>
      <c r="E139" s="14">
        <f t="shared" si="27"/>
        <v>0</v>
      </c>
      <c r="F139" s="1"/>
      <c r="G139" s="1"/>
      <c r="H139" s="1"/>
    </row>
    <row r="140" spans="1:8" ht="16.2" customHeight="1" thickBot="1" x14ac:dyDescent="0.35">
      <c r="A140" s="226" t="s">
        <v>21</v>
      </c>
      <c r="B140" s="227"/>
      <c r="C140" s="32"/>
      <c r="D140" s="15"/>
      <c r="E140" s="15"/>
      <c r="F140" s="1"/>
      <c r="G140" s="1"/>
      <c r="H140" s="1"/>
    </row>
    <row r="141" spans="1:8" ht="16.2" customHeight="1" thickBot="1" x14ac:dyDescent="0.35">
      <c r="A141" s="228" t="s">
        <v>550</v>
      </c>
      <c r="B141" s="229"/>
      <c r="C141" s="32"/>
      <c r="D141" s="15"/>
      <c r="E141" s="15"/>
      <c r="F141" s="1"/>
      <c r="G141" s="1"/>
      <c r="H141" s="1"/>
    </row>
    <row r="142" spans="1:8" ht="16.2" customHeight="1" thickBot="1" x14ac:dyDescent="0.35">
      <c r="A142" s="219" t="s">
        <v>22</v>
      </c>
      <c r="B142" s="220"/>
      <c r="C142" s="84">
        <f>C121+C139</f>
        <v>2235</v>
      </c>
      <c r="D142" s="84">
        <f t="shared" ref="D142:E142" si="28">D121+D139</f>
        <v>2288</v>
      </c>
      <c r="E142" s="84">
        <f t="shared" si="28"/>
        <v>2301</v>
      </c>
      <c r="F142" s="1"/>
      <c r="G142" s="1"/>
      <c r="H142" s="1"/>
    </row>
    <row r="143" spans="1:8" ht="19.95" customHeight="1" thickBot="1" x14ac:dyDescent="0.35">
      <c r="A143" s="221" t="s">
        <v>3</v>
      </c>
      <c r="B143" s="222"/>
      <c r="C143" s="7"/>
      <c r="D143" s="7"/>
      <c r="E143" s="7"/>
      <c r="F143" s="1"/>
      <c r="G143" s="1"/>
      <c r="H143" s="1"/>
    </row>
    <row r="144" spans="1:8" ht="30.6" customHeight="1" thickBot="1" x14ac:dyDescent="0.35">
      <c r="A144" s="221" t="s">
        <v>4</v>
      </c>
      <c r="B144" s="222"/>
      <c r="C144" s="85">
        <v>516</v>
      </c>
      <c r="D144" s="85">
        <f>D142-C142</f>
        <v>53</v>
      </c>
      <c r="E144" s="85">
        <f>E142-D142</f>
        <v>13</v>
      </c>
      <c r="F144" s="1"/>
      <c r="G144" s="1"/>
      <c r="H144" s="1"/>
    </row>
    <row r="145" spans="1:8" ht="16.2" thickBot="1" x14ac:dyDescent="0.35">
      <c r="A145" s="1"/>
      <c r="B145" s="1"/>
      <c r="C145" s="1"/>
      <c r="D145" s="1"/>
      <c r="E145" s="1"/>
      <c r="F145" s="1"/>
      <c r="G145" s="1"/>
      <c r="H145" s="1"/>
    </row>
    <row r="146" spans="1:8" ht="34.799999999999997" thickBot="1" x14ac:dyDescent="0.35">
      <c r="A146" s="2" t="s">
        <v>0</v>
      </c>
      <c r="B146" s="3" t="s">
        <v>1</v>
      </c>
      <c r="C146" s="8" t="s">
        <v>24</v>
      </c>
      <c r="D146" s="8" t="s">
        <v>25</v>
      </c>
      <c r="E146" s="8" t="s">
        <v>26</v>
      </c>
      <c r="F146" s="1"/>
      <c r="G146" s="1"/>
      <c r="H146" s="1"/>
    </row>
    <row r="147" spans="1:8" ht="16.2" thickBot="1" x14ac:dyDescent="0.35">
      <c r="A147" s="4">
        <v>1</v>
      </c>
      <c r="B147" s="5">
        <v>2</v>
      </c>
      <c r="C147" s="5">
        <v>3</v>
      </c>
      <c r="D147" s="5">
        <v>4</v>
      </c>
      <c r="E147" s="5">
        <v>5</v>
      </c>
      <c r="F147" s="1"/>
      <c r="G147" s="1"/>
      <c r="H147" s="1"/>
    </row>
    <row r="148" spans="1:8" ht="16.2" thickBot="1" x14ac:dyDescent="0.35">
      <c r="A148" s="6"/>
      <c r="B148" s="77" t="s">
        <v>593</v>
      </c>
      <c r="C148" s="7"/>
      <c r="D148" s="7"/>
      <c r="E148" s="7"/>
      <c r="F148" s="1"/>
      <c r="G148" s="1"/>
      <c r="H148" s="1"/>
    </row>
    <row r="149" spans="1:8" ht="16.2" customHeight="1" thickBot="1" x14ac:dyDescent="0.35">
      <c r="A149" s="219" t="s">
        <v>20</v>
      </c>
      <c r="B149" s="220"/>
      <c r="C149" s="84">
        <f>C151+C154+C164+C161</f>
        <v>3130.5</v>
      </c>
      <c r="D149" s="84">
        <f t="shared" ref="D149:E149" si="29">D151+D154+D164+D161</f>
        <v>1431.6</v>
      </c>
      <c r="E149" s="84">
        <f t="shared" si="29"/>
        <v>1499.2</v>
      </c>
      <c r="F149" s="1"/>
      <c r="G149" s="1"/>
      <c r="H149" s="1"/>
    </row>
    <row r="150" spans="1:8" ht="15.6" x14ac:dyDescent="0.3">
      <c r="A150" s="230" t="s">
        <v>2</v>
      </c>
      <c r="B150" s="231"/>
      <c r="C150" s="13"/>
      <c r="D150" s="13"/>
      <c r="E150" s="13"/>
      <c r="F150" s="1"/>
      <c r="G150" s="1"/>
      <c r="H150" s="1"/>
    </row>
    <row r="151" spans="1:8" ht="16.2" customHeight="1" thickBot="1" x14ac:dyDescent="0.35">
      <c r="A151" s="232" t="s">
        <v>8</v>
      </c>
      <c r="B151" s="233"/>
      <c r="C151" s="87">
        <f>C152+C153</f>
        <v>1277.5999999999999</v>
      </c>
      <c r="D151" s="87">
        <f t="shared" ref="D151:E151" si="30">D152+D153</f>
        <v>889</v>
      </c>
      <c r="E151" s="87">
        <f t="shared" si="30"/>
        <v>930</v>
      </c>
      <c r="F151" s="1"/>
      <c r="G151" s="1"/>
      <c r="H151" s="1"/>
    </row>
    <row r="152" spans="1:8" ht="16.2" customHeight="1" thickBot="1" x14ac:dyDescent="0.35">
      <c r="A152" s="223" t="s">
        <v>86</v>
      </c>
      <c r="B152" s="224"/>
      <c r="C152" s="86">
        <v>1277.5999999999999</v>
      </c>
      <c r="D152" s="86">
        <v>889</v>
      </c>
      <c r="E152" s="86">
        <v>930</v>
      </c>
      <c r="F152" s="1"/>
      <c r="G152" s="1"/>
      <c r="H152" s="1"/>
    </row>
    <row r="153" spans="1:8" ht="16.2" customHeight="1" thickBot="1" x14ac:dyDescent="0.35">
      <c r="A153" s="223" t="s">
        <v>7</v>
      </c>
      <c r="B153" s="224"/>
      <c r="C153" s="86"/>
      <c r="D153" s="86"/>
      <c r="E153" s="86"/>
      <c r="F153" s="1"/>
      <c r="G153" s="1"/>
      <c r="H153" s="1"/>
    </row>
    <row r="154" spans="1:8" ht="16.2" customHeight="1" thickBot="1" x14ac:dyDescent="0.35">
      <c r="A154" s="223" t="s">
        <v>9</v>
      </c>
      <c r="B154" s="224"/>
      <c r="C154" s="7">
        <f>C155+C156+C157+C158+C159+C160</f>
        <v>0</v>
      </c>
      <c r="D154" s="7">
        <f t="shared" ref="D154:E154" si="31">D155+D156+D157+D158+D159+D160</f>
        <v>0</v>
      </c>
      <c r="E154" s="7">
        <f t="shared" si="31"/>
        <v>0</v>
      </c>
      <c r="F154" s="1"/>
      <c r="G154" s="1"/>
      <c r="H154" s="1"/>
    </row>
    <row r="155" spans="1:8" ht="16.2" customHeight="1" thickBot="1" x14ac:dyDescent="0.35">
      <c r="A155" s="223" t="s">
        <v>10</v>
      </c>
      <c r="B155" s="224"/>
      <c r="C155" s="31"/>
      <c r="D155" s="7"/>
      <c r="E155" s="7"/>
      <c r="F155" s="1"/>
      <c r="G155" s="1"/>
      <c r="H155" s="1"/>
    </row>
    <row r="156" spans="1:8" ht="30" customHeight="1" thickBot="1" x14ac:dyDescent="0.35">
      <c r="A156" s="223" t="s">
        <v>11</v>
      </c>
      <c r="B156" s="224"/>
      <c r="C156" s="31"/>
      <c r="D156" s="7"/>
      <c r="E156" s="7"/>
      <c r="F156" s="1"/>
      <c r="G156" s="1"/>
      <c r="H156" s="1"/>
    </row>
    <row r="157" spans="1:8" ht="31.2" customHeight="1" thickBot="1" x14ac:dyDescent="0.35">
      <c r="A157" s="223" t="s">
        <v>12</v>
      </c>
      <c r="B157" s="224"/>
      <c r="C157" s="31"/>
      <c r="D157" s="7"/>
      <c r="E157" s="7"/>
      <c r="F157" s="1"/>
      <c r="G157" s="1"/>
      <c r="H157" s="1"/>
    </row>
    <row r="158" spans="1:8" ht="16.2" customHeight="1" thickBot="1" x14ac:dyDescent="0.35">
      <c r="A158" s="223" t="s">
        <v>13</v>
      </c>
      <c r="B158" s="224"/>
      <c r="C158" s="31"/>
      <c r="D158" s="7"/>
      <c r="E158" s="7"/>
      <c r="F158" s="1"/>
      <c r="G158" s="1"/>
      <c r="H158" s="1"/>
    </row>
    <row r="159" spans="1:8" ht="27" customHeight="1" thickBot="1" x14ac:dyDescent="0.35">
      <c r="A159" s="223" t="s">
        <v>14</v>
      </c>
      <c r="B159" s="224"/>
      <c r="C159" s="31"/>
      <c r="D159" s="7"/>
      <c r="E159" s="7"/>
      <c r="F159" s="1"/>
      <c r="G159" s="1"/>
      <c r="H159" s="1"/>
    </row>
    <row r="160" spans="1:8" ht="16.2" customHeight="1" thickBot="1" x14ac:dyDescent="0.35">
      <c r="A160" s="221" t="s">
        <v>15</v>
      </c>
      <c r="B160" s="222"/>
      <c r="C160" s="31"/>
      <c r="D160" s="7"/>
      <c r="E160" s="7"/>
      <c r="F160" s="1"/>
      <c r="G160" s="1"/>
      <c r="H160" s="1"/>
    </row>
    <row r="161" spans="1:8" ht="16.2" customHeight="1" thickBot="1" x14ac:dyDescent="0.35">
      <c r="A161" s="221" t="s">
        <v>16</v>
      </c>
      <c r="B161" s="222"/>
      <c r="C161" s="86">
        <v>515</v>
      </c>
      <c r="D161" s="86">
        <v>542.6</v>
      </c>
      <c r="E161" s="86">
        <v>569.20000000000005</v>
      </c>
      <c r="F161" s="1"/>
      <c r="G161" s="1"/>
      <c r="H161" s="1"/>
    </row>
    <row r="162" spans="1:8" ht="16.2" customHeight="1" thickBot="1" x14ac:dyDescent="0.35">
      <c r="A162" s="221" t="s">
        <v>17</v>
      </c>
      <c r="B162" s="222"/>
      <c r="C162" s="7"/>
      <c r="D162" s="7"/>
      <c r="E162" s="7"/>
      <c r="F162" s="1"/>
      <c r="G162" s="1"/>
      <c r="H162" s="1"/>
    </row>
    <row r="163" spans="1:8" ht="16.2" thickBot="1" x14ac:dyDescent="0.35">
      <c r="A163" s="221" t="s">
        <v>18</v>
      </c>
      <c r="B163" s="222"/>
      <c r="C163" s="7"/>
      <c r="D163" s="7"/>
      <c r="E163" s="7"/>
      <c r="F163" s="1"/>
      <c r="G163" s="1"/>
      <c r="H163" s="1"/>
    </row>
    <row r="164" spans="1:8" ht="16.2" customHeight="1" thickBot="1" x14ac:dyDescent="0.35">
      <c r="A164" s="221" t="s">
        <v>87</v>
      </c>
      <c r="B164" s="222"/>
      <c r="C164" s="7">
        <f>C165+C166</f>
        <v>1337.9</v>
      </c>
      <c r="D164" s="85">
        <f t="shared" ref="D164:E164" si="32">D165+D166</f>
        <v>0</v>
      </c>
      <c r="E164" s="85">
        <f t="shared" si="32"/>
        <v>0</v>
      </c>
      <c r="F164" s="1"/>
      <c r="G164" s="1"/>
      <c r="H164" s="1"/>
    </row>
    <row r="165" spans="1:8" ht="16.2" customHeight="1" thickBot="1" x14ac:dyDescent="0.35">
      <c r="A165" s="223" t="s">
        <v>88</v>
      </c>
      <c r="B165" s="224"/>
      <c r="C165" s="31">
        <v>1337.9</v>
      </c>
      <c r="D165" s="86">
        <v>0</v>
      </c>
      <c r="E165" s="86">
        <v>0</v>
      </c>
      <c r="F165" s="1"/>
      <c r="G165" s="1"/>
      <c r="H165" s="1"/>
    </row>
    <row r="166" spans="1:8" ht="19.2" customHeight="1" thickBot="1" x14ac:dyDescent="0.35">
      <c r="A166" s="223" t="s">
        <v>89</v>
      </c>
      <c r="B166" s="224"/>
      <c r="C166" s="31"/>
      <c r="D166" s="7"/>
      <c r="E166" s="7"/>
      <c r="F166" s="1"/>
      <c r="G166" s="1"/>
      <c r="H166" s="1"/>
    </row>
    <row r="167" spans="1:8" ht="33" customHeight="1" thickBot="1" x14ac:dyDescent="0.35">
      <c r="A167" s="219" t="s">
        <v>19</v>
      </c>
      <c r="B167" s="225"/>
      <c r="C167" s="14">
        <f>C168*1</f>
        <v>0</v>
      </c>
      <c r="D167" s="14">
        <f t="shared" ref="D167:E167" si="33">D168*1</f>
        <v>0</v>
      </c>
      <c r="E167" s="14">
        <f t="shared" si="33"/>
        <v>0</v>
      </c>
      <c r="F167" s="1"/>
      <c r="G167" s="1"/>
      <c r="H167" s="1"/>
    </row>
    <row r="168" spans="1:8" ht="16.2" customHeight="1" thickBot="1" x14ac:dyDescent="0.35">
      <c r="A168" s="226" t="s">
        <v>21</v>
      </c>
      <c r="B168" s="227"/>
      <c r="C168" s="32"/>
      <c r="D168" s="15"/>
      <c r="E168" s="15"/>
      <c r="F168" s="1"/>
      <c r="G168" s="1"/>
      <c r="H168" s="1"/>
    </row>
    <row r="169" spans="1:8" ht="16.2" customHeight="1" thickBot="1" x14ac:dyDescent="0.35">
      <c r="A169" s="228" t="s">
        <v>550</v>
      </c>
      <c r="B169" s="229"/>
      <c r="C169" s="32"/>
      <c r="D169" s="15"/>
      <c r="E169" s="15"/>
      <c r="F169" s="1"/>
      <c r="G169" s="1"/>
      <c r="H169" s="1"/>
    </row>
    <row r="170" spans="1:8" ht="16.2" customHeight="1" thickBot="1" x14ac:dyDescent="0.35">
      <c r="A170" s="219" t="s">
        <v>22</v>
      </c>
      <c r="B170" s="220"/>
      <c r="C170" s="84">
        <f>C149+C167</f>
        <v>3130.5</v>
      </c>
      <c r="D170" s="84">
        <f t="shared" ref="D170:E170" si="34">D149+D167</f>
        <v>1431.6</v>
      </c>
      <c r="E170" s="84">
        <f t="shared" si="34"/>
        <v>1499.2</v>
      </c>
      <c r="F170" s="1"/>
      <c r="G170" s="1"/>
      <c r="H170" s="1"/>
    </row>
    <row r="171" spans="1:8" ht="24.6" customHeight="1" thickBot="1" x14ac:dyDescent="0.35">
      <c r="A171" s="221" t="s">
        <v>3</v>
      </c>
      <c r="B171" s="222"/>
      <c r="C171" s="7"/>
      <c r="D171" s="7"/>
      <c r="E171" s="7"/>
      <c r="F171" s="1"/>
      <c r="G171" s="1"/>
      <c r="H171" s="1"/>
    </row>
    <row r="172" spans="1:8" ht="26.4" customHeight="1" thickBot="1" x14ac:dyDescent="0.35">
      <c r="A172" s="221" t="s">
        <v>4</v>
      </c>
      <c r="B172" s="222"/>
      <c r="C172" s="7">
        <v>2168.8000000000002</v>
      </c>
      <c r="D172" s="85">
        <f>D170-C170</f>
        <v>-1698.9</v>
      </c>
      <c r="E172" s="85">
        <f>E170-D170</f>
        <v>67.600000000000136</v>
      </c>
      <c r="F172" s="1"/>
      <c r="G172" s="1"/>
      <c r="H172" s="1"/>
    </row>
    <row r="173" spans="1:8" ht="16.2" thickBot="1" x14ac:dyDescent="0.35">
      <c r="A173" s="1"/>
      <c r="B173" s="1"/>
      <c r="C173" s="1"/>
      <c r="D173" s="1"/>
      <c r="E173" s="1"/>
      <c r="F173" s="1"/>
      <c r="G173" s="1"/>
      <c r="H173" s="1"/>
    </row>
    <row r="174" spans="1:8" ht="34.799999999999997" thickBot="1" x14ac:dyDescent="0.35">
      <c r="A174" s="2" t="s">
        <v>0</v>
      </c>
      <c r="B174" s="3" t="s">
        <v>1</v>
      </c>
      <c r="C174" s="8" t="s">
        <v>24</v>
      </c>
      <c r="D174" s="8" t="s">
        <v>25</v>
      </c>
      <c r="E174" s="8" t="s">
        <v>26</v>
      </c>
      <c r="F174" s="1"/>
      <c r="G174" s="1"/>
      <c r="H174" s="1"/>
    </row>
    <row r="175" spans="1:8" ht="16.2" thickBot="1" x14ac:dyDescent="0.35">
      <c r="A175" s="4">
        <v>1</v>
      </c>
      <c r="B175" s="5">
        <v>2</v>
      </c>
      <c r="C175" s="5">
        <v>3</v>
      </c>
      <c r="D175" s="5">
        <v>4</v>
      </c>
      <c r="E175" s="5">
        <v>5</v>
      </c>
      <c r="F175" s="1"/>
      <c r="G175" s="1"/>
      <c r="H175" s="1"/>
    </row>
    <row r="176" spans="1:8" ht="16.2" thickBot="1" x14ac:dyDescent="0.35">
      <c r="A176" s="6"/>
      <c r="B176" s="77" t="s">
        <v>594</v>
      </c>
      <c r="C176" s="7"/>
      <c r="D176" s="7"/>
      <c r="E176" s="7"/>
      <c r="F176" s="1"/>
      <c r="G176" s="1"/>
      <c r="H176" s="1"/>
    </row>
    <row r="177" spans="1:8" ht="16.2" customHeight="1" thickBot="1" x14ac:dyDescent="0.35">
      <c r="A177" s="219" t="s">
        <v>20</v>
      </c>
      <c r="B177" s="220"/>
      <c r="C177" s="84">
        <f>C179+C182+C192+C189</f>
        <v>389.6</v>
      </c>
      <c r="D177" s="84">
        <f t="shared" ref="D177:E177" si="35">D179+D182+D192+D189</f>
        <v>411</v>
      </c>
      <c r="E177" s="84">
        <f t="shared" si="35"/>
        <v>432</v>
      </c>
      <c r="F177" s="1"/>
      <c r="G177" s="1"/>
      <c r="H177" s="1"/>
    </row>
    <row r="178" spans="1:8" ht="15.6" x14ac:dyDescent="0.3">
      <c r="A178" s="230" t="s">
        <v>2</v>
      </c>
      <c r="B178" s="231"/>
      <c r="C178" s="13"/>
      <c r="D178" s="13"/>
      <c r="E178" s="13"/>
      <c r="F178" s="1"/>
      <c r="G178" s="1"/>
      <c r="H178" s="1"/>
    </row>
    <row r="179" spans="1:8" ht="16.2" customHeight="1" thickBot="1" x14ac:dyDescent="0.35">
      <c r="A179" s="232" t="s">
        <v>8</v>
      </c>
      <c r="B179" s="233"/>
      <c r="C179" s="87">
        <f>C180+C181</f>
        <v>389.6</v>
      </c>
      <c r="D179" s="87">
        <f t="shared" ref="D179:E179" si="36">D180+D181</f>
        <v>411</v>
      </c>
      <c r="E179" s="87">
        <f t="shared" si="36"/>
        <v>432</v>
      </c>
      <c r="F179" s="1"/>
      <c r="G179" s="1"/>
      <c r="H179" s="1"/>
    </row>
    <row r="180" spans="1:8" ht="16.2" customHeight="1" thickBot="1" x14ac:dyDescent="0.35">
      <c r="A180" s="223" t="s">
        <v>86</v>
      </c>
      <c r="B180" s="224"/>
      <c r="C180" s="86">
        <v>389.6</v>
      </c>
      <c r="D180" s="86">
        <v>411</v>
      </c>
      <c r="E180" s="86">
        <v>432</v>
      </c>
      <c r="F180" s="1"/>
      <c r="G180" s="1"/>
      <c r="H180" s="1"/>
    </row>
    <row r="181" spans="1:8" ht="16.2" customHeight="1" thickBot="1" x14ac:dyDescent="0.35">
      <c r="A181" s="223" t="s">
        <v>7</v>
      </c>
      <c r="B181" s="224"/>
      <c r="C181" s="86"/>
      <c r="D181" s="86"/>
      <c r="E181" s="86"/>
      <c r="F181" s="1"/>
      <c r="G181" s="1"/>
      <c r="H181" s="1"/>
    </row>
    <row r="182" spans="1:8" ht="16.2" customHeight="1" thickBot="1" x14ac:dyDescent="0.35">
      <c r="A182" s="223" t="s">
        <v>9</v>
      </c>
      <c r="B182" s="224"/>
      <c r="C182" s="7">
        <f>C183+C184+C185+C186+C187+C188</f>
        <v>0</v>
      </c>
      <c r="D182" s="7">
        <f t="shared" ref="D182:E182" si="37">D183+D184+D185+D186+D187+D188</f>
        <v>0</v>
      </c>
      <c r="E182" s="7">
        <f t="shared" si="37"/>
        <v>0</v>
      </c>
      <c r="F182" s="1"/>
      <c r="G182" s="1"/>
      <c r="H182" s="1"/>
    </row>
    <row r="183" spans="1:8" ht="16.2" customHeight="1" thickBot="1" x14ac:dyDescent="0.35">
      <c r="A183" s="223" t="s">
        <v>10</v>
      </c>
      <c r="B183" s="224"/>
      <c r="C183" s="31"/>
      <c r="D183" s="7"/>
      <c r="E183" s="7"/>
      <c r="F183" s="1"/>
      <c r="G183" s="1"/>
      <c r="H183" s="1"/>
    </row>
    <row r="184" spans="1:8" ht="24.6" customHeight="1" thickBot="1" x14ac:dyDescent="0.35">
      <c r="A184" s="223" t="s">
        <v>11</v>
      </c>
      <c r="B184" s="224"/>
      <c r="C184" s="31"/>
      <c r="D184" s="7"/>
      <c r="E184" s="7"/>
      <c r="F184" s="1"/>
      <c r="G184" s="1"/>
      <c r="H184" s="1"/>
    </row>
    <row r="185" spans="1:8" ht="23.4" customHeight="1" thickBot="1" x14ac:dyDescent="0.35">
      <c r="A185" s="223" t="s">
        <v>12</v>
      </c>
      <c r="B185" s="224"/>
      <c r="C185" s="31"/>
      <c r="D185" s="7"/>
      <c r="E185" s="7"/>
      <c r="F185" s="1"/>
      <c r="G185" s="1"/>
      <c r="H185" s="1"/>
    </row>
    <row r="186" spans="1:8" ht="23.4" customHeight="1" thickBot="1" x14ac:dyDescent="0.35">
      <c r="A186" s="223" t="s">
        <v>13</v>
      </c>
      <c r="B186" s="224"/>
      <c r="C186" s="31"/>
      <c r="D186" s="7"/>
      <c r="E186" s="7"/>
      <c r="F186" s="1"/>
      <c r="G186" s="1"/>
      <c r="H186" s="1"/>
    </row>
    <row r="187" spans="1:8" ht="27" customHeight="1" thickBot="1" x14ac:dyDescent="0.35">
      <c r="A187" s="223" t="s">
        <v>14</v>
      </c>
      <c r="B187" s="224"/>
      <c r="C187" s="31"/>
      <c r="D187" s="7"/>
      <c r="E187" s="7"/>
      <c r="F187" s="1"/>
      <c r="G187" s="1"/>
      <c r="H187" s="1"/>
    </row>
    <row r="188" spans="1:8" ht="16.2" customHeight="1" thickBot="1" x14ac:dyDescent="0.35">
      <c r="A188" s="221" t="s">
        <v>15</v>
      </c>
      <c r="B188" s="222"/>
      <c r="C188" s="31"/>
      <c r="D188" s="7"/>
      <c r="E188" s="7"/>
      <c r="F188" s="1"/>
      <c r="G188" s="1"/>
      <c r="H188" s="1"/>
    </row>
    <row r="189" spans="1:8" ht="16.2" customHeight="1" thickBot="1" x14ac:dyDescent="0.35">
      <c r="A189" s="221" t="s">
        <v>16</v>
      </c>
      <c r="B189" s="222"/>
      <c r="C189" s="86"/>
      <c r="D189" s="86"/>
      <c r="E189" s="86"/>
      <c r="F189" s="1"/>
      <c r="G189" s="1"/>
      <c r="H189" s="1"/>
    </row>
    <row r="190" spans="1:8" ht="16.2" customHeight="1" thickBot="1" x14ac:dyDescent="0.35">
      <c r="A190" s="221" t="s">
        <v>17</v>
      </c>
      <c r="B190" s="222"/>
      <c r="C190" s="7"/>
      <c r="D190" s="7"/>
      <c r="E190" s="7"/>
      <c r="F190" s="1"/>
      <c r="G190" s="1"/>
      <c r="H190" s="1"/>
    </row>
    <row r="191" spans="1:8" ht="16.2" thickBot="1" x14ac:dyDescent="0.35">
      <c r="A191" s="221" t="s">
        <v>18</v>
      </c>
      <c r="B191" s="222"/>
      <c r="C191" s="7"/>
      <c r="D191" s="7"/>
      <c r="E191" s="7"/>
      <c r="F191" s="1"/>
      <c r="G191" s="1"/>
      <c r="H191" s="1"/>
    </row>
    <row r="192" spans="1:8" ht="16.2" customHeight="1" thickBot="1" x14ac:dyDescent="0.35">
      <c r="A192" s="221" t="s">
        <v>87</v>
      </c>
      <c r="B192" s="222"/>
      <c r="C192" s="7">
        <f>C193+C194</f>
        <v>0</v>
      </c>
      <c r="D192" s="85">
        <f t="shared" ref="D192:E192" si="38">D193+D194</f>
        <v>0</v>
      </c>
      <c r="E192" s="85">
        <f t="shared" si="38"/>
        <v>0</v>
      </c>
      <c r="F192" s="1"/>
      <c r="G192" s="1"/>
      <c r="H192" s="1"/>
    </row>
    <row r="193" spans="1:8" ht="16.2" customHeight="1" thickBot="1" x14ac:dyDescent="0.35">
      <c r="A193" s="223" t="s">
        <v>88</v>
      </c>
      <c r="B193" s="224"/>
      <c r="C193" s="31">
        <v>0</v>
      </c>
      <c r="D193" s="86">
        <v>0</v>
      </c>
      <c r="E193" s="86">
        <v>0</v>
      </c>
      <c r="F193" s="1"/>
      <c r="G193" s="1"/>
      <c r="H193" s="1"/>
    </row>
    <row r="194" spans="1:8" ht="20.399999999999999" customHeight="1" thickBot="1" x14ac:dyDescent="0.35">
      <c r="A194" s="223" t="s">
        <v>89</v>
      </c>
      <c r="B194" s="224"/>
      <c r="C194" s="31"/>
      <c r="D194" s="7"/>
      <c r="E194" s="7"/>
      <c r="F194" s="1"/>
      <c r="G194" s="1"/>
      <c r="H194" s="1"/>
    </row>
    <row r="195" spans="1:8" ht="27" customHeight="1" thickBot="1" x14ac:dyDescent="0.35">
      <c r="A195" s="219" t="s">
        <v>19</v>
      </c>
      <c r="B195" s="225"/>
      <c r="C195" s="14">
        <f>C196*1</f>
        <v>0</v>
      </c>
      <c r="D195" s="14">
        <f t="shared" ref="D195:E195" si="39">D196*1</f>
        <v>0</v>
      </c>
      <c r="E195" s="14">
        <f t="shared" si="39"/>
        <v>0</v>
      </c>
      <c r="F195" s="1"/>
      <c r="G195" s="1"/>
      <c r="H195" s="1"/>
    </row>
    <row r="196" spans="1:8" ht="16.2" customHeight="1" thickBot="1" x14ac:dyDescent="0.35">
      <c r="A196" s="226" t="s">
        <v>21</v>
      </c>
      <c r="B196" s="227"/>
      <c r="C196" s="32"/>
      <c r="D196" s="15"/>
      <c r="E196" s="15"/>
      <c r="F196" s="1"/>
      <c r="G196" s="1"/>
      <c r="H196" s="1"/>
    </row>
    <row r="197" spans="1:8" ht="16.2" customHeight="1" thickBot="1" x14ac:dyDescent="0.35">
      <c r="A197" s="228" t="s">
        <v>550</v>
      </c>
      <c r="B197" s="229"/>
      <c r="C197" s="32"/>
      <c r="D197" s="15"/>
      <c r="E197" s="15"/>
      <c r="F197" s="1"/>
      <c r="G197" s="1"/>
      <c r="H197" s="1"/>
    </row>
    <row r="198" spans="1:8" ht="16.2" customHeight="1" thickBot="1" x14ac:dyDescent="0.35">
      <c r="A198" s="219" t="s">
        <v>22</v>
      </c>
      <c r="B198" s="220"/>
      <c r="C198" s="84">
        <f>C177+C195</f>
        <v>389.6</v>
      </c>
      <c r="D198" s="84">
        <f t="shared" ref="D198:E198" si="40">D177+D195</f>
        <v>411</v>
      </c>
      <c r="E198" s="84">
        <f t="shared" si="40"/>
        <v>432</v>
      </c>
      <c r="F198" s="1"/>
      <c r="G198" s="1"/>
      <c r="H198" s="1"/>
    </row>
    <row r="199" spans="1:8" ht="24" customHeight="1" thickBot="1" x14ac:dyDescent="0.35">
      <c r="A199" s="221" t="s">
        <v>3</v>
      </c>
      <c r="B199" s="222"/>
      <c r="C199" s="7"/>
      <c r="D199" s="7"/>
      <c r="E199" s="7"/>
      <c r="F199" s="1"/>
      <c r="G199" s="1"/>
      <c r="H199" s="1"/>
    </row>
    <row r="200" spans="1:8" ht="24" customHeight="1" thickBot="1" x14ac:dyDescent="0.35">
      <c r="A200" s="221" t="s">
        <v>4</v>
      </c>
      <c r="B200" s="222"/>
      <c r="C200" s="7">
        <v>92.1</v>
      </c>
      <c r="D200" s="85">
        <f>D198-C198</f>
        <v>21.399999999999977</v>
      </c>
      <c r="E200" s="85">
        <f>E198-D198</f>
        <v>21</v>
      </c>
      <c r="F200" s="1"/>
      <c r="G200" s="1"/>
      <c r="H200" s="1"/>
    </row>
    <row r="201" spans="1:8" ht="16.2" thickBot="1" x14ac:dyDescent="0.35">
      <c r="A201" s="1"/>
      <c r="B201" s="1"/>
      <c r="C201" s="1"/>
      <c r="D201" s="1"/>
      <c r="E201" s="1"/>
      <c r="F201" s="1"/>
      <c r="G201" s="1"/>
      <c r="H201" s="1"/>
    </row>
    <row r="202" spans="1:8" ht="34.799999999999997" thickBot="1" x14ac:dyDescent="0.35">
      <c r="A202" s="2" t="s">
        <v>0</v>
      </c>
      <c r="B202" s="3" t="s">
        <v>1</v>
      </c>
      <c r="C202" s="8" t="s">
        <v>24</v>
      </c>
      <c r="D202" s="8" t="s">
        <v>25</v>
      </c>
      <c r="E202" s="8" t="s">
        <v>26</v>
      </c>
      <c r="F202" s="1"/>
      <c r="G202" s="1"/>
      <c r="H202" s="1"/>
    </row>
    <row r="203" spans="1:8" ht="16.2" thickBot="1" x14ac:dyDescent="0.35">
      <c r="A203" s="4">
        <v>1</v>
      </c>
      <c r="B203" s="5">
        <v>2</v>
      </c>
      <c r="C203" s="5">
        <v>3</v>
      </c>
      <c r="D203" s="5">
        <v>4</v>
      </c>
      <c r="E203" s="5">
        <v>5</v>
      </c>
      <c r="F203" s="1"/>
      <c r="G203" s="1"/>
      <c r="H203" s="1"/>
    </row>
    <row r="204" spans="1:8" ht="19.95" customHeight="1" thickBot="1" x14ac:dyDescent="0.35">
      <c r="A204" s="6"/>
      <c r="B204" s="77" t="s">
        <v>595</v>
      </c>
      <c r="C204" s="7"/>
      <c r="D204" s="7"/>
      <c r="E204" s="7"/>
      <c r="F204" s="1"/>
      <c r="G204" s="1"/>
      <c r="H204" s="1"/>
    </row>
    <row r="205" spans="1:8" ht="16.2" thickBot="1" x14ac:dyDescent="0.35">
      <c r="A205" s="219" t="s">
        <v>20</v>
      </c>
      <c r="B205" s="220"/>
      <c r="C205" s="84">
        <f>C207+C210+C220+C217</f>
        <v>354.2</v>
      </c>
      <c r="D205" s="84">
        <f t="shared" ref="D205:E205" si="41">D207+D210+D220+D217</f>
        <v>372</v>
      </c>
      <c r="E205" s="84">
        <f t="shared" si="41"/>
        <v>390</v>
      </c>
      <c r="F205" s="1"/>
      <c r="G205" s="1"/>
      <c r="H205" s="1"/>
    </row>
    <row r="206" spans="1:8" ht="15.6" x14ac:dyDescent="0.3">
      <c r="A206" s="230" t="s">
        <v>2</v>
      </c>
      <c r="B206" s="231"/>
      <c r="C206" s="13"/>
      <c r="D206" s="13"/>
      <c r="E206" s="13"/>
      <c r="F206" s="1"/>
      <c r="G206" s="1"/>
      <c r="H206" s="1"/>
    </row>
    <row r="207" spans="1:8" ht="16.2" thickBot="1" x14ac:dyDescent="0.35">
      <c r="A207" s="232" t="s">
        <v>8</v>
      </c>
      <c r="B207" s="233"/>
      <c r="C207" s="87">
        <f>C208+C209</f>
        <v>354.2</v>
      </c>
      <c r="D207" s="87">
        <f t="shared" ref="D207:E207" si="42">D208+D209</f>
        <v>372</v>
      </c>
      <c r="E207" s="87">
        <f t="shared" si="42"/>
        <v>390</v>
      </c>
      <c r="F207" s="1"/>
      <c r="G207" s="1"/>
      <c r="H207" s="1"/>
    </row>
    <row r="208" spans="1:8" ht="16.2" thickBot="1" x14ac:dyDescent="0.35">
      <c r="A208" s="223" t="s">
        <v>86</v>
      </c>
      <c r="B208" s="224"/>
      <c r="C208" s="86">
        <v>354.2</v>
      </c>
      <c r="D208" s="86">
        <v>372</v>
      </c>
      <c r="E208" s="86">
        <v>390</v>
      </c>
      <c r="F208" s="1"/>
      <c r="G208" s="1"/>
      <c r="H208" s="1"/>
    </row>
    <row r="209" spans="1:8" ht="16.2" thickBot="1" x14ac:dyDescent="0.35">
      <c r="A209" s="223" t="s">
        <v>7</v>
      </c>
      <c r="B209" s="224"/>
      <c r="C209" s="86"/>
      <c r="D209" s="86"/>
      <c r="E209" s="86"/>
      <c r="F209" s="1"/>
      <c r="G209" s="1"/>
      <c r="H209" s="1"/>
    </row>
    <row r="210" spans="1:8" ht="16.2" thickBot="1" x14ac:dyDescent="0.35">
      <c r="A210" s="223" t="s">
        <v>9</v>
      </c>
      <c r="B210" s="224"/>
      <c r="C210" s="7">
        <f>C211+C212+C213+C214+C215+C216</f>
        <v>0</v>
      </c>
      <c r="D210" s="7">
        <f t="shared" ref="D210:E210" si="43">D211+D212+D213+D214+D215+D216</f>
        <v>0</v>
      </c>
      <c r="E210" s="7">
        <f t="shared" si="43"/>
        <v>0</v>
      </c>
      <c r="F210" s="1"/>
      <c r="G210" s="1"/>
      <c r="H210" s="1"/>
    </row>
    <row r="211" spans="1:8" ht="16.2" thickBot="1" x14ac:dyDescent="0.35">
      <c r="A211" s="223" t="s">
        <v>10</v>
      </c>
      <c r="B211" s="224"/>
      <c r="C211" s="31"/>
      <c r="D211" s="7"/>
      <c r="E211" s="7"/>
      <c r="F211" s="1"/>
      <c r="G211" s="1"/>
      <c r="H211" s="1"/>
    </row>
    <row r="212" spans="1:8" ht="22.95" customHeight="1" thickBot="1" x14ac:dyDescent="0.35">
      <c r="A212" s="223" t="s">
        <v>11</v>
      </c>
      <c r="B212" s="224"/>
      <c r="C212" s="31"/>
      <c r="D212" s="7"/>
      <c r="E212" s="7"/>
      <c r="F212" s="1"/>
      <c r="G212" s="1"/>
      <c r="H212" s="1"/>
    </row>
    <row r="213" spans="1:8" ht="27" customHeight="1" thickBot="1" x14ac:dyDescent="0.35">
      <c r="A213" s="223" t="s">
        <v>12</v>
      </c>
      <c r="B213" s="224"/>
      <c r="C213" s="31"/>
      <c r="D213" s="7"/>
      <c r="E213" s="7"/>
      <c r="F213" s="1"/>
      <c r="G213" s="1"/>
      <c r="H213" s="1"/>
    </row>
    <row r="214" spans="1:8" ht="16.2" thickBot="1" x14ac:dyDescent="0.35">
      <c r="A214" s="223" t="s">
        <v>13</v>
      </c>
      <c r="B214" s="224"/>
      <c r="C214" s="31"/>
      <c r="D214" s="7"/>
      <c r="E214" s="7"/>
      <c r="F214" s="1"/>
      <c r="G214" s="1"/>
      <c r="H214" s="1"/>
    </row>
    <row r="215" spans="1:8" ht="28.95" customHeight="1" thickBot="1" x14ac:dyDescent="0.35">
      <c r="A215" s="223" t="s">
        <v>14</v>
      </c>
      <c r="B215" s="224"/>
      <c r="C215" s="31"/>
      <c r="D215" s="7"/>
      <c r="E215" s="7"/>
      <c r="F215" s="1"/>
      <c r="G215" s="1"/>
      <c r="H215" s="1"/>
    </row>
    <row r="216" spans="1:8" ht="16.2" thickBot="1" x14ac:dyDescent="0.35">
      <c r="A216" s="221" t="s">
        <v>15</v>
      </c>
      <c r="B216" s="222"/>
      <c r="C216" s="31"/>
      <c r="D216" s="7"/>
      <c r="E216" s="7"/>
      <c r="F216" s="1"/>
      <c r="G216" s="1"/>
      <c r="H216" s="1"/>
    </row>
    <row r="217" spans="1:8" ht="16.2" thickBot="1" x14ac:dyDescent="0.35">
      <c r="A217" s="221" t="s">
        <v>16</v>
      </c>
      <c r="B217" s="222"/>
      <c r="C217" s="86"/>
      <c r="D217" s="86"/>
      <c r="E217" s="86"/>
      <c r="F217" s="1"/>
      <c r="G217" s="1"/>
      <c r="H217" s="1"/>
    </row>
    <row r="218" spans="1:8" ht="16.2" thickBot="1" x14ac:dyDescent="0.35">
      <c r="A218" s="221" t="s">
        <v>17</v>
      </c>
      <c r="B218" s="222"/>
      <c r="C218" s="7"/>
      <c r="D218" s="7"/>
      <c r="E218" s="7"/>
      <c r="F218" s="1"/>
      <c r="G218" s="1"/>
      <c r="H218" s="1"/>
    </row>
    <row r="219" spans="1:8" ht="16.2" thickBot="1" x14ac:dyDescent="0.35">
      <c r="A219" s="221" t="s">
        <v>18</v>
      </c>
      <c r="B219" s="222"/>
      <c r="C219" s="7"/>
      <c r="D219" s="7"/>
      <c r="E219" s="7"/>
      <c r="F219" s="1"/>
      <c r="G219" s="1"/>
      <c r="H219" s="1"/>
    </row>
    <row r="220" spans="1:8" ht="16.2" thickBot="1" x14ac:dyDescent="0.35">
      <c r="A220" s="221" t="s">
        <v>87</v>
      </c>
      <c r="B220" s="222"/>
      <c r="C220" s="7">
        <f>C221+C222</f>
        <v>0</v>
      </c>
      <c r="D220" s="85">
        <f t="shared" ref="D220:E220" si="44">D221+D222</f>
        <v>0</v>
      </c>
      <c r="E220" s="85">
        <f t="shared" si="44"/>
        <v>0</v>
      </c>
      <c r="F220" s="1"/>
      <c r="G220" s="1"/>
      <c r="H220" s="1"/>
    </row>
    <row r="221" spans="1:8" ht="16.2" thickBot="1" x14ac:dyDescent="0.35">
      <c r="A221" s="223" t="s">
        <v>88</v>
      </c>
      <c r="B221" s="224"/>
      <c r="C221" s="31">
        <v>0</v>
      </c>
      <c r="D221" s="86">
        <v>0</v>
      </c>
      <c r="E221" s="86">
        <v>0</v>
      </c>
      <c r="F221" s="1"/>
      <c r="G221" s="1"/>
      <c r="H221" s="1"/>
    </row>
    <row r="222" spans="1:8" ht="16.2" thickBot="1" x14ac:dyDescent="0.35">
      <c r="A222" s="223" t="s">
        <v>89</v>
      </c>
      <c r="B222" s="224"/>
      <c r="C222" s="31"/>
      <c r="D222" s="7"/>
      <c r="E222" s="7"/>
      <c r="F222" s="1"/>
      <c r="G222" s="1"/>
      <c r="H222" s="1"/>
    </row>
    <row r="223" spans="1:8" ht="34.950000000000003" customHeight="1" thickBot="1" x14ac:dyDescent="0.35">
      <c r="A223" s="219" t="s">
        <v>19</v>
      </c>
      <c r="B223" s="225"/>
      <c r="C223" s="14">
        <f>C224*1</f>
        <v>0</v>
      </c>
      <c r="D223" s="14">
        <f t="shared" ref="D223:E223" si="45">D224*1</f>
        <v>0</v>
      </c>
      <c r="E223" s="14">
        <f t="shared" si="45"/>
        <v>0</v>
      </c>
      <c r="F223" s="1"/>
      <c r="G223" s="1"/>
      <c r="H223" s="1"/>
    </row>
    <row r="224" spans="1:8" ht="16.2" thickBot="1" x14ac:dyDescent="0.35">
      <c r="A224" s="226" t="s">
        <v>21</v>
      </c>
      <c r="B224" s="227"/>
      <c r="C224" s="32"/>
      <c r="D224" s="15"/>
      <c r="E224" s="15"/>
      <c r="F224" s="1"/>
      <c r="G224" s="1"/>
      <c r="H224" s="1"/>
    </row>
    <row r="225" spans="1:8" ht="16.2" thickBot="1" x14ac:dyDescent="0.35">
      <c r="A225" s="228" t="s">
        <v>550</v>
      </c>
      <c r="B225" s="229"/>
      <c r="C225" s="32"/>
      <c r="D225" s="15"/>
      <c r="E225" s="15"/>
      <c r="F225" s="1"/>
      <c r="G225" s="1"/>
      <c r="H225" s="1"/>
    </row>
    <row r="226" spans="1:8" ht="16.2" thickBot="1" x14ac:dyDescent="0.35">
      <c r="A226" s="219" t="s">
        <v>22</v>
      </c>
      <c r="B226" s="220"/>
      <c r="C226" s="84">
        <f>C205+C223</f>
        <v>354.2</v>
      </c>
      <c r="D226" s="84">
        <f t="shared" ref="D226:E226" si="46">D205+D223</f>
        <v>372</v>
      </c>
      <c r="E226" s="84">
        <f t="shared" si="46"/>
        <v>390</v>
      </c>
      <c r="F226" s="1"/>
      <c r="G226" s="1"/>
      <c r="H226" s="1"/>
    </row>
    <row r="227" spans="1:8" ht="16.95" customHeight="1" thickBot="1" x14ac:dyDescent="0.35">
      <c r="A227" s="221" t="s">
        <v>3</v>
      </c>
      <c r="B227" s="222"/>
      <c r="C227" s="7"/>
      <c r="D227" s="7"/>
      <c r="E227" s="7"/>
      <c r="F227" s="1"/>
      <c r="G227" s="1"/>
      <c r="H227" s="1"/>
    </row>
    <row r="228" spans="1:8" ht="25.2" customHeight="1" thickBot="1" x14ac:dyDescent="0.35">
      <c r="A228" s="221" t="s">
        <v>4</v>
      </c>
      <c r="B228" s="222"/>
      <c r="C228" s="7">
        <v>164.2</v>
      </c>
      <c r="D228" s="85">
        <f>D226-C226</f>
        <v>17.800000000000011</v>
      </c>
      <c r="E228" s="85">
        <f>E226-D226</f>
        <v>18</v>
      </c>
      <c r="F228" s="1"/>
      <c r="G228" s="1"/>
      <c r="H228" s="1"/>
    </row>
    <row r="229" spans="1:8" ht="16.2" thickBot="1" x14ac:dyDescent="0.35">
      <c r="A229" s="1"/>
      <c r="B229" s="1"/>
      <c r="C229" s="1"/>
      <c r="D229" s="1"/>
      <c r="E229" s="1"/>
      <c r="F229" s="1"/>
      <c r="G229" s="1"/>
      <c r="H229" s="1"/>
    </row>
    <row r="230" spans="1:8" ht="34.799999999999997" thickBot="1" x14ac:dyDescent="0.35">
      <c r="A230" s="2" t="s">
        <v>0</v>
      </c>
      <c r="B230" s="3" t="s">
        <v>1</v>
      </c>
      <c r="C230" s="8" t="s">
        <v>24</v>
      </c>
      <c r="D230" s="8" t="s">
        <v>25</v>
      </c>
      <c r="E230" s="8" t="s">
        <v>26</v>
      </c>
      <c r="F230" s="1"/>
      <c r="G230" s="1"/>
      <c r="H230" s="1"/>
    </row>
    <row r="231" spans="1:8" ht="16.2" thickBot="1" x14ac:dyDescent="0.35">
      <c r="A231" s="4">
        <v>1</v>
      </c>
      <c r="B231" s="5">
        <v>2</v>
      </c>
      <c r="C231" s="5">
        <v>3</v>
      </c>
      <c r="D231" s="5">
        <v>4</v>
      </c>
      <c r="E231" s="5">
        <v>5</v>
      </c>
      <c r="F231" s="1"/>
      <c r="G231" s="1"/>
      <c r="H231" s="1"/>
    </row>
    <row r="232" spans="1:8" ht="23.4" thickBot="1" x14ac:dyDescent="0.35">
      <c r="A232" s="6"/>
      <c r="B232" s="77" t="s">
        <v>596</v>
      </c>
      <c r="C232" s="7"/>
      <c r="D232" s="7"/>
      <c r="E232" s="7"/>
      <c r="F232" s="1"/>
      <c r="G232" s="1"/>
      <c r="H232" s="1"/>
    </row>
    <row r="233" spans="1:8" ht="16.2" thickBot="1" x14ac:dyDescent="0.35">
      <c r="A233" s="219" t="s">
        <v>20</v>
      </c>
      <c r="B233" s="220"/>
      <c r="C233" s="84">
        <f>C235+C238+C248+C245</f>
        <v>18691.3</v>
      </c>
      <c r="D233" s="84">
        <f t="shared" ref="D233:E233" si="47">D235+D238+D248+D245</f>
        <v>18566.5</v>
      </c>
      <c r="E233" s="84">
        <f t="shared" si="47"/>
        <v>17391</v>
      </c>
      <c r="F233" s="1"/>
      <c r="G233" s="1"/>
      <c r="H233" s="1"/>
    </row>
    <row r="234" spans="1:8" ht="15.6" x14ac:dyDescent="0.3">
      <c r="A234" s="230" t="s">
        <v>2</v>
      </c>
      <c r="B234" s="231"/>
      <c r="C234" s="13"/>
      <c r="D234" s="13"/>
      <c r="E234" s="13"/>
      <c r="F234" s="1"/>
      <c r="G234" s="1"/>
      <c r="H234" s="1"/>
    </row>
    <row r="235" spans="1:8" ht="16.2" thickBot="1" x14ac:dyDescent="0.35">
      <c r="A235" s="232" t="s">
        <v>8</v>
      </c>
      <c r="B235" s="233"/>
      <c r="C235" s="87">
        <f>C236+C237</f>
        <v>13405.4</v>
      </c>
      <c r="D235" s="87">
        <f t="shared" ref="D235:E235" si="48">D236+D237</f>
        <v>13912.5</v>
      </c>
      <c r="E235" s="87">
        <f t="shared" si="48"/>
        <v>12506</v>
      </c>
      <c r="F235" s="1"/>
      <c r="G235" s="1"/>
      <c r="H235" s="1"/>
    </row>
    <row r="236" spans="1:8" ht="16.2" thickBot="1" x14ac:dyDescent="0.35">
      <c r="A236" s="223" t="s">
        <v>86</v>
      </c>
      <c r="B236" s="224"/>
      <c r="C236" s="86">
        <v>13405.4</v>
      </c>
      <c r="D236" s="86">
        <v>13912.5</v>
      </c>
      <c r="E236" s="86">
        <v>12506</v>
      </c>
      <c r="F236" s="1"/>
      <c r="G236" s="1"/>
      <c r="H236" s="1"/>
    </row>
    <row r="237" spans="1:8" ht="16.2" thickBot="1" x14ac:dyDescent="0.35">
      <c r="A237" s="223" t="s">
        <v>7</v>
      </c>
      <c r="B237" s="224"/>
      <c r="C237" s="86"/>
      <c r="D237" s="86"/>
      <c r="E237" s="86"/>
      <c r="F237" s="1"/>
      <c r="G237" s="1"/>
      <c r="H237" s="1"/>
    </row>
    <row r="238" spans="1:8" ht="16.2" thickBot="1" x14ac:dyDescent="0.35">
      <c r="A238" s="223" t="s">
        <v>9</v>
      </c>
      <c r="B238" s="224"/>
      <c r="C238" s="215">
        <f>C239+C240+C241+C242+C243+C244</f>
        <v>4725.1000000000004</v>
      </c>
      <c r="D238" s="85">
        <f t="shared" ref="D238:E238" si="49">D239+D240+D241+D242+D243+D244</f>
        <v>4654</v>
      </c>
      <c r="E238" s="85">
        <f t="shared" si="49"/>
        <v>4885</v>
      </c>
      <c r="F238" s="1"/>
      <c r="G238" s="1"/>
      <c r="H238" s="1"/>
    </row>
    <row r="239" spans="1:8" ht="16.2" thickBot="1" x14ac:dyDescent="0.35">
      <c r="A239" s="223" t="s">
        <v>10</v>
      </c>
      <c r="B239" s="224"/>
      <c r="C239" s="31"/>
      <c r="D239" s="85"/>
      <c r="E239" s="85"/>
      <c r="F239" s="1"/>
      <c r="G239" s="1"/>
      <c r="H239" s="1"/>
    </row>
    <row r="240" spans="1:8" ht="29.4" customHeight="1" thickBot="1" x14ac:dyDescent="0.35">
      <c r="A240" s="223" t="s">
        <v>11</v>
      </c>
      <c r="B240" s="224"/>
      <c r="C240" s="31"/>
      <c r="D240" s="85"/>
      <c r="E240" s="85"/>
      <c r="F240" s="1"/>
      <c r="G240" s="1"/>
      <c r="H240" s="1"/>
    </row>
    <row r="241" spans="1:8" ht="22.2" customHeight="1" thickBot="1" x14ac:dyDescent="0.35">
      <c r="A241" s="223" t="s">
        <v>12</v>
      </c>
      <c r="B241" s="224"/>
      <c r="C241" s="31"/>
      <c r="D241" s="85"/>
      <c r="E241" s="85"/>
      <c r="F241" s="1"/>
      <c r="G241" s="1"/>
      <c r="H241" s="1"/>
    </row>
    <row r="242" spans="1:8" ht="16.2" thickBot="1" x14ac:dyDescent="0.35">
      <c r="A242" s="223" t="s">
        <v>13</v>
      </c>
      <c r="B242" s="224"/>
      <c r="C242" s="31"/>
      <c r="D242" s="85"/>
      <c r="E242" s="85"/>
      <c r="F242" s="1"/>
      <c r="G242" s="1"/>
      <c r="H242" s="1"/>
    </row>
    <row r="243" spans="1:8" ht="35.4" customHeight="1" thickBot="1" x14ac:dyDescent="0.35">
      <c r="A243" s="223" t="s">
        <v>14</v>
      </c>
      <c r="B243" s="224"/>
      <c r="C243" s="212">
        <v>4725.1000000000004</v>
      </c>
      <c r="D243" s="86">
        <v>4654</v>
      </c>
      <c r="E243" s="86">
        <v>4885</v>
      </c>
      <c r="F243" s="1"/>
      <c r="G243" s="1"/>
      <c r="H243" s="1"/>
    </row>
    <row r="244" spans="1:8" ht="16.2" thickBot="1" x14ac:dyDescent="0.35">
      <c r="A244" s="221" t="s">
        <v>15</v>
      </c>
      <c r="B244" s="222"/>
      <c r="C244" s="31"/>
      <c r="D244" s="7"/>
      <c r="E244" s="7"/>
      <c r="F244" s="1"/>
      <c r="G244" s="1"/>
      <c r="H244" s="1"/>
    </row>
    <row r="245" spans="1:8" ht="16.2" thickBot="1" x14ac:dyDescent="0.35">
      <c r="A245" s="221" t="s">
        <v>16</v>
      </c>
      <c r="B245" s="222"/>
      <c r="C245" s="86"/>
      <c r="D245" s="86"/>
      <c r="E245" s="86"/>
      <c r="F245" s="1"/>
      <c r="G245" s="1"/>
      <c r="H245" s="1"/>
    </row>
    <row r="246" spans="1:8" ht="16.2" thickBot="1" x14ac:dyDescent="0.35">
      <c r="A246" s="221" t="s">
        <v>17</v>
      </c>
      <c r="B246" s="222"/>
      <c r="C246" s="7"/>
      <c r="D246" s="7"/>
      <c r="E246" s="7"/>
      <c r="F246" s="1"/>
      <c r="G246" s="1"/>
      <c r="H246" s="1"/>
    </row>
    <row r="247" spans="1:8" ht="16.2" thickBot="1" x14ac:dyDescent="0.35">
      <c r="A247" s="221" t="s">
        <v>18</v>
      </c>
      <c r="B247" s="222"/>
      <c r="C247" s="7"/>
      <c r="D247" s="7"/>
      <c r="E247" s="7"/>
      <c r="F247" s="1"/>
      <c r="G247" s="1"/>
      <c r="H247" s="1"/>
    </row>
    <row r="248" spans="1:8" ht="16.2" thickBot="1" x14ac:dyDescent="0.35">
      <c r="A248" s="221" t="s">
        <v>87</v>
      </c>
      <c r="B248" s="222"/>
      <c r="C248" s="7">
        <f>C249+C250</f>
        <v>560.79999999999995</v>
      </c>
      <c r="D248" s="85">
        <f t="shared" ref="D248:E248" si="50">D249+D250</f>
        <v>0</v>
      </c>
      <c r="E248" s="85">
        <f t="shared" si="50"/>
        <v>0</v>
      </c>
      <c r="F248" s="1"/>
      <c r="G248" s="1"/>
      <c r="H248" s="1"/>
    </row>
    <row r="249" spans="1:8" ht="16.2" thickBot="1" x14ac:dyDescent="0.35">
      <c r="A249" s="223" t="s">
        <v>88</v>
      </c>
      <c r="B249" s="224"/>
      <c r="C249" s="31">
        <v>560.79999999999995</v>
      </c>
      <c r="D249" s="86">
        <v>0</v>
      </c>
      <c r="E249" s="86">
        <v>0</v>
      </c>
      <c r="F249" s="1"/>
      <c r="G249" s="1"/>
      <c r="H249" s="1"/>
    </row>
    <row r="250" spans="1:8" ht="16.2" thickBot="1" x14ac:dyDescent="0.35">
      <c r="A250" s="223" t="s">
        <v>89</v>
      </c>
      <c r="B250" s="224"/>
      <c r="C250" s="31"/>
      <c r="D250" s="7"/>
      <c r="E250" s="7"/>
      <c r="F250" s="1"/>
      <c r="G250" s="1"/>
      <c r="H250" s="1"/>
    </row>
    <row r="251" spans="1:8" ht="28.95" customHeight="1" thickBot="1" x14ac:dyDescent="0.35">
      <c r="A251" s="219" t="s">
        <v>19</v>
      </c>
      <c r="B251" s="225"/>
      <c r="C251" s="14">
        <f>C252*1</f>
        <v>0</v>
      </c>
      <c r="D251" s="14">
        <f t="shared" ref="D251:E251" si="51">D252*1</f>
        <v>0</v>
      </c>
      <c r="E251" s="14">
        <f t="shared" si="51"/>
        <v>0</v>
      </c>
      <c r="F251" s="1"/>
      <c r="G251" s="1"/>
      <c r="H251" s="1"/>
    </row>
    <row r="252" spans="1:8" ht="16.2" thickBot="1" x14ac:dyDescent="0.35">
      <c r="A252" s="226" t="s">
        <v>21</v>
      </c>
      <c r="B252" s="227"/>
      <c r="C252" s="32"/>
      <c r="D252" s="15"/>
      <c r="E252" s="15"/>
      <c r="F252" s="1"/>
      <c r="G252" s="1"/>
      <c r="H252" s="1"/>
    </row>
    <row r="253" spans="1:8" ht="16.2" thickBot="1" x14ac:dyDescent="0.35">
      <c r="A253" s="228" t="s">
        <v>550</v>
      </c>
      <c r="B253" s="229"/>
      <c r="C253" s="32"/>
      <c r="D253" s="15"/>
      <c r="E253" s="15"/>
      <c r="F253" s="1"/>
      <c r="G253" s="1"/>
      <c r="H253" s="1"/>
    </row>
    <row r="254" spans="1:8" ht="20.399999999999999" customHeight="1" thickBot="1" x14ac:dyDescent="0.35">
      <c r="A254" s="219" t="s">
        <v>22</v>
      </c>
      <c r="B254" s="220"/>
      <c r="C254" s="84">
        <f>C233+C251</f>
        <v>18691.3</v>
      </c>
      <c r="D254" s="84">
        <f t="shared" ref="D254:E254" si="52">D233+D251</f>
        <v>18566.5</v>
      </c>
      <c r="E254" s="84">
        <f t="shared" si="52"/>
        <v>17391</v>
      </c>
      <c r="F254" s="1"/>
      <c r="G254" s="1"/>
      <c r="H254" s="1"/>
    </row>
    <row r="255" spans="1:8" ht="16.2" thickBot="1" x14ac:dyDescent="0.35">
      <c r="A255" s="221" t="s">
        <v>3</v>
      </c>
      <c r="B255" s="222"/>
      <c r="C255" s="7"/>
      <c r="D255" s="7"/>
      <c r="E255" s="7"/>
      <c r="F255" s="1"/>
      <c r="G255" s="1"/>
      <c r="H255" s="1"/>
    </row>
    <row r="256" spans="1:8" ht="26.4" customHeight="1" thickBot="1" x14ac:dyDescent="0.35">
      <c r="A256" s="221" t="s">
        <v>4</v>
      </c>
      <c r="B256" s="222"/>
      <c r="C256" s="7">
        <v>605.4</v>
      </c>
      <c r="D256" s="85">
        <f>D254-C254</f>
        <v>-124.79999999999927</v>
      </c>
      <c r="E256" s="85">
        <f>E254-D254</f>
        <v>-1175.5</v>
      </c>
      <c r="F256" s="1"/>
      <c r="G256" s="1"/>
      <c r="H256" s="1"/>
    </row>
    <row r="257" spans="1:8" ht="16.2" thickBot="1" x14ac:dyDescent="0.35">
      <c r="A257" s="1"/>
      <c r="B257" s="1"/>
      <c r="C257" s="1"/>
      <c r="D257" s="1"/>
      <c r="E257" s="1"/>
      <c r="F257" s="1"/>
      <c r="G257" s="1"/>
      <c r="H257" s="1"/>
    </row>
    <row r="258" spans="1:8" ht="34.799999999999997" thickBot="1" x14ac:dyDescent="0.35">
      <c r="A258" s="2" t="s">
        <v>0</v>
      </c>
      <c r="B258" s="3" t="s">
        <v>1</v>
      </c>
      <c r="C258" s="8" t="s">
        <v>24</v>
      </c>
      <c r="D258" s="8" t="s">
        <v>25</v>
      </c>
      <c r="E258" s="8" t="s">
        <v>26</v>
      </c>
      <c r="F258" s="1"/>
      <c r="G258" s="1"/>
      <c r="H258" s="1"/>
    </row>
    <row r="259" spans="1:8" ht="16.2" thickBot="1" x14ac:dyDescent="0.35">
      <c r="A259" s="4">
        <v>1</v>
      </c>
      <c r="B259" s="5">
        <v>2</v>
      </c>
      <c r="C259" s="5">
        <v>3</v>
      </c>
      <c r="D259" s="5">
        <v>4</v>
      </c>
      <c r="E259" s="5">
        <v>5</v>
      </c>
      <c r="F259" s="1"/>
      <c r="G259" s="1"/>
      <c r="H259" s="1"/>
    </row>
    <row r="260" spans="1:8" ht="16.2" thickBot="1" x14ac:dyDescent="0.35">
      <c r="A260" s="6"/>
      <c r="B260" s="77" t="s">
        <v>597</v>
      </c>
      <c r="C260" s="7"/>
      <c r="D260" s="7"/>
      <c r="E260" s="7"/>
      <c r="F260" s="1"/>
      <c r="G260" s="1"/>
      <c r="H260" s="1"/>
    </row>
    <row r="261" spans="1:8" ht="16.2" customHeight="1" thickBot="1" x14ac:dyDescent="0.35">
      <c r="A261" s="219" t="s">
        <v>20</v>
      </c>
      <c r="B261" s="220"/>
      <c r="C261" s="84">
        <f>C263+C266+C276+C273+C274</f>
        <v>9958.7999999999993</v>
      </c>
      <c r="D261" s="84">
        <f t="shared" ref="D261:E261" si="53">D263+D266+D276+D273+D274</f>
        <v>10199.300000000001</v>
      </c>
      <c r="E261" s="84">
        <f t="shared" si="53"/>
        <v>10710.3</v>
      </c>
      <c r="F261" s="1"/>
      <c r="G261" s="1"/>
      <c r="H261" s="1"/>
    </row>
    <row r="262" spans="1:8" ht="15.6" x14ac:dyDescent="0.3">
      <c r="A262" s="230" t="s">
        <v>2</v>
      </c>
      <c r="B262" s="231"/>
      <c r="C262" s="13"/>
      <c r="D262" s="13"/>
      <c r="E262" s="13"/>
      <c r="F262" s="1"/>
      <c r="G262" s="1"/>
      <c r="H262" s="1"/>
    </row>
    <row r="263" spans="1:8" ht="16.2" customHeight="1" thickBot="1" x14ac:dyDescent="0.35">
      <c r="A263" s="232" t="s">
        <v>8</v>
      </c>
      <c r="B263" s="233"/>
      <c r="C263" s="87">
        <f>C264+C265</f>
        <v>9175.7999999999993</v>
      </c>
      <c r="D263" s="87">
        <f t="shared" ref="D263:E263" si="54">D264+D265</f>
        <v>9635.1</v>
      </c>
      <c r="E263" s="87">
        <f t="shared" si="54"/>
        <v>10116.4</v>
      </c>
      <c r="F263" s="1"/>
      <c r="G263" s="1"/>
      <c r="H263" s="1"/>
    </row>
    <row r="264" spans="1:8" ht="16.2" customHeight="1" thickBot="1" x14ac:dyDescent="0.35">
      <c r="A264" s="223" t="s">
        <v>86</v>
      </c>
      <c r="B264" s="224"/>
      <c r="C264" s="86">
        <v>9175.7999999999993</v>
      </c>
      <c r="D264" s="86">
        <v>9635.1</v>
      </c>
      <c r="E264" s="86">
        <v>10116.4</v>
      </c>
      <c r="F264" s="1"/>
      <c r="G264" s="1"/>
      <c r="H264" s="1"/>
    </row>
    <row r="265" spans="1:8" ht="16.2" customHeight="1" thickBot="1" x14ac:dyDescent="0.35">
      <c r="A265" s="223" t="s">
        <v>7</v>
      </c>
      <c r="B265" s="224"/>
      <c r="C265" s="86"/>
      <c r="D265" s="86"/>
      <c r="E265" s="86"/>
      <c r="F265" s="1"/>
      <c r="G265" s="1"/>
      <c r="H265" s="1"/>
    </row>
    <row r="266" spans="1:8" ht="16.2" customHeight="1" thickBot="1" x14ac:dyDescent="0.35">
      <c r="A266" s="223" t="s">
        <v>9</v>
      </c>
      <c r="B266" s="224"/>
      <c r="C266" s="7">
        <f>C267+C268+C269+C270+C271+C272</f>
        <v>35.799999999999997</v>
      </c>
      <c r="D266" s="7">
        <f t="shared" ref="D266:E266" si="55">D267+D268+D269+D270+D271+D272</f>
        <v>37.6</v>
      </c>
      <c r="E266" s="7">
        <f t="shared" si="55"/>
        <v>39.5</v>
      </c>
      <c r="F266" s="1"/>
      <c r="G266" s="1"/>
      <c r="H266" s="1"/>
    </row>
    <row r="267" spans="1:8" ht="16.2" customHeight="1" thickBot="1" x14ac:dyDescent="0.35">
      <c r="A267" s="223" t="s">
        <v>10</v>
      </c>
      <c r="B267" s="224"/>
      <c r="C267" s="31">
        <v>35.799999999999997</v>
      </c>
      <c r="D267" s="31">
        <v>37.6</v>
      </c>
      <c r="E267" s="31">
        <v>39.5</v>
      </c>
      <c r="F267" s="1"/>
      <c r="G267" s="1"/>
      <c r="H267" s="1"/>
    </row>
    <row r="268" spans="1:8" ht="32.4" customHeight="1" thickBot="1" x14ac:dyDescent="0.35">
      <c r="A268" s="223" t="s">
        <v>11</v>
      </c>
      <c r="B268" s="224"/>
      <c r="C268" s="31"/>
      <c r="D268" s="7"/>
      <c r="E268" s="7"/>
      <c r="F268" s="1"/>
      <c r="G268" s="1"/>
      <c r="H268" s="1"/>
    </row>
    <row r="269" spans="1:8" ht="30.6" customHeight="1" thickBot="1" x14ac:dyDescent="0.35">
      <c r="A269" s="223" t="s">
        <v>12</v>
      </c>
      <c r="B269" s="224"/>
      <c r="C269" s="31"/>
      <c r="D269" s="7"/>
      <c r="E269" s="7"/>
      <c r="F269" s="1"/>
      <c r="G269" s="1"/>
      <c r="H269" s="1"/>
    </row>
    <row r="270" spans="1:8" ht="16.2" customHeight="1" thickBot="1" x14ac:dyDescent="0.35">
      <c r="A270" s="223" t="s">
        <v>13</v>
      </c>
      <c r="B270" s="224"/>
      <c r="C270" s="31"/>
      <c r="D270" s="7"/>
      <c r="E270" s="7"/>
      <c r="F270" s="1"/>
      <c r="G270" s="1"/>
      <c r="H270" s="1"/>
    </row>
    <row r="271" spans="1:8" ht="28.95" customHeight="1" thickBot="1" x14ac:dyDescent="0.35">
      <c r="A271" s="223" t="s">
        <v>14</v>
      </c>
      <c r="B271" s="224"/>
      <c r="C271" s="31"/>
      <c r="D271" s="7"/>
      <c r="E271" s="7"/>
      <c r="F271" s="1"/>
      <c r="G271" s="1"/>
      <c r="H271" s="1"/>
    </row>
    <row r="272" spans="1:8" ht="16.2" customHeight="1" thickBot="1" x14ac:dyDescent="0.35">
      <c r="A272" s="221" t="s">
        <v>15</v>
      </c>
      <c r="B272" s="222"/>
      <c r="C272" s="31"/>
      <c r="D272" s="7"/>
      <c r="E272" s="7"/>
      <c r="F272" s="1"/>
      <c r="G272" s="1"/>
      <c r="H272" s="1"/>
    </row>
    <row r="273" spans="1:8" ht="16.2" customHeight="1" thickBot="1" x14ac:dyDescent="0.35">
      <c r="A273" s="221" t="s">
        <v>16</v>
      </c>
      <c r="B273" s="222"/>
      <c r="C273" s="86">
        <v>501</v>
      </c>
      <c r="D273" s="86">
        <v>526.6</v>
      </c>
      <c r="E273" s="86">
        <v>554.4</v>
      </c>
      <c r="F273" s="1"/>
      <c r="G273" s="1"/>
      <c r="H273" s="1"/>
    </row>
    <row r="274" spans="1:8" ht="16.2" customHeight="1" thickBot="1" x14ac:dyDescent="0.35">
      <c r="A274" s="221" t="s">
        <v>17</v>
      </c>
      <c r="B274" s="222"/>
      <c r="C274" s="7">
        <v>22.6</v>
      </c>
      <c r="D274" s="7"/>
      <c r="E274" s="7"/>
      <c r="F274" s="1"/>
      <c r="G274" s="1"/>
      <c r="H274" s="1"/>
    </row>
    <row r="275" spans="1:8" ht="16.2" thickBot="1" x14ac:dyDescent="0.35">
      <c r="A275" s="221" t="s">
        <v>18</v>
      </c>
      <c r="B275" s="222"/>
      <c r="C275" s="7"/>
      <c r="D275" s="7"/>
      <c r="E275" s="7"/>
      <c r="F275" s="1"/>
      <c r="G275" s="1"/>
      <c r="H275" s="1"/>
    </row>
    <row r="276" spans="1:8" ht="16.2" customHeight="1" thickBot="1" x14ac:dyDescent="0.35">
      <c r="A276" s="221" t="s">
        <v>87</v>
      </c>
      <c r="B276" s="222"/>
      <c r="C276" s="7">
        <f>C277+C278</f>
        <v>223.6</v>
      </c>
      <c r="D276" s="85">
        <f t="shared" ref="D276:E276" si="56">D277+D278</f>
        <v>0</v>
      </c>
      <c r="E276" s="85">
        <f t="shared" si="56"/>
        <v>0</v>
      </c>
      <c r="F276" s="1"/>
      <c r="G276" s="1"/>
      <c r="H276" s="1"/>
    </row>
    <row r="277" spans="1:8" ht="16.2" customHeight="1" thickBot="1" x14ac:dyDescent="0.35">
      <c r="A277" s="223" t="s">
        <v>88</v>
      </c>
      <c r="B277" s="224"/>
      <c r="C277" s="31">
        <v>223.6</v>
      </c>
      <c r="D277" s="86">
        <v>0</v>
      </c>
      <c r="E277" s="86">
        <v>0</v>
      </c>
      <c r="F277" s="1"/>
      <c r="G277" s="1"/>
      <c r="H277" s="1"/>
    </row>
    <row r="278" spans="1:8" ht="16.2" customHeight="1" thickBot="1" x14ac:dyDescent="0.35">
      <c r="A278" s="223" t="s">
        <v>89</v>
      </c>
      <c r="B278" s="224"/>
      <c r="C278" s="31"/>
      <c r="D278" s="7"/>
      <c r="E278" s="7"/>
      <c r="F278" s="1"/>
      <c r="G278" s="1"/>
      <c r="H278" s="1"/>
    </row>
    <row r="279" spans="1:8" ht="24" customHeight="1" thickBot="1" x14ac:dyDescent="0.35">
      <c r="A279" s="219" t="s">
        <v>19</v>
      </c>
      <c r="B279" s="225"/>
      <c r="C279" s="14">
        <f>C280*1</f>
        <v>0</v>
      </c>
      <c r="D279" s="14">
        <f t="shared" ref="D279:E279" si="57">D280*1</f>
        <v>0</v>
      </c>
      <c r="E279" s="14">
        <f t="shared" si="57"/>
        <v>0</v>
      </c>
      <c r="F279" s="1"/>
      <c r="G279" s="1"/>
      <c r="H279" s="1"/>
    </row>
    <row r="280" spans="1:8" ht="16.2" customHeight="1" thickBot="1" x14ac:dyDescent="0.35">
      <c r="A280" s="226" t="s">
        <v>21</v>
      </c>
      <c r="B280" s="227"/>
      <c r="C280" s="32"/>
      <c r="D280" s="15"/>
      <c r="E280" s="15"/>
      <c r="F280" s="1"/>
      <c r="G280" s="1"/>
      <c r="H280" s="1"/>
    </row>
    <row r="281" spans="1:8" ht="16.2" customHeight="1" thickBot="1" x14ac:dyDescent="0.35">
      <c r="A281" s="228" t="s">
        <v>550</v>
      </c>
      <c r="B281" s="229"/>
      <c r="C281" s="32"/>
      <c r="D281" s="15"/>
      <c r="E281" s="15"/>
      <c r="F281" s="1"/>
      <c r="G281" s="1"/>
      <c r="H281" s="1"/>
    </row>
    <row r="282" spans="1:8" ht="16.2" customHeight="1" thickBot="1" x14ac:dyDescent="0.35">
      <c r="A282" s="219" t="s">
        <v>22</v>
      </c>
      <c r="B282" s="220"/>
      <c r="C282" s="84">
        <f>C261+C279</f>
        <v>9958.7999999999993</v>
      </c>
      <c r="D282" s="84">
        <f t="shared" ref="D282:E282" si="58">D261+D279</f>
        <v>10199.300000000001</v>
      </c>
      <c r="E282" s="84">
        <f t="shared" si="58"/>
        <v>10710.3</v>
      </c>
      <c r="F282" s="1"/>
      <c r="G282" s="1"/>
      <c r="H282" s="1"/>
    </row>
    <row r="283" spans="1:8" ht="16.2" customHeight="1" thickBot="1" x14ac:dyDescent="0.35">
      <c r="A283" s="221" t="s">
        <v>3</v>
      </c>
      <c r="B283" s="222"/>
      <c r="C283" s="7"/>
      <c r="D283" s="7"/>
      <c r="E283" s="7"/>
      <c r="F283" s="1"/>
      <c r="G283" s="1"/>
      <c r="H283" s="1"/>
    </row>
    <row r="284" spans="1:8" ht="27.6" customHeight="1" thickBot="1" x14ac:dyDescent="0.35">
      <c r="A284" s="221" t="s">
        <v>4</v>
      </c>
      <c r="B284" s="222"/>
      <c r="C284" s="7">
        <v>1817.6</v>
      </c>
      <c r="D284" s="85">
        <f>D282-C282</f>
        <v>240.50000000000182</v>
      </c>
      <c r="E284" s="85">
        <f>E282-D282</f>
        <v>510.99999999999818</v>
      </c>
      <c r="F284" s="1"/>
      <c r="G284" s="1"/>
      <c r="H284" s="1"/>
    </row>
    <row r="285" spans="1:8" ht="16.2" thickBot="1" x14ac:dyDescent="0.35">
      <c r="A285" s="1"/>
      <c r="B285" s="1"/>
      <c r="C285" s="1"/>
      <c r="D285" s="1"/>
      <c r="E285" s="1"/>
      <c r="F285" s="1"/>
      <c r="G285" s="1"/>
      <c r="H285" s="1"/>
    </row>
    <row r="286" spans="1:8" ht="34.799999999999997" thickBot="1" x14ac:dyDescent="0.35">
      <c r="A286" s="2" t="s">
        <v>0</v>
      </c>
      <c r="B286" s="3" t="s">
        <v>1</v>
      </c>
      <c r="C286" s="8" t="s">
        <v>24</v>
      </c>
      <c r="D286" s="8" t="s">
        <v>25</v>
      </c>
      <c r="E286" s="8" t="s">
        <v>26</v>
      </c>
      <c r="F286" s="1"/>
      <c r="G286" s="1"/>
      <c r="H286" s="1"/>
    </row>
    <row r="287" spans="1:8" ht="16.2" thickBot="1" x14ac:dyDescent="0.35">
      <c r="A287" s="4">
        <v>1</v>
      </c>
      <c r="B287" s="5">
        <v>2</v>
      </c>
      <c r="C287" s="5">
        <v>3</v>
      </c>
      <c r="D287" s="5">
        <v>4</v>
      </c>
      <c r="E287" s="5">
        <v>5</v>
      </c>
      <c r="F287" s="1"/>
      <c r="G287" s="1"/>
      <c r="H287" s="1"/>
    </row>
    <row r="288" spans="1:8" ht="16.2" thickBot="1" x14ac:dyDescent="0.35">
      <c r="A288" s="6"/>
      <c r="B288" s="77" t="s">
        <v>598</v>
      </c>
      <c r="C288" s="7"/>
      <c r="D288" s="7"/>
      <c r="E288" s="7"/>
      <c r="F288" s="1"/>
      <c r="G288" s="1"/>
      <c r="H288" s="1"/>
    </row>
    <row r="289" spans="1:8" ht="16.2" customHeight="1" thickBot="1" x14ac:dyDescent="0.35">
      <c r="A289" s="219" t="s">
        <v>20</v>
      </c>
      <c r="B289" s="220"/>
      <c r="C289" s="84">
        <f>C291+C294+C304+C301</f>
        <v>4442.3</v>
      </c>
      <c r="D289" s="84">
        <f t="shared" ref="D289:E289" si="59">D291+D294+D304+D301</f>
        <v>4613</v>
      </c>
      <c r="E289" s="84">
        <f t="shared" si="59"/>
        <v>4842</v>
      </c>
      <c r="F289" s="1"/>
      <c r="G289" s="1"/>
      <c r="H289" s="1"/>
    </row>
    <row r="290" spans="1:8" ht="15.6" x14ac:dyDescent="0.3">
      <c r="A290" s="230" t="s">
        <v>2</v>
      </c>
      <c r="B290" s="231"/>
      <c r="C290" s="13"/>
      <c r="D290" s="13"/>
      <c r="E290" s="13"/>
      <c r="F290" s="1"/>
      <c r="G290" s="1"/>
      <c r="H290" s="1"/>
    </row>
    <row r="291" spans="1:8" ht="16.2" customHeight="1" thickBot="1" x14ac:dyDescent="0.35">
      <c r="A291" s="232" t="s">
        <v>8</v>
      </c>
      <c r="B291" s="233"/>
      <c r="C291" s="87">
        <f>C292+C293</f>
        <v>4241.1000000000004</v>
      </c>
      <c r="D291" s="87">
        <f t="shared" ref="D291:E291" si="60">D292+D293</f>
        <v>4455</v>
      </c>
      <c r="E291" s="87">
        <f t="shared" si="60"/>
        <v>4677</v>
      </c>
      <c r="F291" s="1"/>
      <c r="G291" s="1"/>
      <c r="H291" s="1"/>
    </row>
    <row r="292" spans="1:8" ht="16.2" customHeight="1" thickBot="1" x14ac:dyDescent="0.35">
      <c r="A292" s="223" t="s">
        <v>86</v>
      </c>
      <c r="B292" s="224"/>
      <c r="C292" s="86">
        <v>4241.1000000000004</v>
      </c>
      <c r="D292" s="86">
        <v>4455</v>
      </c>
      <c r="E292" s="86">
        <v>4677</v>
      </c>
      <c r="F292" s="1"/>
      <c r="G292" s="1"/>
      <c r="H292" s="1"/>
    </row>
    <row r="293" spans="1:8" ht="16.2" customHeight="1" thickBot="1" x14ac:dyDescent="0.35">
      <c r="A293" s="223" t="s">
        <v>7</v>
      </c>
      <c r="B293" s="224"/>
      <c r="C293" s="86"/>
      <c r="D293" s="86"/>
      <c r="E293" s="86"/>
      <c r="F293" s="1"/>
      <c r="G293" s="1"/>
      <c r="H293" s="1"/>
    </row>
    <row r="294" spans="1:8" ht="16.2" customHeight="1" thickBot="1" x14ac:dyDescent="0.35">
      <c r="A294" s="223" t="s">
        <v>9</v>
      </c>
      <c r="B294" s="224"/>
      <c r="C294" s="7">
        <f>C295+C296+C297+C298+C299+C300</f>
        <v>0</v>
      </c>
      <c r="D294" s="7">
        <f t="shared" ref="D294:E294" si="61">D295+D296+D297+D298+D299+D300</f>
        <v>0</v>
      </c>
      <c r="E294" s="7">
        <f t="shared" si="61"/>
        <v>0</v>
      </c>
      <c r="F294" s="1"/>
      <c r="G294" s="1"/>
      <c r="H294" s="1"/>
    </row>
    <row r="295" spans="1:8" ht="16.2" customHeight="1" thickBot="1" x14ac:dyDescent="0.35">
      <c r="A295" s="223" t="s">
        <v>10</v>
      </c>
      <c r="B295" s="224"/>
      <c r="C295" s="31"/>
      <c r="D295" s="7"/>
      <c r="E295" s="7"/>
      <c r="F295" s="1"/>
      <c r="G295" s="1"/>
      <c r="H295" s="1"/>
    </row>
    <row r="296" spans="1:8" ht="28.2" customHeight="1" thickBot="1" x14ac:dyDescent="0.35">
      <c r="A296" s="223" t="s">
        <v>11</v>
      </c>
      <c r="B296" s="224"/>
      <c r="C296" s="31"/>
      <c r="D296" s="7"/>
      <c r="E296" s="7"/>
      <c r="F296" s="1"/>
      <c r="G296" s="1"/>
      <c r="H296" s="1"/>
    </row>
    <row r="297" spans="1:8" ht="25.95" customHeight="1" thickBot="1" x14ac:dyDescent="0.35">
      <c r="A297" s="223" t="s">
        <v>12</v>
      </c>
      <c r="B297" s="224"/>
      <c r="C297" s="31"/>
      <c r="D297" s="7"/>
      <c r="E297" s="7"/>
      <c r="F297" s="1"/>
      <c r="G297" s="1"/>
      <c r="H297" s="1"/>
    </row>
    <row r="298" spans="1:8" ht="22.95" customHeight="1" thickBot="1" x14ac:dyDescent="0.35">
      <c r="A298" s="223" t="s">
        <v>13</v>
      </c>
      <c r="B298" s="224"/>
      <c r="C298" s="31"/>
      <c r="D298" s="7"/>
      <c r="E298" s="7"/>
      <c r="F298" s="1"/>
      <c r="G298" s="1"/>
      <c r="H298" s="1"/>
    </row>
    <row r="299" spans="1:8" ht="30" customHeight="1" thickBot="1" x14ac:dyDescent="0.35">
      <c r="A299" s="223" t="s">
        <v>14</v>
      </c>
      <c r="B299" s="224"/>
      <c r="C299" s="31"/>
      <c r="D299" s="7"/>
      <c r="E299" s="7"/>
      <c r="F299" s="1"/>
      <c r="G299" s="1"/>
      <c r="H299" s="1"/>
    </row>
    <row r="300" spans="1:8" ht="16.2" customHeight="1" thickBot="1" x14ac:dyDescent="0.35">
      <c r="A300" s="221" t="s">
        <v>15</v>
      </c>
      <c r="B300" s="222"/>
      <c r="C300" s="31"/>
      <c r="D300" s="7"/>
      <c r="E300" s="7"/>
      <c r="F300" s="1"/>
      <c r="G300" s="1"/>
      <c r="H300" s="1"/>
    </row>
    <row r="301" spans="1:8" ht="16.2" customHeight="1" thickBot="1" x14ac:dyDescent="0.35">
      <c r="A301" s="221" t="s">
        <v>16</v>
      </c>
      <c r="B301" s="222"/>
      <c r="C301" s="86">
        <v>150</v>
      </c>
      <c r="D301" s="86">
        <v>158</v>
      </c>
      <c r="E301" s="86">
        <v>165</v>
      </c>
      <c r="F301" s="1"/>
      <c r="G301" s="1"/>
      <c r="H301" s="1"/>
    </row>
    <row r="302" spans="1:8" ht="16.2" customHeight="1" thickBot="1" x14ac:dyDescent="0.35">
      <c r="A302" s="221" t="s">
        <v>17</v>
      </c>
      <c r="B302" s="222"/>
      <c r="C302" s="7"/>
      <c r="D302" s="7"/>
      <c r="E302" s="7"/>
      <c r="F302" s="1"/>
      <c r="G302" s="1"/>
      <c r="H302" s="1"/>
    </row>
    <row r="303" spans="1:8" ht="16.2" thickBot="1" x14ac:dyDescent="0.35">
      <c r="A303" s="221" t="s">
        <v>18</v>
      </c>
      <c r="B303" s="222"/>
      <c r="C303" s="7"/>
      <c r="D303" s="7"/>
      <c r="E303" s="7"/>
      <c r="F303" s="1"/>
      <c r="G303" s="1"/>
      <c r="H303" s="1"/>
    </row>
    <row r="304" spans="1:8" ht="16.2" customHeight="1" thickBot="1" x14ac:dyDescent="0.35">
      <c r="A304" s="221" t="s">
        <v>87</v>
      </c>
      <c r="B304" s="222"/>
      <c r="C304" s="7">
        <f>C305+C306</f>
        <v>51.2</v>
      </c>
      <c r="D304" s="85">
        <f t="shared" ref="D304:E304" si="62">D305+D306</f>
        <v>0</v>
      </c>
      <c r="E304" s="85">
        <f t="shared" si="62"/>
        <v>0</v>
      </c>
      <c r="F304" s="1"/>
      <c r="G304" s="1"/>
      <c r="H304" s="1"/>
    </row>
    <row r="305" spans="1:8" ht="16.2" customHeight="1" thickBot="1" x14ac:dyDescent="0.35">
      <c r="A305" s="223" t="s">
        <v>88</v>
      </c>
      <c r="B305" s="224"/>
      <c r="C305" s="31">
        <v>51.2</v>
      </c>
      <c r="D305" s="86">
        <v>0</v>
      </c>
      <c r="E305" s="86">
        <v>0</v>
      </c>
      <c r="F305" s="1"/>
      <c r="G305" s="1"/>
      <c r="H305" s="1"/>
    </row>
    <row r="306" spans="1:8" ht="16.2" customHeight="1" thickBot="1" x14ac:dyDescent="0.35">
      <c r="A306" s="223" t="s">
        <v>89</v>
      </c>
      <c r="B306" s="224"/>
      <c r="C306" s="31"/>
      <c r="D306" s="7"/>
      <c r="E306" s="7"/>
      <c r="F306" s="1"/>
      <c r="G306" s="1"/>
      <c r="H306" s="1"/>
    </row>
    <row r="307" spans="1:8" ht="27.6" customHeight="1" thickBot="1" x14ac:dyDescent="0.35">
      <c r="A307" s="219" t="s">
        <v>19</v>
      </c>
      <c r="B307" s="225"/>
      <c r="C307" s="14">
        <f>C308*1</f>
        <v>0</v>
      </c>
      <c r="D307" s="14">
        <f t="shared" ref="D307:E307" si="63">D308*1</f>
        <v>0</v>
      </c>
      <c r="E307" s="14">
        <f t="shared" si="63"/>
        <v>0</v>
      </c>
      <c r="F307" s="1"/>
      <c r="G307" s="1"/>
      <c r="H307" s="1"/>
    </row>
    <row r="308" spans="1:8" ht="16.2" customHeight="1" thickBot="1" x14ac:dyDescent="0.35">
      <c r="A308" s="226" t="s">
        <v>21</v>
      </c>
      <c r="B308" s="227"/>
      <c r="C308" s="32"/>
      <c r="D308" s="15"/>
      <c r="E308" s="15"/>
      <c r="F308" s="1"/>
      <c r="G308" s="1"/>
      <c r="H308" s="1"/>
    </row>
    <row r="309" spans="1:8" ht="16.2" customHeight="1" thickBot="1" x14ac:dyDescent="0.35">
      <c r="A309" s="228" t="s">
        <v>550</v>
      </c>
      <c r="B309" s="229"/>
      <c r="C309" s="32"/>
      <c r="D309" s="15"/>
      <c r="E309" s="15"/>
      <c r="F309" s="1"/>
      <c r="G309" s="1"/>
      <c r="H309" s="1"/>
    </row>
    <row r="310" spans="1:8" ht="16.2" customHeight="1" thickBot="1" x14ac:dyDescent="0.35">
      <c r="A310" s="219" t="s">
        <v>22</v>
      </c>
      <c r="B310" s="220"/>
      <c r="C310" s="84">
        <f>C289+C307</f>
        <v>4442.3</v>
      </c>
      <c r="D310" s="84">
        <f t="shared" ref="D310:E310" si="64">D289+D307</f>
        <v>4613</v>
      </c>
      <c r="E310" s="84">
        <f t="shared" si="64"/>
        <v>4842</v>
      </c>
      <c r="F310" s="1"/>
      <c r="G310" s="1"/>
      <c r="H310" s="1"/>
    </row>
    <row r="311" spans="1:8" ht="22.2" customHeight="1" thickBot="1" x14ac:dyDescent="0.35">
      <c r="A311" s="221" t="s">
        <v>3</v>
      </c>
      <c r="B311" s="222"/>
      <c r="C311" s="7"/>
      <c r="D311" s="7"/>
      <c r="E311" s="7"/>
      <c r="F311" s="1"/>
      <c r="G311" s="1"/>
      <c r="H311" s="1"/>
    </row>
    <row r="312" spans="1:8" ht="28.2" customHeight="1" thickBot="1" x14ac:dyDescent="0.35">
      <c r="A312" s="221" t="s">
        <v>4</v>
      </c>
      <c r="B312" s="222"/>
      <c r="C312" s="7">
        <v>390.3</v>
      </c>
      <c r="D312" s="85">
        <f>D310-C310</f>
        <v>170.69999999999982</v>
      </c>
      <c r="E312" s="85">
        <f>E310-D310</f>
        <v>229</v>
      </c>
      <c r="F312" s="1"/>
      <c r="G312" s="1"/>
      <c r="H312" s="1"/>
    </row>
    <row r="313" spans="1:8" ht="16.2" thickBot="1" x14ac:dyDescent="0.35">
      <c r="A313" s="1"/>
      <c r="B313" s="1"/>
      <c r="C313" s="1"/>
      <c r="D313" s="1"/>
      <c r="E313" s="1"/>
      <c r="F313" s="1"/>
      <c r="G313" s="1"/>
      <c r="H313" s="1"/>
    </row>
    <row r="314" spans="1:8" ht="34.799999999999997" thickBot="1" x14ac:dyDescent="0.35">
      <c r="A314" s="2" t="s">
        <v>0</v>
      </c>
      <c r="B314" s="3" t="s">
        <v>1</v>
      </c>
      <c r="C314" s="8" t="s">
        <v>24</v>
      </c>
      <c r="D314" s="8" t="s">
        <v>25</v>
      </c>
      <c r="E314" s="8" t="s">
        <v>26</v>
      </c>
      <c r="F314" s="1"/>
      <c r="G314" s="1"/>
      <c r="H314" s="1"/>
    </row>
    <row r="315" spans="1:8" ht="16.2" thickBot="1" x14ac:dyDescent="0.35">
      <c r="A315" s="4">
        <v>1</v>
      </c>
      <c r="B315" s="5">
        <v>2</v>
      </c>
      <c r="C315" s="5">
        <v>3</v>
      </c>
      <c r="D315" s="5">
        <v>4</v>
      </c>
      <c r="E315" s="5">
        <v>5</v>
      </c>
      <c r="F315" s="1"/>
      <c r="G315" s="1"/>
      <c r="H315" s="1"/>
    </row>
    <row r="316" spans="1:8" ht="16.2" thickBot="1" x14ac:dyDescent="0.35">
      <c r="A316" s="6"/>
      <c r="B316" s="77" t="s">
        <v>599</v>
      </c>
      <c r="C316" s="7"/>
      <c r="D316" s="7"/>
      <c r="E316" s="7"/>
      <c r="F316" s="1"/>
      <c r="G316" s="1"/>
      <c r="H316" s="1"/>
    </row>
    <row r="317" spans="1:8" ht="16.2" customHeight="1" thickBot="1" x14ac:dyDescent="0.35">
      <c r="A317" s="219" t="s">
        <v>20</v>
      </c>
      <c r="B317" s="220"/>
      <c r="C317" s="84">
        <f>C319+C322+C332+C329+C330</f>
        <v>79643.299999999988</v>
      </c>
      <c r="D317" s="84">
        <f t="shared" ref="D317:E317" si="65">D319+D322+D332+D329+D330</f>
        <v>81542.399999999994</v>
      </c>
      <c r="E317" s="84">
        <f t="shared" si="65"/>
        <v>85373.6</v>
      </c>
      <c r="F317" s="1"/>
      <c r="G317" s="1"/>
      <c r="H317" s="1"/>
    </row>
    <row r="318" spans="1:8" ht="15.6" x14ac:dyDescent="0.3">
      <c r="A318" s="230" t="s">
        <v>2</v>
      </c>
      <c r="B318" s="231"/>
      <c r="C318" s="13"/>
      <c r="D318" s="13"/>
      <c r="E318" s="13"/>
      <c r="F318" s="1"/>
      <c r="G318" s="1"/>
      <c r="H318" s="1"/>
    </row>
    <row r="319" spans="1:8" ht="16.2" customHeight="1" thickBot="1" x14ac:dyDescent="0.35">
      <c r="A319" s="232" t="s">
        <v>8</v>
      </c>
      <c r="B319" s="233"/>
      <c r="C319" s="87">
        <f>C320+C321</f>
        <v>28590.2</v>
      </c>
      <c r="D319" s="87">
        <f t="shared" ref="D319:E319" si="66">D320+D321</f>
        <v>29965</v>
      </c>
      <c r="E319" s="87">
        <f t="shared" si="66"/>
        <v>31464</v>
      </c>
      <c r="F319" s="1"/>
      <c r="G319" s="1"/>
      <c r="H319" s="1"/>
    </row>
    <row r="320" spans="1:8" ht="16.2" customHeight="1" thickBot="1" x14ac:dyDescent="0.35">
      <c r="A320" s="223" t="s">
        <v>86</v>
      </c>
      <c r="B320" s="224"/>
      <c r="C320" s="86">
        <v>28590.2</v>
      </c>
      <c r="D320" s="86">
        <v>29965</v>
      </c>
      <c r="E320" s="86">
        <v>31464</v>
      </c>
      <c r="F320" s="1"/>
      <c r="G320" s="1"/>
      <c r="H320" s="1"/>
    </row>
    <row r="321" spans="1:8" ht="16.2" customHeight="1" thickBot="1" x14ac:dyDescent="0.35">
      <c r="A321" s="223" t="s">
        <v>7</v>
      </c>
      <c r="B321" s="224"/>
      <c r="C321" s="86"/>
      <c r="D321" s="86"/>
      <c r="E321" s="86"/>
      <c r="F321" s="1"/>
      <c r="G321" s="1"/>
      <c r="H321" s="1"/>
    </row>
    <row r="322" spans="1:8" ht="16.2" customHeight="1" thickBot="1" x14ac:dyDescent="0.35">
      <c r="A322" s="223" t="s">
        <v>9</v>
      </c>
      <c r="B322" s="224"/>
      <c r="C322" s="85">
        <f>C323+C324+C325+C326+C327+C328</f>
        <v>47556.7</v>
      </c>
      <c r="D322" s="85">
        <f t="shared" ref="D322:E322" si="67">D323+D324+D325+D326+D327+D328</f>
        <v>48287</v>
      </c>
      <c r="E322" s="85">
        <f t="shared" si="67"/>
        <v>50454</v>
      </c>
      <c r="F322" s="1"/>
      <c r="G322" s="1"/>
      <c r="H322" s="1"/>
    </row>
    <row r="323" spans="1:8" ht="16.2" customHeight="1" thickBot="1" x14ac:dyDescent="0.35">
      <c r="A323" s="223" t="s">
        <v>10</v>
      </c>
      <c r="B323" s="224"/>
      <c r="C323" s="214">
        <v>1283.4000000000001</v>
      </c>
      <c r="D323" s="86">
        <v>237</v>
      </c>
      <c r="E323" s="85"/>
      <c r="F323" s="1"/>
      <c r="G323" s="1"/>
      <c r="H323" s="1"/>
    </row>
    <row r="324" spans="1:8" ht="26.4" customHeight="1" thickBot="1" x14ac:dyDescent="0.35">
      <c r="A324" s="223" t="s">
        <v>11</v>
      </c>
      <c r="B324" s="224"/>
      <c r="C324" s="31"/>
      <c r="D324" s="7"/>
      <c r="E324" s="7"/>
      <c r="F324" s="1"/>
      <c r="G324" s="1"/>
      <c r="H324" s="1"/>
    </row>
    <row r="325" spans="1:8" ht="30.6" customHeight="1" thickBot="1" x14ac:dyDescent="0.35">
      <c r="A325" s="223" t="s">
        <v>12</v>
      </c>
      <c r="B325" s="224"/>
      <c r="C325" s="31">
        <v>2192.6999999999998</v>
      </c>
      <c r="D325" s="86">
        <v>2302</v>
      </c>
      <c r="E325" s="86">
        <v>2417</v>
      </c>
      <c r="F325" s="1"/>
      <c r="G325" s="1"/>
      <c r="H325" s="1"/>
    </row>
    <row r="326" spans="1:8" ht="16.2" customHeight="1" thickBot="1" x14ac:dyDescent="0.35">
      <c r="A326" s="223" t="s">
        <v>13</v>
      </c>
      <c r="B326" s="224"/>
      <c r="C326" s="31">
        <v>44080.6</v>
      </c>
      <c r="D326" s="86">
        <v>45748</v>
      </c>
      <c r="E326" s="86">
        <v>48037</v>
      </c>
      <c r="F326" s="1"/>
      <c r="G326" s="1"/>
      <c r="H326" s="1"/>
    </row>
    <row r="327" spans="1:8" ht="26.4" customHeight="1" thickBot="1" x14ac:dyDescent="0.35">
      <c r="A327" s="223" t="s">
        <v>14</v>
      </c>
      <c r="B327" s="224"/>
      <c r="C327" s="31"/>
      <c r="D327" s="7"/>
      <c r="E327" s="7"/>
      <c r="F327" s="1"/>
      <c r="G327" s="1"/>
      <c r="H327" s="1"/>
    </row>
    <row r="328" spans="1:8" ht="16.2" customHeight="1" thickBot="1" x14ac:dyDescent="0.35">
      <c r="A328" s="221" t="s">
        <v>15</v>
      </c>
      <c r="B328" s="222"/>
      <c r="C328" s="31"/>
      <c r="D328" s="7"/>
      <c r="E328" s="7"/>
      <c r="F328" s="1"/>
      <c r="G328" s="1"/>
      <c r="H328" s="1"/>
    </row>
    <row r="329" spans="1:8" ht="16.2" customHeight="1" thickBot="1" x14ac:dyDescent="0.35">
      <c r="A329" s="221" t="s">
        <v>16</v>
      </c>
      <c r="B329" s="222"/>
      <c r="C329" s="86">
        <v>2937.4</v>
      </c>
      <c r="D329" s="86">
        <v>3084.4</v>
      </c>
      <c r="E329" s="86">
        <v>3239.6</v>
      </c>
      <c r="F329" s="1"/>
      <c r="G329" s="1"/>
      <c r="H329" s="1"/>
    </row>
    <row r="330" spans="1:8" ht="16.2" customHeight="1" thickBot="1" x14ac:dyDescent="0.35">
      <c r="A330" s="221" t="s">
        <v>17</v>
      </c>
      <c r="B330" s="222"/>
      <c r="C330" s="86">
        <v>196</v>
      </c>
      <c r="D330" s="86">
        <v>206</v>
      </c>
      <c r="E330" s="86">
        <v>216</v>
      </c>
      <c r="F330" s="1"/>
      <c r="G330" s="1"/>
      <c r="H330" s="1"/>
    </row>
    <row r="331" spans="1:8" ht="16.2" thickBot="1" x14ac:dyDescent="0.35">
      <c r="A331" s="221" t="s">
        <v>18</v>
      </c>
      <c r="B331" s="222"/>
      <c r="C331" s="7"/>
      <c r="D331" s="7"/>
      <c r="E331" s="7"/>
      <c r="F331" s="1"/>
      <c r="G331" s="1"/>
      <c r="H331" s="1"/>
    </row>
    <row r="332" spans="1:8" ht="16.2" customHeight="1" thickBot="1" x14ac:dyDescent="0.35">
      <c r="A332" s="221" t="s">
        <v>87</v>
      </c>
      <c r="B332" s="222"/>
      <c r="C332" s="7">
        <f>C333+C334</f>
        <v>363</v>
      </c>
      <c r="D332" s="85">
        <f t="shared" ref="D332:E332" si="68">D333+D334</f>
        <v>0</v>
      </c>
      <c r="E332" s="85">
        <f t="shared" si="68"/>
        <v>0</v>
      </c>
      <c r="F332" s="1"/>
      <c r="G332" s="1"/>
      <c r="H332" s="1"/>
    </row>
    <row r="333" spans="1:8" ht="16.2" customHeight="1" thickBot="1" x14ac:dyDescent="0.35">
      <c r="A333" s="223" t="s">
        <v>88</v>
      </c>
      <c r="B333" s="224"/>
      <c r="C333" s="31">
        <v>363</v>
      </c>
      <c r="D333" s="86">
        <v>0</v>
      </c>
      <c r="E333" s="86">
        <v>0</v>
      </c>
      <c r="F333" s="1"/>
      <c r="G333" s="1"/>
      <c r="H333" s="1"/>
    </row>
    <row r="334" spans="1:8" ht="16.2" customHeight="1" thickBot="1" x14ac:dyDescent="0.35">
      <c r="A334" s="223" t="s">
        <v>89</v>
      </c>
      <c r="B334" s="224"/>
      <c r="C334" s="31"/>
      <c r="D334" s="7"/>
      <c r="E334" s="7"/>
      <c r="F334" s="1"/>
      <c r="G334" s="1"/>
      <c r="H334" s="1"/>
    </row>
    <row r="335" spans="1:8" ht="30.6" customHeight="1" thickBot="1" x14ac:dyDescent="0.35">
      <c r="A335" s="219" t="s">
        <v>19</v>
      </c>
      <c r="B335" s="225"/>
      <c r="C335" s="14">
        <f>C336*1</f>
        <v>0</v>
      </c>
      <c r="D335" s="14">
        <f t="shared" ref="D335:E335" si="69">D336*1</f>
        <v>0</v>
      </c>
      <c r="E335" s="14">
        <f t="shared" si="69"/>
        <v>0</v>
      </c>
      <c r="F335" s="1"/>
      <c r="G335" s="1"/>
      <c r="H335" s="1"/>
    </row>
    <row r="336" spans="1:8" ht="16.2" customHeight="1" thickBot="1" x14ac:dyDescent="0.35">
      <c r="A336" s="226" t="s">
        <v>21</v>
      </c>
      <c r="B336" s="227"/>
      <c r="C336" s="32"/>
      <c r="D336" s="15"/>
      <c r="E336" s="15"/>
      <c r="F336" s="1"/>
      <c r="G336" s="1"/>
      <c r="H336" s="1"/>
    </row>
    <row r="337" spans="1:8" ht="16.2" customHeight="1" thickBot="1" x14ac:dyDescent="0.35">
      <c r="A337" s="228" t="s">
        <v>550</v>
      </c>
      <c r="B337" s="229"/>
      <c r="C337" s="32"/>
      <c r="D337" s="15"/>
      <c r="E337" s="15"/>
      <c r="F337" s="1"/>
      <c r="G337" s="1"/>
      <c r="H337" s="1"/>
    </row>
    <row r="338" spans="1:8" ht="20.399999999999999" customHeight="1" thickBot="1" x14ac:dyDescent="0.35">
      <c r="A338" s="219" t="s">
        <v>22</v>
      </c>
      <c r="B338" s="220"/>
      <c r="C338" s="84">
        <f>C317+C335</f>
        <v>79643.299999999988</v>
      </c>
      <c r="D338" s="84">
        <f t="shared" ref="D338:E338" si="70">D317+D335</f>
        <v>81542.399999999994</v>
      </c>
      <c r="E338" s="84">
        <f t="shared" si="70"/>
        <v>85373.6</v>
      </c>
      <c r="F338" s="1"/>
      <c r="G338" s="1"/>
      <c r="H338" s="1"/>
    </row>
    <row r="339" spans="1:8" ht="19.95" customHeight="1" thickBot="1" x14ac:dyDescent="0.35">
      <c r="A339" s="221" t="s">
        <v>3</v>
      </c>
      <c r="B339" s="222"/>
      <c r="C339" s="7"/>
      <c r="D339" s="7"/>
      <c r="E339" s="7"/>
      <c r="F339" s="1"/>
      <c r="G339" s="1"/>
      <c r="H339" s="1"/>
    </row>
    <row r="340" spans="1:8" ht="27" customHeight="1" thickBot="1" x14ac:dyDescent="0.35">
      <c r="A340" s="221" t="s">
        <v>4</v>
      </c>
      <c r="B340" s="222"/>
      <c r="C340" s="7">
        <v>8969.7999999999993</v>
      </c>
      <c r="D340" s="85">
        <f>D338-C338</f>
        <v>1899.1000000000058</v>
      </c>
      <c r="E340" s="85">
        <f>E338-D338</f>
        <v>3831.2000000000116</v>
      </c>
      <c r="F340" s="1"/>
      <c r="G340" s="1"/>
      <c r="H340" s="1"/>
    </row>
    <row r="341" spans="1:8" ht="16.2" thickBot="1" x14ac:dyDescent="0.35">
      <c r="A341" s="1"/>
      <c r="B341" s="1"/>
      <c r="C341" s="1"/>
      <c r="D341" s="1"/>
      <c r="E341" s="1"/>
      <c r="F341" s="1"/>
      <c r="G341" s="1"/>
      <c r="H341" s="1"/>
    </row>
    <row r="342" spans="1:8" ht="34.799999999999997" thickBot="1" x14ac:dyDescent="0.35">
      <c r="A342" s="2" t="s">
        <v>0</v>
      </c>
      <c r="B342" s="3" t="s">
        <v>1</v>
      </c>
      <c r="C342" s="8" t="s">
        <v>24</v>
      </c>
      <c r="D342" s="8" t="s">
        <v>25</v>
      </c>
      <c r="E342" s="8" t="s">
        <v>26</v>
      </c>
      <c r="F342" s="1"/>
      <c r="G342" s="1"/>
      <c r="H342" s="1"/>
    </row>
    <row r="343" spans="1:8" ht="16.2" thickBot="1" x14ac:dyDescent="0.35">
      <c r="A343" s="4">
        <v>1</v>
      </c>
      <c r="B343" s="5">
        <v>2</v>
      </c>
      <c r="C343" s="5">
        <v>3</v>
      </c>
      <c r="D343" s="5">
        <v>4</v>
      </c>
      <c r="E343" s="5">
        <v>5</v>
      </c>
      <c r="F343" s="1"/>
      <c r="G343" s="1"/>
      <c r="H343" s="1"/>
    </row>
    <row r="344" spans="1:8" ht="23.4" thickBot="1" x14ac:dyDescent="0.35">
      <c r="A344" s="6"/>
      <c r="B344" s="77" t="s">
        <v>600</v>
      </c>
      <c r="C344" s="7"/>
      <c r="D344" s="7"/>
      <c r="E344" s="7"/>
      <c r="F344" s="1"/>
      <c r="G344" s="1"/>
      <c r="H344" s="1"/>
    </row>
    <row r="345" spans="1:8" ht="16.2" thickBot="1" x14ac:dyDescent="0.35">
      <c r="A345" s="219" t="s">
        <v>20</v>
      </c>
      <c r="B345" s="220"/>
      <c r="C345" s="84">
        <f>C347+C350+C360+C357</f>
        <v>242.9</v>
      </c>
      <c r="D345" s="84">
        <f t="shared" ref="D345:E345" si="71">D347+D350+D360+D357</f>
        <v>194</v>
      </c>
      <c r="E345" s="84">
        <f t="shared" si="71"/>
        <v>203</v>
      </c>
      <c r="F345" s="1"/>
      <c r="G345" s="1"/>
      <c r="H345" s="1"/>
    </row>
    <row r="346" spans="1:8" ht="15.6" x14ac:dyDescent="0.3">
      <c r="A346" s="230" t="s">
        <v>2</v>
      </c>
      <c r="B346" s="231"/>
      <c r="C346" s="13"/>
      <c r="D346" s="13"/>
      <c r="E346" s="13"/>
      <c r="F346" s="1"/>
      <c r="G346" s="1"/>
      <c r="H346" s="1"/>
    </row>
    <row r="347" spans="1:8" ht="16.2" thickBot="1" x14ac:dyDescent="0.35">
      <c r="A347" s="232" t="s">
        <v>8</v>
      </c>
      <c r="B347" s="233"/>
      <c r="C347" s="87">
        <f>C348+C349</f>
        <v>184.5</v>
      </c>
      <c r="D347" s="87">
        <f t="shared" ref="D347:E347" si="72">D348+D349</f>
        <v>194</v>
      </c>
      <c r="E347" s="87">
        <f t="shared" si="72"/>
        <v>203</v>
      </c>
      <c r="F347" s="1"/>
      <c r="G347" s="1"/>
      <c r="H347" s="1"/>
    </row>
    <row r="348" spans="1:8" ht="16.2" thickBot="1" x14ac:dyDescent="0.35">
      <c r="A348" s="223" t="s">
        <v>86</v>
      </c>
      <c r="B348" s="224"/>
      <c r="C348" s="86">
        <v>184.5</v>
      </c>
      <c r="D348" s="86">
        <v>194</v>
      </c>
      <c r="E348" s="86">
        <v>203</v>
      </c>
      <c r="F348" s="1"/>
      <c r="G348" s="1"/>
      <c r="H348" s="1"/>
    </row>
    <row r="349" spans="1:8" ht="16.2" thickBot="1" x14ac:dyDescent="0.35">
      <c r="A349" s="223" t="s">
        <v>7</v>
      </c>
      <c r="B349" s="224"/>
      <c r="C349" s="86"/>
      <c r="D349" s="86"/>
      <c r="E349" s="86"/>
      <c r="F349" s="1"/>
      <c r="G349" s="1"/>
      <c r="H349" s="1"/>
    </row>
    <row r="350" spans="1:8" ht="16.2" thickBot="1" x14ac:dyDescent="0.35">
      <c r="A350" s="223" t="s">
        <v>9</v>
      </c>
      <c r="B350" s="224"/>
      <c r="C350" s="7">
        <f>C351+C352+C353+C354+C355+C356</f>
        <v>58.4</v>
      </c>
      <c r="D350" s="7">
        <f t="shared" ref="D350:E350" si="73">D351+D352+D353+D354+D355+D356</f>
        <v>0</v>
      </c>
      <c r="E350" s="7">
        <f t="shared" si="73"/>
        <v>0</v>
      </c>
      <c r="F350" s="1"/>
      <c r="G350" s="1"/>
      <c r="H350" s="1"/>
    </row>
    <row r="351" spans="1:8" ht="16.2" thickBot="1" x14ac:dyDescent="0.35">
      <c r="A351" s="223" t="s">
        <v>10</v>
      </c>
      <c r="B351" s="224"/>
      <c r="C351" s="212">
        <v>58.4</v>
      </c>
      <c r="D351" s="7"/>
      <c r="E351" s="7"/>
      <c r="F351" s="1"/>
      <c r="G351" s="1"/>
      <c r="H351" s="1"/>
    </row>
    <row r="352" spans="1:8" ht="28.2" customHeight="1" thickBot="1" x14ac:dyDescent="0.35">
      <c r="A352" s="223" t="s">
        <v>11</v>
      </c>
      <c r="B352" s="224"/>
      <c r="C352" s="31"/>
      <c r="D352" s="7"/>
      <c r="E352" s="7"/>
      <c r="F352" s="1"/>
      <c r="G352" s="1"/>
      <c r="H352" s="1"/>
    </row>
    <row r="353" spans="1:8" ht="29.4" customHeight="1" thickBot="1" x14ac:dyDescent="0.35">
      <c r="A353" s="223" t="s">
        <v>12</v>
      </c>
      <c r="B353" s="224"/>
      <c r="C353" s="31"/>
      <c r="D353" s="7"/>
      <c r="E353" s="7"/>
      <c r="F353" s="1"/>
      <c r="G353" s="1"/>
      <c r="H353" s="1"/>
    </row>
    <row r="354" spans="1:8" ht="18" customHeight="1" thickBot="1" x14ac:dyDescent="0.35">
      <c r="A354" s="223" t="s">
        <v>13</v>
      </c>
      <c r="B354" s="224"/>
      <c r="C354" s="31"/>
      <c r="D354" s="7"/>
      <c r="E354" s="7"/>
      <c r="F354" s="1"/>
      <c r="G354" s="1"/>
      <c r="H354" s="1"/>
    </row>
    <row r="355" spans="1:8" ht="31.95" customHeight="1" thickBot="1" x14ac:dyDescent="0.35">
      <c r="A355" s="223" t="s">
        <v>14</v>
      </c>
      <c r="B355" s="224"/>
      <c r="C355" s="31"/>
      <c r="D355" s="7"/>
      <c r="E355" s="7"/>
      <c r="F355" s="1"/>
      <c r="G355" s="1"/>
      <c r="H355" s="1"/>
    </row>
    <row r="356" spans="1:8" ht="16.2" thickBot="1" x14ac:dyDescent="0.35">
      <c r="A356" s="221" t="s">
        <v>15</v>
      </c>
      <c r="B356" s="222"/>
      <c r="C356" s="31"/>
      <c r="D356" s="7"/>
      <c r="E356" s="7"/>
      <c r="F356" s="1"/>
      <c r="G356" s="1"/>
      <c r="H356" s="1"/>
    </row>
    <row r="357" spans="1:8" ht="16.2" thickBot="1" x14ac:dyDescent="0.35">
      <c r="A357" s="221" t="s">
        <v>16</v>
      </c>
      <c r="B357" s="222"/>
      <c r="C357" s="86"/>
      <c r="D357" s="86"/>
      <c r="E357" s="86"/>
      <c r="F357" s="1"/>
      <c r="G357" s="1"/>
      <c r="H357" s="1"/>
    </row>
    <row r="358" spans="1:8" ht="16.2" thickBot="1" x14ac:dyDescent="0.35">
      <c r="A358" s="221" t="s">
        <v>17</v>
      </c>
      <c r="B358" s="222"/>
      <c r="C358" s="7"/>
      <c r="D358" s="7"/>
      <c r="E358" s="7"/>
      <c r="F358" s="1"/>
      <c r="G358" s="1"/>
      <c r="H358" s="1"/>
    </row>
    <row r="359" spans="1:8" ht="16.2" thickBot="1" x14ac:dyDescent="0.35">
      <c r="A359" s="221" t="s">
        <v>18</v>
      </c>
      <c r="B359" s="222"/>
      <c r="C359" s="7"/>
      <c r="D359" s="7"/>
      <c r="E359" s="7"/>
      <c r="F359" s="1"/>
      <c r="G359" s="1"/>
      <c r="H359" s="1"/>
    </row>
    <row r="360" spans="1:8" ht="16.2" thickBot="1" x14ac:dyDescent="0.35">
      <c r="A360" s="221" t="s">
        <v>87</v>
      </c>
      <c r="B360" s="222"/>
      <c r="C360" s="7">
        <f>C361+C362</f>
        <v>0</v>
      </c>
      <c r="D360" s="85">
        <f t="shared" ref="D360:E360" si="74">D361+D362</f>
        <v>0</v>
      </c>
      <c r="E360" s="85">
        <f t="shared" si="74"/>
        <v>0</v>
      </c>
      <c r="F360" s="1"/>
      <c r="G360" s="1"/>
      <c r="H360" s="1"/>
    </row>
    <row r="361" spans="1:8" ht="16.2" thickBot="1" x14ac:dyDescent="0.35">
      <c r="A361" s="223" t="s">
        <v>88</v>
      </c>
      <c r="B361" s="224"/>
      <c r="C361" s="31">
        <v>0</v>
      </c>
      <c r="D361" s="86">
        <v>0</v>
      </c>
      <c r="E361" s="86">
        <v>0</v>
      </c>
      <c r="F361" s="1"/>
      <c r="G361" s="1"/>
      <c r="H361" s="1"/>
    </row>
    <row r="362" spans="1:8" ht="16.2" thickBot="1" x14ac:dyDescent="0.35">
      <c r="A362" s="223" t="s">
        <v>89</v>
      </c>
      <c r="B362" s="224"/>
      <c r="C362" s="31"/>
      <c r="D362" s="7"/>
      <c r="E362" s="7"/>
      <c r="F362" s="1"/>
      <c r="G362" s="1"/>
      <c r="H362" s="1"/>
    </row>
    <row r="363" spans="1:8" ht="27" customHeight="1" thickBot="1" x14ac:dyDescent="0.35">
      <c r="A363" s="219" t="s">
        <v>19</v>
      </c>
      <c r="B363" s="225"/>
      <c r="C363" s="14">
        <f>C364*1</f>
        <v>0</v>
      </c>
      <c r="D363" s="14">
        <f t="shared" ref="D363:E363" si="75">D364*1</f>
        <v>0</v>
      </c>
      <c r="E363" s="14">
        <f t="shared" si="75"/>
        <v>0</v>
      </c>
      <c r="F363" s="1"/>
      <c r="G363" s="1"/>
      <c r="H363" s="1"/>
    </row>
    <row r="364" spans="1:8" ht="16.2" thickBot="1" x14ac:dyDescent="0.35">
      <c r="A364" s="226" t="s">
        <v>21</v>
      </c>
      <c r="B364" s="227"/>
      <c r="C364" s="32"/>
      <c r="D364" s="15"/>
      <c r="E364" s="15"/>
      <c r="F364" s="1"/>
      <c r="G364" s="1"/>
      <c r="H364" s="1"/>
    </row>
    <row r="365" spans="1:8" ht="16.2" thickBot="1" x14ac:dyDescent="0.35">
      <c r="A365" s="228" t="s">
        <v>550</v>
      </c>
      <c r="B365" s="229"/>
      <c r="C365" s="32"/>
      <c r="D365" s="15"/>
      <c r="E365" s="15"/>
      <c r="F365" s="1"/>
      <c r="G365" s="1"/>
      <c r="H365" s="1"/>
    </row>
    <row r="366" spans="1:8" ht="16.2" thickBot="1" x14ac:dyDescent="0.35">
      <c r="A366" s="219" t="s">
        <v>22</v>
      </c>
      <c r="B366" s="220"/>
      <c r="C366" s="84">
        <f>C345+C363</f>
        <v>242.9</v>
      </c>
      <c r="D366" s="84">
        <f t="shared" ref="D366:E366" si="76">D345+D363</f>
        <v>194</v>
      </c>
      <c r="E366" s="84">
        <f t="shared" si="76"/>
        <v>203</v>
      </c>
      <c r="F366" s="1"/>
      <c r="G366" s="1"/>
      <c r="H366" s="1"/>
    </row>
    <row r="367" spans="1:8" ht="21" customHeight="1" thickBot="1" x14ac:dyDescent="0.35">
      <c r="A367" s="221" t="s">
        <v>3</v>
      </c>
      <c r="B367" s="222"/>
      <c r="C367" s="7"/>
      <c r="D367" s="7"/>
      <c r="E367" s="7"/>
      <c r="F367" s="1"/>
      <c r="G367" s="1"/>
      <c r="H367" s="1"/>
    </row>
    <row r="368" spans="1:8" ht="26.4" customHeight="1" thickBot="1" x14ac:dyDescent="0.35">
      <c r="A368" s="221" t="s">
        <v>4</v>
      </c>
      <c r="B368" s="222"/>
      <c r="C368" s="7">
        <v>59.5</v>
      </c>
      <c r="D368" s="85">
        <f>D366-C366</f>
        <v>-48.900000000000006</v>
      </c>
      <c r="E368" s="85">
        <f>E366-D366</f>
        <v>9</v>
      </c>
      <c r="F368" s="1"/>
      <c r="G368" s="1"/>
      <c r="H368" s="1"/>
    </row>
    <row r="369" spans="1:8" ht="16.2" thickBot="1" x14ac:dyDescent="0.35">
      <c r="A369" s="1"/>
      <c r="B369" s="1"/>
      <c r="C369" s="1"/>
      <c r="D369" s="1"/>
      <c r="E369" s="1"/>
      <c r="F369" s="1"/>
      <c r="G369" s="1"/>
      <c r="H369" s="1"/>
    </row>
    <row r="370" spans="1:8" ht="34.799999999999997" thickBot="1" x14ac:dyDescent="0.35">
      <c r="A370" s="2" t="s">
        <v>0</v>
      </c>
      <c r="B370" s="3" t="s">
        <v>1</v>
      </c>
      <c r="C370" s="8" t="s">
        <v>24</v>
      </c>
      <c r="D370" s="8" t="s">
        <v>25</v>
      </c>
      <c r="E370" s="8" t="s">
        <v>26</v>
      </c>
      <c r="F370" s="1"/>
      <c r="G370" s="1"/>
      <c r="H370" s="1"/>
    </row>
    <row r="371" spans="1:8" ht="16.2" thickBot="1" x14ac:dyDescent="0.35">
      <c r="A371" s="4">
        <v>1</v>
      </c>
      <c r="B371" s="5">
        <v>2</v>
      </c>
      <c r="C371" s="5">
        <v>3</v>
      </c>
      <c r="D371" s="5">
        <v>4</v>
      </c>
      <c r="E371" s="5">
        <v>5</v>
      </c>
      <c r="F371" s="1"/>
      <c r="G371" s="1"/>
      <c r="H371" s="1"/>
    </row>
    <row r="372" spans="1:8" ht="16.2" thickBot="1" x14ac:dyDescent="0.35">
      <c r="A372" s="6"/>
      <c r="B372" s="77" t="s">
        <v>601</v>
      </c>
      <c r="C372" s="7"/>
      <c r="D372" s="7"/>
      <c r="E372" s="7"/>
      <c r="F372" s="1"/>
      <c r="G372" s="1"/>
      <c r="H372" s="1"/>
    </row>
    <row r="373" spans="1:8" ht="16.2" customHeight="1" thickBot="1" x14ac:dyDescent="0.35">
      <c r="A373" s="219" t="s">
        <v>20</v>
      </c>
      <c r="B373" s="220"/>
      <c r="C373" s="210">
        <f>C375+C378+C388+C385</f>
        <v>25133.600000000002</v>
      </c>
      <c r="D373" s="84">
        <f t="shared" ref="D373:E373" si="77">D375+D378+D388+D385</f>
        <v>25975.899999999998</v>
      </c>
      <c r="E373" s="84">
        <f t="shared" si="77"/>
        <v>27270.3</v>
      </c>
      <c r="F373" s="1"/>
      <c r="G373" s="1"/>
      <c r="H373" s="1"/>
    </row>
    <row r="374" spans="1:8" ht="15.6" x14ac:dyDescent="0.3">
      <c r="A374" s="230" t="s">
        <v>2</v>
      </c>
      <c r="B374" s="231"/>
      <c r="C374" s="13"/>
      <c r="D374" s="13"/>
      <c r="E374" s="13"/>
      <c r="F374" s="1"/>
      <c r="G374" s="1"/>
      <c r="H374" s="1"/>
    </row>
    <row r="375" spans="1:8" ht="16.2" customHeight="1" thickBot="1" x14ac:dyDescent="0.35">
      <c r="A375" s="232" t="s">
        <v>8</v>
      </c>
      <c r="B375" s="233"/>
      <c r="C375" s="87">
        <f>C376+C377</f>
        <v>15760.9</v>
      </c>
      <c r="D375" s="87">
        <f t="shared" ref="D375:E375" si="78">D376+D377</f>
        <v>16548.599999999999</v>
      </c>
      <c r="E375" s="87">
        <f t="shared" si="78"/>
        <v>17375.2</v>
      </c>
      <c r="F375" s="1"/>
      <c r="G375" s="1"/>
      <c r="H375" s="1"/>
    </row>
    <row r="376" spans="1:8" ht="16.2" customHeight="1" thickBot="1" x14ac:dyDescent="0.35">
      <c r="A376" s="223" t="s">
        <v>86</v>
      </c>
      <c r="B376" s="224"/>
      <c r="C376" s="86">
        <v>15760.9</v>
      </c>
      <c r="D376" s="86">
        <v>16548.599999999999</v>
      </c>
      <c r="E376" s="86">
        <v>17375.2</v>
      </c>
      <c r="F376" s="1"/>
      <c r="G376" s="1"/>
      <c r="H376" s="1"/>
    </row>
    <row r="377" spans="1:8" ht="16.2" customHeight="1" thickBot="1" x14ac:dyDescent="0.35">
      <c r="A377" s="223" t="s">
        <v>7</v>
      </c>
      <c r="B377" s="224"/>
      <c r="C377" s="86"/>
      <c r="D377" s="86"/>
      <c r="E377" s="86"/>
      <c r="F377" s="1"/>
      <c r="G377" s="1"/>
      <c r="H377" s="1"/>
    </row>
    <row r="378" spans="1:8" ht="16.2" customHeight="1" thickBot="1" x14ac:dyDescent="0.35">
      <c r="A378" s="223" t="s">
        <v>9</v>
      </c>
      <c r="B378" s="224"/>
      <c r="C378" s="211">
        <f>C379+C380+C381+C382+C383+C384</f>
        <v>9056</v>
      </c>
      <c r="D378" s="7">
        <f t="shared" ref="D378:E378" si="79">D379+D380+D381+D382+D383+D384</f>
        <v>9095.2999999999993</v>
      </c>
      <c r="E378" s="85">
        <f t="shared" si="79"/>
        <v>9546.5</v>
      </c>
      <c r="F378" s="1"/>
      <c r="G378" s="1"/>
      <c r="H378" s="1"/>
    </row>
    <row r="379" spans="1:8" ht="23.4" customHeight="1" thickBot="1" x14ac:dyDescent="0.35">
      <c r="A379" s="223" t="s">
        <v>10</v>
      </c>
      <c r="B379" s="224"/>
      <c r="C379" s="212">
        <v>1203.0999999999999</v>
      </c>
      <c r="D379" s="31">
        <v>848.5</v>
      </c>
      <c r="E379" s="86">
        <v>891</v>
      </c>
      <c r="F379" s="1"/>
      <c r="G379" s="1"/>
      <c r="H379" s="1"/>
    </row>
    <row r="380" spans="1:8" ht="24" customHeight="1" thickBot="1" x14ac:dyDescent="0.35">
      <c r="A380" s="223" t="s">
        <v>11</v>
      </c>
      <c r="B380" s="224"/>
      <c r="C380" s="31">
        <v>7526.2</v>
      </c>
      <c r="D380" s="31">
        <v>7902.8</v>
      </c>
      <c r="E380" s="31">
        <v>8296.9</v>
      </c>
      <c r="F380" s="1"/>
      <c r="G380" s="1"/>
      <c r="H380" s="1"/>
    </row>
    <row r="381" spans="1:8" ht="29.4" customHeight="1" thickBot="1" x14ac:dyDescent="0.35">
      <c r="A381" s="223" t="s">
        <v>12</v>
      </c>
      <c r="B381" s="224"/>
      <c r="C381" s="31">
        <v>89.5</v>
      </c>
      <c r="D381" s="86">
        <v>94</v>
      </c>
      <c r="E381" s="86">
        <v>98.6</v>
      </c>
      <c r="F381" s="1"/>
      <c r="G381" s="1"/>
      <c r="H381" s="1"/>
    </row>
    <row r="382" spans="1:8" ht="16.2" customHeight="1" thickBot="1" x14ac:dyDescent="0.35">
      <c r="A382" s="223" t="s">
        <v>13</v>
      </c>
      <c r="B382" s="224"/>
      <c r="C382" s="31">
        <v>237.2</v>
      </c>
      <c r="D382" s="86">
        <v>250</v>
      </c>
      <c r="E382" s="86">
        <v>260</v>
      </c>
      <c r="F382" s="1"/>
      <c r="G382" s="1"/>
      <c r="H382" s="1"/>
    </row>
    <row r="383" spans="1:8" ht="31.95" customHeight="1" thickBot="1" x14ac:dyDescent="0.35">
      <c r="A383" s="223" t="s">
        <v>14</v>
      </c>
      <c r="B383" s="224"/>
      <c r="C383" s="31"/>
      <c r="D383" s="7"/>
      <c r="E383" s="7"/>
      <c r="F383" s="1"/>
      <c r="G383" s="1"/>
      <c r="H383" s="1"/>
    </row>
    <row r="384" spans="1:8" ht="16.2" customHeight="1" thickBot="1" x14ac:dyDescent="0.35">
      <c r="A384" s="221" t="s">
        <v>15</v>
      </c>
      <c r="B384" s="222"/>
      <c r="C384" s="31"/>
      <c r="D384" s="7"/>
      <c r="E384" s="7"/>
      <c r="F384" s="1"/>
      <c r="G384" s="1"/>
      <c r="H384" s="1"/>
    </row>
    <row r="385" spans="1:8" ht="16.2" customHeight="1" thickBot="1" x14ac:dyDescent="0.35">
      <c r="A385" s="221" t="s">
        <v>16</v>
      </c>
      <c r="B385" s="222"/>
      <c r="C385" s="86">
        <v>267.8</v>
      </c>
      <c r="D385" s="86">
        <v>280.60000000000002</v>
      </c>
      <c r="E385" s="86">
        <v>294.60000000000002</v>
      </c>
      <c r="F385" s="1"/>
      <c r="G385" s="1"/>
      <c r="H385" s="1"/>
    </row>
    <row r="386" spans="1:8" ht="16.2" customHeight="1" thickBot="1" x14ac:dyDescent="0.35">
      <c r="A386" s="221" t="s">
        <v>17</v>
      </c>
      <c r="B386" s="222"/>
      <c r="C386" s="7"/>
      <c r="D386" s="7"/>
      <c r="E386" s="7"/>
      <c r="F386" s="1"/>
      <c r="G386" s="1"/>
      <c r="H386" s="1"/>
    </row>
    <row r="387" spans="1:8" ht="16.2" thickBot="1" x14ac:dyDescent="0.35">
      <c r="A387" s="221" t="s">
        <v>18</v>
      </c>
      <c r="B387" s="222"/>
      <c r="C387" s="7"/>
      <c r="D387" s="7"/>
      <c r="E387" s="7"/>
      <c r="F387" s="1"/>
      <c r="G387" s="1"/>
      <c r="H387" s="1"/>
    </row>
    <row r="388" spans="1:8" ht="16.2" customHeight="1" thickBot="1" x14ac:dyDescent="0.35">
      <c r="A388" s="221" t="s">
        <v>87</v>
      </c>
      <c r="B388" s="222"/>
      <c r="C388" s="7">
        <f>C389+C390</f>
        <v>48.9</v>
      </c>
      <c r="D388" s="85">
        <f t="shared" ref="D388:E388" si="80">D389+D390</f>
        <v>51.4</v>
      </c>
      <c r="E388" s="85">
        <f t="shared" si="80"/>
        <v>54</v>
      </c>
      <c r="F388" s="1"/>
      <c r="G388" s="1"/>
      <c r="H388" s="1"/>
    </row>
    <row r="389" spans="1:8" ht="16.2" customHeight="1" thickBot="1" x14ac:dyDescent="0.35">
      <c r="A389" s="223" t="s">
        <v>88</v>
      </c>
      <c r="B389" s="224"/>
      <c r="C389" s="31">
        <v>48.9</v>
      </c>
      <c r="D389" s="86">
        <v>51.4</v>
      </c>
      <c r="E389" s="86">
        <v>54</v>
      </c>
      <c r="F389" s="1"/>
      <c r="G389" s="1"/>
      <c r="H389" s="1"/>
    </row>
    <row r="390" spans="1:8" ht="16.2" customHeight="1" thickBot="1" x14ac:dyDescent="0.35">
      <c r="A390" s="223" t="s">
        <v>89</v>
      </c>
      <c r="B390" s="224"/>
      <c r="C390" s="31"/>
      <c r="D390" s="7"/>
      <c r="E390" s="7"/>
      <c r="F390" s="1"/>
      <c r="G390" s="1"/>
      <c r="H390" s="1"/>
    </row>
    <row r="391" spans="1:8" ht="37.950000000000003" customHeight="1" thickBot="1" x14ac:dyDescent="0.35">
      <c r="A391" s="219" t="s">
        <v>19</v>
      </c>
      <c r="B391" s="225"/>
      <c r="C391" s="14">
        <f>C392*1</f>
        <v>26982.400000000001</v>
      </c>
      <c r="D391" s="84">
        <f t="shared" ref="D391:E391" si="81">D392*1</f>
        <v>28332</v>
      </c>
      <c r="E391" s="84">
        <f t="shared" si="81"/>
        <v>29748</v>
      </c>
      <c r="F391" s="1"/>
      <c r="G391" s="1"/>
      <c r="H391" s="1"/>
    </row>
    <row r="392" spans="1:8" ht="16.2" customHeight="1" thickBot="1" x14ac:dyDescent="0.35">
      <c r="A392" s="226" t="s">
        <v>21</v>
      </c>
      <c r="B392" s="227"/>
      <c r="C392" s="32">
        <v>26982.400000000001</v>
      </c>
      <c r="D392" s="155">
        <v>28332</v>
      </c>
      <c r="E392" s="155">
        <v>29748</v>
      </c>
      <c r="F392" s="1"/>
      <c r="G392" s="1"/>
      <c r="H392" s="1"/>
    </row>
    <row r="393" spans="1:8" ht="16.2" customHeight="1" thickBot="1" x14ac:dyDescent="0.35">
      <c r="A393" s="228" t="s">
        <v>550</v>
      </c>
      <c r="B393" s="229"/>
      <c r="C393" s="32"/>
      <c r="D393" s="15"/>
      <c r="E393" s="15"/>
      <c r="F393" s="1"/>
      <c r="G393" s="1"/>
      <c r="H393" s="1"/>
    </row>
    <row r="394" spans="1:8" ht="16.2" customHeight="1" thickBot="1" x14ac:dyDescent="0.35">
      <c r="A394" s="219" t="s">
        <v>22</v>
      </c>
      <c r="B394" s="220"/>
      <c r="C394" s="210">
        <f>C373+C391</f>
        <v>52116</v>
      </c>
      <c r="D394" s="84">
        <f t="shared" ref="D394:E394" si="82">D373+D391</f>
        <v>54307.899999999994</v>
      </c>
      <c r="E394" s="84">
        <f t="shared" si="82"/>
        <v>57018.3</v>
      </c>
      <c r="F394" s="1"/>
      <c r="G394" s="1"/>
      <c r="H394" s="1"/>
    </row>
    <row r="395" spans="1:8" ht="22.95" customHeight="1" thickBot="1" x14ac:dyDescent="0.35">
      <c r="A395" s="221" t="s">
        <v>3</v>
      </c>
      <c r="B395" s="222"/>
      <c r="C395" s="7"/>
      <c r="D395" s="7"/>
      <c r="E395" s="7"/>
      <c r="F395" s="1"/>
      <c r="G395" s="1"/>
      <c r="H395" s="1"/>
    </row>
    <row r="396" spans="1:8" ht="25.95" customHeight="1" thickBot="1" x14ac:dyDescent="0.35">
      <c r="A396" s="221" t="s">
        <v>4</v>
      </c>
      <c r="B396" s="222"/>
      <c r="C396" s="7">
        <v>7461.8</v>
      </c>
      <c r="D396" s="85">
        <f>D394-C394</f>
        <v>2191.8999999999942</v>
      </c>
      <c r="E396" s="85">
        <f>E394-D394</f>
        <v>2710.4000000000087</v>
      </c>
      <c r="F396" s="1"/>
      <c r="G396" s="1"/>
      <c r="H396" s="1"/>
    </row>
    <row r="397" spans="1:8" ht="16.2" thickBot="1" x14ac:dyDescent="0.35">
      <c r="A397" s="1"/>
      <c r="B397" s="1"/>
      <c r="C397" s="1"/>
      <c r="D397" s="1"/>
      <c r="E397" s="1"/>
      <c r="F397" s="1"/>
      <c r="G397" s="1"/>
      <c r="H397" s="1"/>
    </row>
    <row r="398" spans="1:8" ht="34.799999999999997" thickBot="1" x14ac:dyDescent="0.35">
      <c r="A398" s="2" t="s">
        <v>0</v>
      </c>
      <c r="B398" s="3" t="s">
        <v>1</v>
      </c>
      <c r="C398" s="8" t="s">
        <v>24</v>
      </c>
      <c r="D398" s="8" t="s">
        <v>25</v>
      </c>
      <c r="E398" s="8" t="s">
        <v>26</v>
      </c>
      <c r="F398" s="1"/>
      <c r="G398" s="1"/>
      <c r="H398" s="1"/>
    </row>
    <row r="399" spans="1:8" ht="16.2" thickBot="1" x14ac:dyDescent="0.35">
      <c r="A399" s="4">
        <v>1</v>
      </c>
      <c r="B399" s="5">
        <v>2</v>
      </c>
      <c r="C399" s="5">
        <v>3</v>
      </c>
      <c r="D399" s="5">
        <v>4</v>
      </c>
      <c r="E399" s="5">
        <v>5</v>
      </c>
      <c r="F399" s="1"/>
      <c r="G399" s="1"/>
      <c r="H399" s="1"/>
    </row>
    <row r="400" spans="1:8" ht="16.2" thickBot="1" x14ac:dyDescent="0.35">
      <c r="A400" s="6"/>
      <c r="B400" s="77" t="s">
        <v>602</v>
      </c>
      <c r="C400" s="7"/>
      <c r="D400" s="7"/>
      <c r="E400" s="7"/>
      <c r="F400" s="1"/>
      <c r="G400" s="1"/>
      <c r="H400" s="1"/>
    </row>
    <row r="401" spans="1:8" ht="16.2" customHeight="1" thickBot="1" x14ac:dyDescent="0.35">
      <c r="A401" s="219" t="s">
        <v>20</v>
      </c>
      <c r="B401" s="220"/>
      <c r="C401" s="84">
        <f>C403+C406+C416+C413</f>
        <v>1163.7</v>
      </c>
      <c r="D401" s="84">
        <f t="shared" ref="D401:E401" si="83">D403+D406+D416+D413</f>
        <v>1198.1999999999998</v>
      </c>
      <c r="E401" s="84">
        <f t="shared" si="83"/>
        <v>1258.8</v>
      </c>
      <c r="F401" s="1"/>
      <c r="G401" s="1"/>
      <c r="H401" s="1"/>
    </row>
    <row r="402" spans="1:8" ht="15.6" x14ac:dyDescent="0.3">
      <c r="A402" s="230" t="s">
        <v>2</v>
      </c>
      <c r="B402" s="231"/>
      <c r="C402" s="13"/>
      <c r="D402" s="13"/>
      <c r="E402" s="13"/>
      <c r="F402" s="1"/>
      <c r="G402" s="1"/>
      <c r="H402" s="1"/>
    </row>
    <row r="403" spans="1:8" ht="16.2" customHeight="1" thickBot="1" x14ac:dyDescent="0.35">
      <c r="A403" s="232" t="s">
        <v>8</v>
      </c>
      <c r="B403" s="233"/>
      <c r="C403" s="87">
        <f>C404+C405</f>
        <v>90</v>
      </c>
      <c r="D403" s="87">
        <f t="shared" ref="D403:E403" si="84">D404+D405</f>
        <v>94</v>
      </c>
      <c r="E403" s="87">
        <f t="shared" si="84"/>
        <v>99</v>
      </c>
      <c r="F403" s="1"/>
      <c r="G403" s="1"/>
      <c r="H403" s="1"/>
    </row>
    <row r="404" spans="1:8" ht="16.2" customHeight="1" thickBot="1" x14ac:dyDescent="0.35">
      <c r="A404" s="223" t="s">
        <v>86</v>
      </c>
      <c r="B404" s="224"/>
      <c r="C404" s="86">
        <v>27</v>
      </c>
      <c r="D404" s="86">
        <v>28</v>
      </c>
      <c r="E404" s="86">
        <v>30</v>
      </c>
      <c r="F404" s="1"/>
      <c r="G404" s="1"/>
      <c r="H404" s="1"/>
    </row>
    <row r="405" spans="1:8" ht="16.2" customHeight="1" thickBot="1" x14ac:dyDescent="0.35">
      <c r="A405" s="223" t="s">
        <v>7</v>
      </c>
      <c r="B405" s="224"/>
      <c r="C405" s="86">
        <v>63</v>
      </c>
      <c r="D405" s="86">
        <v>66</v>
      </c>
      <c r="E405" s="86">
        <v>69</v>
      </c>
      <c r="F405" s="1"/>
      <c r="G405" s="1"/>
      <c r="H405" s="1"/>
    </row>
    <row r="406" spans="1:8" ht="16.2" customHeight="1" thickBot="1" x14ac:dyDescent="0.35">
      <c r="A406" s="223" t="s">
        <v>9</v>
      </c>
      <c r="B406" s="224"/>
      <c r="C406" s="7">
        <f>C407+C408+C409+C410+C411+C412</f>
        <v>1048.4000000000001</v>
      </c>
      <c r="D406" s="7">
        <f t="shared" ref="D406:E406" si="85">D407+D408+D409+D410+D411+D412</f>
        <v>1101.0999999999999</v>
      </c>
      <c r="E406" s="7">
        <f t="shared" si="85"/>
        <v>1156.5</v>
      </c>
      <c r="F406" s="1"/>
      <c r="G406" s="1"/>
      <c r="H406" s="1"/>
    </row>
    <row r="407" spans="1:8" ht="16.2" customHeight="1" thickBot="1" x14ac:dyDescent="0.35">
      <c r="A407" s="223" t="s">
        <v>10</v>
      </c>
      <c r="B407" s="224"/>
      <c r="C407" s="31"/>
      <c r="D407" s="7"/>
      <c r="E407" s="7"/>
      <c r="F407" s="1"/>
      <c r="G407" s="1"/>
      <c r="H407" s="1"/>
    </row>
    <row r="408" spans="1:8" ht="25.95" customHeight="1" thickBot="1" x14ac:dyDescent="0.35">
      <c r="A408" s="223" t="s">
        <v>11</v>
      </c>
      <c r="B408" s="224"/>
      <c r="C408" s="31">
        <v>1048.4000000000001</v>
      </c>
      <c r="D408" s="31">
        <v>1101.0999999999999</v>
      </c>
      <c r="E408" s="31">
        <v>1156.5</v>
      </c>
      <c r="F408" s="1"/>
      <c r="G408" s="1"/>
      <c r="H408" s="1"/>
    </row>
    <row r="409" spans="1:8" ht="27" customHeight="1" thickBot="1" x14ac:dyDescent="0.35">
      <c r="A409" s="223" t="s">
        <v>12</v>
      </c>
      <c r="B409" s="224"/>
      <c r="C409" s="31"/>
      <c r="D409" s="7"/>
      <c r="E409" s="7"/>
      <c r="F409" s="1"/>
      <c r="G409" s="1"/>
      <c r="H409" s="1"/>
    </row>
    <row r="410" spans="1:8" ht="21" customHeight="1" thickBot="1" x14ac:dyDescent="0.35">
      <c r="A410" s="223" t="s">
        <v>13</v>
      </c>
      <c r="B410" s="224"/>
      <c r="C410" s="31"/>
      <c r="D410" s="7"/>
      <c r="E410" s="7"/>
      <c r="F410" s="1"/>
      <c r="G410" s="1"/>
      <c r="H410" s="1"/>
    </row>
    <row r="411" spans="1:8" ht="28.2" customHeight="1" thickBot="1" x14ac:dyDescent="0.35">
      <c r="A411" s="223" t="s">
        <v>14</v>
      </c>
      <c r="B411" s="224"/>
      <c r="C411" s="31"/>
      <c r="D411" s="7"/>
      <c r="E411" s="7"/>
      <c r="F411" s="1"/>
      <c r="G411" s="1"/>
      <c r="H411" s="1"/>
    </row>
    <row r="412" spans="1:8" ht="16.2" customHeight="1" thickBot="1" x14ac:dyDescent="0.35">
      <c r="A412" s="221" t="s">
        <v>15</v>
      </c>
      <c r="B412" s="222"/>
      <c r="C412" s="31"/>
      <c r="D412" s="7"/>
      <c r="E412" s="7"/>
      <c r="F412" s="1"/>
      <c r="G412" s="1"/>
      <c r="H412" s="1"/>
    </row>
    <row r="413" spans="1:8" ht="16.2" customHeight="1" thickBot="1" x14ac:dyDescent="0.35">
      <c r="A413" s="221" t="s">
        <v>16</v>
      </c>
      <c r="B413" s="222"/>
      <c r="C413" s="86">
        <v>3</v>
      </c>
      <c r="D413" s="86">
        <v>3.1</v>
      </c>
      <c r="E413" s="86">
        <v>3.3</v>
      </c>
      <c r="F413" s="1"/>
      <c r="G413" s="1"/>
      <c r="H413" s="1"/>
    </row>
    <row r="414" spans="1:8" ht="16.2" customHeight="1" thickBot="1" x14ac:dyDescent="0.35">
      <c r="A414" s="221" t="s">
        <v>17</v>
      </c>
      <c r="B414" s="222"/>
      <c r="C414" s="7"/>
      <c r="D414" s="7"/>
      <c r="E414" s="7"/>
      <c r="F414" s="1"/>
      <c r="G414" s="1"/>
      <c r="H414" s="1"/>
    </row>
    <row r="415" spans="1:8" ht="16.2" thickBot="1" x14ac:dyDescent="0.35">
      <c r="A415" s="221" t="s">
        <v>18</v>
      </c>
      <c r="B415" s="222"/>
      <c r="C415" s="7"/>
      <c r="D415" s="7"/>
      <c r="E415" s="7"/>
      <c r="F415" s="1"/>
      <c r="G415" s="1"/>
      <c r="H415" s="1"/>
    </row>
    <row r="416" spans="1:8" ht="16.2" customHeight="1" thickBot="1" x14ac:dyDescent="0.35">
      <c r="A416" s="221" t="s">
        <v>87</v>
      </c>
      <c r="B416" s="222"/>
      <c r="C416" s="7">
        <f>C417+C418</f>
        <v>22.299999999999997</v>
      </c>
      <c r="D416" s="85">
        <f t="shared" ref="D416:E416" si="86">D417+D418</f>
        <v>0</v>
      </c>
      <c r="E416" s="85">
        <f t="shared" si="86"/>
        <v>0</v>
      </c>
      <c r="F416" s="1"/>
      <c r="G416" s="1"/>
      <c r="H416" s="1"/>
    </row>
    <row r="417" spans="1:8" ht="16.2" customHeight="1" thickBot="1" x14ac:dyDescent="0.35">
      <c r="A417" s="223" t="s">
        <v>88</v>
      </c>
      <c r="B417" s="224"/>
      <c r="C417" s="31">
        <v>5.4</v>
      </c>
      <c r="D417" s="86">
        <v>0</v>
      </c>
      <c r="E417" s="86">
        <v>0</v>
      </c>
      <c r="F417" s="1"/>
      <c r="G417" s="1"/>
      <c r="H417" s="1"/>
    </row>
    <row r="418" spans="1:8" ht="16.2" customHeight="1" thickBot="1" x14ac:dyDescent="0.35">
      <c r="A418" s="223" t="s">
        <v>89</v>
      </c>
      <c r="B418" s="224"/>
      <c r="C418" s="31">
        <v>16.899999999999999</v>
      </c>
      <c r="D418" s="7"/>
      <c r="E418" s="7"/>
      <c r="F418" s="1"/>
      <c r="G418" s="1"/>
      <c r="H418" s="1"/>
    </row>
    <row r="419" spans="1:8" ht="26.4" customHeight="1" thickBot="1" x14ac:dyDescent="0.35">
      <c r="A419" s="219" t="s">
        <v>19</v>
      </c>
      <c r="B419" s="225"/>
      <c r="C419" s="14">
        <f>C420*1</f>
        <v>0</v>
      </c>
      <c r="D419" s="14">
        <f t="shared" ref="D419:E419" si="87">D420*1</f>
        <v>0</v>
      </c>
      <c r="E419" s="14">
        <f t="shared" si="87"/>
        <v>0</v>
      </c>
      <c r="F419" s="1"/>
      <c r="G419" s="1"/>
      <c r="H419" s="1"/>
    </row>
    <row r="420" spans="1:8" ht="16.2" customHeight="1" thickBot="1" x14ac:dyDescent="0.35">
      <c r="A420" s="226" t="s">
        <v>21</v>
      </c>
      <c r="B420" s="227"/>
      <c r="C420" s="32"/>
      <c r="D420" s="15"/>
      <c r="E420" s="15"/>
      <c r="F420" s="1"/>
      <c r="G420" s="1"/>
      <c r="H420" s="1"/>
    </row>
    <row r="421" spans="1:8" ht="16.2" customHeight="1" thickBot="1" x14ac:dyDescent="0.35">
      <c r="A421" s="228" t="s">
        <v>550</v>
      </c>
      <c r="B421" s="229"/>
      <c r="C421" s="32"/>
      <c r="D421" s="15"/>
      <c r="E421" s="15"/>
      <c r="F421" s="1"/>
      <c r="G421" s="1"/>
      <c r="H421" s="1"/>
    </row>
    <row r="422" spans="1:8" ht="16.2" customHeight="1" thickBot="1" x14ac:dyDescent="0.35">
      <c r="A422" s="219" t="s">
        <v>22</v>
      </c>
      <c r="B422" s="220"/>
      <c r="C422" s="84">
        <f>C401+C419</f>
        <v>1163.7</v>
      </c>
      <c r="D422" s="84">
        <f t="shared" ref="D422:E422" si="88">D401+D419</f>
        <v>1198.1999999999998</v>
      </c>
      <c r="E422" s="84">
        <f t="shared" si="88"/>
        <v>1258.8</v>
      </c>
      <c r="F422" s="1"/>
      <c r="G422" s="1"/>
      <c r="H422" s="1"/>
    </row>
    <row r="423" spans="1:8" ht="19.95" customHeight="1" thickBot="1" x14ac:dyDescent="0.35">
      <c r="A423" s="221" t="s">
        <v>3</v>
      </c>
      <c r="B423" s="222"/>
      <c r="C423" s="7"/>
      <c r="D423" s="7"/>
      <c r="E423" s="7"/>
      <c r="F423" s="1"/>
      <c r="G423" s="1"/>
      <c r="H423" s="1"/>
    </row>
    <row r="424" spans="1:8" ht="25.2" customHeight="1" thickBot="1" x14ac:dyDescent="0.35">
      <c r="A424" s="221" t="s">
        <v>4</v>
      </c>
      <c r="B424" s="222"/>
      <c r="C424" s="7">
        <v>110.3</v>
      </c>
      <c r="D424" s="85">
        <f>D422-C422</f>
        <v>34.499999999999773</v>
      </c>
      <c r="E424" s="85">
        <f>E422-D422</f>
        <v>60.600000000000136</v>
      </c>
      <c r="F424" s="1"/>
      <c r="G424" s="1"/>
      <c r="H424" s="1"/>
    </row>
    <row r="425" spans="1:8" ht="15.6" x14ac:dyDescent="0.3">
      <c r="A425" s="1"/>
      <c r="B425" s="1"/>
      <c r="C425" s="1"/>
      <c r="D425" s="1"/>
      <c r="E425" s="1"/>
      <c r="F425" s="1"/>
      <c r="G425" s="1"/>
      <c r="H425" s="1"/>
    </row>
  </sheetData>
  <mergeCells count="364">
    <mergeCell ref="A75:B75"/>
    <mergeCell ref="A76:B76"/>
    <mergeCell ref="A77:B77"/>
    <mergeCell ref="A78:B78"/>
    <mergeCell ref="A79:B79"/>
    <mergeCell ref="A70:B70"/>
    <mergeCell ref="A71:B71"/>
    <mergeCell ref="A72:B72"/>
    <mergeCell ref="A73:B73"/>
    <mergeCell ref="A74:B74"/>
    <mergeCell ref="A80:B80"/>
    <mergeCell ref="A86:B86"/>
    <mergeCell ref="A87:B87"/>
    <mergeCell ref="A88:B88"/>
    <mergeCell ref="A81:B81"/>
    <mergeCell ref="A82:B82"/>
    <mergeCell ref="A83:B83"/>
    <mergeCell ref="A84:B84"/>
    <mergeCell ref="A85:B85"/>
    <mergeCell ref="A44:B44"/>
    <mergeCell ref="A45:B45"/>
    <mergeCell ref="A46:B46"/>
    <mergeCell ref="A47:B47"/>
    <mergeCell ref="A48:B48"/>
    <mergeCell ref="A49:B49"/>
    <mergeCell ref="A50:B50"/>
    <mergeCell ref="A69:B69"/>
    <mergeCell ref="A51:B51"/>
    <mergeCell ref="A52:B52"/>
    <mergeCell ref="A53:B53"/>
    <mergeCell ref="A54:B54"/>
    <mergeCell ref="A55:B55"/>
    <mergeCell ref="A56:B56"/>
    <mergeCell ref="A57:B57"/>
    <mergeCell ref="A58:B58"/>
    <mergeCell ref="A59:B59"/>
    <mergeCell ref="A60:B60"/>
    <mergeCell ref="A65:B65"/>
    <mergeCell ref="A66:B66"/>
    <mergeCell ref="A67:B67"/>
    <mergeCell ref="A68:B68"/>
    <mergeCell ref="A3:H3"/>
    <mergeCell ref="A11:B11"/>
    <mergeCell ref="A12:B12"/>
    <mergeCell ref="A13:B13"/>
    <mergeCell ref="A14:B14"/>
    <mergeCell ref="A15:B15"/>
    <mergeCell ref="A36:B36"/>
    <mergeCell ref="A37:B37"/>
    <mergeCell ref="A38:B38"/>
    <mergeCell ref="A25:B25"/>
    <mergeCell ref="A26:B26"/>
    <mergeCell ref="A27:B27"/>
    <mergeCell ref="A28:B28"/>
    <mergeCell ref="A16:B16"/>
    <mergeCell ref="A93:B93"/>
    <mergeCell ref="A94:B94"/>
    <mergeCell ref="A95:B95"/>
    <mergeCell ref="A96:B96"/>
    <mergeCell ref="A97:B97"/>
    <mergeCell ref="A30:B30"/>
    <mergeCell ref="A8:B8"/>
    <mergeCell ref="A9:B9"/>
    <mergeCell ref="A10:B10"/>
    <mergeCell ref="A31:B31"/>
    <mergeCell ref="A29:B29"/>
    <mergeCell ref="A17:B17"/>
    <mergeCell ref="A18:B18"/>
    <mergeCell ref="A19:B19"/>
    <mergeCell ref="A20:B20"/>
    <mergeCell ref="A21:B21"/>
    <mergeCell ref="A22:B22"/>
    <mergeCell ref="A23:B23"/>
    <mergeCell ref="A24:B24"/>
    <mergeCell ref="A39:B39"/>
    <mergeCell ref="A40:B40"/>
    <mergeCell ref="A41:B41"/>
    <mergeCell ref="A42:B42"/>
    <mergeCell ref="A43:B43"/>
    <mergeCell ref="A103:B103"/>
    <mergeCell ref="A104:B104"/>
    <mergeCell ref="A105:B105"/>
    <mergeCell ref="A106:B106"/>
    <mergeCell ref="A107:B107"/>
    <mergeCell ref="A98:B98"/>
    <mergeCell ref="A99:B99"/>
    <mergeCell ref="A100:B100"/>
    <mergeCell ref="A101:B101"/>
    <mergeCell ref="A102:B102"/>
    <mergeCell ref="A113:B113"/>
    <mergeCell ref="A114:B114"/>
    <mergeCell ref="A115:B115"/>
    <mergeCell ref="A116:B116"/>
    <mergeCell ref="A121:B121"/>
    <mergeCell ref="A108:B108"/>
    <mergeCell ref="A109:B109"/>
    <mergeCell ref="A110:B110"/>
    <mergeCell ref="A111:B111"/>
    <mergeCell ref="A112:B112"/>
    <mergeCell ref="A127:B127"/>
    <mergeCell ref="A128:B128"/>
    <mergeCell ref="A129:B129"/>
    <mergeCell ref="A130:B130"/>
    <mergeCell ref="A131:B131"/>
    <mergeCell ref="A122:B122"/>
    <mergeCell ref="A123:B123"/>
    <mergeCell ref="A124:B124"/>
    <mergeCell ref="A125:B125"/>
    <mergeCell ref="A126:B126"/>
    <mergeCell ref="A137:B137"/>
    <mergeCell ref="A138:B138"/>
    <mergeCell ref="A139:B139"/>
    <mergeCell ref="A140:B140"/>
    <mergeCell ref="A141:B141"/>
    <mergeCell ref="A132:B132"/>
    <mergeCell ref="A133:B133"/>
    <mergeCell ref="A134:B134"/>
    <mergeCell ref="A135:B135"/>
    <mergeCell ref="A136:B136"/>
    <mergeCell ref="A151:B151"/>
    <mergeCell ref="A152:B152"/>
    <mergeCell ref="A153:B153"/>
    <mergeCell ref="A154:B154"/>
    <mergeCell ref="A155:B155"/>
    <mergeCell ref="A142:B142"/>
    <mergeCell ref="A143:B143"/>
    <mergeCell ref="A144:B144"/>
    <mergeCell ref="A149:B149"/>
    <mergeCell ref="A150:B150"/>
    <mergeCell ref="A161:B161"/>
    <mergeCell ref="A162:B162"/>
    <mergeCell ref="A163:B163"/>
    <mergeCell ref="A164:B164"/>
    <mergeCell ref="A165:B165"/>
    <mergeCell ref="A156:B156"/>
    <mergeCell ref="A157:B157"/>
    <mergeCell ref="A158:B158"/>
    <mergeCell ref="A159:B159"/>
    <mergeCell ref="A160:B160"/>
    <mergeCell ref="A171:B171"/>
    <mergeCell ref="A172:B172"/>
    <mergeCell ref="A177:B177"/>
    <mergeCell ref="A178:B178"/>
    <mergeCell ref="A179:B179"/>
    <mergeCell ref="A166:B166"/>
    <mergeCell ref="A167:B167"/>
    <mergeCell ref="A168:B168"/>
    <mergeCell ref="A169:B169"/>
    <mergeCell ref="A170:B170"/>
    <mergeCell ref="A185:B185"/>
    <mergeCell ref="A186:B186"/>
    <mergeCell ref="A187:B187"/>
    <mergeCell ref="A188:B188"/>
    <mergeCell ref="A189:B189"/>
    <mergeCell ref="A180:B180"/>
    <mergeCell ref="A181:B181"/>
    <mergeCell ref="A182:B182"/>
    <mergeCell ref="A183:B183"/>
    <mergeCell ref="A184:B184"/>
    <mergeCell ref="A195:B195"/>
    <mergeCell ref="A196:B196"/>
    <mergeCell ref="A197:B197"/>
    <mergeCell ref="A198:B198"/>
    <mergeCell ref="A199:B199"/>
    <mergeCell ref="A190:B190"/>
    <mergeCell ref="A191:B191"/>
    <mergeCell ref="A192:B192"/>
    <mergeCell ref="A193:B193"/>
    <mergeCell ref="A194:B194"/>
    <mergeCell ref="A209:B209"/>
    <mergeCell ref="A210:B210"/>
    <mergeCell ref="A211:B211"/>
    <mergeCell ref="A212:B212"/>
    <mergeCell ref="A213:B213"/>
    <mergeCell ref="A200:B200"/>
    <mergeCell ref="A205:B205"/>
    <mergeCell ref="A206:B206"/>
    <mergeCell ref="A207:B207"/>
    <mergeCell ref="A208:B208"/>
    <mergeCell ref="A219:B219"/>
    <mergeCell ref="A220:B220"/>
    <mergeCell ref="A221:B221"/>
    <mergeCell ref="A222:B222"/>
    <mergeCell ref="A223:B223"/>
    <mergeCell ref="A214:B214"/>
    <mergeCell ref="A215:B215"/>
    <mergeCell ref="A216:B216"/>
    <mergeCell ref="A217:B217"/>
    <mergeCell ref="A218:B218"/>
    <mergeCell ref="A233:B233"/>
    <mergeCell ref="A234:B234"/>
    <mergeCell ref="A235:B235"/>
    <mergeCell ref="A236:B236"/>
    <mergeCell ref="A237:B237"/>
    <mergeCell ref="A224:B224"/>
    <mergeCell ref="A225:B225"/>
    <mergeCell ref="A226:B226"/>
    <mergeCell ref="A227:B227"/>
    <mergeCell ref="A228:B228"/>
    <mergeCell ref="A243:B243"/>
    <mergeCell ref="A244:B244"/>
    <mergeCell ref="A245:B245"/>
    <mergeCell ref="A246:B246"/>
    <mergeCell ref="A247:B247"/>
    <mergeCell ref="A238:B238"/>
    <mergeCell ref="A239:B239"/>
    <mergeCell ref="A240:B240"/>
    <mergeCell ref="A241:B241"/>
    <mergeCell ref="A242:B242"/>
    <mergeCell ref="A253:B253"/>
    <mergeCell ref="A254:B254"/>
    <mergeCell ref="A255:B255"/>
    <mergeCell ref="A256:B256"/>
    <mergeCell ref="A261:B261"/>
    <mergeCell ref="A248:B248"/>
    <mergeCell ref="A249:B249"/>
    <mergeCell ref="A250:B250"/>
    <mergeCell ref="A251:B251"/>
    <mergeCell ref="A252:B252"/>
    <mergeCell ref="A267:B267"/>
    <mergeCell ref="A268:B268"/>
    <mergeCell ref="A269:B269"/>
    <mergeCell ref="A270:B270"/>
    <mergeCell ref="A271:B271"/>
    <mergeCell ref="A262:B262"/>
    <mergeCell ref="A263:B263"/>
    <mergeCell ref="A264:B264"/>
    <mergeCell ref="A265:B265"/>
    <mergeCell ref="A266:B266"/>
    <mergeCell ref="A277:B277"/>
    <mergeCell ref="A278:B278"/>
    <mergeCell ref="A279:B279"/>
    <mergeCell ref="A280:B280"/>
    <mergeCell ref="A281:B281"/>
    <mergeCell ref="A272:B272"/>
    <mergeCell ref="A273:B273"/>
    <mergeCell ref="A274:B274"/>
    <mergeCell ref="A275:B275"/>
    <mergeCell ref="A276:B276"/>
    <mergeCell ref="A291:B291"/>
    <mergeCell ref="A292:B292"/>
    <mergeCell ref="A293:B293"/>
    <mergeCell ref="A294:B294"/>
    <mergeCell ref="A295:B295"/>
    <mergeCell ref="A282:B282"/>
    <mergeCell ref="A283:B283"/>
    <mergeCell ref="A284:B284"/>
    <mergeCell ref="A289:B289"/>
    <mergeCell ref="A290:B290"/>
    <mergeCell ref="A301:B301"/>
    <mergeCell ref="A302:B302"/>
    <mergeCell ref="A303:B303"/>
    <mergeCell ref="A304:B304"/>
    <mergeCell ref="A305:B305"/>
    <mergeCell ref="A296:B296"/>
    <mergeCell ref="A297:B297"/>
    <mergeCell ref="A298:B298"/>
    <mergeCell ref="A299:B299"/>
    <mergeCell ref="A300:B300"/>
    <mergeCell ref="A311:B311"/>
    <mergeCell ref="A312:B312"/>
    <mergeCell ref="A317:B317"/>
    <mergeCell ref="A318:B318"/>
    <mergeCell ref="A319:B319"/>
    <mergeCell ref="A306:B306"/>
    <mergeCell ref="A307:B307"/>
    <mergeCell ref="A308:B308"/>
    <mergeCell ref="A309:B309"/>
    <mergeCell ref="A310:B310"/>
    <mergeCell ref="A325:B325"/>
    <mergeCell ref="A326:B326"/>
    <mergeCell ref="A327:B327"/>
    <mergeCell ref="A328:B328"/>
    <mergeCell ref="A329:B329"/>
    <mergeCell ref="A320:B320"/>
    <mergeCell ref="A321:B321"/>
    <mergeCell ref="A322:B322"/>
    <mergeCell ref="A323:B323"/>
    <mergeCell ref="A324:B324"/>
    <mergeCell ref="A335:B335"/>
    <mergeCell ref="A336:B336"/>
    <mergeCell ref="A337:B337"/>
    <mergeCell ref="A338:B338"/>
    <mergeCell ref="A339:B339"/>
    <mergeCell ref="A330:B330"/>
    <mergeCell ref="A331:B331"/>
    <mergeCell ref="A332:B332"/>
    <mergeCell ref="A333:B333"/>
    <mergeCell ref="A334:B334"/>
    <mergeCell ref="A349:B349"/>
    <mergeCell ref="A350:B350"/>
    <mergeCell ref="A351:B351"/>
    <mergeCell ref="A352:B352"/>
    <mergeCell ref="A353:B353"/>
    <mergeCell ref="A340:B340"/>
    <mergeCell ref="A345:B345"/>
    <mergeCell ref="A346:B346"/>
    <mergeCell ref="A347:B347"/>
    <mergeCell ref="A348:B348"/>
    <mergeCell ref="A359:B359"/>
    <mergeCell ref="A360:B360"/>
    <mergeCell ref="A361:B361"/>
    <mergeCell ref="A362:B362"/>
    <mergeCell ref="A363:B363"/>
    <mergeCell ref="A354:B354"/>
    <mergeCell ref="A355:B355"/>
    <mergeCell ref="A356:B356"/>
    <mergeCell ref="A357:B357"/>
    <mergeCell ref="A358:B358"/>
    <mergeCell ref="A373:B373"/>
    <mergeCell ref="A374:B374"/>
    <mergeCell ref="A375:B375"/>
    <mergeCell ref="A376:B376"/>
    <mergeCell ref="A377:B377"/>
    <mergeCell ref="A364:B364"/>
    <mergeCell ref="A365:B365"/>
    <mergeCell ref="A366:B366"/>
    <mergeCell ref="A367:B367"/>
    <mergeCell ref="A368:B368"/>
    <mergeCell ref="A383:B383"/>
    <mergeCell ref="A384:B384"/>
    <mergeCell ref="A385:B385"/>
    <mergeCell ref="A386:B386"/>
    <mergeCell ref="A387:B387"/>
    <mergeCell ref="A378:B378"/>
    <mergeCell ref="A379:B379"/>
    <mergeCell ref="A380:B380"/>
    <mergeCell ref="A381:B381"/>
    <mergeCell ref="A382:B382"/>
    <mergeCell ref="A406:B406"/>
    <mergeCell ref="A393:B393"/>
    <mergeCell ref="A394:B394"/>
    <mergeCell ref="A395:B395"/>
    <mergeCell ref="A396:B396"/>
    <mergeCell ref="A401:B401"/>
    <mergeCell ref="A388:B388"/>
    <mergeCell ref="A389:B389"/>
    <mergeCell ref="A390:B390"/>
    <mergeCell ref="A391:B391"/>
    <mergeCell ref="A392:B392"/>
    <mergeCell ref="C1:E1"/>
    <mergeCell ref="A2:E2"/>
    <mergeCell ref="A422:B422"/>
    <mergeCell ref="A423:B423"/>
    <mergeCell ref="A424:B424"/>
    <mergeCell ref="A417:B417"/>
    <mergeCell ref="A418:B418"/>
    <mergeCell ref="A419:B419"/>
    <mergeCell ref="A420:B420"/>
    <mergeCell ref="A421:B421"/>
    <mergeCell ref="A412:B412"/>
    <mergeCell ref="A413:B413"/>
    <mergeCell ref="A414:B414"/>
    <mergeCell ref="A415:B415"/>
    <mergeCell ref="A416:B416"/>
    <mergeCell ref="A407:B407"/>
    <mergeCell ref="A408:B408"/>
    <mergeCell ref="A409:B409"/>
    <mergeCell ref="A410:B410"/>
    <mergeCell ref="A411:B411"/>
    <mergeCell ref="A402:B402"/>
    <mergeCell ref="A403:B403"/>
    <mergeCell ref="A404:B404"/>
    <mergeCell ref="A405:B405"/>
  </mergeCells>
  <phoneticPr fontId="19"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17"/>
  <sheetViews>
    <sheetView tabSelected="1" workbookViewId="0">
      <selection activeCell="J4" sqref="J4"/>
    </sheetView>
  </sheetViews>
  <sheetFormatPr defaultRowHeight="14.4" x14ac:dyDescent="0.3"/>
  <cols>
    <col min="1" max="1" width="13.44140625" customWidth="1"/>
    <col min="2" max="2" width="40.44140625" customWidth="1"/>
    <col min="3" max="3" width="12.44140625" customWidth="1"/>
    <col min="4" max="4" width="13.5546875" customWidth="1"/>
    <col min="5" max="5" width="14.33203125" customWidth="1"/>
    <col min="6" max="6" width="13.6640625" customWidth="1"/>
    <col min="7" max="7" width="8.109375" customWidth="1"/>
    <col min="8" max="8" width="10.88671875" customWidth="1"/>
    <col min="9" max="9" width="9.109375" customWidth="1"/>
    <col min="10" max="10" width="10.5546875" customWidth="1"/>
    <col min="11" max="11" width="10.33203125" customWidth="1"/>
  </cols>
  <sheetData>
    <row r="1" spans="1:12" ht="98.4" customHeight="1" x14ac:dyDescent="0.3">
      <c r="F1" s="216" t="s">
        <v>666</v>
      </c>
      <c r="G1" s="217"/>
      <c r="H1" s="217"/>
      <c r="I1" s="217"/>
    </row>
    <row r="2" spans="1:12" ht="27" customHeight="1" x14ac:dyDescent="0.3">
      <c r="A2" s="261" t="s">
        <v>607</v>
      </c>
      <c r="B2" s="261"/>
      <c r="C2" s="261"/>
      <c r="D2" s="261"/>
      <c r="E2" s="261"/>
      <c r="F2" s="261"/>
      <c r="G2" s="261"/>
      <c r="H2" s="261"/>
      <c r="I2" s="261"/>
    </row>
    <row r="3" spans="1:12" ht="15.6" x14ac:dyDescent="0.3">
      <c r="A3" s="153" t="s">
        <v>23</v>
      </c>
      <c r="B3" s="53"/>
      <c r="C3" s="152"/>
      <c r="D3" s="152"/>
      <c r="E3" s="152"/>
      <c r="F3" s="152"/>
      <c r="G3" s="152"/>
      <c r="H3" s="152"/>
      <c r="I3" s="152"/>
    </row>
    <row r="4" spans="1:12" ht="15" thickBot="1" x14ac:dyDescent="0.35">
      <c r="A4" s="52" t="s">
        <v>604</v>
      </c>
      <c r="B4" s="152"/>
      <c r="C4" s="52"/>
      <c r="D4" s="52"/>
      <c r="E4" s="52"/>
      <c r="F4" s="53"/>
      <c r="G4" s="54"/>
      <c r="H4" s="54"/>
      <c r="I4" s="54"/>
    </row>
    <row r="5" spans="1:12" ht="81.599999999999994" customHeight="1" thickBot="1" x14ac:dyDescent="0.35">
      <c r="A5" s="55" t="s">
        <v>5</v>
      </c>
      <c r="B5" s="56" t="s">
        <v>230</v>
      </c>
      <c r="C5" s="56" t="s">
        <v>24</v>
      </c>
      <c r="D5" s="56" t="s">
        <v>25</v>
      </c>
      <c r="E5" s="56" t="s">
        <v>26</v>
      </c>
      <c r="F5" s="56" t="s">
        <v>6</v>
      </c>
      <c r="G5" s="56" t="s">
        <v>32</v>
      </c>
      <c r="H5" s="56" t="s">
        <v>27</v>
      </c>
      <c r="I5" s="56" t="s">
        <v>50</v>
      </c>
    </row>
    <row r="6" spans="1:12" ht="15" thickBot="1" x14ac:dyDescent="0.35">
      <c r="A6" s="57">
        <v>1</v>
      </c>
      <c r="B6" s="58">
        <v>2</v>
      </c>
      <c r="C6" s="58">
        <v>3</v>
      </c>
      <c r="D6" s="58">
        <v>4</v>
      </c>
      <c r="E6" s="58">
        <v>5</v>
      </c>
      <c r="F6" s="58">
        <v>6</v>
      </c>
      <c r="G6" s="58">
        <v>7</v>
      </c>
      <c r="H6" s="58">
        <v>8</v>
      </c>
      <c r="I6" s="58">
        <v>9</v>
      </c>
    </row>
    <row r="7" spans="1:12" ht="27" thickBot="1" x14ac:dyDescent="0.35">
      <c r="A7" s="19" t="s">
        <v>30</v>
      </c>
      <c r="B7" s="20" t="s">
        <v>113</v>
      </c>
      <c r="C7" s="9"/>
      <c r="D7" s="9"/>
      <c r="E7" s="9"/>
      <c r="F7" s="24" t="s">
        <v>28</v>
      </c>
      <c r="G7" s="20"/>
      <c r="H7" s="9"/>
      <c r="I7" s="9"/>
    </row>
    <row r="8" spans="1:12" ht="15" thickBot="1" x14ac:dyDescent="0.35">
      <c r="A8" s="19" t="s">
        <v>29</v>
      </c>
      <c r="B8" s="20" t="s">
        <v>114</v>
      </c>
      <c r="C8" s="156"/>
      <c r="D8" s="156"/>
      <c r="E8" s="156"/>
      <c r="F8" s="24" t="s">
        <v>31</v>
      </c>
      <c r="G8" s="20"/>
      <c r="H8" s="9"/>
      <c r="I8" s="9"/>
    </row>
    <row r="9" spans="1:12" ht="15" thickBot="1" x14ac:dyDescent="0.35">
      <c r="A9" s="276" t="s">
        <v>98</v>
      </c>
      <c r="B9" s="283" t="s">
        <v>581</v>
      </c>
      <c r="C9" s="157">
        <v>8337.7000000000007</v>
      </c>
      <c r="D9" s="157">
        <v>8754.5</v>
      </c>
      <c r="E9" s="157">
        <v>9192.2999999999993</v>
      </c>
      <c r="F9" s="23"/>
      <c r="G9" s="22" t="s">
        <v>33</v>
      </c>
      <c r="H9" s="29">
        <v>288724610</v>
      </c>
      <c r="I9" s="22">
        <v>0</v>
      </c>
      <c r="J9" s="150">
        <f>C9+C14+C17+C21+C23</f>
        <v>11538.2</v>
      </c>
      <c r="K9" s="150">
        <f t="shared" ref="K9:L9" si="0">D9+D14+D17+D21+D23</f>
        <v>12152.5</v>
      </c>
      <c r="L9" s="150">
        <f t="shared" si="0"/>
        <v>12795.199999999997</v>
      </c>
    </row>
    <row r="10" spans="1:12" ht="15" thickBot="1" x14ac:dyDescent="0.35">
      <c r="A10" s="276"/>
      <c r="B10" s="283"/>
      <c r="C10" s="157"/>
      <c r="D10" s="157"/>
      <c r="E10" s="157"/>
      <c r="F10" s="23"/>
      <c r="G10" s="22" t="s">
        <v>34</v>
      </c>
      <c r="H10" s="30"/>
      <c r="I10" s="22"/>
      <c r="J10">
        <f>C10*1</f>
        <v>0</v>
      </c>
      <c r="K10">
        <f t="shared" ref="K10:L11" si="1">D10*1</f>
        <v>0</v>
      </c>
      <c r="L10">
        <f t="shared" si="1"/>
        <v>0</v>
      </c>
    </row>
    <row r="11" spans="1:12" ht="15" thickBot="1" x14ac:dyDescent="0.35">
      <c r="A11" s="276"/>
      <c r="B11" s="283"/>
      <c r="C11" s="201">
        <v>73.7</v>
      </c>
      <c r="D11" s="157"/>
      <c r="E11" s="157"/>
      <c r="F11" s="23"/>
      <c r="G11" s="22" t="s">
        <v>35</v>
      </c>
      <c r="H11" s="30"/>
      <c r="I11" s="22"/>
      <c r="J11" s="182">
        <f>C11*1</f>
        <v>73.7</v>
      </c>
      <c r="K11">
        <f t="shared" si="1"/>
        <v>0</v>
      </c>
      <c r="L11">
        <f t="shared" si="1"/>
        <v>0</v>
      </c>
    </row>
    <row r="12" spans="1:12" ht="15" thickBot="1" x14ac:dyDescent="0.35">
      <c r="A12" s="276"/>
      <c r="B12" s="283"/>
      <c r="C12" s="201">
        <v>23</v>
      </c>
      <c r="D12" s="157"/>
      <c r="E12" s="157"/>
      <c r="F12" s="23"/>
      <c r="G12" s="22" t="s">
        <v>37</v>
      </c>
      <c r="H12" s="30"/>
      <c r="I12" s="22"/>
      <c r="J12" s="182">
        <f>C43*1+C12</f>
        <v>663.9</v>
      </c>
      <c r="K12">
        <f t="shared" ref="K12:L12" si="2">D43*1</f>
        <v>700.30000000000007</v>
      </c>
      <c r="L12">
        <f t="shared" si="2"/>
        <v>639.00000000000011</v>
      </c>
    </row>
    <row r="13" spans="1:12" ht="15" thickBot="1" x14ac:dyDescent="0.35">
      <c r="A13" s="277"/>
      <c r="B13" s="284"/>
      <c r="C13" s="157">
        <f>C9+C11+C12</f>
        <v>8434.4000000000015</v>
      </c>
      <c r="D13" s="157">
        <f t="shared" ref="D13:E13" si="3">D9+D11+D12</f>
        <v>8754.5</v>
      </c>
      <c r="E13" s="157">
        <f t="shared" si="3"/>
        <v>9192.2999999999993</v>
      </c>
      <c r="F13" s="23"/>
      <c r="G13" s="10" t="s">
        <v>38</v>
      </c>
      <c r="H13" s="30"/>
      <c r="I13" s="22"/>
      <c r="J13" s="150">
        <f>J9+J10++J11+J12</f>
        <v>12275.800000000001</v>
      </c>
      <c r="K13" s="150">
        <f t="shared" ref="K13:L13" si="4">K9+K10++K11+K12</f>
        <v>12852.8</v>
      </c>
      <c r="L13" s="150">
        <f t="shared" si="4"/>
        <v>13434.199999999997</v>
      </c>
    </row>
    <row r="14" spans="1:12" ht="24.6" customHeight="1" thickBot="1" x14ac:dyDescent="0.35">
      <c r="A14" s="278" t="s">
        <v>40</v>
      </c>
      <c r="B14" s="265" t="s">
        <v>39</v>
      </c>
      <c r="C14" s="157">
        <v>1030.7</v>
      </c>
      <c r="D14" s="157">
        <v>1082.2</v>
      </c>
      <c r="E14" s="157">
        <v>1136.3</v>
      </c>
      <c r="F14" s="23"/>
      <c r="G14" s="22" t="s">
        <v>33</v>
      </c>
      <c r="H14" s="29">
        <v>288724610</v>
      </c>
      <c r="I14" s="22">
        <v>0</v>
      </c>
    </row>
    <row r="15" spans="1:12" ht="15" thickBot="1" x14ac:dyDescent="0.35">
      <c r="A15" s="276"/>
      <c r="B15" s="266"/>
      <c r="C15" s="157"/>
      <c r="D15" s="157"/>
      <c r="E15" s="157"/>
      <c r="F15" s="23"/>
      <c r="G15" s="22" t="s">
        <v>35</v>
      </c>
      <c r="H15" s="30"/>
      <c r="I15" s="22"/>
    </row>
    <row r="16" spans="1:12" ht="15" thickBot="1" x14ac:dyDescent="0.35">
      <c r="A16" s="277"/>
      <c r="B16" s="267"/>
      <c r="C16" s="157">
        <f>C14+C15</f>
        <v>1030.7</v>
      </c>
      <c r="D16" s="157"/>
      <c r="E16" s="157"/>
      <c r="F16" s="23"/>
      <c r="G16" s="10" t="s">
        <v>38</v>
      </c>
      <c r="H16" s="30"/>
      <c r="I16" s="22"/>
    </row>
    <row r="17" spans="1:9" ht="27" customHeight="1" thickBot="1" x14ac:dyDescent="0.35">
      <c r="A17" s="278" t="s">
        <v>42</v>
      </c>
      <c r="B17" s="265" t="s">
        <v>41</v>
      </c>
      <c r="C17" s="157">
        <v>359</v>
      </c>
      <c r="D17" s="157">
        <v>377</v>
      </c>
      <c r="E17" s="157">
        <v>395.8</v>
      </c>
      <c r="F17" s="23"/>
      <c r="G17" s="22" t="s">
        <v>33</v>
      </c>
      <c r="H17" s="29">
        <v>188692873</v>
      </c>
      <c r="I17" s="22">
        <v>0</v>
      </c>
    </row>
    <row r="18" spans="1:9" ht="15" thickBot="1" x14ac:dyDescent="0.35">
      <c r="A18" s="277"/>
      <c r="B18" s="267"/>
      <c r="C18" s="157"/>
      <c r="D18" s="157"/>
      <c r="E18" s="157"/>
      <c r="F18" s="23"/>
      <c r="G18" s="10" t="s">
        <v>38</v>
      </c>
      <c r="H18" s="30"/>
      <c r="I18" s="22"/>
    </row>
    <row r="19" spans="1:9" ht="27" customHeight="1" thickBot="1" x14ac:dyDescent="0.35">
      <c r="A19" s="278" t="s">
        <v>44</v>
      </c>
      <c r="B19" s="265" t="s">
        <v>43</v>
      </c>
      <c r="C19" s="157">
        <v>0</v>
      </c>
      <c r="D19" s="157">
        <v>887.5</v>
      </c>
      <c r="E19" s="157">
        <v>887.5</v>
      </c>
      <c r="F19" s="23"/>
      <c r="G19" s="22" t="s">
        <v>33</v>
      </c>
      <c r="H19" s="29">
        <v>288724610</v>
      </c>
      <c r="I19" s="22">
        <v>0</v>
      </c>
    </row>
    <row r="20" spans="1:9" ht="15" thickBot="1" x14ac:dyDescent="0.35">
      <c r="A20" s="277"/>
      <c r="B20" s="267"/>
      <c r="C20" s="157"/>
      <c r="D20" s="157"/>
      <c r="E20" s="157"/>
      <c r="F20" s="23"/>
      <c r="G20" s="10" t="s">
        <v>38</v>
      </c>
      <c r="H20" s="30"/>
      <c r="I20" s="22"/>
    </row>
    <row r="21" spans="1:9" ht="40.200000000000003" customHeight="1" thickBot="1" x14ac:dyDescent="0.35">
      <c r="A21" s="278" t="s">
        <v>45</v>
      </c>
      <c r="B21" s="265" t="s">
        <v>46</v>
      </c>
      <c r="C21" s="157">
        <v>250</v>
      </c>
      <c r="D21" s="157">
        <v>300</v>
      </c>
      <c r="E21" s="157">
        <v>350</v>
      </c>
      <c r="F21" s="23"/>
      <c r="G21" s="22" t="s">
        <v>33</v>
      </c>
      <c r="H21" s="29">
        <v>288724610</v>
      </c>
      <c r="I21" s="22">
        <v>0</v>
      </c>
    </row>
    <row r="22" spans="1:9" ht="15" thickBot="1" x14ac:dyDescent="0.35">
      <c r="A22" s="277"/>
      <c r="B22" s="267"/>
      <c r="C22" s="157"/>
      <c r="D22" s="157"/>
      <c r="E22" s="157"/>
      <c r="F22" s="23"/>
      <c r="G22" s="10" t="s">
        <v>38</v>
      </c>
      <c r="H22" s="29"/>
      <c r="I22" s="22"/>
    </row>
    <row r="23" spans="1:9" ht="15" thickBot="1" x14ac:dyDescent="0.35">
      <c r="A23" s="278" t="s">
        <v>49</v>
      </c>
      <c r="B23" s="265" t="s">
        <v>48</v>
      </c>
      <c r="C23" s="157">
        <v>1560.8</v>
      </c>
      <c r="D23" s="157">
        <v>1638.8</v>
      </c>
      <c r="E23" s="157">
        <v>1720.8</v>
      </c>
      <c r="F23" s="23"/>
      <c r="G23" s="22" t="s">
        <v>33</v>
      </c>
      <c r="H23" s="29">
        <v>306008754</v>
      </c>
      <c r="I23" s="22">
        <v>0</v>
      </c>
    </row>
    <row r="24" spans="1:9" ht="15" thickBot="1" x14ac:dyDescent="0.35">
      <c r="A24" s="277"/>
      <c r="B24" s="267"/>
      <c r="C24" s="157"/>
      <c r="D24" s="157"/>
      <c r="E24" s="157"/>
      <c r="F24" s="23"/>
      <c r="G24" s="10" t="s">
        <v>38</v>
      </c>
      <c r="H24" s="29"/>
      <c r="I24" s="18"/>
    </row>
    <row r="25" spans="1:9" ht="15" thickBot="1" x14ac:dyDescent="0.35">
      <c r="A25" s="19"/>
      <c r="B25" s="25" t="s">
        <v>52</v>
      </c>
      <c r="C25" s="81">
        <f>C9+C14+C17+C21+C23+C19+C11+C12</f>
        <v>11634.900000000001</v>
      </c>
      <c r="D25" s="81">
        <f>D9+D14+D17+D21+D23+D19</f>
        <v>13040</v>
      </c>
      <c r="E25" s="81">
        <f>E9+E14+E17+E21+E23+E19</f>
        <v>13682.699999999997</v>
      </c>
      <c r="F25" s="9"/>
      <c r="G25" s="21"/>
      <c r="H25" s="30"/>
      <c r="I25" s="9"/>
    </row>
    <row r="26" spans="1:9" ht="36.6" customHeight="1" thickBot="1" x14ac:dyDescent="0.35">
      <c r="A26" s="159" t="s">
        <v>51</v>
      </c>
      <c r="B26" s="160" t="s">
        <v>117</v>
      </c>
      <c r="C26" s="161"/>
      <c r="D26" s="161"/>
      <c r="E26" s="161"/>
      <c r="F26" s="161"/>
      <c r="G26" s="160"/>
      <c r="H26" s="162"/>
      <c r="I26" s="161"/>
    </row>
    <row r="27" spans="1:9" ht="27" customHeight="1" thickBot="1" x14ac:dyDescent="0.35">
      <c r="A27" s="180" t="s">
        <v>54</v>
      </c>
      <c r="B27" s="179" t="s">
        <v>53</v>
      </c>
      <c r="C27" s="78">
        <v>1.5</v>
      </c>
      <c r="D27" s="148">
        <v>1.6</v>
      </c>
      <c r="E27" s="148">
        <v>1.7</v>
      </c>
      <c r="F27" s="9"/>
      <c r="G27" s="22" t="s">
        <v>37</v>
      </c>
      <c r="H27" s="29">
        <v>288724610</v>
      </c>
      <c r="I27" s="17" t="s">
        <v>90</v>
      </c>
    </row>
    <row r="28" spans="1:9" ht="16.2" thickBot="1" x14ac:dyDescent="0.35">
      <c r="A28" s="180" t="s">
        <v>55</v>
      </c>
      <c r="B28" s="179" t="s">
        <v>68</v>
      </c>
      <c r="C28" s="78">
        <v>52.4</v>
      </c>
      <c r="D28" s="148">
        <v>55</v>
      </c>
      <c r="E28" s="148">
        <v>57.8</v>
      </c>
      <c r="F28" s="9"/>
      <c r="G28" s="22" t="s">
        <v>37</v>
      </c>
      <c r="H28" s="29">
        <v>288724610</v>
      </c>
      <c r="I28" s="17" t="s">
        <v>90</v>
      </c>
    </row>
    <row r="29" spans="1:9" ht="16.2" thickBot="1" x14ac:dyDescent="0.35">
      <c r="A29" s="180" t="s">
        <v>56</v>
      </c>
      <c r="B29" s="204" t="s">
        <v>69</v>
      </c>
      <c r="C29" s="202">
        <v>77.5</v>
      </c>
      <c r="D29" s="148">
        <v>83.2</v>
      </c>
      <c r="E29" s="148">
        <v>87.3</v>
      </c>
      <c r="F29" s="9"/>
      <c r="G29" s="22" t="s">
        <v>37</v>
      </c>
      <c r="H29" s="29">
        <v>288724610</v>
      </c>
      <c r="I29" s="17">
        <v>0</v>
      </c>
    </row>
    <row r="30" spans="1:9" ht="27" thickBot="1" x14ac:dyDescent="0.35">
      <c r="A30" s="180" t="s">
        <v>57</v>
      </c>
      <c r="B30" s="179" t="s">
        <v>70</v>
      </c>
      <c r="C30" s="148">
        <v>17</v>
      </c>
      <c r="D30" s="148">
        <v>17.899999999999999</v>
      </c>
      <c r="E30" s="148">
        <v>18.7</v>
      </c>
      <c r="F30" s="9"/>
      <c r="G30" s="22" t="s">
        <v>37</v>
      </c>
      <c r="H30" s="29">
        <v>288724610</v>
      </c>
      <c r="I30" s="17" t="s">
        <v>91</v>
      </c>
    </row>
    <row r="31" spans="1:9" ht="16.2" thickBot="1" x14ac:dyDescent="0.35">
      <c r="A31" s="180" t="s">
        <v>58</v>
      </c>
      <c r="B31" s="179" t="s">
        <v>71</v>
      </c>
      <c r="C31" s="148">
        <v>8</v>
      </c>
      <c r="D31" s="148">
        <v>9</v>
      </c>
      <c r="E31" s="148">
        <v>10</v>
      </c>
      <c r="F31" s="9"/>
      <c r="G31" s="22" t="s">
        <v>37</v>
      </c>
      <c r="H31" s="29">
        <v>288724610</v>
      </c>
      <c r="I31" s="17" t="s">
        <v>92</v>
      </c>
    </row>
    <row r="32" spans="1:9" ht="16.2" thickBot="1" x14ac:dyDescent="0.35">
      <c r="A32" s="180" t="s">
        <v>59</v>
      </c>
      <c r="B32" s="179" t="s">
        <v>73</v>
      </c>
      <c r="C32" s="148">
        <v>64.7</v>
      </c>
      <c r="D32" s="148">
        <v>68</v>
      </c>
      <c r="E32" s="148">
        <v>71.3</v>
      </c>
      <c r="F32" s="9"/>
      <c r="G32" s="22" t="s">
        <v>37</v>
      </c>
      <c r="H32" s="29">
        <v>288724610</v>
      </c>
      <c r="I32" s="17" t="s">
        <v>91</v>
      </c>
    </row>
    <row r="33" spans="1:9" ht="16.2" thickBot="1" x14ac:dyDescent="0.35">
      <c r="A33" s="180" t="s">
        <v>60</v>
      </c>
      <c r="B33" s="204" t="s">
        <v>72</v>
      </c>
      <c r="C33" s="203">
        <v>7.8</v>
      </c>
      <c r="D33" s="148">
        <v>32</v>
      </c>
      <c r="E33" s="148">
        <v>34</v>
      </c>
      <c r="F33" s="9"/>
      <c r="G33" s="22" t="s">
        <v>37</v>
      </c>
      <c r="H33" s="29">
        <v>288724610</v>
      </c>
      <c r="I33" s="17" t="s">
        <v>93</v>
      </c>
    </row>
    <row r="34" spans="1:9" ht="16.2" thickBot="1" x14ac:dyDescent="0.35">
      <c r="A34" s="180" t="s">
        <v>61</v>
      </c>
      <c r="B34" s="179" t="s">
        <v>78</v>
      </c>
      <c r="C34" s="148">
        <v>23.5</v>
      </c>
      <c r="D34" s="148">
        <v>24.7</v>
      </c>
      <c r="E34" s="148">
        <v>25.9</v>
      </c>
      <c r="F34" s="9"/>
      <c r="G34" s="22" t="s">
        <v>37</v>
      </c>
      <c r="H34" s="29">
        <v>288724610</v>
      </c>
      <c r="I34" s="17">
        <v>0</v>
      </c>
    </row>
    <row r="35" spans="1:9" ht="27" customHeight="1" thickBot="1" x14ac:dyDescent="0.35">
      <c r="A35" s="180" t="s">
        <v>62</v>
      </c>
      <c r="B35" s="179" t="s">
        <v>74</v>
      </c>
      <c r="C35" s="148">
        <v>25</v>
      </c>
      <c r="D35" s="148">
        <v>26.3</v>
      </c>
      <c r="E35" s="148">
        <v>27.6</v>
      </c>
      <c r="F35" s="9"/>
      <c r="G35" s="22" t="s">
        <v>37</v>
      </c>
      <c r="H35" s="29">
        <v>288724610</v>
      </c>
      <c r="I35" s="17" t="s">
        <v>94</v>
      </c>
    </row>
    <row r="36" spans="1:9" ht="27" customHeight="1" thickBot="1" x14ac:dyDescent="0.35">
      <c r="A36" s="180" t="s">
        <v>63</v>
      </c>
      <c r="B36" s="179" t="s">
        <v>75</v>
      </c>
      <c r="C36" s="148">
        <v>9.1</v>
      </c>
      <c r="D36" s="148">
        <v>9.6999999999999993</v>
      </c>
      <c r="E36" s="148">
        <v>10.1</v>
      </c>
      <c r="F36" s="9"/>
      <c r="G36" s="22" t="s">
        <v>37</v>
      </c>
      <c r="H36" s="29">
        <v>288724610</v>
      </c>
      <c r="I36" s="17" t="s">
        <v>91</v>
      </c>
    </row>
    <row r="37" spans="1:9" ht="27" thickBot="1" x14ac:dyDescent="0.35">
      <c r="A37" s="180" t="s">
        <v>64</v>
      </c>
      <c r="B37" s="179" t="s">
        <v>77</v>
      </c>
      <c r="C37" s="78">
        <v>0.4</v>
      </c>
      <c r="D37" s="78">
        <v>0.5</v>
      </c>
      <c r="E37" s="78">
        <v>0.6</v>
      </c>
      <c r="F37" s="9"/>
      <c r="G37" s="22" t="s">
        <v>37</v>
      </c>
      <c r="H37" s="29">
        <v>288724610</v>
      </c>
      <c r="I37" s="17" t="s">
        <v>94</v>
      </c>
    </row>
    <row r="38" spans="1:9" ht="27" customHeight="1" thickBot="1" x14ac:dyDescent="0.35">
      <c r="A38" s="180" t="s">
        <v>65</v>
      </c>
      <c r="B38" s="179" t="s">
        <v>79</v>
      </c>
      <c r="C38" s="78">
        <v>208.8</v>
      </c>
      <c r="D38" s="78">
        <v>219.2</v>
      </c>
      <c r="E38" s="78">
        <v>230.2</v>
      </c>
      <c r="F38" s="9"/>
      <c r="G38" s="22" t="s">
        <v>37</v>
      </c>
      <c r="H38" s="29">
        <v>288724610</v>
      </c>
      <c r="I38" s="17" t="s">
        <v>93</v>
      </c>
    </row>
    <row r="39" spans="1:9" ht="40.200000000000003" customHeight="1" thickBot="1" x14ac:dyDescent="0.35">
      <c r="A39" s="180" t="s">
        <v>66</v>
      </c>
      <c r="B39" s="179" t="s">
        <v>80</v>
      </c>
      <c r="C39" s="78">
        <v>0</v>
      </c>
      <c r="D39" s="78">
        <v>0.5</v>
      </c>
      <c r="E39" s="78">
        <v>0.6</v>
      </c>
      <c r="F39" s="9"/>
      <c r="G39" s="22" t="s">
        <v>37</v>
      </c>
      <c r="H39" s="29">
        <v>288724610</v>
      </c>
      <c r="I39" s="17" t="s">
        <v>95</v>
      </c>
    </row>
    <row r="40" spans="1:9" ht="16.2" thickBot="1" x14ac:dyDescent="0.35">
      <c r="A40" s="180" t="s">
        <v>67</v>
      </c>
      <c r="B40" s="179" t="s">
        <v>81</v>
      </c>
      <c r="C40" s="163">
        <v>28.4</v>
      </c>
      <c r="D40" s="164">
        <v>31</v>
      </c>
      <c r="E40" s="164">
        <v>32</v>
      </c>
      <c r="F40" s="161"/>
      <c r="G40" s="12" t="s">
        <v>37</v>
      </c>
      <c r="H40" s="73">
        <v>288724610</v>
      </c>
      <c r="I40" s="67" t="s">
        <v>95</v>
      </c>
    </row>
    <row r="41" spans="1:9" ht="27" customHeight="1" thickBot="1" x14ac:dyDescent="0.35">
      <c r="A41" s="180" t="s">
        <v>76</v>
      </c>
      <c r="B41" s="204" t="s">
        <v>82</v>
      </c>
      <c r="C41" s="203">
        <v>29</v>
      </c>
      <c r="D41" s="148">
        <v>29.7</v>
      </c>
      <c r="E41" s="148">
        <v>31.2</v>
      </c>
      <c r="F41" s="9"/>
      <c r="G41" s="22" t="s">
        <v>37</v>
      </c>
      <c r="H41" s="29">
        <v>288724610</v>
      </c>
      <c r="I41" s="17">
        <v>0</v>
      </c>
    </row>
    <row r="42" spans="1:9" ht="27" thickBot="1" x14ac:dyDescent="0.35">
      <c r="A42" s="159" t="s">
        <v>646</v>
      </c>
      <c r="B42" s="181" t="s">
        <v>648</v>
      </c>
      <c r="C42" s="163">
        <v>87.8</v>
      </c>
      <c r="D42" s="164">
        <v>92</v>
      </c>
      <c r="E42" s="164">
        <v>97</v>
      </c>
      <c r="F42" s="161"/>
      <c r="G42" s="12" t="s">
        <v>37</v>
      </c>
      <c r="H42" s="73">
        <v>288724610</v>
      </c>
      <c r="I42" s="67">
        <v>0</v>
      </c>
    </row>
    <row r="43" spans="1:9" ht="16.2" thickBot="1" x14ac:dyDescent="0.35">
      <c r="A43" s="19"/>
      <c r="B43" s="21" t="s">
        <v>83</v>
      </c>
      <c r="C43" s="148">
        <f>C27+C28+C29+C30+C31+C32+C33+C34+C35+C36+C37+C38+C39+C40+C41+C42</f>
        <v>640.9</v>
      </c>
      <c r="D43" s="148">
        <f>D27+D28+D29+D30+D31+D32+D33+D34+D35+D36+D37+D38+D39+D40+D41+D42</f>
        <v>700.30000000000007</v>
      </c>
      <c r="E43" s="148">
        <f>E27+E28+E29+E30+E31+E32+E33+E34+E35+E36+E37+E38+E39+E40+E41</f>
        <v>639.00000000000011</v>
      </c>
      <c r="F43" s="9"/>
      <c r="G43" s="22"/>
      <c r="H43" s="29"/>
      <c r="I43" s="17"/>
    </row>
    <row r="44" spans="1:9" ht="16.2" thickBot="1" x14ac:dyDescent="0.35">
      <c r="A44" s="19"/>
      <c r="B44" s="25" t="s">
        <v>502</v>
      </c>
      <c r="C44" s="158">
        <f>C25+C43</f>
        <v>12275.800000000001</v>
      </c>
      <c r="D44" s="158">
        <f t="shared" ref="D44:E44" si="5">D25+D43</f>
        <v>13740.3</v>
      </c>
      <c r="E44" s="158">
        <f t="shared" si="5"/>
        <v>14321.699999999997</v>
      </c>
      <c r="F44" s="9"/>
      <c r="G44" s="21"/>
      <c r="H44" s="30"/>
      <c r="I44" s="29"/>
    </row>
    <row r="45" spans="1:9" x14ac:dyDescent="0.3">
      <c r="A45" s="26"/>
      <c r="B45" s="27"/>
      <c r="C45" s="28"/>
      <c r="D45" s="28"/>
      <c r="E45" s="28"/>
      <c r="F45" s="28"/>
      <c r="G45" s="11"/>
      <c r="H45" s="28"/>
      <c r="I45" s="28"/>
    </row>
    <row r="46" spans="1:9" ht="15" thickBot="1" x14ac:dyDescent="0.35">
      <c r="A46" s="52" t="s">
        <v>603</v>
      </c>
      <c r="B46" s="152"/>
      <c r="C46" s="52"/>
      <c r="D46" s="52"/>
      <c r="E46" s="52"/>
      <c r="F46" s="53"/>
      <c r="G46" s="54"/>
      <c r="H46" s="16"/>
      <c r="I46" s="16"/>
    </row>
    <row r="47" spans="1:9" ht="57.6" customHeight="1" thickBot="1" x14ac:dyDescent="0.35">
      <c r="A47" s="55" t="s">
        <v>5</v>
      </c>
      <c r="B47" s="56" t="s">
        <v>230</v>
      </c>
      <c r="C47" s="56" t="s">
        <v>24</v>
      </c>
      <c r="D47" s="56" t="s">
        <v>25</v>
      </c>
      <c r="E47" s="56" t="s">
        <v>26</v>
      </c>
      <c r="F47" s="56" t="s">
        <v>6</v>
      </c>
      <c r="G47" s="56" t="s">
        <v>32</v>
      </c>
      <c r="H47" s="56" t="s">
        <v>27</v>
      </c>
      <c r="I47" s="56" t="s">
        <v>50</v>
      </c>
    </row>
    <row r="48" spans="1:9" ht="15" thickBot="1" x14ac:dyDescent="0.35">
      <c r="A48" s="57">
        <v>1</v>
      </c>
      <c r="B48" s="58">
        <v>2</v>
      </c>
      <c r="C48" s="58">
        <v>3</v>
      </c>
      <c r="D48" s="58">
        <v>4</v>
      </c>
      <c r="E48" s="58">
        <v>5</v>
      </c>
      <c r="F48" s="58">
        <v>6</v>
      </c>
      <c r="G48" s="58">
        <v>7</v>
      </c>
      <c r="H48" s="58">
        <v>8</v>
      </c>
      <c r="I48" s="58">
        <v>9</v>
      </c>
    </row>
    <row r="49" spans="1:9" ht="27" thickBot="1" x14ac:dyDescent="0.35">
      <c r="A49" s="105" t="s">
        <v>30</v>
      </c>
      <c r="B49" s="106" t="s">
        <v>115</v>
      </c>
      <c r="C49" s="107"/>
      <c r="D49" s="107"/>
      <c r="E49" s="107"/>
      <c r="F49" s="108" t="s">
        <v>96</v>
      </c>
      <c r="G49" s="106"/>
      <c r="H49" s="107"/>
      <c r="I49" s="107"/>
    </row>
    <row r="50" spans="1:9" ht="40.200000000000003" thickBot="1" x14ac:dyDescent="0.35">
      <c r="A50" s="109" t="s">
        <v>29</v>
      </c>
      <c r="B50" s="110" t="s">
        <v>116</v>
      </c>
      <c r="C50" s="111"/>
      <c r="D50" s="111"/>
      <c r="E50" s="111"/>
      <c r="F50" s="112" t="s">
        <v>97</v>
      </c>
      <c r="G50" s="110"/>
      <c r="H50" s="111"/>
      <c r="I50" s="111"/>
    </row>
    <row r="51" spans="1:9" ht="15" customHeight="1" thickBot="1" x14ac:dyDescent="0.35">
      <c r="A51" s="240" t="s">
        <v>98</v>
      </c>
      <c r="B51" s="246" t="s">
        <v>102</v>
      </c>
      <c r="C51" s="113">
        <f>C63+C69+C57</f>
        <v>443.3</v>
      </c>
      <c r="D51" s="113">
        <f t="shared" ref="D51:E55" si="6">D63+D69+D57</f>
        <v>0</v>
      </c>
      <c r="E51" s="113">
        <f t="shared" si="6"/>
        <v>0</v>
      </c>
      <c r="F51" s="59" t="s">
        <v>101</v>
      </c>
      <c r="G51" s="115" t="s">
        <v>33</v>
      </c>
      <c r="H51" s="116">
        <v>288724610</v>
      </c>
      <c r="I51" s="115">
        <v>0</v>
      </c>
    </row>
    <row r="52" spans="1:9" ht="14.4" customHeight="1" thickBot="1" x14ac:dyDescent="0.35">
      <c r="A52" s="240"/>
      <c r="B52" s="247"/>
      <c r="C52" s="113">
        <f>C64+C70+C58</f>
        <v>421.8</v>
      </c>
      <c r="D52" s="114">
        <f t="shared" si="6"/>
        <v>822.9</v>
      </c>
      <c r="E52" s="114">
        <f t="shared" si="6"/>
        <v>3949.9</v>
      </c>
      <c r="F52" s="117"/>
      <c r="G52" s="115" t="s">
        <v>36</v>
      </c>
      <c r="H52" s="118"/>
      <c r="I52" s="115"/>
    </row>
    <row r="53" spans="1:9" ht="15" thickBot="1" x14ac:dyDescent="0.35">
      <c r="A53" s="240"/>
      <c r="B53" s="247"/>
      <c r="C53" s="114">
        <f>C65+C71+C59</f>
        <v>0</v>
      </c>
      <c r="D53" s="114">
        <f t="shared" si="6"/>
        <v>0</v>
      </c>
      <c r="E53" s="114">
        <f t="shared" si="6"/>
        <v>0</v>
      </c>
      <c r="F53" s="117"/>
      <c r="G53" s="115" t="s">
        <v>99</v>
      </c>
      <c r="H53" s="118"/>
      <c r="I53" s="115"/>
    </row>
    <row r="54" spans="1:9" ht="15" thickBot="1" x14ac:dyDescent="0.35">
      <c r="A54" s="240"/>
      <c r="B54" s="247"/>
      <c r="C54" s="113">
        <f>C66+C72+C60</f>
        <v>527</v>
      </c>
      <c r="D54" s="114">
        <f t="shared" si="6"/>
        <v>0</v>
      </c>
      <c r="E54" s="114">
        <f t="shared" si="6"/>
        <v>0</v>
      </c>
      <c r="F54" s="117"/>
      <c r="G54" s="115" t="s">
        <v>34</v>
      </c>
      <c r="H54" s="118"/>
      <c r="I54" s="115"/>
    </row>
    <row r="55" spans="1:9" ht="15" thickBot="1" x14ac:dyDescent="0.35">
      <c r="A55" s="240"/>
      <c r="B55" s="247"/>
      <c r="C55" s="113">
        <f>C67+C73+C61</f>
        <v>873</v>
      </c>
      <c r="D55" s="114">
        <f t="shared" si="6"/>
        <v>2743</v>
      </c>
      <c r="E55" s="114">
        <f t="shared" si="6"/>
        <v>0</v>
      </c>
      <c r="F55" s="117"/>
      <c r="G55" s="115" t="s">
        <v>100</v>
      </c>
      <c r="H55" s="118"/>
      <c r="I55" s="115"/>
    </row>
    <row r="56" spans="1:9" ht="15" thickBot="1" x14ac:dyDescent="0.35">
      <c r="A56" s="241"/>
      <c r="B56" s="248"/>
      <c r="C56" s="120">
        <f>SUM(C51:C55)</f>
        <v>2265.1</v>
      </c>
      <c r="D56" s="129">
        <f>SUM(D51:D55)</f>
        <v>3565.9</v>
      </c>
      <c r="E56" s="129">
        <f>SUM(E51:E55)</f>
        <v>3949.9</v>
      </c>
      <c r="F56" s="121"/>
      <c r="G56" s="120" t="s">
        <v>38</v>
      </c>
      <c r="H56" s="122"/>
      <c r="I56" s="123"/>
    </row>
    <row r="57" spans="1:9" ht="15" customHeight="1" thickBot="1" x14ac:dyDescent="0.35">
      <c r="A57" s="242"/>
      <c r="B57" s="237" t="s">
        <v>551</v>
      </c>
      <c r="C57" s="165">
        <v>440</v>
      </c>
      <c r="D57" s="79"/>
      <c r="E57" s="79"/>
      <c r="F57" s="166"/>
      <c r="G57" s="79" t="s">
        <v>33</v>
      </c>
      <c r="H57" s="167">
        <v>30492940</v>
      </c>
      <c r="I57" s="79"/>
    </row>
    <row r="58" spans="1:9" ht="15" thickBot="1" x14ac:dyDescent="0.35">
      <c r="A58" s="240"/>
      <c r="B58" s="238"/>
      <c r="C58" s="115"/>
      <c r="D58" s="115"/>
      <c r="E58" s="115"/>
      <c r="F58" s="117"/>
      <c r="G58" s="115" t="s">
        <v>36</v>
      </c>
      <c r="H58" s="118"/>
      <c r="I58" s="115"/>
    </row>
    <row r="59" spans="1:9" ht="15" thickBot="1" x14ac:dyDescent="0.35">
      <c r="A59" s="240"/>
      <c r="B59" s="238"/>
      <c r="C59" s="115"/>
      <c r="D59" s="115"/>
      <c r="E59" s="115"/>
      <c r="F59" s="117"/>
      <c r="G59" s="115" t="s">
        <v>99</v>
      </c>
      <c r="H59" s="118"/>
      <c r="I59" s="115"/>
    </row>
    <row r="60" spans="1:9" ht="15" thickBot="1" x14ac:dyDescent="0.35">
      <c r="A60" s="240"/>
      <c r="B60" s="238"/>
      <c r="C60" s="115"/>
      <c r="D60" s="115"/>
      <c r="E60" s="115"/>
      <c r="F60" s="117"/>
      <c r="G60" s="115" t="s">
        <v>34</v>
      </c>
      <c r="H60" s="118"/>
      <c r="I60" s="115"/>
    </row>
    <row r="61" spans="1:9" ht="15" thickBot="1" x14ac:dyDescent="0.35">
      <c r="A61" s="240"/>
      <c r="B61" s="238"/>
      <c r="C61" s="115"/>
      <c r="D61" s="115"/>
      <c r="E61" s="115"/>
      <c r="F61" s="117"/>
      <c r="G61" s="115" t="s">
        <v>100</v>
      </c>
      <c r="H61" s="118"/>
      <c r="I61" s="115"/>
    </row>
    <row r="62" spans="1:9" ht="15" thickBot="1" x14ac:dyDescent="0.35">
      <c r="A62" s="241"/>
      <c r="B62" s="239"/>
      <c r="C62" s="125">
        <f>SUM(C57:C61)</f>
        <v>440</v>
      </c>
      <c r="D62" s="123">
        <f t="shared" ref="D62:E62" si="7">SUM(D57:D61)</f>
        <v>0</v>
      </c>
      <c r="E62" s="123">
        <f t="shared" si="7"/>
        <v>0</v>
      </c>
      <c r="F62" s="121"/>
      <c r="G62" s="120" t="s">
        <v>38</v>
      </c>
      <c r="H62" s="122"/>
      <c r="I62" s="123"/>
    </row>
    <row r="63" spans="1:9" ht="15" customHeight="1" thickBot="1" x14ac:dyDescent="0.35">
      <c r="A63" s="242"/>
      <c r="B63" s="237" t="s">
        <v>516</v>
      </c>
      <c r="C63" s="115">
        <v>3.3</v>
      </c>
      <c r="D63" s="115">
        <v>0</v>
      </c>
      <c r="E63" s="115">
        <v>0</v>
      </c>
      <c r="F63" s="59"/>
      <c r="G63" s="115" t="s">
        <v>33</v>
      </c>
      <c r="H63" s="116">
        <v>288724610</v>
      </c>
      <c r="I63" s="115">
        <v>0</v>
      </c>
    </row>
    <row r="64" spans="1:9" ht="15" thickBot="1" x14ac:dyDescent="0.35">
      <c r="A64" s="240"/>
      <c r="B64" s="238"/>
      <c r="C64" s="115">
        <v>159.80000000000001</v>
      </c>
      <c r="D64" s="115">
        <v>0</v>
      </c>
      <c r="E64" s="115">
        <v>0</v>
      </c>
      <c r="F64" s="117"/>
      <c r="G64" s="115" t="s">
        <v>36</v>
      </c>
      <c r="H64" s="118"/>
      <c r="I64" s="115"/>
    </row>
    <row r="65" spans="1:10" ht="15" thickBot="1" x14ac:dyDescent="0.35">
      <c r="A65" s="240"/>
      <c r="B65" s="238"/>
      <c r="C65" s="115"/>
      <c r="D65" s="115"/>
      <c r="E65" s="115"/>
      <c r="F65" s="117"/>
      <c r="G65" s="115" t="s">
        <v>99</v>
      </c>
      <c r="H65" s="118"/>
      <c r="I65" s="115"/>
    </row>
    <row r="66" spans="1:10" ht="15" thickBot="1" x14ac:dyDescent="0.35">
      <c r="A66" s="240"/>
      <c r="B66" s="238"/>
      <c r="C66" s="124">
        <v>527</v>
      </c>
      <c r="D66" s="115">
        <v>0</v>
      </c>
      <c r="E66" s="115">
        <v>0</v>
      </c>
      <c r="F66" s="117"/>
      <c r="G66" s="115" t="s">
        <v>34</v>
      </c>
      <c r="H66" s="118"/>
      <c r="I66" s="115"/>
    </row>
    <row r="67" spans="1:10" ht="15" thickBot="1" x14ac:dyDescent="0.35">
      <c r="A67" s="240"/>
      <c r="B67" s="238"/>
      <c r="C67" s="115"/>
      <c r="D67" s="115"/>
      <c r="E67" s="115"/>
      <c r="F67" s="117"/>
      <c r="G67" s="115" t="s">
        <v>100</v>
      </c>
      <c r="H67" s="118"/>
      <c r="I67" s="115"/>
    </row>
    <row r="68" spans="1:10" ht="15" thickBot="1" x14ac:dyDescent="0.35">
      <c r="A68" s="241"/>
      <c r="B68" s="239"/>
      <c r="C68" s="123">
        <f>SUM(C63:C67)</f>
        <v>690.1</v>
      </c>
      <c r="D68" s="123">
        <f t="shared" ref="D68:E68" si="8">SUM(D63:D67)</f>
        <v>0</v>
      </c>
      <c r="E68" s="123">
        <f t="shared" si="8"/>
        <v>0</v>
      </c>
      <c r="F68" s="121"/>
      <c r="G68" s="120" t="s">
        <v>38</v>
      </c>
      <c r="H68" s="122"/>
      <c r="I68" s="123"/>
    </row>
    <row r="69" spans="1:10" ht="15" customHeight="1" thickBot="1" x14ac:dyDescent="0.35">
      <c r="A69" s="240"/>
      <c r="B69" s="237" t="s">
        <v>609</v>
      </c>
      <c r="C69" s="115"/>
      <c r="D69" s="115"/>
      <c r="E69" s="115"/>
      <c r="F69" s="59"/>
      <c r="G69" s="115" t="s">
        <v>33</v>
      </c>
      <c r="H69" s="116">
        <v>288724610</v>
      </c>
      <c r="I69" s="115">
        <v>0</v>
      </c>
    </row>
    <row r="70" spans="1:10" ht="15" thickBot="1" x14ac:dyDescent="0.35">
      <c r="A70" s="240"/>
      <c r="B70" s="238"/>
      <c r="C70" s="124">
        <v>262</v>
      </c>
      <c r="D70" s="115">
        <v>822.9</v>
      </c>
      <c r="E70" s="115">
        <v>3949.9</v>
      </c>
      <c r="F70" s="117"/>
      <c r="G70" s="115" t="s">
        <v>36</v>
      </c>
      <c r="H70" s="118"/>
      <c r="I70" s="115"/>
    </row>
    <row r="71" spans="1:10" ht="15" thickBot="1" x14ac:dyDescent="0.35">
      <c r="A71" s="240"/>
      <c r="B71" s="238"/>
      <c r="C71" s="115"/>
      <c r="D71" s="115"/>
      <c r="E71" s="115"/>
      <c r="F71" s="117"/>
      <c r="G71" s="115" t="s">
        <v>99</v>
      </c>
      <c r="H71" s="118"/>
      <c r="I71" s="115"/>
    </row>
    <row r="72" spans="1:10" ht="15" thickBot="1" x14ac:dyDescent="0.35">
      <c r="A72" s="240"/>
      <c r="B72" s="238"/>
      <c r="C72" s="115"/>
      <c r="D72" s="115"/>
      <c r="E72" s="115"/>
      <c r="F72" s="117"/>
      <c r="G72" s="115" t="s">
        <v>34</v>
      </c>
      <c r="H72" s="118"/>
      <c r="I72" s="115"/>
    </row>
    <row r="73" spans="1:10" ht="15" thickBot="1" x14ac:dyDescent="0.35">
      <c r="A73" s="240"/>
      <c r="B73" s="238"/>
      <c r="C73" s="124">
        <v>873</v>
      </c>
      <c r="D73" s="124">
        <v>2743</v>
      </c>
      <c r="E73" s="115"/>
      <c r="F73" s="117"/>
      <c r="G73" s="115" t="s">
        <v>100</v>
      </c>
      <c r="H73" s="118"/>
      <c r="I73" s="115"/>
    </row>
    <row r="74" spans="1:10" ht="15" thickBot="1" x14ac:dyDescent="0.35">
      <c r="A74" s="241"/>
      <c r="B74" s="239"/>
      <c r="C74" s="123">
        <f>SUM(C69:C73)</f>
        <v>1135</v>
      </c>
      <c r="D74" s="123">
        <f t="shared" ref="D74:E74" si="9">SUM(D69:D73)</f>
        <v>3565.9</v>
      </c>
      <c r="E74" s="123">
        <f t="shared" si="9"/>
        <v>3949.9</v>
      </c>
      <c r="F74" s="121"/>
      <c r="G74" s="120" t="s">
        <v>38</v>
      </c>
      <c r="H74" s="122"/>
      <c r="I74" s="123"/>
    </row>
    <row r="75" spans="1:10" ht="15" customHeight="1" thickBot="1" x14ac:dyDescent="0.35">
      <c r="A75" s="240" t="s">
        <v>40</v>
      </c>
      <c r="B75" s="246" t="s">
        <v>104</v>
      </c>
      <c r="C75" s="114">
        <f>C81*1</f>
        <v>91.1</v>
      </c>
      <c r="D75" s="114">
        <f t="shared" ref="D75:E79" si="10">D81*1</f>
        <v>14.8</v>
      </c>
      <c r="E75" s="114">
        <f t="shared" si="10"/>
        <v>0</v>
      </c>
      <c r="F75" s="59" t="s">
        <v>103</v>
      </c>
      <c r="G75" s="115" t="s">
        <v>33</v>
      </c>
      <c r="H75" s="116"/>
      <c r="I75" s="115"/>
      <c r="J75" s="182"/>
    </row>
    <row r="76" spans="1:10" ht="15" thickBot="1" x14ac:dyDescent="0.35">
      <c r="A76" s="240"/>
      <c r="B76" s="247"/>
      <c r="C76" s="114">
        <f>C82*1</f>
        <v>0</v>
      </c>
      <c r="D76" s="114">
        <f t="shared" si="10"/>
        <v>0</v>
      </c>
      <c r="E76" s="114">
        <f t="shared" si="10"/>
        <v>0</v>
      </c>
      <c r="F76" s="117"/>
      <c r="G76" s="115" t="s">
        <v>36</v>
      </c>
      <c r="H76" s="118"/>
      <c r="I76" s="115"/>
    </row>
    <row r="77" spans="1:10" ht="15" thickBot="1" x14ac:dyDescent="0.35">
      <c r="A77" s="240"/>
      <c r="B77" s="247"/>
      <c r="C77" s="114">
        <f>C83*1</f>
        <v>0</v>
      </c>
      <c r="D77" s="114">
        <f t="shared" si="10"/>
        <v>0</v>
      </c>
      <c r="E77" s="114">
        <f t="shared" si="10"/>
        <v>0</v>
      </c>
      <c r="F77" s="117"/>
      <c r="G77" s="115" t="s">
        <v>99</v>
      </c>
      <c r="H77" s="118"/>
      <c r="I77" s="115"/>
    </row>
    <row r="78" spans="1:10" ht="15" thickBot="1" x14ac:dyDescent="0.35">
      <c r="A78" s="240"/>
      <c r="B78" s="247"/>
      <c r="C78" s="114">
        <f>C84*1</f>
        <v>0</v>
      </c>
      <c r="D78" s="114">
        <f t="shared" si="10"/>
        <v>0</v>
      </c>
      <c r="E78" s="114">
        <f t="shared" si="10"/>
        <v>0</v>
      </c>
      <c r="F78" s="117"/>
      <c r="G78" s="115" t="s">
        <v>34</v>
      </c>
      <c r="H78" s="118"/>
      <c r="I78" s="115"/>
    </row>
    <row r="79" spans="1:10" ht="15" thickBot="1" x14ac:dyDescent="0.35">
      <c r="A79" s="240"/>
      <c r="B79" s="247"/>
      <c r="C79" s="114">
        <f>C85*1</f>
        <v>0</v>
      </c>
      <c r="D79" s="114">
        <f t="shared" si="10"/>
        <v>0</v>
      </c>
      <c r="E79" s="114">
        <f t="shared" si="10"/>
        <v>0</v>
      </c>
      <c r="F79" s="117"/>
      <c r="G79" s="115" t="s">
        <v>100</v>
      </c>
      <c r="H79" s="118"/>
      <c r="I79" s="115"/>
    </row>
    <row r="80" spans="1:10" ht="15" thickBot="1" x14ac:dyDescent="0.35">
      <c r="A80" s="241"/>
      <c r="B80" s="248"/>
      <c r="C80" s="120">
        <f>SUM(C75:C79)</f>
        <v>91.1</v>
      </c>
      <c r="D80" s="120">
        <f t="shared" ref="D80:E80" si="11">SUM(D75:D79)</f>
        <v>14.8</v>
      </c>
      <c r="E80" s="120">
        <f t="shared" si="11"/>
        <v>0</v>
      </c>
      <c r="F80" s="121"/>
      <c r="G80" s="120" t="s">
        <v>38</v>
      </c>
      <c r="H80" s="122"/>
      <c r="I80" s="123"/>
    </row>
    <row r="81" spans="1:9" ht="15" thickBot="1" x14ac:dyDescent="0.35">
      <c r="A81" s="240"/>
      <c r="B81" s="285" t="s">
        <v>610</v>
      </c>
      <c r="C81" s="115">
        <v>91.1</v>
      </c>
      <c r="D81" s="115">
        <v>14.8</v>
      </c>
      <c r="E81" s="115"/>
      <c r="F81" s="59"/>
      <c r="G81" s="115" t="s">
        <v>33</v>
      </c>
      <c r="H81" s="116">
        <v>30492940</v>
      </c>
      <c r="I81" s="115"/>
    </row>
    <row r="82" spans="1:9" ht="15" thickBot="1" x14ac:dyDescent="0.35">
      <c r="A82" s="240"/>
      <c r="B82" s="286"/>
      <c r="C82" s="115"/>
      <c r="D82" s="115"/>
      <c r="E82" s="115"/>
      <c r="F82" s="117"/>
      <c r="G82" s="115" t="s">
        <v>36</v>
      </c>
      <c r="H82" s="118"/>
      <c r="I82" s="115"/>
    </row>
    <row r="83" spans="1:9" ht="15" thickBot="1" x14ac:dyDescent="0.35">
      <c r="A83" s="240"/>
      <c r="B83" s="286"/>
      <c r="C83" s="115"/>
      <c r="D83" s="115"/>
      <c r="E83" s="115"/>
      <c r="F83" s="117"/>
      <c r="G83" s="115" t="s">
        <v>99</v>
      </c>
      <c r="H83" s="118"/>
      <c r="I83" s="115"/>
    </row>
    <row r="84" spans="1:9" ht="15" thickBot="1" x14ac:dyDescent="0.35">
      <c r="A84" s="240"/>
      <c r="B84" s="286"/>
      <c r="C84" s="115"/>
      <c r="D84" s="115"/>
      <c r="E84" s="115"/>
      <c r="F84" s="117"/>
      <c r="G84" s="115" t="s">
        <v>34</v>
      </c>
      <c r="H84" s="118"/>
      <c r="I84" s="115"/>
    </row>
    <row r="85" spans="1:9" ht="15" thickBot="1" x14ac:dyDescent="0.35">
      <c r="A85" s="240"/>
      <c r="B85" s="286"/>
      <c r="C85" s="115"/>
      <c r="D85" s="115"/>
      <c r="E85" s="115"/>
      <c r="F85" s="117"/>
      <c r="G85" s="115" t="s">
        <v>100</v>
      </c>
      <c r="H85" s="118"/>
      <c r="I85" s="115"/>
    </row>
    <row r="86" spans="1:9" ht="15" thickBot="1" x14ac:dyDescent="0.35">
      <c r="A86" s="241"/>
      <c r="B86" s="287"/>
      <c r="C86" s="123">
        <f>SUM(C81:C85)</f>
        <v>91.1</v>
      </c>
      <c r="D86" s="123">
        <f t="shared" ref="D86:E86" si="12">SUM(D81:D85)</f>
        <v>14.8</v>
      </c>
      <c r="E86" s="123">
        <f t="shared" si="12"/>
        <v>0</v>
      </c>
      <c r="F86" s="121"/>
      <c r="G86" s="120" t="s">
        <v>38</v>
      </c>
      <c r="H86" s="122"/>
      <c r="I86" s="123"/>
    </row>
    <row r="87" spans="1:9" ht="15" thickBot="1" x14ac:dyDescent="0.35">
      <c r="A87" s="119"/>
      <c r="B87" s="126" t="s">
        <v>105</v>
      </c>
      <c r="C87" s="127"/>
      <c r="D87" s="127"/>
      <c r="E87" s="127"/>
      <c r="F87" s="127"/>
      <c r="G87" s="114"/>
      <c r="H87" s="116"/>
      <c r="I87" s="116"/>
    </row>
    <row r="88" spans="1:9" ht="27" thickBot="1" x14ac:dyDescent="0.35">
      <c r="A88" s="105" t="s">
        <v>106</v>
      </c>
      <c r="B88" s="106" t="s">
        <v>118</v>
      </c>
      <c r="C88" s="107"/>
      <c r="D88" s="107"/>
      <c r="E88" s="107"/>
      <c r="F88" s="108" t="s">
        <v>109</v>
      </c>
      <c r="G88" s="106"/>
      <c r="H88" s="107"/>
      <c r="I88" s="107"/>
    </row>
    <row r="89" spans="1:9" ht="15" customHeight="1" thickBot="1" x14ac:dyDescent="0.35">
      <c r="A89" s="109" t="s">
        <v>107</v>
      </c>
      <c r="B89" s="110" t="s">
        <v>119</v>
      </c>
      <c r="C89" s="111"/>
      <c r="D89" s="111"/>
      <c r="E89" s="111"/>
      <c r="F89" s="112" t="s">
        <v>108</v>
      </c>
      <c r="G89" s="110"/>
      <c r="H89" s="111"/>
      <c r="I89" s="111"/>
    </row>
    <row r="90" spans="1:9" ht="15" customHeight="1" thickBot="1" x14ac:dyDescent="0.35">
      <c r="A90" s="242" t="s">
        <v>110</v>
      </c>
      <c r="B90" s="246" t="s">
        <v>111</v>
      </c>
      <c r="C90" s="170">
        <f>C96+C102+C108</f>
        <v>0</v>
      </c>
      <c r="D90" s="170">
        <f t="shared" ref="D90:E90" si="13">D96+D102+D108</f>
        <v>0</v>
      </c>
      <c r="E90" s="170">
        <f t="shared" si="13"/>
        <v>0</v>
      </c>
      <c r="F90" s="166" t="s">
        <v>112</v>
      </c>
      <c r="G90" s="79" t="s">
        <v>33</v>
      </c>
      <c r="H90" s="167">
        <v>288724610</v>
      </c>
      <c r="I90" s="79">
        <v>0</v>
      </c>
    </row>
    <row r="91" spans="1:9" ht="15" thickBot="1" x14ac:dyDescent="0.35">
      <c r="A91" s="240"/>
      <c r="B91" s="247"/>
      <c r="C91" s="170">
        <f t="shared" ref="C91:E93" si="14">C97+C103+C109</f>
        <v>71.3</v>
      </c>
      <c r="D91" s="170">
        <f t="shared" si="14"/>
        <v>0</v>
      </c>
      <c r="E91" s="170">
        <f t="shared" si="14"/>
        <v>0</v>
      </c>
      <c r="F91" s="117"/>
      <c r="G91" s="115" t="s">
        <v>36</v>
      </c>
      <c r="H91" s="118"/>
      <c r="I91" s="115"/>
    </row>
    <row r="92" spans="1:9" ht="15" thickBot="1" x14ac:dyDescent="0.35">
      <c r="A92" s="240"/>
      <c r="B92" s="247"/>
      <c r="C92" s="170">
        <f t="shared" si="14"/>
        <v>0</v>
      </c>
      <c r="D92" s="170">
        <f t="shared" si="14"/>
        <v>0</v>
      </c>
      <c r="E92" s="170">
        <f t="shared" si="14"/>
        <v>0</v>
      </c>
      <c r="F92" s="117"/>
      <c r="G92" s="115" t="s">
        <v>99</v>
      </c>
      <c r="H92" s="118"/>
      <c r="I92" s="115"/>
    </row>
    <row r="93" spans="1:9" ht="15" thickBot="1" x14ac:dyDescent="0.35">
      <c r="A93" s="240"/>
      <c r="B93" s="247"/>
      <c r="C93" s="170">
        <f t="shared" si="14"/>
        <v>0</v>
      </c>
      <c r="D93" s="170">
        <f t="shared" si="14"/>
        <v>0</v>
      </c>
      <c r="E93" s="170">
        <f t="shared" si="14"/>
        <v>0</v>
      </c>
      <c r="F93" s="117"/>
      <c r="G93" s="115" t="s">
        <v>34</v>
      </c>
      <c r="H93" s="118"/>
      <c r="I93" s="115"/>
    </row>
    <row r="94" spans="1:9" ht="15" thickBot="1" x14ac:dyDescent="0.35">
      <c r="A94" s="240"/>
      <c r="B94" s="247"/>
      <c r="C94" s="170">
        <f>C100+C106+C112</f>
        <v>0</v>
      </c>
      <c r="D94" s="170">
        <f t="shared" ref="D94:E94" si="15">D100+D106+D112</f>
        <v>0</v>
      </c>
      <c r="E94" s="170">
        <f t="shared" si="15"/>
        <v>0</v>
      </c>
      <c r="F94" s="117"/>
      <c r="G94" s="115" t="s">
        <v>100</v>
      </c>
      <c r="H94" s="118"/>
      <c r="I94" s="115"/>
    </row>
    <row r="95" spans="1:9" ht="15" thickBot="1" x14ac:dyDescent="0.35">
      <c r="A95" s="241"/>
      <c r="B95" s="248"/>
      <c r="C95" s="120">
        <f>C90+C91+C92+C93+C94</f>
        <v>71.3</v>
      </c>
      <c r="D95" s="120">
        <f t="shared" ref="D95:E95" si="16">D90+D91+D92+D93+D94</f>
        <v>0</v>
      </c>
      <c r="E95" s="120">
        <f t="shared" si="16"/>
        <v>0</v>
      </c>
      <c r="F95" s="121"/>
      <c r="G95" s="120" t="s">
        <v>38</v>
      </c>
      <c r="H95" s="122"/>
      <c r="I95" s="123"/>
    </row>
    <row r="96" spans="1:9" ht="15" customHeight="1" thickBot="1" x14ac:dyDescent="0.35">
      <c r="A96" s="240" t="s">
        <v>663</v>
      </c>
      <c r="B96" s="252" t="s">
        <v>611</v>
      </c>
      <c r="C96" s="200"/>
      <c r="D96" s="200"/>
      <c r="E96" s="200"/>
      <c r="F96" s="59"/>
      <c r="G96" s="115" t="s">
        <v>33</v>
      </c>
      <c r="H96" s="116">
        <v>288724610</v>
      </c>
      <c r="I96" s="115">
        <v>0</v>
      </c>
    </row>
    <row r="97" spans="1:10" ht="15" thickBot="1" x14ac:dyDescent="0.35">
      <c r="A97" s="240"/>
      <c r="B97" s="253"/>
      <c r="C97" s="213">
        <v>71.3</v>
      </c>
      <c r="D97" s="200"/>
      <c r="E97" s="200"/>
      <c r="F97" s="117"/>
      <c r="G97" s="197" t="s">
        <v>36</v>
      </c>
      <c r="H97" s="118"/>
      <c r="I97" s="115"/>
    </row>
    <row r="98" spans="1:10" ht="15" thickBot="1" x14ac:dyDescent="0.35">
      <c r="A98" s="240"/>
      <c r="B98" s="253"/>
      <c r="C98" s="200"/>
      <c r="D98" s="200"/>
      <c r="E98" s="200"/>
      <c r="F98" s="117"/>
      <c r="G98" s="115" t="s">
        <v>99</v>
      </c>
      <c r="H98" s="118"/>
      <c r="I98" s="115"/>
    </row>
    <row r="99" spans="1:10" ht="15" thickBot="1" x14ac:dyDescent="0.35">
      <c r="A99" s="240"/>
      <c r="B99" s="253"/>
      <c r="C99" s="200"/>
      <c r="D99" s="200"/>
      <c r="E99" s="200"/>
      <c r="F99" s="117"/>
      <c r="G99" s="115" t="s">
        <v>34</v>
      </c>
      <c r="H99" s="118"/>
      <c r="I99" s="115"/>
    </row>
    <row r="100" spans="1:10" ht="15" thickBot="1" x14ac:dyDescent="0.35">
      <c r="A100" s="240"/>
      <c r="B100" s="253"/>
      <c r="C100" s="200"/>
      <c r="D100" s="200"/>
      <c r="E100" s="200"/>
      <c r="F100" s="117"/>
      <c r="G100" s="115" t="s">
        <v>100</v>
      </c>
      <c r="H100" s="118"/>
      <c r="I100" s="115"/>
    </row>
    <row r="101" spans="1:10" ht="15" thickBot="1" x14ac:dyDescent="0.35">
      <c r="A101" s="241"/>
      <c r="B101" s="254"/>
      <c r="C101" s="120">
        <f>C96+C97+C98+C99+C100</f>
        <v>71.3</v>
      </c>
      <c r="D101" s="120">
        <f t="shared" ref="D101:E101" si="17">D96+D97+D98+D99+D100</f>
        <v>0</v>
      </c>
      <c r="E101" s="120">
        <f t="shared" si="17"/>
        <v>0</v>
      </c>
      <c r="F101" s="121"/>
      <c r="G101" s="120" t="s">
        <v>38</v>
      </c>
      <c r="H101" s="122"/>
      <c r="I101" s="123"/>
      <c r="J101" s="183"/>
    </row>
    <row r="102" spans="1:10" ht="15" customHeight="1" thickBot="1" x14ac:dyDescent="0.35">
      <c r="A102" s="240"/>
      <c r="B102" s="237" t="s">
        <v>661</v>
      </c>
      <c r="C102" s="114"/>
      <c r="D102" s="114"/>
      <c r="E102" s="114"/>
      <c r="F102" s="59"/>
      <c r="G102" s="115" t="s">
        <v>33</v>
      </c>
      <c r="H102" s="116">
        <v>288724610</v>
      </c>
      <c r="I102" s="115">
        <v>0</v>
      </c>
      <c r="J102" s="183"/>
    </row>
    <row r="103" spans="1:10" ht="15" thickBot="1" x14ac:dyDescent="0.35">
      <c r="A103" s="240"/>
      <c r="B103" s="238"/>
      <c r="C103" s="114"/>
      <c r="D103" s="114"/>
      <c r="E103" s="114"/>
      <c r="F103" s="117"/>
      <c r="G103" s="115" t="s">
        <v>36</v>
      </c>
      <c r="H103" s="118"/>
      <c r="I103" s="115"/>
      <c r="J103" s="183"/>
    </row>
    <row r="104" spans="1:10" ht="15" thickBot="1" x14ac:dyDescent="0.35">
      <c r="A104" s="240"/>
      <c r="B104" s="238"/>
      <c r="C104" s="114"/>
      <c r="D104" s="114"/>
      <c r="E104" s="114"/>
      <c r="F104" s="117"/>
      <c r="G104" s="115" t="s">
        <v>99</v>
      </c>
      <c r="H104" s="118"/>
      <c r="I104" s="115"/>
      <c r="J104" s="183"/>
    </row>
    <row r="105" spans="1:10" ht="15" thickBot="1" x14ac:dyDescent="0.35">
      <c r="A105" s="240"/>
      <c r="B105" s="238"/>
      <c r="C105" s="114"/>
      <c r="D105" s="114"/>
      <c r="E105" s="114"/>
      <c r="F105" s="117"/>
      <c r="G105" s="115" t="s">
        <v>34</v>
      </c>
      <c r="H105" s="118"/>
      <c r="I105" s="115"/>
      <c r="J105" s="183"/>
    </row>
    <row r="106" spans="1:10" ht="15" thickBot="1" x14ac:dyDescent="0.35">
      <c r="A106" s="240"/>
      <c r="B106" s="238"/>
      <c r="C106" s="114"/>
      <c r="D106" s="114"/>
      <c r="E106" s="114"/>
      <c r="F106" s="117"/>
      <c r="G106" s="115" t="s">
        <v>100</v>
      </c>
      <c r="H106" s="118"/>
      <c r="I106" s="115"/>
      <c r="J106" s="183"/>
    </row>
    <row r="107" spans="1:10" ht="15" thickBot="1" x14ac:dyDescent="0.35">
      <c r="A107" s="241"/>
      <c r="B107" s="239"/>
      <c r="C107" s="120">
        <f>C102+C103+C104+C105+C106</f>
        <v>0</v>
      </c>
      <c r="D107" s="120">
        <f t="shared" ref="D107" si="18">D102+D103+D104+D105+D106</f>
        <v>0</v>
      </c>
      <c r="E107" s="120">
        <f>E102+E103+E104+E105+E106</f>
        <v>0</v>
      </c>
      <c r="F107" s="121"/>
      <c r="G107" s="120" t="s">
        <v>38</v>
      </c>
      <c r="H107" s="122"/>
      <c r="I107" s="123"/>
      <c r="J107" s="183"/>
    </row>
    <row r="108" spans="1:10" ht="15" thickBot="1" x14ac:dyDescent="0.35">
      <c r="A108" s="240"/>
      <c r="B108" s="237" t="s">
        <v>662</v>
      </c>
      <c r="C108" s="114"/>
      <c r="D108" s="114"/>
      <c r="E108" s="114"/>
      <c r="F108" s="59"/>
      <c r="G108" s="115" t="s">
        <v>33</v>
      </c>
      <c r="H108" s="116">
        <v>288724610</v>
      </c>
      <c r="I108" s="115">
        <v>0</v>
      </c>
      <c r="J108" s="183"/>
    </row>
    <row r="109" spans="1:10" ht="15" thickBot="1" x14ac:dyDescent="0.35">
      <c r="A109" s="240"/>
      <c r="B109" s="238"/>
      <c r="C109" s="114"/>
      <c r="D109" s="114"/>
      <c r="E109" s="114"/>
      <c r="F109" s="117"/>
      <c r="G109" s="115" t="s">
        <v>36</v>
      </c>
      <c r="H109" s="118"/>
      <c r="I109" s="115"/>
      <c r="J109" s="183"/>
    </row>
    <row r="110" spans="1:10" ht="15" thickBot="1" x14ac:dyDescent="0.35">
      <c r="A110" s="240"/>
      <c r="B110" s="238"/>
      <c r="C110" s="114"/>
      <c r="D110" s="114"/>
      <c r="E110" s="114"/>
      <c r="F110" s="117"/>
      <c r="G110" s="115" t="s">
        <v>99</v>
      </c>
      <c r="H110" s="118"/>
      <c r="I110" s="115"/>
      <c r="J110" s="183"/>
    </row>
    <row r="111" spans="1:10" ht="15" thickBot="1" x14ac:dyDescent="0.35">
      <c r="A111" s="240"/>
      <c r="B111" s="238"/>
      <c r="C111" s="114"/>
      <c r="D111" s="114"/>
      <c r="E111" s="114"/>
      <c r="F111" s="117"/>
      <c r="G111" s="115" t="s">
        <v>34</v>
      </c>
      <c r="H111" s="118"/>
      <c r="I111" s="115"/>
      <c r="J111" s="183"/>
    </row>
    <row r="112" spans="1:10" ht="15" thickBot="1" x14ac:dyDescent="0.35">
      <c r="A112" s="240"/>
      <c r="B112" s="238"/>
      <c r="C112" s="114"/>
      <c r="D112" s="114"/>
      <c r="E112" s="114"/>
      <c r="F112" s="117"/>
      <c r="G112" s="115" t="s">
        <v>100</v>
      </c>
      <c r="H112" s="118"/>
      <c r="I112" s="115"/>
      <c r="J112" s="183"/>
    </row>
    <row r="113" spans="1:10" ht="15" thickBot="1" x14ac:dyDescent="0.35">
      <c r="A113" s="241"/>
      <c r="B113" s="239"/>
      <c r="C113" s="120">
        <f>C108+C109+C110+C111+C112</f>
        <v>0</v>
      </c>
      <c r="D113" s="120">
        <f t="shared" ref="D113:E113" si="19">D108+D109+D110+D111+D112</f>
        <v>0</v>
      </c>
      <c r="E113" s="120">
        <f t="shared" si="19"/>
        <v>0</v>
      </c>
      <c r="F113" s="121"/>
      <c r="G113" s="120" t="s">
        <v>38</v>
      </c>
      <c r="H113" s="122"/>
      <c r="I113" s="123"/>
      <c r="J113" s="183"/>
    </row>
    <row r="114" spans="1:10" ht="15" customHeight="1" thickBot="1" x14ac:dyDescent="0.35">
      <c r="A114" s="240" t="s">
        <v>120</v>
      </c>
      <c r="B114" s="288" t="s">
        <v>122</v>
      </c>
      <c r="C114" s="114">
        <f>C120+C126+C132+C138+C144</f>
        <v>32.5</v>
      </c>
      <c r="D114" s="114">
        <f t="shared" ref="D114:E118" si="20">D120+D126+D132+D138+D144</f>
        <v>13511.4</v>
      </c>
      <c r="E114" s="114">
        <f t="shared" si="20"/>
        <v>325</v>
      </c>
      <c r="F114" s="59" t="s">
        <v>121</v>
      </c>
      <c r="G114" s="115" t="s">
        <v>33</v>
      </c>
      <c r="H114" s="116">
        <v>288724610</v>
      </c>
      <c r="I114" s="115">
        <v>0</v>
      </c>
    </row>
    <row r="115" spans="1:10" ht="15" thickBot="1" x14ac:dyDescent="0.35">
      <c r="A115" s="240"/>
      <c r="B115" s="289"/>
      <c r="C115" s="113">
        <f>C121+C127+C133+C139+C145</f>
        <v>964.3</v>
      </c>
      <c r="D115" s="114">
        <f t="shared" si="20"/>
        <v>0</v>
      </c>
      <c r="E115" s="114">
        <f t="shared" si="20"/>
        <v>0</v>
      </c>
      <c r="F115" s="117"/>
      <c r="G115" s="115" t="s">
        <v>36</v>
      </c>
      <c r="H115" s="118"/>
      <c r="I115" s="115"/>
    </row>
    <row r="116" spans="1:10" ht="15" thickBot="1" x14ac:dyDescent="0.35">
      <c r="A116" s="240"/>
      <c r="B116" s="289"/>
      <c r="C116" s="114">
        <f>C122+C128+C134+C140+C146</f>
        <v>7232.7</v>
      </c>
      <c r="D116" s="114">
        <f t="shared" si="20"/>
        <v>0</v>
      </c>
      <c r="E116" s="114">
        <f t="shared" si="20"/>
        <v>0</v>
      </c>
      <c r="F116" s="117"/>
      <c r="G116" s="115" t="s">
        <v>99</v>
      </c>
      <c r="H116" s="118"/>
      <c r="I116" s="115"/>
    </row>
    <row r="117" spans="1:10" ht="15" thickBot="1" x14ac:dyDescent="0.35">
      <c r="A117" s="240"/>
      <c r="B117" s="289"/>
      <c r="C117" s="114">
        <f>C123+C129+C135+C141+C147</f>
        <v>0</v>
      </c>
      <c r="D117" s="114">
        <f t="shared" si="20"/>
        <v>303</v>
      </c>
      <c r="E117" s="114">
        <f t="shared" si="20"/>
        <v>473.9</v>
      </c>
      <c r="F117" s="117"/>
      <c r="G117" s="115" t="s">
        <v>34</v>
      </c>
      <c r="H117" s="118"/>
      <c r="I117" s="115"/>
    </row>
    <row r="118" spans="1:10" ht="15" thickBot="1" x14ac:dyDescent="0.35">
      <c r="A118" s="240"/>
      <c r="B118" s="289"/>
      <c r="C118" s="113">
        <f>C124+C130+C136+C142+C148</f>
        <v>4419</v>
      </c>
      <c r="D118" s="114">
        <f t="shared" si="20"/>
        <v>3337</v>
      </c>
      <c r="E118" s="114">
        <f t="shared" si="20"/>
        <v>0</v>
      </c>
      <c r="F118" s="117"/>
      <c r="G118" s="115" t="s">
        <v>100</v>
      </c>
      <c r="H118" s="118"/>
      <c r="I118" s="115"/>
    </row>
    <row r="119" spans="1:10" ht="30" customHeight="1" thickBot="1" x14ac:dyDescent="0.35">
      <c r="A119" s="241"/>
      <c r="B119" s="290"/>
      <c r="C119" s="120">
        <f>SUM(C114:C118)</f>
        <v>12648.5</v>
      </c>
      <c r="D119" s="120">
        <f t="shared" ref="D119:E119" si="21">SUM(D114:D118)</f>
        <v>17151.400000000001</v>
      </c>
      <c r="E119" s="120">
        <f t="shared" si="21"/>
        <v>798.9</v>
      </c>
      <c r="F119" s="121"/>
      <c r="G119" s="120" t="s">
        <v>38</v>
      </c>
      <c r="H119" s="122"/>
      <c r="I119" s="123"/>
    </row>
    <row r="120" spans="1:10" ht="15" customHeight="1" thickBot="1" x14ac:dyDescent="0.35">
      <c r="A120" s="242"/>
      <c r="B120" s="237" t="s">
        <v>517</v>
      </c>
      <c r="C120" s="115"/>
      <c r="D120" s="115">
        <v>11993.8</v>
      </c>
      <c r="E120" s="115"/>
      <c r="F120" s="117"/>
      <c r="G120" s="115" t="s">
        <v>33</v>
      </c>
      <c r="H120" s="116">
        <v>288724610</v>
      </c>
      <c r="I120" s="115">
        <v>0</v>
      </c>
    </row>
    <row r="121" spans="1:10" ht="15" thickBot="1" x14ac:dyDescent="0.35">
      <c r="A121" s="240"/>
      <c r="B121" s="238"/>
      <c r="C121" s="115">
        <v>83.3</v>
      </c>
      <c r="D121" s="115"/>
      <c r="E121" s="115"/>
      <c r="F121" s="117"/>
      <c r="G121" s="115" t="s">
        <v>36</v>
      </c>
      <c r="H121" s="118"/>
      <c r="I121" s="115"/>
    </row>
    <row r="122" spans="1:10" ht="15" thickBot="1" x14ac:dyDescent="0.35">
      <c r="A122" s="240"/>
      <c r="B122" s="238"/>
      <c r="C122" s="115">
        <v>7232.7</v>
      </c>
      <c r="D122" s="115"/>
      <c r="E122" s="115"/>
      <c r="F122" s="117"/>
      <c r="G122" s="115" t="s">
        <v>99</v>
      </c>
      <c r="H122" s="118"/>
      <c r="I122" s="115"/>
    </row>
    <row r="123" spans="1:10" ht="15" thickBot="1" x14ac:dyDescent="0.35">
      <c r="A123" s="240"/>
      <c r="B123" s="238"/>
      <c r="C123" s="115"/>
      <c r="D123" s="115"/>
      <c r="E123" s="115"/>
      <c r="F123" s="117"/>
      <c r="G123" s="115" t="s">
        <v>34</v>
      </c>
      <c r="H123" s="118"/>
      <c r="I123" s="115"/>
    </row>
    <row r="124" spans="1:10" ht="15" thickBot="1" x14ac:dyDescent="0.35">
      <c r="A124" s="240"/>
      <c r="B124" s="238"/>
      <c r="C124" s="124">
        <v>2969</v>
      </c>
      <c r="D124" s="124">
        <v>3337</v>
      </c>
      <c r="E124" s="115"/>
      <c r="F124" s="117"/>
      <c r="G124" s="115" t="s">
        <v>100</v>
      </c>
      <c r="H124" s="118"/>
      <c r="I124" s="115"/>
    </row>
    <row r="125" spans="1:10" ht="52.2" customHeight="1" thickBot="1" x14ac:dyDescent="0.35">
      <c r="A125" s="241"/>
      <c r="B125" s="239"/>
      <c r="C125" s="123">
        <f>SUM(C120:C124)</f>
        <v>10285</v>
      </c>
      <c r="D125" s="123">
        <f t="shared" ref="D125:E125" si="22">SUM(D120:D124)</f>
        <v>15330.8</v>
      </c>
      <c r="E125" s="123">
        <f t="shared" si="22"/>
        <v>0</v>
      </c>
      <c r="F125" s="121"/>
      <c r="G125" s="120" t="s">
        <v>38</v>
      </c>
      <c r="H125" s="122"/>
      <c r="I125" s="115"/>
    </row>
    <row r="126" spans="1:10" ht="15" customHeight="1" thickBot="1" x14ac:dyDescent="0.35">
      <c r="A126" s="242"/>
      <c r="B126" s="237" t="s">
        <v>518</v>
      </c>
      <c r="C126" s="115">
        <v>0</v>
      </c>
      <c r="D126" s="115">
        <v>0</v>
      </c>
      <c r="E126" s="124">
        <v>325</v>
      </c>
      <c r="F126" s="117"/>
      <c r="G126" s="115" t="s">
        <v>33</v>
      </c>
      <c r="H126" s="116">
        <v>288724610</v>
      </c>
      <c r="I126" s="115">
        <v>0</v>
      </c>
    </row>
    <row r="127" spans="1:10" ht="15" thickBot="1" x14ac:dyDescent="0.35">
      <c r="A127" s="240"/>
      <c r="B127" s="238"/>
      <c r="C127" s="115"/>
      <c r="D127" s="115"/>
      <c r="E127" s="115"/>
      <c r="F127" s="117"/>
      <c r="G127" s="115" t="s">
        <v>36</v>
      </c>
      <c r="H127" s="118"/>
      <c r="I127" s="115"/>
    </row>
    <row r="128" spans="1:10" ht="15" thickBot="1" x14ac:dyDescent="0.35">
      <c r="A128" s="240"/>
      <c r="B128" s="238"/>
      <c r="C128" s="115"/>
      <c r="D128" s="115"/>
      <c r="E128" s="115"/>
      <c r="F128" s="117"/>
      <c r="G128" s="115" t="s">
        <v>99</v>
      </c>
      <c r="H128" s="118"/>
      <c r="I128" s="115"/>
    </row>
    <row r="129" spans="1:9" ht="15" thickBot="1" x14ac:dyDescent="0.35">
      <c r="A129" s="240"/>
      <c r="B129" s="238"/>
      <c r="C129" s="115">
        <v>0</v>
      </c>
      <c r="D129" s="115">
        <v>0</v>
      </c>
      <c r="E129" s="124">
        <v>450</v>
      </c>
      <c r="F129" s="117"/>
      <c r="G129" s="115" t="s">
        <v>34</v>
      </c>
      <c r="H129" s="118"/>
      <c r="I129" s="115"/>
    </row>
    <row r="130" spans="1:9" ht="15" thickBot="1" x14ac:dyDescent="0.35">
      <c r="A130" s="240"/>
      <c r="B130" s="238"/>
      <c r="C130" s="115"/>
      <c r="D130" s="115"/>
      <c r="E130" s="115"/>
      <c r="F130" s="117"/>
      <c r="G130" s="115" t="s">
        <v>100</v>
      </c>
      <c r="H130" s="118"/>
      <c r="I130" s="115"/>
    </row>
    <row r="131" spans="1:9" ht="24" customHeight="1" thickBot="1" x14ac:dyDescent="0.35">
      <c r="A131" s="241"/>
      <c r="B131" s="239"/>
      <c r="C131" s="125">
        <f>SUM(C126:C130)</f>
        <v>0</v>
      </c>
      <c r="D131" s="125">
        <f t="shared" ref="D131:E131" si="23">SUM(D126:D130)</f>
        <v>0</v>
      </c>
      <c r="E131" s="125">
        <f t="shared" si="23"/>
        <v>775</v>
      </c>
      <c r="F131" s="121"/>
      <c r="G131" s="120" t="s">
        <v>38</v>
      </c>
      <c r="H131" s="122"/>
      <c r="I131" s="123"/>
    </row>
    <row r="132" spans="1:9" ht="15" customHeight="1" thickBot="1" x14ac:dyDescent="0.35">
      <c r="A132" s="242"/>
      <c r="B132" s="237" t="s">
        <v>612</v>
      </c>
      <c r="C132" s="79"/>
      <c r="D132" s="165">
        <v>1370</v>
      </c>
      <c r="E132" s="79"/>
      <c r="F132" s="169"/>
      <c r="G132" s="79" t="s">
        <v>33</v>
      </c>
      <c r="H132" s="167">
        <v>288724610</v>
      </c>
      <c r="I132" s="79">
        <v>0</v>
      </c>
    </row>
    <row r="133" spans="1:9" ht="15" thickBot="1" x14ac:dyDescent="0.35">
      <c r="A133" s="240"/>
      <c r="B133" s="238"/>
      <c r="C133" s="124">
        <v>550</v>
      </c>
      <c r="D133" s="115"/>
      <c r="E133" s="115"/>
      <c r="F133" s="117"/>
      <c r="G133" s="115" t="s">
        <v>36</v>
      </c>
      <c r="H133" s="118"/>
      <c r="I133" s="115"/>
    </row>
    <row r="134" spans="1:9" ht="15" thickBot="1" x14ac:dyDescent="0.35">
      <c r="A134" s="240"/>
      <c r="B134" s="238"/>
      <c r="C134" s="115"/>
      <c r="D134" s="115"/>
      <c r="E134" s="115"/>
      <c r="F134" s="117"/>
      <c r="G134" s="115" t="s">
        <v>99</v>
      </c>
      <c r="H134" s="118"/>
      <c r="I134" s="115"/>
    </row>
    <row r="135" spans="1:9" ht="15" thickBot="1" x14ac:dyDescent="0.35">
      <c r="A135" s="240"/>
      <c r="B135" s="238"/>
      <c r="C135" s="115"/>
      <c r="D135" s="115"/>
      <c r="E135" s="115"/>
      <c r="F135" s="117"/>
      <c r="G135" s="115" t="s">
        <v>34</v>
      </c>
      <c r="H135" s="118"/>
      <c r="I135" s="115"/>
    </row>
    <row r="136" spans="1:9" ht="15" thickBot="1" x14ac:dyDescent="0.35">
      <c r="A136" s="240"/>
      <c r="B136" s="238"/>
      <c r="C136" s="124">
        <v>1450</v>
      </c>
      <c r="D136" s="115"/>
      <c r="E136" s="115"/>
      <c r="F136" s="117"/>
      <c r="G136" s="115" t="s">
        <v>100</v>
      </c>
      <c r="H136" s="118"/>
      <c r="I136" s="115"/>
    </row>
    <row r="137" spans="1:9" ht="25.2" customHeight="1" thickBot="1" x14ac:dyDescent="0.35">
      <c r="A137" s="241"/>
      <c r="B137" s="239"/>
      <c r="C137" s="123">
        <f>SUM(C132:C136)</f>
        <v>2000</v>
      </c>
      <c r="D137" s="123">
        <f t="shared" ref="D137:E137" si="24">SUM(D132:D136)</f>
        <v>1370</v>
      </c>
      <c r="E137" s="123">
        <f t="shared" si="24"/>
        <v>0</v>
      </c>
      <c r="F137" s="121"/>
      <c r="G137" s="120" t="s">
        <v>38</v>
      </c>
      <c r="H137" s="122"/>
      <c r="I137" s="123"/>
    </row>
    <row r="138" spans="1:9" ht="15" thickBot="1" x14ac:dyDescent="0.35">
      <c r="A138" s="240"/>
      <c r="B138" s="238" t="s">
        <v>613</v>
      </c>
      <c r="C138" s="115">
        <v>24.6</v>
      </c>
      <c r="D138" s="115">
        <v>117.6</v>
      </c>
      <c r="E138" s="115"/>
      <c r="F138" s="117"/>
      <c r="G138" s="115" t="s">
        <v>33</v>
      </c>
      <c r="H138" s="116">
        <v>288724610</v>
      </c>
      <c r="I138" s="115">
        <v>0</v>
      </c>
    </row>
    <row r="139" spans="1:9" ht="15" thickBot="1" x14ac:dyDescent="0.35">
      <c r="A139" s="240"/>
      <c r="B139" s="238"/>
      <c r="C139" s="115">
        <v>243.8</v>
      </c>
      <c r="D139" s="115"/>
      <c r="E139" s="115"/>
      <c r="F139" s="117"/>
      <c r="G139" s="115" t="s">
        <v>36</v>
      </c>
      <c r="H139" s="118"/>
      <c r="I139" s="115"/>
    </row>
    <row r="140" spans="1:9" ht="15" thickBot="1" x14ac:dyDescent="0.35">
      <c r="A140" s="240"/>
      <c r="B140" s="238"/>
      <c r="C140" s="115"/>
      <c r="D140" s="115"/>
      <c r="E140" s="115"/>
      <c r="F140" s="117"/>
      <c r="G140" s="115" t="s">
        <v>99</v>
      </c>
      <c r="H140" s="118"/>
      <c r="I140" s="115"/>
    </row>
    <row r="141" spans="1:9" ht="15" thickBot="1" x14ac:dyDescent="0.35">
      <c r="A141" s="240"/>
      <c r="B141" s="238"/>
      <c r="C141" s="115"/>
      <c r="D141" s="115">
        <v>226.9</v>
      </c>
      <c r="E141" s="115"/>
      <c r="F141" s="117"/>
      <c r="G141" s="115" t="s">
        <v>34</v>
      </c>
      <c r="H141" s="118"/>
      <c r="I141" s="115"/>
    </row>
    <row r="142" spans="1:9" ht="15" thickBot="1" x14ac:dyDescent="0.35">
      <c r="A142" s="240"/>
      <c r="B142" s="238"/>
      <c r="C142" s="115"/>
      <c r="D142" s="115"/>
      <c r="E142" s="115"/>
      <c r="F142" s="117"/>
      <c r="G142" s="115" t="s">
        <v>100</v>
      </c>
      <c r="H142" s="118"/>
      <c r="I142" s="115"/>
    </row>
    <row r="143" spans="1:9" ht="15" thickBot="1" x14ac:dyDescent="0.35">
      <c r="A143" s="241"/>
      <c r="B143" s="239"/>
      <c r="C143" s="123">
        <f>SUM(C138:C142)</f>
        <v>268.40000000000003</v>
      </c>
      <c r="D143" s="123">
        <f t="shared" ref="D143:E143" si="25">SUM(D138:D142)</f>
        <v>344.5</v>
      </c>
      <c r="E143" s="123">
        <f t="shared" si="25"/>
        <v>0</v>
      </c>
      <c r="F143" s="121"/>
      <c r="G143" s="120" t="s">
        <v>38</v>
      </c>
      <c r="H143" s="122"/>
      <c r="I143" s="123"/>
    </row>
    <row r="144" spans="1:9" ht="15" thickBot="1" x14ac:dyDescent="0.35">
      <c r="A144" s="240"/>
      <c r="B144" s="238" t="s">
        <v>614</v>
      </c>
      <c r="C144" s="115">
        <v>7.9</v>
      </c>
      <c r="D144" s="124">
        <v>30</v>
      </c>
      <c r="E144" s="115"/>
      <c r="F144" s="59"/>
      <c r="G144" s="115" t="s">
        <v>33</v>
      </c>
      <c r="H144" s="116">
        <v>288724610</v>
      </c>
      <c r="I144" s="115"/>
    </row>
    <row r="145" spans="1:10" ht="15" thickBot="1" x14ac:dyDescent="0.35">
      <c r="A145" s="240"/>
      <c r="B145" s="238"/>
      <c r="C145" s="115">
        <v>87.2</v>
      </c>
      <c r="D145" s="115"/>
      <c r="E145" s="115"/>
      <c r="F145" s="117"/>
      <c r="G145" s="115" t="s">
        <v>36</v>
      </c>
      <c r="H145" s="118"/>
      <c r="I145" s="115"/>
    </row>
    <row r="146" spans="1:10" ht="15" thickBot="1" x14ac:dyDescent="0.35">
      <c r="A146" s="240"/>
      <c r="B146" s="238"/>
      <c r="C146" s="115"/>
      <c r="D146" s="115"/>
      <c r="E146" s="115"/>
      <c r="F146" s="117"/>
      <c r="G146" s="115" t="s">
        <v>99</v>
      </c>
      <c r="H146" s="118"/>
      <c r="I146" s="115"/>
    </row>
    <row r="147" spans="1:10" ht="15" thickBot="1" x14ac:dyDescent="0.35">
      <c r="A147" s="240"/>
      <c r="B147" s="238"/>
      <c r="C147" s="115"/>
      <c r="D147" s="115">
        <v>76.099999999999994</v>
      </c>
      <c r="E147" s="115">
        <v>23.9</v>
      </c>
      <c r="F147" s="117"/>
      <c r="G147" s="115" t="s">
        <v>34</v>
      </c>
      <c r="H147" s="118"/>
      <c r="I147" s="115"/>
    </row>
    <row r="148" spans="1:10" ht="15" thickBot="1" x14ac:dyDescent="0.35">
      <c r="A148" s="240"/>
      <c r="B148" s="238"/>
      <c r="C148" s="115"/>
      <c r="D148" s="115"/>
      <c r="E148" s="115"/>
      <c r="F148" s="117"/>
      <c r="G148" s="115" t="s">
        <v>100</v>
      </c>
      <c r="H148" s="118"/>
      <c r="I148" s="115"/>
    </row>
    <row r="149" spans="1:10" ht="15" thickBot="1" x14ac:dyDescent="0.35">
      <c r="A149" s="241"/>
      <c r="B149" s="239"/>
      <c r="C149" s="123">
        <f>SUM(C144:C148)</f>
        <v>95.100000000000009</v>
      </c>
      <c r="D149" s="123">
        <f t="shared" ref="D149:E149" si="26">SUM(D144:D148)</f>
        <v>106.1</v>
      </c>
      <c r="E149" s="123">
        <f t="shared" si="26"/>
        <v>23.9</v>
      </c>
      <c r="F149" s="121"/>
      <c r="G149" s="120" t="s">
        <v>38</v>
      </c>
      <c r="H149" s="122"/>
      <c r="I149" s="123"/>
    </row>
    <row r="150" spans="1:10" ht="15" thickBot="1" x14ac:dyDescent="0.35">
      <c r="A150" s="119"/>
      <c r="B150" s="126" t="s">
        <v>123</v>
      </c>
      <c r="C150" s="127"/>
      <c r="D150" s="127"/>
      <c r="E150" s="127"/>
      <c r="F150" s="127"/>
      <c r="G150" s="114"/>
      <c r="H150" s="116"/>
      <c r="I150" s="116"/>
    </row>
    <row r="151" spans="1:10" ht="27" thickBot="1" x14ac:dyDescent="0.35">
      <c r="A151" s="105" t="s">
        <v>124</v>
      </c>
      <c r="B151" s="106" t="s">
        <v>128</v>
      </c>
      <c r="C151" s="107"/>
      <c r="D151" s="107"/>
      <c r="E151" s="107"/>
      <c r="F151" s="108" t="s">
        <v>127</v>
      </c>
      <c r="G151" s="106"/>
      <c r="H151" s="107"/>
      <c r="I151" s="107"/>
    </row>
    <row r="152" spans="1:10" ht="27" thickBot="1" x14ac:dyDescent="0.35">
      <c r="A152" s="109" t="s">
        <v>125</v>
      </c>
      <c r="B152" s="110" t="s">
        <v>130</v>
      </c>
      <c r="C152" s="111"/>
      <c r="D152" s="111"/>
      <c r="E152" s="111"/>
      <c r="F152" s="112" t="s">
        <v>129</v>
      </c>
      <c r="G152" s="110"/>
      <c r="H152" s="111"/>
      <c r="I152" s="111"/>
    </row>
    <row r="153" spans="1:10" ht="15" customHeight="1" thickBot="1" x14ac:dyDescent="0.35">
      <c r="A153" s="240" t="s">
        <v>126</v>
      </c>
      <c r="B153" s="246" t="s">
        <v>132</v>
      </c>
      <c r="C153" s="114">
        <f>C159*1</f>
        <v>500</v>
      </c>
      <c r="D153" s="114">
        <f t="shared" ref="D153:E157" si="27">D159*1</f>
        <v>0</v>
      </c>
      <c r="E153" s="114">
        <f t="shared" si="27"/>
        <v>0</v>
      </c>
      <c r="F153" s="59" t="s">
        <v>131</v>
      </c>
      <c r="G153" s="115" t="s">
        <v>33</v>
      </c>
      <c r="H153" s="116">
        <v>288724610</v>
      </c>
      <c r="I153" s="115">
        <v>0</v>
      </c>
    </row>
    <row r="154" spans="1:10" ht="15" thickBot="1" x14ac:dyDescent="0.35">
      <c r="A154" s="240"/>
      <c r="B154" s="247"/>
      <c r="C154" s="114">
        <f>C160*1</f>
        <v>3402.7</v>
      </c>
      <c r="D154" s="114">
        <f t="shared" si="27"/>
        <v>0</v>
      </c>
      <c r="E154" s="114">
        <f t="shared" si="27"/>
        <v>0</v>
      </c>
      <c r="F154" s="117"/>
      <c r="G154" s="115" t="s">
        <v>36</v>
      </c>
      <c r="H154" s="118"/>
      <c r="I154" s="115"/>
    </row>
    <row r="155" spans="1:10" ht="15" thickBot="1" x14ac:dyDescent="0.35">
      <c r="A155" s="240"/>
      <c r="B155" s="247"/>
      <c r="C155" s="114">
        <f>C161*1</f>
        <v>0</v>
      </c>
      <c r="D155" s="114">
        <f t="shared" si="27"/>
        <v>0</v>
      </c>
      <c r="E155" s="114">
        <f t="shared" si="27"/>
        <v>0</v>
      </c>
      <c r="F155" s="117"/>
      <c r="G155" s="115" t="s">
        <v>99</v>
      </c>
      <c r="H155" s="118"/>
      <c r="I155" s="115"/>
    </row>
    <row r="156" spans="1:10" ht="15" thickBot="1" x14ac:dyDescent="0.35">
      <c r="A156" s="240"/>
      <c r="B156" s="247"/>
      <c r="C156" s="114">
        <f>C162*1</f>
        <v>0</v>
      </c>
      <c r="D156" s="114">
        <f t="shared" si="27"/>
        <v>0</v>
      </c>
      <c r="E156" s="114">
        <f t="shared" si="27"/>
        <v>0</v>
      </c>
      <c r="F156" s="117"/>
      <c r="G156" s="115" t="s">
        <v>34</v>
      </c>
      <c r="H156" s="118"/>
      <c r="I156" s="115"/>
    </row>
    <row r="157" spans="1:10" ht="15" thickBot="1" x14ac:dyDescent="0.35">
      <c r="A157" s="240"/>
      <c r="B157" s="247"/>
      <c r="C157" s="114">
        <f>C163*1</f>
        <v>0</v>
      </c>
      <c r="D157" s="114">
        <f t="shared" si="27"/>
        <v>0</v>
      </c>
      <c r="E157" s="114">
        <f t="shared" si="27"/>
        <v>0</v>
      </c>
      <c r="F157" s="117"/>
      <c r="G157" s="115" t="s">
        <v>100</v>
      </c>
      <c r="H157" s="118"/>
      <c r="I157" s="115"/>
    </row>
    <row r="158" spans="1:10" ht="15" thickBot="1" x14ac:dyDescent="0.35">
      <c r="A158" s="241"/>
      <c r="B158" s="248"/>
      <c r="C158" s="120">
        <f>SUM(C153:C157)</f>
        <v>3902.7</v>
      </c>
      <c r="D158" s="120">
        <f t="shared" ref="D158:E158" si="28">SUM(D153:D157)</f>
        <v>0</v>
      </c>
      <c r="E158" s="120">
        <f t="shared" si="28"/>
        <v>0</v>
      </c>
      <c r="F158" s="121"/>
      <c r="G158" s="120" t="s">
        <v>38</v>
      </c>
      <c r="H158" s="122"/>
      <c r="I158" s="123"/>
    </row>
    <row r="159" spans="1:10" ht="15" customHeight="1" thickBot="1" x14ac:dyDescent="0.35">
      <c r="A159" s="240"/>
      <c r="B159" s="237" t="s">
        <v>615</v>
      </c>
      <c r="C159" s="124">
        <v>500</v>
      </c>
      <c r="D159" s="115">
        <v>0</v>
      </c>
      <c r="E159" s="115">
        <v>0</v>
      </c>
      <c r="F159" s="59"/>
      <c r="G159" s="115" t="s">
        <v>33</v>
      </c>
      <c r="H159" s="116">
        <v>248209780</v>
      </c>
      <c r="I159" s="115"/>
    </row>
    <row r="160" spans="1:10" ht="15" thickBot="1" x14ac:dyDescent="0.35">
      <c r="A160" s="240"/>
      <c r="B160" s="238"/>
      <c r="C160" s="115">
        <v>3402.7</v>
      </c>
      <c r="D160" s="115">
        <v>0</v>
      </c>
      <c r="E160" s="115">
        <v>0</v>
      </c>
      <c r="F160" s="117"/>
      <c r="G160" s="115" t="s">
        <v>36</v>
      </c>
      <c r="H160" s="118"/>
      <c r="I160" s="115"/>
      <c r="J160" s="183"/>
    </row>
    <row r="161" spans="1:9" ht="15" thickBot="1" x14ac:dyDescent="0.35">
      <c r="A161" s="240"/>
      <c r="B161" s="238"/>
      <c r="C161" s="115"/>
      <c r="D161" s="115"/>
      <c r="E161" s="115"/>
      <c r="F161" s="117"/>
      <c r="G161" s="115" t="s">
        <v>99</v>
      </c>
      <c r="H161" s="118"/>
      <c r="I161" s="115"/>
    </row>
    <row r="162" spans="1:9" ht="15" thickBot="1" x14ac:dyDescent="0.35">
      <c r="A162" s="240"/>
      <c r="B162" s="238"/>
      <c r="C162" s="115"/>
      <c r="D162" s="115"/>
      <c r="E162" s="115"/>
      <c r="F162" s="117"/>
      <c r="G162" s="115" t="s">
        <v>34</v>
      </c>
      <c r="H162" s="118"/>
      <c r="I162" s="115"/>
    </row>
    <row r="163" spans="1:9" ht="15" thickBot="1" x14ac:dyDescent="0.35">
      <c r="A163" s="240"/>
      <c r="B163" s="238"/>
      <c r="C163" s="115"/>
      <c r="D163" s="115"/>
      <c r="E163" s="115"/>
      <c r="F163" s="117"/>
      <c r="G163" s="115" t="s">
        <v>100</v>
      </c>
      <c r="H163" s="118"/>
      <c r="I163" s="115"/>
    </row>
    <row r="164" spans="1:9" ht="10.8" customHeight="1" thickBot="1" x14ac:dyDescent="0.35">
      <c r="A164" s="241"/>
      <c r="B164" s="239"/>
      <c r="C164" s="123">
        <f>SUM(C159:C163)</f>
        <v>3902.7</v>
      </c>
      <c r="D164" s="123">
        <f t="shared" ref="D164:E164" si="29">SUM(D159:D163)</f>
        <v>0</v>
      </c>
      <c r="E164" s="123">
        <f t="shared" si="29"/>
        <v>0</v>
      </c>
      <c r="F164" s="121"/>
      <c r="G164" s="120" t="s">
        <v>38</v>
      </c>
      <c r="H164" s="122"/>
      <c r="I164" s="123"/>
    </row>
    <row r="165" spans="1:9" ht="15" customHeight="1" thickBot="1" x14ac:dyDescent="0.35">
      <c r="A165" s="242" t="s">
        <v>133</v>
      </c>
      <c r="B165" s="246" t="s">
        <v>135</v>
      </c>
      <c r="C165" s="170">
        <f>C171+C177+C183+C189</f>
        <v>48.1</v>
      </c>
      <c r="D165" s="170">
        <f t="shared" ref="D165:E165" si="30">D171+D177+D183+D189</f>
        <v>0</v>
      </c>
      <c r="E165" s="170">
        <f t="shared" si="30"/>
        <v>0</v>
      </c>
      <c r="F165" s="166" t="s">
        <v>134</v>
      </c>
      <c r="G165" s="79" t="s">
        <v>33</v>
      </c>
      <c r="H165" s="167">
        <v>288724610</v>
      </c>
      <c r="I165" s="79">
        <v>0</v>
      </c>
    </row>
    <row r="166" spans="1:9" ht="15" thickBot="1" x14ac:dyDescent="0.35">
      <c r="A166" s="240"/>
      <c r="B166" s="247"/>
      <c r="C166" s="170">
        <f t="shared" ref="C166:E170" si="31">C172+C178+C184+C190</f>
        <v>0</v>
      </c>
      <c r="D166" s="170">
        <f t="shared" si="31"/>
        <v>0</v>
      </c>
      <c r="E166" s="170">
        <f t="shared" si="31"/>
        <v>0</v>
      </c>
      <c r="F166" s="117"/>
      <c r="G166" s="115" t="s">
        <v>36</v>
      </c>
      <c r="H166" s="118"/>
      <c r="I166" s="115"/>
    </row>
    <row r="167" spans="1:9" ht="15" thickBot="1" x14ac:dyDescent="0.35">
      <c r="A167" s="240"/>
      <c r="B167" s="247"/>
      <c r="C167" s="170">
        <f t="shared" si="31"/>
        <v>0</v>
      </c>
      <c r="D167" s="170">
        <f t="shared" si="31"/>
        <v>0</v>
      </c>
      <c r="E167" s="170">
        <f t="shared" si="31"/>
        <v>0</v>
      </c>
      <c r="F167" s="117"/>
      <c r="G167" s="115" t="s">
        <v>99</v>
      </c>
      <c r="H167" s="118"/>
      <c r="I167" s="115"/>
    </row>
    <row r="168" spans="1:9" ht="15" thickBot="1" x14ac:dyDescent="0.35">
      <c r="A168" s="240"/>
      <c r="B168" s="247"/>
      <c r="C168" s="170">
        <f>C174+C180+C186+C192</f>
        <v>82.3</v>
      </c>
      <c r="D168" s="170">
        <f t="shared" si="31"/>
        <v>0</v>
      </c>
      <c r="E168" s="170">
        <f t="shared" si="31"/>
        <v>0</v>
      </c>
      <c r="F168" s="117"/>
      <c r="G168" s="115" t="s">
        <v>34</v>
      </c>
      <c r="H168" s="118"/>
      <c r="I168" s="115"/>
    </row>
    <row r="169" spans="1:9" ht="15" thickBot="1" x14ac:dyDescent="0.35">
      <c r="A169" s="240"/>
      <c r="B169" s="247"/>
      <c r="C169" s="170">
        <f t="shared" si="31"/>
        <v>0</v>
      </c>
      <c r="D169" s="170">
        <f t="shared" si="31"/>
        <v>0</v>
      </c>
      <c r="E169" s="170">
        <f t="shared" si="31"/>
        <v>0</v>
      </c>
      <c r="F169" s="117"/>
      <c r="G169" s="115" t="s">
        <v>100</v>
      </c>
      <c r="H169" s="118"/>
      <c r="I169" s="115"/>
    </row>
    <row r="170" spans="1:9" ht="12" customHeight="1" thickBot="1" x14ac:dyDescent="0.35">
      <c r="A170" s="241"/>
      <c r="B170" s="248"/>
      <c r="C170" s="170">
        <f t="shared" si="31"/>
        <v>130.4</v>
      </c>
      <c r="D170" s="170">
        <f t="shared" si="31"/>
        <v>0</v>
      </c>
      <c r="E170" s="170">
        <f t="shared" si="31"/>
        <v>0</v>
      </c>
      <c r="F170" s="121"/>
      <c r="G170" s="120" t="s">
        <v>38</v>
      </c>
      <c r="H170" s="122"/>
      <c r="I170" s="123"/>
    </row>
    <row r="171" spans="1:9" ht="15" customHeight="1" thickBot="1" x14ac:dyDescent="0.35">
      <c r="A171" s="242"/>
      <c r="B171" s="237" t="s">
        <v>519</v>
      </c>
      <c r="C171" s="115">
        <v>0</v>
      </c>
      <c r="D171" s="115"/>
      <c r="E171" s="115"/>
      <c r="F171" s="117"/>
      <c r="G171" s="115" t="s">
        <v>33</v>
      </c>
      <c r="H171" s="116">
        <v>288724610</v>
      </c>
      <c r="I171" s="115">
        <v>0</v>
      </c>
    </row>
    <row r="172" spans="1:9" ht="15" thickBot="1" x14ac:dyDescent="0.35">
      <c r="A172" s="240"/>
      <c r="B172" s="238"/>
      <c r="C172" s="115"/>
      <c r="D172" s="115"/>
      <c r="E172" s="115"/>
      <c r="F172" s="117"/>
      <c r="G172" s="115" t="s">
        <v>36</v>
      </c>
      <c r="H172" s="118"/>
      <c r="I172" s="115"/>
    </row>
    <row r="173" spans="1:9" ht="15" thickBot="1" x14ac:dyDescent="0.35">
      <c r="A173" s="240"/>
      <c r="B173" s="238"/>
      <c r="C173" s="115"/>
      <c r="D173" s="115"/>
      <c r="E173" s="115"/>
      <c r="F173" s="117"/>
      <c r="G173" s="115" t="s">
        <v>99</v>
      </c>
      <c r="H173" s="118"/>
      <c r="I173" s="115"/>
    </row>
    <row r="174" spans="1:9" ht="15" thickBot="1" x14ac:dyDescent="0.35">
      <c r="A174" s="240"/>
      <c r="B174" s="238"/>
      <c r="C174" s="115">
        <v>31.7</v>
      </c>
      <c r="D174" s="115">
        <v>0</v>
      </c>
      <c r="E174" s="115">
        <v>0</v>
      </c>
      <c r="F174" s="59"/>
      <c r="G174" s="115" t="s">
        <v>34</v>
      </c>
      <c r="H174" s="118"/>
      <c r="I174" s="115"/>
    </row>
    <row r="175" spans="1:9" ht="15" thickBot="1" x14ac:dyDescent="0.35">
      <c r="A175" s="240"/>
      <c r="B175" s="238"/>
      <c r="C175" s="115"/>
      <c r="D175" s="115"/>
      <c r="E175" s="115"/>
      <c r="F175" s="117"/>
      <c r="G175" s="115" t="s">
        <v>100</v>
      </c>
      <c r="H175" s="118"/>
      <c r="I175" s="115"/>
    </row>
    <row r="176" spans="1:9" ht="15" thickBot="1" x14ac:dyDescent="0.35">
      <c r="A176" s="241"/>
      <c r="B176" s="239"/>
      <c r="C176" s="123">
        <f>SUM(C171:C175)</f>
        <v>31.7</v>
      </c>
      <c r="D176" s="123">
        <f t="shared" ref="D176:E176" si="32">SUM(D171:D175)</f>
        <v>0</v>
      </c>
      <c r="E176" s="123">
        <f t="shared" si="32"/>
        <v>0</v>
      </c>
      <c r="F176" s="121"/>
      <c r="G176" s="120" t="s">
        <v>38</v>
      </c>
      <c r="H176" s="122"/>
      <c r="I176" s="123"/>
    </row>
    <row r="177" spans="1:10" ht="15" customHeight="1" thickBot="1" x14ac:dyDescent="0.35">
      <c r="A177" s="240"/>
      <c r="B177" s="237" t="s">
        <v>616</v>
      </c>
      <c r="C177" s="115">
        <v>0</v>
      </c>
      <c r="D177" s="115"/>
      <c r="E177" s="115"/>
      <c r="F177" s="59"/>
      <c r="G177" s="115" t="s">
        <v>33</v>
      </c>
      <c r="H177" s="116"/>
      <c r="I177" s="115"/>
    </row>
    <row r="178" spans="1:10" ht="15" thickBot="1" x14ac:dyDescent="0.35">
      <c r="A178" s="240"/>
      <c r="B178" s="238"/>
      <c r="C178" s="115"/>
      <c r="D178" s="115"/>
      <c r="E178" s="115"/>
      <c r="F178" s="117"/>
      <c r="G178" s="115" t="s">
        <v>36</v>
      </c>
      <c r="H178" s="118"/>
      <c r="I178" s="115"/>
    </row>
    <row r="179" spans="1:10" ht="15" thickBot="1" x14ac:dyDescent="0.35">
      <c r="A179" s="240"/>
      <c r="B179" s="238"/>
      <c r="C179" s="115"/>
      <c r="D179" s="115"/>
      <c r="E179" s="115"/>
      <c r="F179" s="117"/>
      <c r="G179" s="115" t="s">
        <v>99</v>
      </c>
      <c r="H179" s="118"/>
      <c r="I179" s="115"/>
    </row>
    <row r="180" spans="1:10" ht="15" thickBot="1" x14ac:dyDescent="0.35">
      <c r="A180" s="240"/>
      <c r="B180" s="238"/>
      <c r="C180" s="115">
        <v>0</v>
      </c>
      <c r="D180" s="115"/>
      <c r="E180" s="115"/>
      <c r="F180" s="117"/>
      <c r="G180" s="115" t="s">
        <v>34</v>
      </c>
      <c r="H180" s="118"/>
      <c r="I180" s="115"/>
    </row>
    <row r="181" spans="1:10" ht="15" thickBot="1" x14ac:dyDescent="0.35">
      <c r="A181" s="240"/>
      <c r="B181" s="238"/>
      <c r="C181" s="115"/>
      <c r="D181" s="115"/>
      <c r="E181" s="115"/>
      <c r="F181" s="117"/>
      <c r="G181" s="115" t="s">
        <v>100</v>
      </c>
      <c r="H181" s="118"/>
      <c r="I181" s="115"/>
    </row>
    <row r="182" spans="1:10" ht="15" thickBot="1" x14ac:dyDescent="0.35">
      <c r="A182" s="241"/>
      <c r="B182" s="239"/>
      <c r="C182" s="123">
        <f>SUM(C177:C181)</f>
        <v>0</v>
      </c>
      <c r="D182" s="123">
        <f>SUM(D177:D181)</f>
        <v>0</v>
      </c>
      <c r="E182" s="123">
        <f>SUM(E177:E181)</f>
        <v>0</v>
      </c>
      <c r="F182" s="121"/>
      <c r="G182" s="120" t="s">
        <v>38</v>
      </c>
      <c r="H182" s="122"/>
      <c r="I182" s="123"/>
    </row>
    <row r="183" spans="1:10" ht="24.6" customHeight="1" thickBot="1" x14ac:dyDescent="0.35">
      <c r="A183" s="240"/>
      <c r="B183" s="237" t="s">
        <v>636</v>
      </c>
      <c r="C183" s="115">
        <v>48.1</v>
      </c>
      <c r="D183" s="115"/>
      <c r="E183" s="115"/>
      <c r="F183" s="59"/>
      <c r="G183" s="115" t="s">
        <v>33</v>
      </c>
      <c r="H183" s="116" t="s">
        <v>640</v>
      </c>
      <c r="I183" s="115"/>
      <c r="J183" s="183"/>
    </row>
    <row r="184" spans="1:10" ht="15" thickBot="1" x14ac:dyDescent="0.35">
      <c r="A184" s="240"/>
      <c r="B184" s="238"/>
      <c r="C184" s="115"/>
      <c r="D184" s="115"/>
      <c r="E184" s="115"/>
      <c r="F184" s="117"/>
      <c r="G184" s="115" t="s">
        <v>36</v>
      </c>
      <c r="H184" s="118"/>
      <c r="I184" s="115"/>
      <c r="J184" s="184"/>
    </row>
    <row r="185" spans="1:10" ht="15" thickBot="1" x14ac:dyDescent="0.35">
      <c r="A185" s="240"/>
      <c r="B185" s="238"/>
      <c r="C185" s="115"/>
      <c r="D185" s="115"/>
      <c r="E185" s="115"/>
      <c r="F185" s="117"/>
      <c r="G185" s="115" t="s">
        <v>99</v>
      </c>
      <c r="H185" s="118"/>
      <c r="I185" s="115"/>
      <c r="J185" s="184"/>
    </row>
    <row r="186" spans="1:10" ht="15" thickBot="1" x14ac:dyDescent="0.35">
      <c r="A186" s="240"/>
      <c r="B186" s="238"/>
      <c r="C186" s="115">
        <v>50.6</v>
      </c>
      <c r="D186" s="115"/>
      <c r="E186" s="115"/>
      <c r="F186" s="117"/>
      <c r="G186" s="115" t="s">
        <v>34</v>
      </c>
      <c r="H186" s="185"/>
      <c r="I186" s="115"/>
      <c r="J186" s="183"/>
    </row>
    <row r="187" spans="1:10" ht="15" thickBot="1" x14ac:dyDescent="0.35">
      <c r="A187" s="240"/>
      <c r="B187" s="238"/>
      <c r="C187" s="115"/>
      <c r="D187" s="115"/>
      <c r="E187" s="115"/>
      <c r="F187" s="117"/>
      <c r="G187" s="115" t="s">
        <v>100</v>
      </c>
      <c r="H187" s="118"/>
      <c r="I187" s="115"/>
      <c r="J187" s="183"/>
    </row>
    <row r="188" spans="1:10" ht="15" thickBot="1" x14ac:dyDescent="0.35">
      <c r="A188" s="241"/>
      <c r="B188" s="239"/>
      <c r="C188" s="123">
        <f>SUM(C183:C187)</f>
        <v>98.7</v>
      </c>
      <c r="D188" s="123">
        <f>SUM(D183:D187)</f>
        <v>0</v>
      </c>
      <c r="E188" s="123">
        <f>SUM(E183:E187)</f>
        <v>0</v>
      </c>
      <c r="F188" s="121"/>
      <c r="G188" s="120" t="s">
        <v>38</v>
      </c>
      <c r="H188" s="122"/>
      <c r="I188" s="123"/>
    </row>
    <row r="189" spans="1:10" ht="15" customHeight="1" thickBot="1" x14ac:dyDescent="0.35">
      <c r="A189" s="242"/>
      <c r="B189" s="237" t="s">
        <v>650</v>
      </c>
      <c r="C189" s="115"/>
      <c r="D189" s="115"/>
      <c r="E189" s="115"/>
      <c r="F189" s="117"/>
      <c r="G189" s="115" t="s">
        <v>33</v>
      </c>
      <c r="H189" s="116">
        <v>288724610</v>
      </c>
      <c r="I189" s="115">
        <v>0</v>
      </c>
    </row>
    <row r="190" spans="1:10" ht="15" thickBot="1" x14ac:dyDescent="0.35">
      <c r="A190" s="240"/>
      <c r="B190" s="238"/>
      <c r="C190" s="115"/>
      <c r="D190" s="115"/>
      <c r="E190" s="115"/>
      <c r="F190" s="117"/>
      <c r="G190" s="115" t="s">
        <v>36</v>
      </c>
      <c r="H190" s="118"/>
      <c r="I190" s="115"/>
    </row>
    <row r="191" spans="1:10" ht="15" thickBot="1" x14ac:dyDescent="0.35">
      <c r="A191" s="240"/>
      <c r="B191" s="238"/>
      <c r="C191" s="115"/>
      <c r="D191" s="115"/>
      <c r="E191" s="115"/>
      <c r="F191" s="117"/>
      <c r="G191" s="115" t="s">
        <v>99</v>
      </c>
      <c r="H191" s="118"/>
      <c r="I191" s="115"/>
    </row>
    <row r="192" spans="1:10" ht="15" thickBot="1" x14ac:dyDescent="0.35">
      <c r="A192" s="240"/>
      <c r="B192" s="238"/>
      <c r="C192" s="115"/>
      <c r="D192" s="115"/>
      <c r="E192" s="115"/>
      <c r="F192" s="59"/>
      <c r="G192" s="115" t="s">
        <v>34</v>
      </c>
      <c r="H192" s="118"/>
      <c r="I192" s="115"/>
    </row>
    <row r="193" spans="1:10" ht="15" thickBot="1" x14ac:dyDescent="0.35">
      <c r="A193" s="240"/>
      <c r="B193" s="238"/>
      <c r="C193" s="115"/>
      <c r="D193" s="115"/>
      <c r="E193" s="115"/>
      <c r="F193" s="117"/>
      <c r="G193" s="115" t="s">
        <v>100</v>
      </c>
      <c r="H193" s="118"/>
      <c r="I193" s="115"/>
    </row>
    <row r="194" spans="1:10" ht="15" thickBot="1" x14ac:dyDescent="0.35">
      <c r="A194" s="241"/>
      <c r="B194" s="239"/>
      <c r="C194" s="123">
        <f>SUM(C189:C193)</f>
        <v>0</v>
      </c>
      <c r="D194" s="123">
        <f t="shared" ref="D194:E194" si="33">SUM(D189:D193)</f>
        <v>0</v>
      </c>
      <c r="E194" s="123">
        <f t="shared" si="33"/>
        <v>0</v>
      </c>
      <c r="F194" s="121"/>
      <c r="G194" s="120" t="s">
        <v>38</v>
      </c>
      <c r="H194" s="122"/>
      <c r="I194" s="123"/>
    </row>
    <row r="195" spans="1:10" ht="27" thickBot="1" x14ac:dyDescent="0.35">
      <c r="A195" s="105" t="s">
        <v>124</v>
      </c>
      <c r="B195" s="106" t="s">
        <v>128</v>
      </c>
      <c r="C195" s="107"/>
      <c r="D195" s="107"/>
      <c r="E195" s="107"/>
      <c r="F195" s="108" t="s">
        <v>127</v>
      </c>
      <c r="G195" s="106"/>
      <c r="H195" s="107"/>
      <c r="I195" s="107"/>
    </row>
    <row r="196" spans="1:10" ht="27" thickBot="1" x14ac:dyDescent="0.35">
      <c r="A196" s="109" t="s">
        <v>137</v>
      </c>
      <c r="B196" s="110" t="s">
        <v>139</v>
      </c>
      <c r="C196" s="111"/>
      <c r="D196" s="111"/>
      <c r="E196" s="111"/>
      <c r="F196" s="112" t="s">
        <v>138</v>
      </c>
      <c r="G196" s="110"/>
      <c r="H196" s="111"/>
      <c r="I196" s="111"/>
    </row>
    <row r="197" spans="1:10" ht="15" thickBot="1" x14ac:dyDescent="0.35">
      <c r="A197" s="240" t="s">
        <v>140</v>
      </c>
      <c r="B197" s="246" t="s">
        <v>142</v>
      </c>
      <c r="C197" s="114">
        <f>C203*1</f>
        <v>0</v>
      </c>
      <c r="D197" s="114">
        <f t="shared" ref="D197:E201" si="34">D203*1</f>
        <v>0</v>
      </c>
      <c r="E197" s="114">
        <f t="shared" si="34"/>
        <v>0</v>
      </c>
      <c r="F197" s="59" t="s">
        <v>141</v>
      </c>
      <c r="G197" s="115" t="s">
        <v>33</v>
      </c>
      <c r="H197" s="116">
        <v>288724610</v>
      </c>
      <c r="I197" s="115">
        <v>0</v>
      </c>
    </row>
    <row r="198" spans="1:10" ht="15" thickBot="1" x14ac:dyDescent="0.35">
      <c r="A198" s="240"/>
      <c r="B198" s="247"/>
      <c r="C198" s="114">
        <f>C204*1</f>
        <v>0</v>
      </c>
      <c r="D198" s="114">
        <f t="shared" si="34"/>
        <v>0</v>
      </c>
      <c r="E198" s="114">
        <f t="shared" si="34"/>
        <v>0</v>
      </c>
      <c r="F198" s="117"/>
      <c r="G198" s="115" t="s">
        <v>36</v>
      </c>
      <c r="H198" s="118"/>
      <c r="I198" s="115"/>
    </row>
    <row r="199" spans="1:10" ht="15" thickBot="1" x14ac:dyDescent="0.35">
      <c r="A199" s="240"/>
      <c r="B199" s="247"/>
      <c r="C199" s="114">
        <f>C205*1</f>
        <v>0</v>
      </c>
      <c r="D199" s="114">
        <f t="shared" si="34"/>
        <v>0</v>
      </c>
      <c r="E199" s="114">
        <f t="shared" si="34"/>
        <v>0</v>
      </c>
      <c r="F199" s="117"/>
      <c r="G199" s="115" t="s">
        <v>99</v>
      </c>
      <c r="H199" s="118"/>
      <c r="I199" s="115"/>
    </row>
    <row r="200" spans="1:10" ht="15" thickBot="1" x14ac:dyDescent="0.35">
      <c r="A200" s="240"/>
      <c r="B200" s="247"/>
      <c r="C200" s="114">
        <f>C206*1</f>
        <v>0</v>
      </c>
      <c r="D200" s="114">
        <f t="shared" si="34"/>
        <v>0</v>
      </c>
      <c r="E200" s="114">
        <f t="shared" si="34"/>
        <v>0</v>
      </c>
      <c r="F200" s="117"/>
      <c r="G200" s="115" t="s">
        <v>34</v>
      </c>
      <c r="H200" s="118"/>
      <c r="I200" s="115"/>
    </row>
    <row r="201" spans="1:10" ht="15" thickBot="1" x14ac:dyDescent="0.35">
      <c r="A201" s="240"/>
      <c r="B201" s="247"/>
      <c r="C201" s="114">
        <f>C207*1</f>
        <v>0</v>
      </c>
      <c r="D201" s="114">
        <f t="shared" si="34"/>
        <v>0</v>
      </c>
      <c r="E201" s="114">
        <f t="shared" si="34"/>
        <v>0</v>
      </c>
      <c r="F201" s="117"/>
      <c r="G201" s="115" t="s">
        <v>100</v>
      </c>
      <c r="H201" s="118"/>
      <c r="I201" s="115"/>
    </row>
    <row r="202" spans="1:10" ht="15" thickBot="1" x14ac:dyDescent="0.35">
      <c r="A202" s="241"/>
      <c r="B202" s="248"/>
      <c r="C202" s="120">
        <f>SUM(C197:C201)</f>
        <v>0</v>
      </c>
      <c r="D202" s="120">
        <f t="shared" ref="D202:E202" si="35">SUM(D197:D201)</f>
        <v>0</v>
      </c>
      <c r="E202" s="120">
        <f t="shared" si="35"/>
        <v>0</v>
      </c>
      <c r="F202" s="121"/>
      <c r="G202" s="120" t="s">
        <v>38</v>
      </c>
      <c r="H202" s="122"/>
      <c r="I202" s="123"/>
    </row>
    <row r="203" spans="1:10" ht="15" thickBot="1" x14ac:dyDescent="0.35">
      <c r="A203" s="242"/>
      <c r="B203" s="237" t="s">
        <v>649</v>
      </c>
      <c r="C203" s="79"/>
      <c r="D203" s="79"/>
      <c r="E203" s="79"/>
      <c r="F203" s="166"/>
      <c r="G203" s="79" t="s">
        <v>33</v>
      </c>
      <c r="H203" s="116">
        <v>288724610</v>
      </c>
      <c r="I203" s="115">
        <v>0</v>
      </c>
      <c r="J203" s="182"/>
    </row>
    <row r="204" spans="1:10" ht="15" thickBot="1" x14ac:dyDescent="0.35">
      <c r="A204" s="240"/>
      <c r="B204" s="238"/>
      <c r="C204" s="115"/>
      <c r="D204" s="115"/>
      <c r="E204" s="115"/>
      <c r="F204" s="117"/>
      <c r="G204" s="115" t="s">
        <v>36</v>
      </c>
      <c r="H204" s="118"/>
      <c r="I204" s="115"/>
    </row>
    <row r="205" spans="1:10" ht="15" thickBot="1" x14ac:dyDescent="0.35">
      <c r="A205" s="240"/>
      <c r="B205" s="238"/>
      <c r="C205" s="115"/>
      <c r="D205" s="115"/>
      <c r="E205" s="115"/>
      <c r="F205" s="117"/>
      <c r="G205" s="115" t="s">
        <v>99</v>
      </c>
      <c r="H205" s="118"/>
      <c r="I205" s="115"/>
    </row>
    <row r="206" spans="1:10" ht="15" thickBot="1" x14ac:dyDescent="0.35">
      <c r="A206" s="240"/>
      <c r="B206" s="238"/>
      <c r="C206" s="115"/>
      <c r="D206" s="115"/>
      <c r="E206" s="115"/>
      <c r="F206" s="117"/>
      <c r="G206" s="115" t="s">
        <v>34</v>
      </c>
      <c r="H206" s="118"/>
      <c r="I206" s="115"/>
    </row>
    <row r="207" spans="1:10" ht="15" thickBot="1" x14ac:dyDescent="0.35">
      <c r="A207" s="240"/>
      <c r="B207" s="238"/>
      <c r="C207" s="115"/>
      <c r="D207" s="115"/>
      <c r="E207" s="115"/>
      <c r="F207" s="117"/>
      <c r="G207" s="115" t="s">
        <v>100</v>
      </c>
      <c r="H207" s="118"/>
      <c r="I207" s="115"/>
    </row>
    <row r="208" spans="1:10" ht="15" thickBot="1" x14ac:dyDescent="0.35">
      <c r="A208" s="241"/>
      <c r="B208" s="239"/>
      <c r="C208" s="123">
        <f>SUM(C203:C207)</f>
        <v>0</v>
      </c>
      <c r="D208" s="123">
        <f t="shared" ref="D208:E208" si="36">SUM(D203:D207)</f>
        <v>0</v>
      </c>
      <c r="E208" s="123">
        <f t="shared" si="36"/>
        <v>0</v>
      </c>
      <c r="F208" s="121"/>
      <c r="G208" s="120" t="s">
        <v>38</v>
      </c>
      <c r="H208" s="122"/>
      <c r="I208" s="123"/>
    </row>
    <row r="209" spans="1:9" ht="15" thickBot="1" x14ac:dyDescent="0.35">
      <c r="A209" s="119"/>
      <c r="B209" s="126" t="s">
        <v>136</v>
      </c>
      <c r="C209" s="127"/>
      <c r="D209" s="127"/>
      <c r="E209" s="127"/>
      <c r="F209" s="127"/>
      <c r="G209" s="114"/>
      <c r="H209" s="116"/>
      <c r="I209" s="116"/>
    </row>
    <row r="210" spans="1:9" ht="27" thickBot="1" x14ac:dyDescent="0.35">
      <c r="A210" s="105" t="s">
        <v>143</v>
      </c>
      <c r="B210" s="106" t="s">
        <v>147</v>
      </c>
      <c r="C210" s="107"/>
      <c r="D210" s="107"/>
      <c r="E210" s="107"/>
      <c r="F210" s="108" t="s">
        <v>146</v>
      </c>
      <c r="G210" s="106"/>
      <c r="H210" s="107"/>
      <c r="I210" s="107"/>
    </row>
    <row r="211" spans="1:9" ht="27" thickBot="1" x14ac:dyDescent="0.35">
      <c r="A211" s="109" t="s">
        <v>144</v>
      </c>
      <c r="B211" s="110" t="s">
        <v>149</v>
      </c>
      <c r="C211" s="111"/>
      <c r="D211" s="111"/>
      <c r="E211" s="111"/>
      <c r="F211" s="112" t="s">
        <v>148</v>
      </c>
      <c r="G211" s="110"/>
      <c r="H211" s="111"/>
      <c r="I211" s="111"/>
    </row>
    <row r="212" spans="1:9" ht="15" customHeight="1" thickBot="1" x14ac:dyDescent="0.35">
      <c r="A212" s="240" t="s">
        <v>145</v>
      </c>
      <c r="B212" s="246" t="s">
        <v>151</v>
      </c>
      <c r="C212" s="114">
        <f>C218+C224+C230+C236+C242+C248+C254+C260+C266+C272</f>
        <v>4.9000000000000004</v>
      </c>
      <c r="D212" s="114">
        <f t="shared" ref="D212:E212" si="37">D218+D224+D230+D236+D242+D248+D254+D260+D266+D272</f>
        <v>4.9000000000000004</v>
      </c>
      <c r="E212" s="114">
        <f t="shared" si="37"/>
        <v>0</v>
      </c>
      <c r="F212" s="59" t="s">
        <v>150</v>
      </c>
      <c r="G212" s="115" t="s">
        <v>33</v>
      </c>
      <c r="H212" s="116">
        <v>288724610</v>
      </c>
      <c r="I212" s="115">
        <v>0</v>
      </c>
    </row>
    <row r="213" spans="1:9" ht="15" thickBot="1" x14ac:dyDescent="0.35">
      <c r="A213" s="240"/>
      <c r="B213" s="247"/>
      <c r="C213" s="113">
        <f>C219+C225+C231+C237+C243+C249+C255+C261+C267+C273</f>
        <v>32.1</v>
      </c>
      <c r="D213" s="113">
        <f t="shared" ref="D213:E213" si="38">D219+D225+D231+D237+D243+D249+D255+D261+D267+D273</f>
        <v>0</v>
      </c>
      <c r="E213" s="113">
        <f t="shared" si="38"/>
        <v>0</v>
      </c>
      <c r="F213" s="117"/>
      <c r="G213" s="115" t="s">
        <v>36</v>
      </c>
      <c r="H213" s="118"/>
      <c r="I213" s="115"/>
    </row>
    <row r="214" spans="1:9" ht="15" thickBot="1" x14ac:dyDescent="0.35">
      <c r="A214" s="240"/>
      <c r="B214" s="247"/>
      <c r="C214" s="114">
        <f>C220+C226+C232+C238+C244+C250+C256+C262+C268+C274</f>
        <v>0</v>
      </c>
      <c r="D214" s="114">
        <f t="shared" ref="D214:E214" si="39">D220+D226+D232+D238+D244+D250+D256+D262+D268+D274</f>
        <v>0</v>
      </c>
      <c r="E214" s="114">
        <f t="shared" si="39"/>
        <v>0</v>
      </c>
      <c r="F214" s="117"/>
      <c r="G214" s="115" t="s">
        <v>99</v>
      </c>
      <c r="H214" s="118"/>
      <c r="I214" s="115"/>
    </row>
    <row r="215" spans="1:9" ht="15" thickBot="1" x14ac:dyDescent="0.35">
      <c r="A215" s="240"/>
      <c r="B215" s="247"/>
      <c r="C215" s="113">
        <f>C221+C227+C233+C239+C245+C251+C257+C263+C269+C275</f>
        <v>82.300000000000011</v>
      </c>
      <c r="D215" s="113">
        <f t="shared" ref="D215:E215" si="40">D221+D227+D233+D239+D245+D251+D257+D263+D269+D275</f>
        <v>51.7</v>
      </c>
      <c r="E215" s="113">
        <f t="shared" si="40"/>
        <v>29.9</v>
      </c>
      <c r="F215" s="117"/>
      <c r="G215" s="115" t="s">
        <v>34</v>
      </c>
      <c r="H215" s="118"/>
      <c r="I215" s="115"/>
    </row>
    <row r="216" spans="1:9" ht="15" thickBot="1" x14ac:dyDescent="0.35">
      <c r="A216" s="240"/>
      <c r="B216" s="247"/>
      <c r="C216" s="113">
        <f>C222+C228+C234+C240+C246+C252+C258+C264+C270+C276</f>
        <v>0</v>
      </c>
      <c r="D216" s="113">
        <f t="shared" ref="D216:E216" si="41">D222+D228+D234+D240+D246+D252+D258+D264+D270+D276</f>
        <v>0</v>
      </c>
      <c r="E216" s="113">
        <f t="shared" si="41"/>
        <v>0</v>
      </c>
      <c r="F216" s="117"/>
      <c r="G216" s="115" t="s">
        <v>100</v>
      </c>
      <c r="H216" s="118"/>
      <c r="I216" s="115"/>
    </row>
    <row r="217" spans="1:9" ht="26.4" customHeight="1" thickBot="1" x14ac:dyDescent="0.35">
      <c r="A217" s="241"/>
      <c r="B217" s="248"/>
      <c r="C217" s="120">
        <f>SUM(C212:C216)</f>
        <v>119.30000000000001</v>
      </c>
      <c r="D217" s="120">
        <f t="shared" ref="D217:E217" si="42">SUM(D212:D216)</f>
        <v>56.6</v>
      </c>
      <c r="E217" s="120">
        <f t="shared" si="42"/>
        <v>29.9</v>
      </c>
      <c r="F217" s="121"/>
      <c r="G217" s="120" t="s">
        <v>38</v>
      </c>
      <c r="H217" s="122"/>
      <c r="I217" s="123"/>
    </row>
    <row r="218" spans="1:9" ht="15" thickBot="1" x14ac:dyDescent="0.35">
      <c r="A218" s="242"/>
      <c r="B218" s="237" t="s">
        <v>520</v>
      </c>
      <c r="C218" s="115"/>
      <c r="D218" s="115"/>
      <c r="E218" s="115"/>
      <c r="F218" s="117"/>
      <c r="G218" s="115" t="s">
        <v>33</v>
      </c>
      <c r="H218" s="116">
        <v>288724610</v>
      </c>
      <c r="I218" s="115">
        <v>0</v>
      </c>
    </row>
    <row r="219" spans="1:9" ht="15" thickBot="1" x14ac:dyDescent="0.35">
      <c r="A219" s="240"/>
      <c r="B219" s="238"/>
      <c r="C219" s="124">
        <v>8</v>
      </c>
      <c r="D219" s="115">
        <v>0</v>
      </c>
      <c r="E219" s="115"/>
      <c r="F219" s="117"/>
      <c r="G219" s="115" t="s">
        <v>36</v>
      </c>
      <c r="H219" s="118"/>
      <c r="I219" s="115"/>
    </row>
    <row r="220" spans="1:9" ht="15" thickBot="1" x14ac:dyDescent="0.35">
      <c r="A220" s="240"/>
      <c r="B220" s="238"/>
      <c r="C220" s="115"/>
      <c r="D220" s="115"/>
      <c r="E220" s="115"/>
      <c r="F220" s="117"/>
      <c r="G220" s="115" t="s">
        <v>99</v>
      </c>
      <c r="H220" s="118"/>
      <c r="I220" s="115"/>
    </row>
    <row r="221" spans="1:9" ht="15" thickBot="1" x14ac:dyDescent="0.35">
      <c r="A221" s="240"/>
      <c r="B221" s="238"/>
      <c r="C221" s="115"/>
      <c r="D221" s="115"/>
      <c r="E221" s="124">
        <v>8</v>
      </c>
      <c r="F221" s="117"/>
      <c r="G221" s="115" t="s">
        <v>34</v>
      </c>
      <c r="H221" s="118"/>
      <c r="I221" s="115"/>
    </row>
    <row r="222" spans="1:9" ht="15" thickBot="1" x14ac:dyDescent="0.35">
      <c r="A222" s="240"/>
      <c r="B222" s="238"/>
      <c r="C222" s="115"/>
      <c r="D222" s="115"/>
      <c r="E222" s="115"/>
      <c r="F222" s="117"/>
      <c r="G222" s="115" t="s">
        <v>100</v>
      </c>
      <c r="H222" s="118"/>
      <c r="I222" s="115"/>
    </row>
    <row r="223" spans="1:9" ht="11.4" customHeight="1" thickBot="1" x14ac:dyDescent="0.35">
      <c r="A223" s="241"/>
      <c r="B223" s="239"/>
      <c r="C223" s="125">
        <f>SUM(C218:C222)</f>
        <v>8</v>
      </c>
      <c r="D223" s="123">
        <f t="shared" ref="D223:E223" si="43">SUM(D218:D222)</f>
        <v>0</v>
      </c>
      <c r="E223" s="123">
        <f t="shared" si="43"/>
        <v>8</v>
      </c>
      <c r="F223" s="121"/>
      <c r="G223" s="120" t="s">
        <v>38</v>
      </c>
      <c r="H223" s="122"/>
      <c r="I223" s="123"/>
    </row>
    <row r="224" spans="1:9" ht="15" thickBot="1" x14ac:dyDescent="0.35">
      <c r="A224" s="242"/>
      <c r="B224" s="237" t="s">
        <v>521</v>
      </c>
      <c r="C224" s="115"/>
      <c r="D224" s="115"/>
      <c r="E224" s="115"/>
      <c r="F224" s="117"/>
      <c r="G224" s="115" t="s">
        <v>33</v>
      </c>
      <c r="H224" s="116">
        <v>288724610</v>
      </c>
      <c r="I224" s="115">
        <v>0</v>
      </c>
    </row>
    <row r="225" spans="1:9" ht="15" thickBot="1" x14ac:dyDescent="0.35">
      <c r="A225" s="240"/>
      <c r="B225" s="238"/>
      <c r="C225" s="115"/>
      <c r="D225" s="115"/>
      <c r="E225" s="115"/>
      <c r="F225" s="117"/>
      <c r="G225" s="115" t="s">
        <v>36</v>
      </c>
      <c r="H225" s="118"/>
      <c r="I225" s="115"/>
    </row>
    <row r="226" spans="1:9" ht="15" thickBot="1" x14ac:dyDescent="0.35">
      <c r="A226" s="240"/>
      <c r="B226" s="238"/>
      <c r="C226" s="115"/>
      <c r="D226" s="115"/>
      <c r="E226" s="115"/>
      <c r="F226" s="117"/>
      <c r="G226" s="115" t="s">
        <v>99</v>
      </c>
      <c r="H226" s="118"/>
      <c r="I226" s="115"/>
    </row>
    <row r="227" spans="1:9" ht="15" thickBot="1" x14ac:dyDescent="0.35">
      <c r="A227" s="240"/>
      <c r="B227" s="238"/>
      <c r="C227" s="124">
        <v>20</v>
      </c>
      <c r="D227" s="115">
        <v>0</v>
      </c>
      <c r="E227" s="115">
        <v>0</v>
      </c>
      <c r="F227" s="117"/>
      <c r="G227" s="115" t="s">
        <v>34</v>
      </c>
      <c r="H227" s="118"/>
      <c r="I227" s="115"/>
    </row>
    <row r="228" spans="1:9" ht="15" thickBot="1" x14ac:dyDescent="0.35">
      <c r="A228" s="240"/>
      <c r="B228" s="238"/>
      <c r="C228" s="115"/>
      <c r="D228" s="115"/>
      <c r="E228" s="115"/>
      <c r="F228" s="117"/>
      <c r="G228" s="115" t="s">
        <v>100</v>
      </c>
      <c r="H228" s="118"/>
      <c r="I228" s="115"/>
    </row>
    <row r="229" spans="1:9" ht="12.6" customHeight="1" thickBot="1" x14ac:dyDescent="0.35">
      <c r="A229" s="241"/>
      <c r="B229" s="239"/>
      <c r="C229" s="125">
        <f>SUM(C224:C228)</f>
        <v>20</v>
      </c>
      <c r="D229" s="123">
        <f t="shared" ref="D229:E229" si="44">SUM(D224:D228)</f>
        <v>0</v>
      </c>
      <c r="E229" s="123">
        <f t="shared" si="44"/>
        <v>0</v>
      </c>
      <c r="F229" s="121"/>
      <c r="G229" s="120" t="s">
        <v>38</v>
      </c>
      <c r="H229" s="122"/>
      <c r="I229" s="123"/>
    </row>
    <row r="230" spans="1:9" ht="15" thickBot="1" x14ac:dyDescent="0.35">
      <c r="A230" s="242"/>
      <c r="B230" s="237" t="s">
        <v>522</v>
      </c>
      <c r="C230" s="79"/>
      <c r="D230" s="79"/>
      <c r="E230" s="79"/>
      <c r="F230" s="169"/>
      <c r="G230" s="79" t="s">
        <v>33</v>
      </c>
      <c r="H230" s="167">
        <v>288724610</v>
      </c>
      <c r="I230" s="79">
        <v>0</v>
      </c>
    </row>
    <row r="231" spans="1:9" ht="15" thickBot="1" x14ac:dyDescent="0.35">
      <c r="A231" s="240"/>
      <c r="B231" s="238"/>
      <c r="C231" s="124">
        <v>1</v>
      </c>
      <c r="D231" s="115">
        <v>0</v>
      </c>
      <c r="E231" s="115">
        <v>0</v>
      </c>
      <c r="F231" s="117"/>
      <c r="G231" s="115" t="s">
        <v>36</v>
      </c>
      <c r="H231" s="118"/>
      <c r="I231" s="115"/>
    </row>
    <row r="232" spans="1:9" ht="15" thickBot="1" x14ac:dyDescent="0.35">
      <c r="A232" s="240"/>
      <c r="B232" s="238"/>
      <c r="C232" s="115"/>
      <c r="D232" s="115"/>
      <c r="E232" s="115"/>
      <c r="F232" s="117"/>
      <c r="G232" s="115" t="s">
        <v>99</v>
      </c>
      <c r="H232" s="118"/>
      <c r="I232" s="115"/>
    </row>
    <row r="233" spans="1:9" ht="15" thickBot="1" x14ac:dyDescent="0.35">
      <c r="A233" s="240"/>
      <c r="B233" s="238"/>
      <c r="C233" s="124">
        <v>11</v>
      </c>
      <c r="D233" s="115">
        <v>0</v>
      </c>
      <c r="E233" s="115">
        <v>0</v>
      </c>
      <c r="F233" s="117"/>
      <c r="G233" s="115" t="s">
        <v>34</v>
      </c>
      <c r="H233" s="118"/>
      <c r="I233" s="115"/>
    </row>
    <row r="234" spans="1:9" ht="15" thickBot="1" x14ac:dyDescent="0.35">
      <c r="A234" s="240"/>
      <c r="B234" s="238"/>
      <c r="C234" s="115"/>
      <c r="D234" s="115"/>
      <c r="E234" s="115"/>
      <c r="F234" s="117"/>
      <c r="G234" s="115" t="s">
        <v>100</v>
      </c>
      <c r="H234" s="118"/>
      <c r="I234" s="115"/>
    </row>
    <row r="235" spans="1:9" ht="15" thickBot="1" x14ac:dyDescent="0.35">
      <c r="A235" s="241"/>
      <c r="B235" s="239"/>
      <c r="C235" s="125">
        <f>SUM(C230:C234)</f>
        <v>12</v>
      </c>
      <c r="D235" s="123">
        <f t="shared" ref="D235:E235" si="45">SUM(D230:D234)</f>
        <v>0</v>
      </c>
      <c r="E235" s="123">
        <f t="shared" si="45"/>
        <v>0</v>
      </c>
      <c r="F235" s="121"/>
      <c r="G235" s="120" t="s">
        <v>38</v>
      </c>
      <c r="H235" s="122"/>
      <c r="I235" s="123"/>
    </row>
    <row r="236" spans="1:9" ht="15" thickBot="1" x14ac:dyDescent="0.35">
      <c r="A236" s="242"/>
      <c r="B236" s="237" t="s">
        <v>523</v>
      </c>
      <c r="C236" s="115"/>
      <c r="D236" s="115"/>
      <c r="E236" s="115"/>
      <c r="F236" s="117"/>
      <c r="G236" s="115" t="s">
        <v>33</v>
      </c>
      <c r="H236" s="116">
        <v>288724610</v>
      </c>
      <c r="I236" s="115">
        <v>0</v>
      </c>
    </row>
    <row r="237" spans="1:9" ht="15" thickBot="1" x14ac:dyDescent="0.35">
      <c r="A237" s="240"/>
      <c r="B237" s="238"/>
      <c r="C237" s="115">
        <v>2.5</v>
      </c>
      <c r="D237" s="115">
        <v>0</v>
      </c>
      <c r="E237" s="115">
        <v>0</v>
      </c>
      <c r="F237" s="117"/>
      <c r="G237" s="115" t="s">
        <v>36</v>
      </c>
      <c r="H237" s="118"/>
      <c r="I237" s="115"/>
    </row>
    <row r="238" spans="1:9" ht="15" thickBot="1" x14ac:dyDescent="0.35">
      <c r="A238" s="240"/>
      <c r="B238" s="238"/>
      <c r="C238" s="115"/>
      <c r="D238" s="115"/>
      <c r="E238" s="115"/>
      <c r="F238" s="117"/>
      <c r="G238" s="115" t="s">
        <v>99</v>
      </c>
      <c r="H238" s="118"/>
      <c r="I238" s="115"/>
    </row>
    <row r="239" spans="1:9" ht="15" thickBot="1" x14ac:dyDescent="0.35">
      <c r="A239" s="240"/>
      <c r="B239" s="238"/>
      <c r="C239" s="115">
        <v>6.2</v>
      </c>
      <c r="D239" s="115">
        <v>0</v>
      </c>
      <c r="E239" s="115">
        <v>0</v>
      </c>
      <c r="F239" s="117"/>
      <c r="G239" s="115" t="s">
        <v>34</v>
      </c>
      <c r="H239" s="118"/>
      <c r="I239" s="115"/>
    </row>
    <row r="240" spans="1:9" ht="15" thickBot="1" x14ac:dyDescent="0.35">
      <c r="A240" s="240"/>
      <c r="B240" s="238"/>
      <c r="C240" s="115"/>
      <c r="D240" s="115"/>
      <c r="E240" s="115"/>
      <c r="F240" s="117"/>
      <c r="G240" s="115" t="s">
        <v>100</v>
      </c>
      <c r="H240" s="118"/>
      <c r="I240" s="115"/>
    </row>
    <row r="241" spans="1:9" ht="15" thickBot="1" x14ac:dyDescent="0.35">
      <c r="A241" s="241"/>
      <c r="B241" s="239"/>
      <c r="C241" s="123">
        <f>SUM(C236:C240)</f>
        <v>8.6999999999999993</v>
      </c>
      <c r="D241" s="123">
        <f t="shared" ref="D241:E241" si="46">SUM(D236:D240)</f>
        <v>0</v>
      </c>
      <c r="E241" s="123">
        <f t="shared" si="46"/>
        <v>0</v>
      </c>
      <c r="F241" s="121"/>
      <c r="G241" s="120" t="s">
        <v>38</v>
      </c>
      <c r="H241" s="122"/>
      <c r="I241" s="123"/>
    </row>
    <row r="242" spans="1:9" ht="15" customHeight="1" thickBot="1" x14ac:dyDescent="0.35">
      <c r="A242" s="249"/>
      <c r="B242" s="237" t="s">
        <v>524</v>
      </c>
      <c r="C242" s="115"/>
      <c r="D242" s="115"/>
      <c r="E242" s="115"/>
      <c r="F242" s="117"/>
      <c r="G242" s="115" t="s">
        <v>33</v>
      </c>
      <c r="H242" s="116">
        <v>288724610</v>
      </c>
      <c r="I242" s="115">
        <v>0</v>
      </c>
    </row>
    <row r="243" spans="1:9" ht="15" thickBot="1" x14ac:dyDescent="0.35">
      <c r="A243" s="250"/>
      <c r="B243" s="238"/>
      <c r="C243" s="198">
        <v>0</v>
      </c>
      <c r="D243" s="115"/>
      <c r="E243" s="115"/>
      <c r="F243" s="117"/>
      <c r="G243" s="197" t="s">
        <v>36</v>
      </c>
      <c r="H243" s="118"/>
      <c r="I243" s="115"/>
    </row>
    <row r="244" spans="1:9" ht="15" thickBot="1" x14ac:dyDescent="0.35">
      <c r="A244" s="250"/>
      <c r="B244" s="238"/>
      <c r="C244" s="115"/>
      <c r="D244" s="115"/>
      <c r="E244" s="115"/>
      <c r="F244" s="117"/>
      <c r="G244" s="115" t="s">
        <v>99</v>
      </c>
      <c r="H244" s="118"/>
      <c r="I244" s="115"/>
    </row>
    <row r="245" spans="1:9" ht="15" thickBot="1" x14ac:dyDescent="0.35">
      <c r="A245" s="250"/>
      <c r="B245" s="238"/>
      <c r="C245" s="115"/>
      <c r="D245" s="124">
        <v>17</v>
      </c>
      <c r="E245" s="115"/>
      <c r="F245" s="117"/>
      <c r="G245" s="115" t="s">
        <v>34</v>
      </c>
      <c r="H245" s="118"/>
      <c r="I245" s="115"/>
    </row>
    <row r="246" spans="1:9" ht="15" thickBot="1" x14ac:dyDescent="0.35">
      <c r="A246" s="250"/>
      <c r="B246" s="238"/>
      <c r="C246" s="115"/>
      <c r="D246" s="115"/>
      <c r="E246" s="115"/>
      <c r="F246" s="117"/>
      <c r="G246" s="115" t="s">
        <v>100</v>
      </c>
      <c r="H246" s="118"/>
      <c r="I246" s="115"/>
    </row>
    <row r="247" spans="1:9" ht="15" thickBot="1" x14ac:dyDescent="0.35">
      <c r="A247" s="251"/>
      <c r="B247" s="239"/>
      <c r="C247" s="123">
        <f>SUM(C242:C246)</f>
        <v>0</v>
      </c>
      <c r="D247" s="123">
        <f t="shared" ref="D247:E247" si="47">SUM(D242:D246)</f>
        <v>17</v>
      </c>
      <c r="E247" s="123">
        <f t="shared" si="47"/>
        <v>0</v>
      </c>
      <c r="F247" s="121"/>
      <c r="G247" s="120" t="s">
        <v>38</v>
      </c>
      <c r="H247" s="122"/>
      <c r="I247" s="123"/>
    </row>
    <row r="248" spans="1:9" ht="15" customHeight="1" thickBot="1" x14ac:dyDescent="0.35">
      <c r="A248" s="242"/>
      <c r="B248" s="237" t="s">
        <v>617</v>
      </c>
      <c r="C248" s="115">
        <v>4.9000000000000004</v>
      </c>
      <c r="D248" s="115">
        <v>4.9000000000000004</v>
      </c>
      <c r="E248" s="115"/>
      <c r="F248" s="117"/>
      <c r="G248" s="115" t="s">
        <v>33</v>
      </c>
      <c r="H248" s="116">
        <v>288724610</v>
      </c>
      <c r="I248" s="115">
        <v>0</v>
      </c>
    </row>
    <row r="249" spans="1:9" ht="15" thickBot="1" x14ac:dyDescent="0.35">
      <c r="A249" s="240"/>
      <c r="B249" s="238"/>
      <c r="C249" s="115">
        <v>0.1</v>
      </c>
      <c r="D249" s="115"/>
      <c r="E249" s="115"/>
      <c r="F249" s="117"/>
      <c r="G249" s="115" t="s">
        <v>36</v>
      </c>
      <c r="H249" s="118"/>
      <c r="I249" s="115"/>
    </row>
    <row r="250" spans="1:9" ht="15" thickBot="1" x14ac:dyDescent="0.35">
      <c r="A250" s="240"/>
      <c r="B250" s="238"/>
      <c r="C250" s="115"/>
      <c r="D250" s="115"/>
      <c r="E250" s="115"/>
      <c r="F250" s="117"/>
      <c r="G250" s="115" t="s">
        <v>99</v>
      </c>
      <c r="H250" s="118"/>
      <c r="I250" s="115"/>
    </row>
    <row r="251" spans="1:9" ht="15" thickBot="1" x14ac:dyDescent="0.35">
      <c r="A251" s="240"/>
      <c r="B251" s="238"/>
      <c r="C251" s="115">
        <v>32.799999999999997</v>
      </c>
      <c r="D251" s="115">
        <v>29.7</v>
      </c>
      <c r="E251" s="115">
        <v>14.9</v>
      </c>
      <c r="F251" s="117"/>
      <c r="G251" s="115" t="s">
        <v>34</v>
      </c>
      <c r="H251" s="118"/>
      <c r="I251" s="115"/>
    </row>
    <row r="252" spans="1:9" ht="15" thickBot="1" x14ac:dyDescent="0.35">
      <c r="A252" s="240"/>
      <c r="B252" s="238"/>
      <c r="C252" s="115"/>
      <c r="D252" s="115"/>
      <c r="E252" s="115"/>
      <c r="F252" s="117"/>
      <c r="G252" s="115" t="s">
        <v>100</v>
      </c>
      <c r="H252" s="118"/>
      <c r="I252" s="115"/>
    </row>
    <row r="253" spans="1:9" ht="22.2" customHeight="1" thickBot="1" x14ac:dyDescent="0.35">
      <c r="A253" s="241"/>
      <c r="B253" s="239"/>
      <c r="C253" s="123">
        <f>SUM(C248:C252)</f>
        <v>37.799999999999997</v>
      </c>
      <c r="D253" s="123">
        <f t="shared" ref="D253:E253" si="48">SUM(D248:D252)</f>
        <v>34.6</v>
      </c>
      <c r="E253" s="123">
        <f t="shared" si="48"/>
        <v>14.9</v>
      </c>
      <c r="F253" s="121"/>
      <c r="G253" s="120" t="s">
        <v>38</v>
      </c>
      <c r="H253" s="122"/>
      <c r="I253" s="123"/>
    </row>
    <row r="254" spans="1:9" ht="15" customHeight="1" thickBot="1" x14ac:dyDescent="0.35">
      <c r="A254" s="242"/>
      <c r="B254" s="237" t="s">
        <v>618</v>
      </c>
      <c r="C254" s="115"/>
      <c r="D254" s="115"/>
      <c r="E254" s="115"/>
      <c r="F254" s="117"/>
      <c r="G254" s="115" t="s">
        <v>33</v>
      </c>
      <c r="H254" s="116">
        <v>288724610</v>
      </c>
      <c r="I254" s="115">
        <v>0</v>
      </c>
    </row>
    <row r="255" spans="1:9" ht="15" thickBot="1" x14ac:dyDescent="0.35">
      <c r="A255" s="240"/>
      <c r="B255" s="238"/>
      <c r="C255" s="115">
        <v>18.5</v>
      </c>
      <c r="D255" s="115">
        <v>0</v>
      </c>
      <c r="E255" s="115">
        <v>0</v>
      </c>
      <c r="F255" s="117"/>
      <c r="G255" s="115" t="s">
        <v>36</v>
      </c>
      <c r="H255" s="118"/>
      <c r="I255" s="115"/>
    </row>
    <row r="256" spans="1:9" ht="15" thickBot="1" x14ac:dyDescent="0.35">
      <c r="A256" s="240"/>
      <c r="B256" s="238"/>
      <c r="C256" s="115"/>
      <c r="D256" s="115"/>
      <c r="E256" s="115"/>
      <c r="F256" s="117"/>
      <c r="G256" s="115" t="s">
        <v>99</v>
      </c>
      <c r="H256" s="118"/>
      <c r="I256" s="115"/>
    </row>
    <row r="257" spans="1:9" ht="15" thickBot="1" x14ac:dyDescent="0.35">
      <c r="A257" s="240"/>
      <c r="B257" s="238"/>
      <c r="C257" s="197">
        <v>9.9</v>
      </c>
      <c r="D257" s="124">
        <v>5</v>
      </c>
      <c r="E257" s="124">
        <v>5</v>
      </c>
      <c r="F257" s="117"/>
      <c r="G257" s="197" t="s">
        <v>34</v>
      </c>
      <c r="H257" s="118"/>
      <c r="I257" s="115"/>
    </row>
    <row r="258" spans="1:9" ht="15" thickBot="1" x14ac:dyDescent="0.35">
      <c r="A258" s="240"/>
      <c r="B258" s="238"/>
      <c r="C258" s="115"/>
      <c r="D258" s="115"/>
      <c r="E258" s="115"/>
      <c r="F258" s="117"/>
      <c r="G258" s="115" t="s">
        <v>100</v>
      </c>
      <c r="H258" s="118"/>
      <c r="I258" s="115"/>
    </row>
    <row r="259" spans="1:9" ht="15" thickBot="1" x14ac:dyDescent="0.35">
      <c r="A259" s="241"/>
      <c r="B259" s="239"/>
      <c r="C259" s="125">
        <f>SUM(C254:C258)</f>
        <v>28.4</v>
      </c>
      <c r="D259" s="125">
        <f t="shared" ref="D259:E259" si="49">SUM(D254:D258)</f>
        <v>5</v>
      </c>
      <c r="E259" s="125">
        <f t="shared" si="49"/>
        <v>5</v>
      </c>
      <c r="F259" s="121"/>
      <c r="G259" s="120" t="s">
        <v>38</v>
      </c>
      <c r="H259" s="122"/>
      <c r="I259" s="123"/>
    </row>
    <row r="260" spans="1:9" ht="15" customHeight="1" thickBot="1" x14ac:dyDescent="0.35">
      <c r="A260" s="240"/>
      <c r="B260" s="237" t="s">
        <v>619</v>
      </c>
      <c r="C260" s="115"/>
      <c r="D260" s="115"/>
      <c r="E260" s="115"/>
      <c r="F260" s="59"/>
      <c r="G260" s="115" t="s">
        <v>33</v>
      </c>
      <c r="H260" s="116">
        <v>288724610</v>
      </c>
      <c r="I260" s="115">
        <v>0</v>
      </c>
    </row>
    <row r="261" spans="1:9" ht="15" thickBot="1" x14ac:dyDescent="0.35">
      <c r="A261" s="240"/>
      <c r="B261" s="238"/>
      <c r="C261" s="124">
        <v>2</v>
      </c>
      <c r="D261" s="115">
        <v>0</v>
      </c>
      <c r="E261" s="115">
        <v>0</v>
      </c>
      <c r="F261" s="117"/>
      <c r="G261" s="115" t="s">
        <v>36</v>
      </c>
      <c r="H261" s="118"/>
      <c r="I261" s="115"/>
    </row>
    <row r="262" spans="1:9" ht="15" thickBot="1" x14ac:dyDescent="0.35">
      <c r="A262" s="240"/>
      <c r="B262" s="238"/>
      <c r="C262" s="115"/>
      <c r="D262" s="115"/>
      <c r="E262" s="115"/>
      <c r="F262" s="117"/>
      <c r="G262" s="115" t="s">
        <v>99</v>
      </c>
      <c r="H262" s="118"/>
      <c r="I262" s="115"/>
    </row>
    <row r="263" spans="1:9" ht="15" thickBot="1" x14ac:dyDescent="0.35">
      <c r="A263" s="240"/>
      <c r="B263" s="238"/>
      <c r="C263" s="115">
        <v>0</v>
      </c>
      <c r="D263" s="115">
        <v>0</v>
      </c>
      <c r="E263" s="124">
        <v>2</v>
      </c>
      <c r="F263" s="117"/>
      <c r="G263" s="115" t="s">
        <v>34</v>
      </c>
      <c r="H263" s="118"/>
      <c r="I263" s="115"/>
    </row>
    <row r="264" spans="1:9" ht="15" thickBot="1" x14ac:dyDescent="0.35">
      <c r="A264" s="240"/>
      <c r="B264" s="238"/>
      <c r="C264" s="124"/>
      <c r="D264" s="124"/>
      <c r="E264" s="124"/>
      <c r="F264" s="117"/>
      <c r="G264" s="115" t="s">
        <v>100</v>
      </c>
      <c r="H264" s="118"/>
      <c r="I264" s="115"/>
    </row>
    <row r="265" spans="1:9" ht="15" thickBot="1" x14ac:dyDescent="0.35">
      <c r="A265" s="241"/>
      <c r="B265" s="239"/>
      <c r="C265" s="125">
        <f>SUM(C260:C264)</f>
        <v>2</v>
      </c>
      <c r="D265" s="125">
        <f t="shared" ref="D265:E265" si="50">SUM(D260:D264)</f>
        <v>0</v>
      </c>
      <c r="E265" s="125">
        <f t="shared" si="50"/>
        <v>2</v>
      </c>
      <c r="F265" s="121"/>
      <c r="G265" s="120" t="s">
        <v>38</v>
      </c>
      <c r="H265" s="122"/>
      <c r="I265" s="123"/>
    </row>
    <row r="266" spans="1:9" ht="15" thickBot="1" x14ac:dyDescent="0.35">
      <c r="A266" s="240"/>
      <c r="B266" s="237" t="s">
        <v>659</v>
      </c>
      <c r="C266" s="115"/>
      <c r="D266" s="115"/>
      <c r="E266" s="115"/>
      <c r="F266" s="59"/>
      <c r="G266" s="115" t="s">
        <v>33</v>
      </c>
      <c r="H266" s="116">
        <v>288724610</v>
      </c>
      <c r="I266" s="115">
        <v>0</v>
      </c>
    </row>
    <row r="267" spans="1:9" ht="15" thickBot="1" x14ac:dyDescent="0.35">
      <c r="A267" s="240"/>
      <c r="B267" s="238"/>
      <c r="C267" s="124"/>
      <c r="D267" s="115"/>
      <c r="E267" s="115"/>
      <c r="F267" s="117"/>
      <c r="G267" s="115" t="s">
        <v>36</v>
      </c>
      <c r="H267" s="118"/>
      <c r="I267" s="115"/>
    </row>
    <row r="268" spans="1:9" ht="15" thickBot="1" x14ac:dyDescent="0.35">
      <c r="A268" s="240"/>
      <c r="B268" s="238"/>
      <c r="C268" s="115"/>
      <c r="D268" s="115"/>
      <c r="E268" s="115"/>
      <c r="F268" s="117"/>
      <c r="G268" s="115" t="s">
        <v>99</v>
      </c>
      <c r="H268" s="118"/>
      <c r="I268" s="115"/>
    </row>
    <row r="269" spans="1:9" ht="15" thickBot="1" x14ac:dyDescent="0.35">
      <c r="A269" s="240"/>
      <c r="B269" s="238"/>
      <c r="C269" s="115"/>
      <c r="D269" s="115"/>
      <c r="E269" s="124"/>
      <c r="F269" s="117"/>
      <c r="G269" s="115" t="s">
        <v>34</v>
      </c>
      <c r="H269" s="118"/>
      <c r="I269" s="115"/>
    </row>
    <row r="270" spans="1:9" ht="15" thickBot="1" x14ac:dyDescent="0.35">
      <c r="A270" s="240"/>
      <c r="B270" s="238"/>
      <c r="C270" s="124"/>
      <c r="D270" s="124"/>
      <c r="E270" s="124"/>
      <c r="F270" s="117"/>
      <c r="G270" s="115" t="s">
        <v>100</v>
      </c>
      <c r="H270" s="118"/>
      <c r="I270" s="115"/>
    </row>
    <row r="271" spans="1:9" ht="15" thickBot="1" x14ac:dyDescent="0.35">
      <c r="A271" s="241"/>
      <c r="B271" s="239"/>
      <c r="C271" s="125">
        <f>SUM(C266:C270)</f>
        <v>0</v>
      </c>
      <c r="D271" s="125">
        <f t="shared" ref="D271:E271" si="51">SUM(D266:D270)</f>
        <v>0</v>
      </c>
      <c r="E271" s="125">
        <f t="shared" si="51"/>
        <v>0</v>
      </c>
      <c r="F271" s="121"/>
      <c r="G271" s="120" t="s">
        <v>38</v>
      </c>
      <c r="H271" s="122"/>
      <c r="I271" s="123"/>
    </row>
    <row r="272" spans="1:9" ht="15" thickBot="1" x14ac:dyDescent="0.35">
      <c r="A272" s="240"/>
      <c r="B272" s="252" t="s">
        <v>660</v>
      </c>
      <c r="C272" s="115"/>
      <c r="D272" s="115"/>
      <c r="E272" s="115"/>
      <c r="F272" s="59"/>
      <c r="G272" s="115" t="s">
        <v>33</v>
      </c>
      <c r="H272" s="116">
        <v>288724610</v>
      </c>
      <c r="I272" s="115">
        <v>0</v>
      </c>
    </row>
    <row r="273" spans="1:9" ht="15" thickBot="1" x14ac:dyDescent="0.35">
      <c r="A273" s="240"/>
      <c r="B273" s="253"/>
      <c r="C273" s="124"/>
      <c r="D273" s="115"/>
      <c r="E273" s="115"/>
      <c r="F273" s="117"/>
      <c r="G273" s="115" t="s">
        <v>36</v>
      </c>
      <c r="H273" s="118"/>
      <c r="I273" s="115"/>
    </row>
    <row r="274" spans="1:9" ht="15" thickBot="1" x14ac:dyDescent="0.35">
      <c r="A274" s="240"/>
      <c r="B274" s="253"/>
      <c r="C274" s="115"/>
      <c r="D274" s="115"/>
      <c r="E274" s="115"/>
      <c r="F274" s="117"/>
      <c r="G274" s="115" t="s">
        <v>99</v>
      </c>
      <c r="H274" s="118"/>
      <c r="I274" s="115"/>
    </row>
    <row r="275" spans="1:9" ht="15" thickBot="1" x14ac:dyDescent="0.35">
      <c r="A275" s="240"/>
      <c r="B275" s="253"/>
      <c r="C275" s="197">
        <v>2.4</v>
      </c>
      <c r="D275" s="115"/>
      <c r="E275" s="124"/>
      <c r="F275" s="117"/>
      <c r="G275" s="115" t="s">
        <v>34</v>
      </c>
      <c r="H275" s="118"/>
      <c r="I275" s="115"/>
    </row>
    <row r="276" spans="1:9" ht="15" thickBot="1" x14ac:dyDescent="0.35">
      <c r="A276" s="240"/>
      <c r="B276" s="253"/>
      <c r="C276" s="124"/>
      <c r="D276" s="124"/>
      <c r="E276" s="124"/>
      <c r="F276" s="117"/>
      <c r="G276" s="115" t="s">
        <v>100</v>
      </c>
      <c r="H276" s="118"/>
      <c r="I276" s="115"/>
    </row>
    <row r="277" spans="1:9" ht="15" thickBot="1" x14ac:dyDescent="0.35">
      <c r="A277" s="241"/>
      <c r="B277" s="254"/>
      <c r="C277" s="125">
        <f>SUM(C272:C276)</f>
        <v>2.4</v>
      </c>
      <c r="D277" s="125">
        <f t="shared" ref="D277:E277" si="52">SUM(D272:D276)</f>
        <v>0</v>
      </c>
      <c r="E277" s="125">
        <f t="shared" si="52"/>
        <v>0</v>
      </c>
      <c r="F277" s="121"/>
      <c r="G277" s="120" t="s">
        <v>38</v>
      </c>
      <c r="H277" s="122"/>
      <c r="I277" s="123"/>
    </row>
    <row r="278" spans="1:9" ht="15" thickBot="1" x14ac:dyDescent="0.35">
      <c r="A278" s="119"/>
      <c r="B278" s="126" t="s">
        <v>152</v>
      </c>
      <c r="C278" s="127"/>
      <c r="D278" s="127"/>
      <c r="E278" s="127"/>
      <c r="F278" s="127"/>
      <c r="G278" s="114"/>
      <c r="H278" s="116"/>
      <c r="I278" s="116"/>
    </row>
    <row r="279" spans="1:9" ht="27" thickBot="1" x14ac:dyDescent="0.35">
      <c r="A279" s="171" t="s">
        <v>153</v>
      </c>
      <c r="B279" s="172" t="s">
        <v>158</v>
      </c>
      <c r="C279" s="173"/>
      <c r="D279" s="173"/>
      <c r="E279" s="173"/>
      <c r="F279" s="174" t="s">
        <v>157</v>
      </c>
      <c r="G279" s="172"/>
      <c r="H279" s="173"/>
      <c r="I279" s="173"/>
    </row>
    <row r="280" spans="1:9" ht="27" thickBot="1" x14ac:dyDescent="0.35">
      <c r="A280" s="109" t="s">
        <v>154</v>
      </c>
      <c r="B280" s="110" t="s">
        <v>160</v>
      </c>
      <c r="C280" s="111"/>
      <c r="D280" s="111"/>
      <c r="E280" s="111"/>
      <c r="F280" s="112" t="s">
        <v>159</v>
      </c>
      <c r="G280" s="110"/>
      <c r="H280" s="111"/>
      <c r="I280" s="111"/>
    </row>
    <row r="281" spans="1:9" ht="15" customHeight="1" thickBot="1" x14ac:dyDescent="0.35">
      <c r="A281" s="240" t="s">
        <v>155</v>
      </c>
      <c r="B281" s="246" t="s">
        <v>525</v>
      </c>
      <c r="C281" s="113">
        <f t="shared" ref="C281:E285" si="53">C287+C293+C323</f>
        <v>30</v>
      </c>
      <c r="D281" s="114">
        <f t="shared" si="53"/>
        <v>46</v>
      </c>
      <c r="E281" s="114">
        <f t="shared" si="53"/>
        <v>54</v>
      </c>
      <c r="F281" s="59" t="s">
        <v>389</v>
      </c>
      <c r="G281" s="115" t="s">
        <v>33</v>
      </c>
      <c r="H281" s="116">
        <v>288724610</v>
      </c>
      <c r="I281" s="115">
        <v>0</v>
      </c>
    </row>
    <row r="282" spans="1:9" ht="15" thickBot="1" x14ac:dyDescent="0.35">
      <c r="A282" s="240"/>
      <c r="B282" s="247"/>
      <c r="C282" s="113">
        <f t="shared" si="53"/>
        <v>398.5</v>
      </c>
      <c r="D282" s="114">
        <f t="shared" si="53"/>
        <v>0</v>
      </c>
      <c r="E282" s="114">
        <f t="shared" si="53"/>
        <v>0</v>
      </c>
      <c r="F282" s="117"/>
      <c r="G282" s="115" t="s">
        <v>36</v>
      </c>
      <c r="H282" s="118"/>
      <c r="I282" s="115"/>
    </row>
    <row r="283" spans="1:9" ht="15" thickBot="1" x14ac:dyDescent="0.35">
      <c r="A283" s="240"/>
      <c r="B283" s="247"/>
      <c r="C283" s="114">
        <f t="shared" si="53"/>
        <v>0</v>
      </c>
      <c r="D283" s="114">
        <f t="shared" si="53"/>
        <v>0</v>
      </c>
      <c r="E283" s="114">
        <f t="shared" si="53"/>
        <v>0</v>
      </c>
      <c r="F283" s="117"/>
      <c r="G283" s="115" t="s">
        <v>99</v>
      </c>
      <c r="H283" s="118"/>
      <c r="I283" s="115"/>
    </row>
    <row r="284" spans="1:9" ht="15" thickBot="1" x14ac:dyDescent="0.35">
      <c r="A284" s="240"/>
      <c r="B284" s="247"/>
      <c r="C284" s="114">
        <f t="shared" si="53"/>
        <v>22.7</v>
      </c>
      <c r="D284" s="114">
        <f t="shared" si="53"/>
        <v>82.7</v>
      </c>
      <c r="E284" s="114">
        <f t="shared" si="53"/>
        <v>38.5</v>
      </c>
      <c r="F284" s="117"/>
      <c r="G284" s="115" t="s">
        <v>34</v>
      </c>
      <c r="H284" s="118"/>
      <c r="I284" s="115"/>
    </row>
    <row r="285" spans="1:9" ht="15" thickBot="1" x14ac:dyDescent="0.35">
      <c r="A285" s="240"/>
      <c r="B285" s="247"/>
      <c r="C285" s="114">
        <f t="shared" si="53"/>
        <v>0</v>
      </c>
      <c r="D285" s="114">
        <f t="shared" si="53"/>
        <v>0</v>
      </c>
      <c r="E285" s="114">
        <f t="shared" si="53"/>
        <v>0</v>
      </c>
      <c r="F285" s="117"/>
      <c r="G285" s="115" t="s">
        <v>100</v>
      </c>
      <c r="H285" s="118"/>
      <c r="I285" s="115"/>
    </row>
    <row r="286" spans="1:9" ht="15" thickBot="1" x14ac:dyDescent="0.35">
      <c r="A286" s="241"/>
      <c r="B286" s="248"/>
      <c r="C286" s="120">
        <f>SUM(C281:C285)</f>
        <v>451.2</v>
      </c>
      <c r="D286" s="120">
        <f t="shared" ref="D286:E286" si="54">SUM(D281:D285)</f>
        <v>128.69999999999999</v>
      </c>
      <c r="E286" s="120">
        <f t="shared" si="54"/>
        <v>92.5</v>
      </c>
      <c r="F286" s="121"/>
      <c r="G286" s="120" t="s">
        <v>38</v>
      </c>
      <c r="H286" s="122"/>
      <c r="I286" s="123"/>
    </row>
    <row r="287" spans="1:9" ht="15" customHeight="1" thickBot="1" x14ac:dyDescent="0.35">
      <c r="A287" s="242"/>
      <c r="B287" s="237" t="s">
        <v>526</v>
      </c>
      <c r="C287" s="115"/>
      <c r="D287" s="115"/>
      <c r="E287" s="115"/>
      <c r="F287" s="117"/>
      <c r="G287" s="115" t="s">
        <v>33</v>
      </c>
      <c r="H287" s="116">
        <v>288724610</v>
      </c>
      <c r="I287" s="115">
        <v>0</v>
      </c>
    </row>
    <row r="288" spans="1:9" ht="15" thickBot="1" x14ac:dyDescent="0.35">
      <c r="A288" s="240"/>
      <c r="B288" s="238"/>
      <c r="C288" s="124">
        <v>320</v>
      </c>
      <c r="D288" s="115">
        <v>0</v>
      </c>
      <c r="E288" s="115">
        <v>0</v>
      </c>
      <c r="F288" s="117"/>
      <c r="G288" s="115" t="s">
        <v>36</v>
      </c>
      <c r="H288" s="118"/>
      <c r="I288" s="115"/>
    </row>
    <row r="289" spans="1:9" ht="15" thickBot="1" x14ac:dyDescent="0.35">
      <c r="A289" s="240"/>
      <c r="B289" s="238"/>
      <c r="C289" s="115"/>
      <c r="D289" s="115"/>
      <c r="E289" s="115"/>
      <c r="F289" s="117"/>
      <c r="G289" s="115" t="s">
        <v>99</v>
      </c>
      <c r="H289" s="118"/>
      <c r="I289" s="115"/>
    </row>
    <row r="290" spans="1:9" ht="13.2" customHeight="1" thickBot="1" x14ac:dyDescent="0.35">
      <c r="A290" s="240"/>
      <c r="B290" s="238"/>
      <c r="C290" s="115">
        <v>0</v>
      </c>
      <c r="D290" s="115">
        <v>0</v>
      </c>
      <c r="E290" s="115">
        <v>0</v>
      </c>
      <c r="F290" s="117"/>
      <c r="G290" s="115" t="s">
        <v>34</v>
      </c>
      <c r="H290" s="118"/>
      <c r="I290" s="115"/>
    </row>
    <row r="291" spans="1:9" ht="13.8" customHeight="1" thickBot="1" x14ac:dyDescent="0.35">
      <c r="A291" s="240"/>
      <c r="B291" s="238"/>
      <c r="C291" s="115"/>
      <c r="D291" s="115"/>
      <c r="E291" s="115"/>
      <c r="F291" s="117"/>
      <c r="G291" s="115" t="s">
        <v>100</v>
      </c>
      <c r="H291" s="118"/>
      <c r="I291" s="115"/>
    </row>
    <row r="292" spans="1:9" ht="15" thickBot="1" x14ac:dyDescent="0.35">
      <c r="A292" s="241"/>
      <c r="B292" s="239"/>
      <c r="C292" s="125">
        <f>SUM(C287:C291)</f>
        <v>320</v>
      </c>
      <c r="D292" s="125">
        <f t="shared" ref="D292:E292" si="55">SUM(D287:D291)</f>
        <v>0</v>
      </c>
      <c r="E292" s="125">
        <f t="shared" si="55"/>
        <v>0</v>
      </c>
      <c r="F292" s="121"/>
      <c r="G292" s="120" t="s">
        <v>38</v>
      </c>
      <c r="H292" s="122"/>
      <c r="I292" s="123"/>
    </row>
    <row r="293" spans="1:9" ht="10.8" customHeight="1" thickBot="1" x14ac:dyDescent="0.35">
      <c r="A293" s="242"/>
      <c r="B293" s="237" t="s">
        <v>654</v>
      </c>
      <c r="C293" s="115"/>
      <c r="D293" s="115"/>
      <c r="E293" s="115"/>
      <c r="F293" s="117"/>
      <c r="G293" s="115" t="s">
        <v>33</v>
      </c>
      <c r="H293" s="116">
        <v>288724610</v>
      </c>
      <c r="I293" s="115">
        <v>0</v>
      </c>
    </row>
    <row r="294" spans="1:9" ht="15" thickBot="1" x14ac:dyDescent="0.35">
      <c r="A294" s="240"/>
      <c r="B294" s="238"/>
      <c r="C294" s="115"/>
      <c r="D294" s="115"/>
      <c r="E294" s="115"/>
      <c r="F294" s="117"/>
      <c r="G294" s="115" t="s">
        <v>36</v>
      </c>
      <c r="H294" s="118"/>
      <c r="I294" s="115"/>
    </row>
    <row r="295" spans="1:9" ht="15" thickBot="1" x14ac:dyDescent="0.35">
      <c r="A295" s="240"/>
      <c r="B295" s="238"/>
      <c r="C295" s="115"/>
      <c r="D295" s="115"/>
      <c r="E295" s="115"/>
      <c r="F295" s="117"/>
      <c r="G295" s="115" t="s">
        <v>99</v>
      </c>
      <c r="H295" s="118"/>
      <c r="I295" s="115"/>
    </row>
    <row r="296" spans="1:9" ht="15" thickBot="1" x14ac:dyDescent="0.35">
      <c r="A296" s="240"/>
      <c r="B296" s="238"/>
      <c r="C296" s="115"/>
      <c r="D296" s="115"/>
      <c r="E296" s="115"/>
      <c r="F296" s="117"/>
      <c r="G296" s="115" t="s">
        <v>34</v>
      </c>
      <c r="H296" s="118"/>
      <c r="I296" s="115"/>
    </row>
    <row r="297" spans="1:9" ht="15" thickBot="1" x14ac:dyDescent="0.35">
      <c r="A297" s="240"/>
      <c r="B297" s="238"/>
      <c r="C297" s="115"/>
      <c r="D297" s="115"/>
      <c r="E297" s="115"/>
      <c r="F297" s="117"/>
      <c r="G297" s="115" t="s">
        <v>100</v>
      </c>
      <c r="H297" s="118"/>
      <c r="I297" s="115"/>
    </row>
    <row r="298" spans="1:9" ht="15" customHeight="1" thickBot="1" x14ac:dyDescent="0.35">
      <c r="A298" s="241"/>
      <c r="B298" s="239"/>
      <c r="C298" s="123">
        <f>SUM(C293:C297)</f>
        <v>0</v>
      </c>
      <c r="D298" s="123">
        <f t="shared" ref="D298:E298" si="56">SUM(D293:D297)</f>
        <v>0</v>
      </c>
      <c r="E298" s="123">
        <f t="shared" si="56"/>
        <v>0</v>
      </c>
      <c r="F298" s="121"/>
      <c r="G298" s="120" t="s">
        <v>38</v>
      </c>
      <c r="H298" s="122"/>
      <c r="I298" s="123"/>
    </row>
    <row r="299" spans="1:9" ht="15" customHeight="1" thickBot="1" x14ac:dyDescent="0.35">
      <c r="A299" s="242"/>
      <c r="B299" s="237" t="s">
        <v>655</v>
      </c>
      <c r="C299" s="115"/>
      <c r="D299" s="115"/>
      <c r="E299" s="115"/>
      <c r="F299" s="117"/>
      <c r="G299" s="115" t="s">
        <v>33</v>
      </c>
      <c r="H299" s="116">
        <v>288724610</v>
      </c>
      <c r="I299" s="115">
        <v>0</v>
      </c>
    </row>
    <row r="300" spans="1:9" ht="15" customHeight="1" thickBot="1" x14ac:dyDescent="0.35">
      <c r="A300" s="240"/>
      <c r="B300" s="238"/>
      <c r="C300" s="115"/>
      <c r="D300" s="115"/>
      <c r="E300" s="115"/>
      <c r="F300" s="117"/>
      <c r="G300" s="115" t="s">
        <v>36</v>
      </c>
      <c r="H300" s="118"/>
      <c r="I300" s="115"/>
    </row>
    <row r="301" spans="1:9" ht="15" customHeight="1" thickBot="1" x14ac:dyDescent="0.35">
      <c r="A301" s="240"/>
      <c r="B301" s="238"/>
      <c r="C301" s="115"/>
      <c r="D301" s="115"/>
      <c r="E301" s="115"/>
      <c r="F301" s="117"/>
      <c r="G301" s="115" t="s">
        <v>99</v>
      </c>
      <c r="H301" s="118"/>
      <c r="I301" s="115"/>
    </row>
    <row r="302" spans="1:9" ht="15" customHeight="1" thickBot="1" x14ac:dyDescent="0.35">
      <c r="A302" s="240"/>
      <c r="B302" s="238"/>
      <c r="C302" s="115"/>
      <c r="D302" s="115"/>
      <c r="E302" s="115"/>
      <c r="F302" s="117"/>
      <c r="G302" s="115" t="s">
        <v>34</v>
      </c>
      <c r="H302" s="118"/>
      <c r="I302" s="115"/>
    </row>
    <row r="303" spans="1:9" ht="15" customHeight="1" thickBot="1" x14ac:dyDescent="0.35">
      <c r="A303" s="240"/>
      <c r="B303" s="238"/>
      <c r="C303" s="115"/>
      <c r="D303" s="115"/>
      <c r="E303" s="115"/>
      <c r="F303" s="117"/>
      <c r="G303" s="115" t="s">
        <v>100</v>
      </c>
      <c r="H303" s="118"/>
      <c r="I303" s="115"/>
    </row>
    <row r="304" spans="1:9" ht="15" customHeight="1" thickBot="1" x14ac:dyDescent="0.35">
      <c r="A304" s="241"/>
      <c r="B304" s="239"/>
      <c r="C304" s="123">
        <f>SUM(C299:C303)</f>
        <v>0</v>
      </c>
      <c r="D304" s="123">
        <f t="shared" ref="D304:E304" si="57">SUM(D299:D303)</f>
        <v>0</v>
      </c>
      <c r="E304" s="123">
        <f t="shared" si="57"/>
        <v>0</v>
      </c>
      <c r="F304" s="121"/>
      <c r="G304" s="120" t="s">
        <v>38</v>
      </c>
      <c r="H304" s="122"/>
      <c r="I304" s="123"/>
    </row>
    <row r="305" spans="1:9" ht="15" customHeight="1" thickBot="1" x14ac:dyDescent="0.35">
      <c r="A305" s="242"/>
      <c r="B305" s="237" t="s">
        <v>656</v>
      </c>
      <c r="C305" s="115"/>
      <c r="D305" s="115"/>
      <c r="E305" s="115"/>
      <c r="F305" s="117"/>
      <c r="G305" s="115" t="s">
        <v>33</v>
      </c>
      <c r="H305" s="116">
        <v>288724610</v>
      </c>
      <c r="I305" s="115">
        <v>0</v>
      </c>
    </row>
    <row r="306" spans="1:9" ht="15" customHeight="1" thickBot="1" x14ac:dyDescent="0.35">
      <c r="A306" s="240"/>
      <c r="B306" s="238"/>
      <c r="C306" s="115"/>
      <c r="D306" s="115"/>
      <c r="E306" s="115"/>
      <c r="F306" s="117"/>
      <c r="G306" s="115" t="s">
        <v>36</v>
      </c>
      <c r="H306" s="118"/>
      <c r="I306" s="115"/>
    </row>
    <row r="307" spans="1:9" ht="15" customHeight="1" thickBot="1" x14ac:dyDescent="0.35">
      <c r="A307" s="240"/>
      <c r="B307" s="238"/>
      <c r="C307" s="115"/>
      <c r="D307" s="115"/>
      <c r="E307" s="115"/>
      <c r="F307" s="117"/>
      <c r="G307" s="115" t="s">
        <v>99</v>
      </c>
      <c r="H307" s="118"/>
      <c r="I307" s="115"/>
    </row>
    <row r="308" spans="1:9" ht="15" customHeight="1" thickBot="1" x14ac:dyDescent="0.35">
      <c r="A308" s="240"/>
      <c r="B308" s="238"/>
      <c r="C308" s="115"/>
      <c r="D308" s="115"/>
      <c r="E308" s="115"/>
      <c r="F308" s="117"/>
      <c r="G308" s="115" t="s">
        <v>34</v>
      </c>
      <c r="H308" s="118"/>
      <c r="I308" s="115"/>
    </row>
    <row r="309" spans="1:9" ht="15" customHeight="1" thickBot="1" x14ac:dyDescent="0.35">
      <c r="A309" s="240"/>
      <c r="B309" s="238"/>
      <c r="C309" s="115"/>
      <c r="D309" s="115"/>
      <c r="E309" s="115"/>
      <c r="F309" s="117"/>
      <c r="G309" s="115" t="s">
        <v>100</v>
      </c>
      <c r="H309" s="118"/>
      <c r="I309" s="115"/>
    </row>
    <row r="310" spans="1:9" ht="15" customHeight="1" thickBot="1" x14ac:dyDescent="0.35">
      <c r="A310" s="241"/>
      <c r="B310" s="239"/>
      <c r="C310" s="123">
        <f>SUM(C305:C309)</f>
        <v>0</v>
      </c>
      <c r="D310" s="123">
        <f t="shared" ref="D310:E310" si="58">SUM(D305:D309)</f>
        <v>0</v>
      </c>
      <c r="E310" s="123">
        <f t="shared" si="58"/>
        <v>0</v>
      </c>
      <c r="F310" s="121"/>
      <c r="G310" s="120" t="s">
        <v>38</v>
      </c>
      <c r="H310" s="122"/>
      <c r="I310" s="123"/>
    </row>
    <row r="311" spans="1:9" ht="15" customHeight="1" thickBot="1" x14ac:dyDescent="0.35">
      <c r="A311" s="242"/>
      <c r="B311" s="237" t="s">
        <v>657</v>
      </c>
      <c r="C311" s="115"/>
      <c r="D311" s="115"/>
      <c r="E311" s="115"/>
      <c r="F311" s="117"/>
      <c r="G311" s="115" t="s">
        <v>33</v>
      </c>
      <c r="H311" s="116">
        <v>288724610</v>
      </c>
      <c r="I311" s="115">
        <v>0</v>
      </c>
    </row>
    <row r="312" spans="1:9" ht="15" customHeight="1" thickBot="1" x14ac:dyDescent="0.35">
      <c r="A312" s="240"/>
      <c r="B312" s="238"/>
      <c r="C312" s="115"/>
      <c r="D312" s="115"/>
      <c r="E312" s="115"/>
      <c r="F312" s="117"/>
      <c r="G312" s="115" t="s">
        <v>36</v>
      </c>
      <c r="H312" s="118"/>
      <c r="I312" s="115"/>
    </row>
    <row r="313" spans="1:9" ht="15" customHeight="1" thickBot="1" x14ac:dyDescent="0.35">
      <c r="A313" s="240"/>
      <c r="B313" s="238"/>
      <c r="C313" s="115"/>
      <c r="D313" s="115"/>
      <c r="E313" s="115"/>
      <c r="F313" s="117"/>
      <c r="G313" s="115" t="s">
        <v>99</v>
      </c>
      <c r="H313" s="118"/>
      <c r="I313" s="115"/>
    </row>
    <row r="314" spans="1:9" ht="15" customHeight="1" thickBot="1" x14ac:dyDescent="0.35">
      <c r="A314" s="240"/>
      <c r="B314" s="238"/>
      <c r="C314" s="115"/>
      <c r="D314" s="115"/>
      <c r="E314" s="115"/>
      <c r="F314" s="117"/>
      <c r="G314" s="115" t="s">
        <v>34</v>
      </c>
      <c r="H314" s="118"/>
      <c r="I314" s="115"/>
    </row>
    <row r="315" spans="1:9" ht="15" customHeight="1" thickBot="1" x14ac:dyDescent="0.35">
      <c r="A315" s="240"/>
      <c r="B315" s="238"/>
      <c r="C315" s="115"/>
      <c r="D315" s="115"/>
      <c r="E315" s="115"/>
      <c r="F315" s="117"/>
      <c r="G315" s="115" t="s">
        <v>100</v>
      </c>
      <c r="H315" s="118"/>
      <c r="I315" s="115"/>
    </row>
    <row r="316" spans="1:9" ht="15" customHeight="1" thickBot="1" x14ac:dyDescent="0.35">
      <c r="A316" s="241"/>
      <c r="B316" s="239"/>
      <c r="C316" s="123">
        <f>SUM(C311:C315)</f>
        <v>0</v>
      </c>
      <c r="D316" s="123">
        <f t="shared" ref="D316:E316" si="59">SUM(D311:D315)</f>
        <v>0</v>
      </c>
      <c r="E316" s="123">
        <f t="shared" si="59"/>
        <v>0</v>
      </c>
      <c r="F316" s="121"/>
      <c r="G316" s="120" t="s">
        <v>38</v>
      </c>
      <c r="H316" s="122"/>
      <c r="I316" s="123"/>
    </row>
    <row r="317" spans="1:9" ht="15" customHeight="1" thickBot="1" x14ac:dyDescent="0.35">
      <c r="A317" s="242"/>
      <c r="B317" s="237" t="s">
        <v>658</v>
      </c>
      <c r="C317" s="115"/>
      <c r="D317" s="115"/>
      <c r="E317" s="115"/>
      <c r="F317" s="117"/>
      <c r="G317" s="115" t="s">
        <v>33</v>
      </c>
      <c r="H317" s="116">
        <v>288724610</v>
      </c>
      <c r="I317" s="115">
        <v>0</v>
      </c>
    </row>
    <row r="318" spans="1:9" ht="15" customHeight="1" thickBot="1" x14ac:dyDescent="0.35">
      <c r="A318" s="240"/>
      <c r="B318" s="238"/>
      <c r="C318" s="115"/>
      <c r="D318" s="115"/>
      <c r="E318" s="115"/>
      <c r="F318" s="117"/>
      <c r="G318" s="115" t="s">
        <v>36</v>
      </c>
      <c r="H318" s="118"/>
      <c r="I318" s="115"/>
    </row>
    <row r="319" spans="1:9" ht="15" customHeight="1" thickBot="1" x14ac:dyDescent="0.35">
      <c r="A319" s="240"/>
      <c r="B319" s="238"/>
      <c r="C319" s="115"/>
      <c r="D319" s="115"/>
      <c r="E319" s="115"/>
      <c r="F319" s="117"/>
      <c r="G319" s="115" t="s">
        <v>99</v>
      </c>
      <c r="H319" s="118"/>
      <c r="I319" s="115"/>
    </row>
    <row r="320" spans="1:9" ht="15" customHeight="1" thickBot="1" x14ac:dyDescent="0.35">
      <c r="A320" s="240"/>
      <c r="B320" s="238"/>
      <c r="C320" s="115"/>
      <c r="D320" s="115"/>
      <c r="E320" s="115"/>
      <c r="F320" s="117"/>
      <c r="G320" s="115" t="s">
        <v>34</v>
      </c>
      <c r="H320" s="118"/>
      <c r="I320" s="115"/>
    </row>
    <row r="321" spans="1:9" ht="15" customHeight="1" thickBot="1" x14ac:dyDescent="0.35">
      <c r="A321" s="240"/>
      <c r="B321" s="238"/>
      <c r="C321" s="115"/>
      <c r="D321" s="115"/>
      <c r="E321" s="115"/>
      <c r="F321" s="117"/>
      <c r="G321" s="115" t="s">
        <v>100</v>
      </c>
      <c r="H321" s="118"/>
      <c r="I321" s="115"/>
    </row>
    <row r="322" spans="1:9" ht="15" customHeight="1" thickBot="1" x14ac:dyDescent="0.35">
      <c r="A322" s="241"/>
      <c r="B322" s="239"/>
      <c r="C322" s="123">
        <f>SUM(C317:C321)</f>
        <v>0</v>
      </c>
      <c r="D322" s="123">
        <f t="shared" ref="D322:E322" si="60">SUM(D317:D321)</f>
        <v>0</v>
      </c>
      <c r="E322" s="123">
        <f t="shared" si="60"/>
        <v>0</v>
      </c>
      <c r="F322" s="121"/>
      <c r="G322" s="120" t="s">
        <v>38</v>
      </c>
      <c r="H322" s="122"/>
      <c r="I322" s="123"/>
    </row>
    <row r="323" spans="1:9" ht="15" customHeight="1" thickBot="1" x14ac:dyDescent="0.35">
      <c r="A323" s="242"/>
      <c r="B323" s="237" t="s">
        <v>620</v>
      </c>
      <c r="C323" s="165">
        <v>30</v>
      </c>
      <c r="D323" s="165">
        <v>46</v>
      </c>
      <c r="E323" s="165">
        <v>54</v>
      </c>
      <c r="F323" s="166"/>
      <c r="G323" s="79" t="s">
        <v>33</v>
      </c>
      <c r="H323" s="167">
        <v>288724610</v>
      </c>
      <c r="I323" s="79">
        <v>0</v>
      </c>
    </row>
    <row r="324" spans="1:9" ht="15" thickBot="1" x14ac:dyDescent="0.35">
      <c r="A324" s="240"/>
      <c r="B324" s="238"/>
      <c r="C324" s="115">
        <v>78.5</v>
      </c>
      <c r="D324" s="115"/>
      <c r="E324" s="115"/>
      <c r="F324" s="117"/>
      <c r="G324" s="115" t="s">
        <v>36</v>
      </c>
      <c r="H324" s="118"/>
      <c r="I324" s="115"/>
    </row>
    <row r="325" spans="1:9" ht="15" thickBot="1" x14ac:dyDescent="0.35">
      <c r="A325" s="240"/>
      <c r="B325" s="238"/>
      <c r="C325" s="115"/>
      <c r="D325" s="115"/>
      <c r="E325" s="115"/>
      <c r="F325" s="117"/>
      <c r="G325" s="115" t="s">
        <v>99</v>
      </c>
      <c r="H325" s="118"/>
      <c r="I325" s="115"/>
    </row>
    <row r="326" spans="1:9" ht="15" thickBot="1" x14ac:dyDescent="0.35">
      <c r="A326" s="240"/>
      <c r="B326" s="238"/>
      <c r="C326" s="115">
        <v>22.7</v>
      </c>
      <c r="D326" s="115">
        <v>82.7</v>
      </c>
      <c r="E326" s="115">
        <v>38.5</v>
      </c>
      <c r="F326" s="117"/>
      <c r="G326" s="115" t="s">
        <v>34</v>
      </c>
      <c r="H326" s="118"/>
      <c r="I326" s="115"/>
    </row>
    <row r="327" spans="1:9" ht="15" thickBot="1" x14ac:dyDescent="0.35">
      <c r="A327" s="240"/>
      <c r="B327" s="238"/>
      <c r="C327" s="115"/>
      <c r="D327" s="115"/>
      <c r="E327" s="115"/>
      <c r="F327" s="117"/>
      <c r="G327" s="115" t="s">
        <v>100</v>
      </c>
      <c r="H327" s="118"/>
      <c r="I327" s="115"/>
    </row>
    <row r="328" spans="1:9" ht="15" thickBot="1" x14ac:dyDescent="0.35">
      <c r="A328" s="241"/>
      <c r="B328" s="239"/>
      <c r="C328" s="123">
        <f>SUM(C323:C327)</f>
        <v>131.19999999999999</v>
      </c>
      <c r="D328" s="123">
        <f t="shared" ref="D328:E328" si="61">SUM(D323:D327)</f>
        <v>128.69999999999999</v>
      </c>
      <c r="E328" s="123">
        <f t="shared" si="61"/>
        <v>92.5</v>
      </c>
      <c r="F328" s="121"/>
      <c r="G328" s="120" t="s">
        <v>38</v>
      </c>
      <c r="H328" s="122"/>
      <c r="I328" s="123"/>
    </row>
    <row r="329" spans="1:9" ht="27" thickBot="1" x14ac:dyDescent="0.35">
      <c r="A329" s="105" t="s">
        <v>153</v>
      </c>
      <c r="B329" s="106" t="s">
        <v>158</v>
      </c>
      <c r="C329" s="107"/>
      <c r="D329" s="107"/>
      <c r="E329" s="107"/>
      <c r="F329" s="108" t="s">
        <v>157</v>
      </c>
      <c r="G329" s="106"/>
      <c r="H329" s="107"/>
      <c r="I329" s="107"/>
    </row>
    <row r="330" spans="1:9" ht="15" thickBot="1" x14ac:dyDescent="0.35">
      <c r="A330" s="109" t="s">
        <v>161</v>
      </c>
      <c r="B330" s="110" t="s">
        <v>163</v>
      </c>
      <c r="C330" s="111"/>
      <c r="D330" s="111"/>
      <c r="E330" s="111"/>
      <c r="F330" s="112" t="s">
        <v>162</v>
      </c>
      <c r="G330" s="110"/>
      <c r="H330" s="111"/>
      <c r="I330" s="111"/>
    </row>
    <row r="331" spans="1:9" ht="15" customHeight="1" thickBot="1" x14ac:dyDescent="0.35">
      <c r="A331" s="242" t="s">
        <v>164</v>
      </c>
      <c r="B331" s="246" t="s">
        <v>166</v>
      </c>
      <c r="C331" s="168"/>
      <c r="D331" s="168"/>
      <c r="E331" s="168"/>
      <c r="F331" s="166" t="s">
        <v>385</v>
      </c>
      <c r="G331" s="79" t="s">
        <v>33</v>
      </c>
      <c r="H331" s="167">
        <v>288724610</v>
      </c>
      <c r="I331" s="79">
        <v>0</v>
      </c>
    </row>
    <row r="332" spans="1:9" ht="15" thickBot="1" x14ac:dyDescent="0.35">
      <c r="A332" s="240"/>
      <c r="B332" s="247"/>
      <c r="C332" s="127"/>
      <c r="D332" s="127"/>
      <c r="E332" s="127"/>
      <c r="F332" s="117"/>
      <c r="G332" s="115" t="s">
        <v>36</v>
      </c>
      <c r="H332" s="118"/>
      <c r="I332" s="115"/>
    </row>
    <row r="333" spans="1:9" ht="15" thickBot="1" x14ac:dyDescent="0.35">
      <c r="A333" s="240"/>
      <c r="B333" s="247"/>
      <c r="C333" s="127"/>
      <c r="D333" s="127"/>
      <c r="E333" s="127"/>
      <c r="F333" s="117"/>
      <c r="G333" s="115" t="s">
        <v>99</v>
      </c>
      <c r="H333" s="118"/>
      <c r="I333" s="115"/>
    </row>
    <row r="334" spans="1:9" ht="15" thickBot="1" x14ac:dyDescent="0.35">
      <c r="A334" s="240"/>
      <c r="B334" s="247"/>
      <c r="C334" s="127"/>
      <c r="D334" s="127"/>
      <c r="E334" s="127"/>
      <c r="F334" s="117"/>
      <c r="G334" s="115" t="s">
        <v>34</v>
      </c>
      <c r="H334" s="118"/>
      <c r="I334" s="115"/>
    </row>
    <row r="335" spans="1:9" ht="15" thickBot="1" x14ac:dyDescent="0.35">
      <c r="A335" s="240"/>
      <c r="B335" s="247"/>
      <c r="C335" s="127"/>
      <c r="D335" s="127"/>
      <c r="E335" s="127"/>
      <c r="F335" s="117"/>
      <c r="G335" s="115" t="s">
        <v>100</v>
      </c>
      <c r="H335" s="118"/>
      <c r="I335" s="115"/>
    </row>
    <row r="336" spans="1:9" ht="12.6" customHeight="1" thickBot="1" x14ac:dyDescent="0.35">
      <c r="A336" s="241"/>
      <c r="B336" s="248"/>
      <c r="C336" s="128"/>
      <c r="D336" s="128"/>
      <c r="E336" s="128"/>
      <c r="F336" s="121"/>
      <c r="G336" s="120" t="s">
        <v>38</v>
      </c>
      <c r="H336" s="122"/>
      <c r="I336" s="123"/>
    </row>
    <row r="337" spans="1:9" ht="27" thickBot="1" x14ac:dyDescent="0.35">
      <c r="A337" s="105" t="s">
        <v>153</v>
      </c>
      <c r="B337" s="106" t="s">
        <v>158</v>
      </c>
      <c r="C337" s="107"/>
      <c r="D337" s="107"/>
      <c r="E337" s="107"/>
      <c r="F337" s="108" t="s">
        <v>157</v>
      </c>
      <c r="G337" s="106"/>
      <c r="H337" s="107"/>
      <c r="I337" s="107"/>
    </row>
    <row r="338" spans="1:9" ht="15" thickBot="1" x14ac:dyDescent="0.35">
      <c r="A338" s="109" t="s">
        <v>167</v>
      </c>
      <c r="B338" s="110" t="s">
        <v>169</v>
      </c>
      <c r="C338" s="111"/>
      <c r="D338" s="111"/>
      <c r="E338" s="111"/>
      <c r="F338" s="112" t="s">
        <v>168</v>
      </c>
      <c r="G338" s="110"/>
      <c r="H338" s="111"/>
      <c r="I338" s="111"/>
    </row>
    <row r="339" spans="1:9" ht="15" customHeight="1" thickBot="1" x14ac:dyDescent="0.35">
      <c r="A339" s="240" t="s">
        <v>170</v>
      </c>
      <c r="B339" s="246" t="s">
        <v>171</v>
      </c>
      <c r="C339" s="114">
        <f>C345*1</f>
        <v>0</v>
      </c>
      <c r="D339" s="114">
        <f t="shared" ref="D339:E343" si="62">D345*1</f>
        <v>0</v>
      </c>
      <c r="E339" s="114">
        <f t="shared" si="62"/>
        <v>0</v>
      </c>
      <c r="F339" s="59" t="s">
        <v>548</v>
      </c>
      <c r="G339" s="115" t="s">
        <v>33</v>
      </c>
      <c r="H339" s="116">
        <v>288724610</v>
      </c>
      <c r="I339" s="115">
        <v>0</v>
      </c>
    </row>
    <row r="340" spans="1:9" ht="15" thickBot="1" x14ac:dyDescent="0.35">
      <c r="A340" s="240"/>
      <c r="B340" s="247"/>
      <c r="C340" s="113">
        <f>C346*1</f>
        <v>0</v>
      </c>
      <c r="D340" s="114">
        <f t="shared" si="62"/>
        <v>0</v>
      </c>
      <c r="E340" s="114">
        <f t="shared" si="62"/>
        <v>0</v>
      </c>
      <c r="F340" s="117"/>
      <c r="G340" s="115" t="s">
        <v>36</v>
      </c>
      <c r="H340" s="118"/>
      <c r="I340" s="115"/>
    </row>
    <row r="341" spans="1:9" ht="15" thickBot="1" x14ac:dyDescent="0.35">
      <c r="A341" s="240"/>
      <c r="B341" s="247"/>
      <c r="C341" s="113">
        <f>C347*1</f>
        <v>0</v>
      </c>
      <c r="D341" s="114">
        <f t="shared" si="62"/>
        <v>0</v>
      </c>
      <c r="E341" s="114">
        <f t="shared" si="62"/>
        <v>0</v>
      </c>
      <c r="F341" s="117"/>
      <c r="G341" s="115" t="s">
        <v>99</v>
      </c>
      <c r="H341" s="118"/>
      <c r="I341" s="115"/>
    </row>
    <row r="342" spans="1:9" ht="15" thickBot="1" x14ac:dyDescent="0.35">
      <c r="A342" s="240"/>
      <c r="B342" s="247"/>
      <c r="C342" s="113">
        <f>C348*1</f>
        <v>50</v>
      </c>
      <c r="D342" s="114">
        <f t="shared" si="62"/>
        <v>0</v>
      </c>
      <c r="E342" s="114">
        <f t="shared" si="62"/>
        <v>0</v>
      </c>
      <c r="F342" s="117"/>
      <c r="G342" s="115" t="s">
        <v>34</v>
      </c>
      <c r="H342" s="118"/>
      <c r="I342" s="115"/>
    </row>
    <row r="343" spans="1:9" ht="15" thickBot="1" x14ac:dyDescent="0.35">
      <c r="A343" s="240"/>
      <c r="B343" s="247"/>
      <c r="C343" s="113">
        <f>C349*1</f>
        <v>0</v>
      </c>
      <c r="D343" s="114">
        <f t="shared" si="62"/>
        <v>0</v>
      </c>
      <c r="E343" s="114">
        <f t="shared" si="62"/>
        <v>0</v>
      </c>
      <c r="F343" s="117"/>
      <c r="G343" s="115" t="s">
        <v>100</v>
      </c>
      <c r="H343" s="118"/>
      <c r="I343" s="115"/>
    </row>
    <row r="344" spans="1:9" ht="15" thickBot="1" x14ac:dyDescent="0.35">
      <c r="A344" s="241"/>
      <c r="B344" s="248"/>
      <c r="C344" s="129">
        <f>SUM(C339:C343)</f>
        <v>50</v>
      </c>
      <c r="D344" s="120">
        <f t="shared" ref="D344:E344" si="63">SUM(D339:D343)</f>
        <v>0</v>
      </c>
      <c r="E344" s="120">
        <f t="shared" si="63"/>
        <v>0</v>
      </c>
      <c r="F344" s="121"/>
      <c r="G344" s="120" t="s">
        <v>38</v>
      </c>
      <c r="H344" s="122"/>
      <c r="I344" s="123"/>
    </row>
    <row r="345" spans="1:9" ht="15" customHeight="1" thickBot="1" x14ac:dyDescent="0.35">
      <c r="A345" s="240"/>
      <c r="B345" s="243" t="s">
        <v>549</v>
      </c>
      <c r="C345" s="115"/>
      <c r="D345" s="115"/>
      <c r="E345" s="115"/>
      <c r="F345" s="59"/>
      <c r="G345" s="115" t="s">
        <v>33</v>
      </c>
      <c r="H345" s="116">
        <v>288724610</v>
      </c>
      <c r="I345" s="115">
        <v>0</v>
      </c>
    </row>
    <row r="346" spans="1:9" ht="15" thickBot="1" x14ac:dyDescent="0.35">
      <c r="A346" s="240"/>
      <c r="B346" s="244"/>
      <c r="C346" s="115"/>
      <c r="D346" s="115"/>
      <c r="E346" s="115"/>
      <c r="F346" s="117"/>
      <c r="G346" s="115" t="s">
        <v>36</v>
      </c>
      <c r="H346" s="118"/>
      <c r="I346" s="115"/>
    </row>
    <row r="347" spans="1:9" ht="15" thickBot="1" x14ac:dyDescent="0.35">
      <c r="A347" s="240"/>
      <c r="B347" s="244"/>
      <c r="C347" s="115"/>
      <c r="D347" s="115"/>
      <c r="E347" s="115"/>
      <c r="F347" s="117"/>
      <c r="G347" s="115" t="s">
        <v>99</v>
      </c>
      <c r="H347" s="118"/>
      <c r="I347" s="115"/>
    </row>
    <row r="348" spans="1:9" ht="15" thickBot="1" x14ac:dyDescent="0.35">
      <c r="A348" s="240"/>
      <c r="B348" s="244"/>
      <c r="C348" s="198">
        <v>50</v>
      </c>
      <c r="D348" s="115"/>
      <c r="E348" s="115"/>
      <c r="F348" s="117"/>
      <c r="G348" s="197" t="s">
        <v>34</v>
      </c>
      <c r="H348" s="118"/>
      <c r="I348" s="115"/>
    </row>
    <row r="349" spans="1:9" ht="15" thickBot="1" x14ac:dyDescent="0.35">
      <c r="A349" s="240"/>
      <c r="B349" s="244"/>
      <c r="C349" s="115"/>
      <c r="D349" s="115"/>
      <c r="E349" s="115"/>
      <c r="F349" s="117"/>
      <c r="G349" s="115" t="s">
        <v>100</v>
      </c>
      <c r="H349" s="118"/>
      <c r="I349" s="115"/>
    </row>
    <row r="350" spans="1:9" ht="15" thickBot="1" x14ac:dyDescent="0.35">
      <c r="A350" s="241"/>
      <c r="B350" s="245"/>
      <c r="C350" s="123">
        <f>SUM(C345:C349)</f>
        <v>50</v>
      </c>
      <c r="D350" s="123">
        <f t="shared" ref="D350:E350" si="64">SUM(D345:D349)</f>
        <v>0</v>
      </c>
      <c r="E350" s="123">
        <f t="shared" si="64"/>
        <v>0</v>
      </c>
      <c r="F350" s="121"/>
      <c r="G350" s="120" t="s">
        <v>38</v>
      </c>
      <c r="H350" s="122"/>
      <c r="I350" s="123"/>
    </row>
    <row r="351" spans="1:9" ht="18" customHeight="1" thickBot="1" x14ac:dyDescent="0.35">
      <c r="A351" s="119"/>
      <c r="B351" s="126" t="s">
        <v>156</v>
      </c>
      <c r="C351" s="127"/>
      <c r="D351" s="127"/>
      <c r="E351" s="127"/>
      <c r="F351" s="127"/>
      <c r="G351" s="114"/>
      <c r="H351" s="116"/>
      <c r="I351" s="116"/>
    </row>
    <row r="352" spans="1:9" ht="28.2" customHeight="1" thickBot="1" x14ac:dyDescent="0.35">
      <c r="A352" s="105" t="s">
        <v>172</v>
      </c>
      <c r="B352" s="106" t="s">
        <v>176</v>
      </c>
      <c r="C352" s="107"/>
      <c r="D352" s="107"/>
      <c r="E352" s="107"/>
      <c r="F352" s="108" t="s">
        <v>175</v>
      </c>
      <c r="G352" s="106"/>
      <c r="H352" s="107"/>
      <c r="I352" s="107"/>
    </row>
    <row r="353" spans="1:10" ht="42" customHeight="1" thickBot="1" x14ac:dyDescent="0.35">
      <c r="A353" s="109" t="s">
        <v>173</v>
      </c>
      <c r="B353" s="110" t="s">
        <v>178</v>
      </c>
      <c r="C353" s="111"/>
      <c r="D353" s="111"/>
      <c r="E353" s="111"/>
      <c r="F353" s="112" t="s">
        <v>177</v>
      </c>
      <c r="G353" s="110"/>
      <c r="H353" s="111"/>
      <c r="I353" s="111"/>
    </row>
    <row r="354" spans="1:10" ht="15" customHeight="1" thickBot="1" x14ac:dyDescent="0.35">
      <c r="A354" s="242" t="s">
        <v>174</v>
      </c>
      <c r="B354" s="246" t="s">
        <v>179</v>
      </c>
      <c r="C354" s="170">
        <f>C360*1</f>
        <v>0</v>
      </c>
      <c r="D354" s="170">
        <f t="shared" ref="D354:E358" si="65">D360*1</f>
        <v>0</v>
      </c>
      <c r="E354" s="170">
        <f t="shared" si="65"/>
        <v>0</v>
      </c>
      <c r="F354" s="166" t="s">
        <v>527</v>
      </c>
      <c r="G354" s="79" t="s">
        <v>33</v>
      </c>
      <c r="H354" s="167">
        <v>288724610</v>
      </c>
      <c r="I354" s="79">
        <v>0</v>
      </c>
    </row>
    <row r="355" spans="1:10" ht="15" thickBot="1" x14ac:dyDescent="0.35">
      <c r="A355" s="240"/>
      <c r="B355" s="247"/>
      <c r="C355" s="114">
        <f>C361*1</f>
        <v>0</v>
      </c>
      <c r="D355" s="114">
        <f t="shared" si="65"/>
        <v>0</v>
      </c>
      <c r="E355" s="114">
        <f t="shared" si="65"/>
        <v>0</v>
      </c>
      <c r="F355" s="117"/>
      <c r="G355" s="115" t="s">
        <v>36</v>
      </c>
      <c r="H355" s="118"/>
      <c r="I355" s="115"/>
    </row>
    <row r="356" spans="1:10" ht="15" thickBot="1" x14ac:dyDescent="0.35">
      <c r="A356" s="240"/>
      <c r="B356" s="247"/>
      <c r="C356" s="114">
        <f>C362*1</f>
        <v>870.8</v>
      </c>
      <c r="D356" s="114">
        <f t="shared" si="65"/>
        <v>0</v>
      </c>
      <c r="E356" s="114">
        <f t="shared" si="65"/>
        <v>0</v>
      </c>
      <c r="F356" s="117"/>
      <c r="G356" s="115" t="s">
        <v>99</v>
      </c>
      <c r="H356" s="118"/>
      <c r="I356" s="115"/>
    </row>
    <row r="357" spans="1:10" ht="15" thickBot="1" x14ac:dyDescent="0.35">
      <c r="A357" s="240"/>
      <c r="B357" s="247"/>
      <c r="C357" s="114">
        <f>C363*1</f>
        <v>0</v>
      </c>
      <c r="D357" s="114">
        <f t="shared" si="65"/>
        <v>0</v>
      </c>
      <c r="E357" s="114">
        <f t="shared" si="65"/>
        <v>0</v>
      </c>
      <c r="F357" s="117"/>
      <c r="G357" s="115" t="s">
        <v>34</v>
      </c>
      <c r="H357" s="118"/>
      <c r="I357" s="115"/>
    </row>
    <row r="358" spans="1:10" ht="15" thickBot="1" x14ac:dyDescent="0.35">
      <c r="A358" s="240"/>
      <c r="B358" s="247"/>
      <c r="C358" s="114">
        <f>C364*1</f>
        <v>0</v>
      </c>
      <c r="D358" s="114">
        <f t="shared" si="65"/>
        <v>0</v>
      </c>
      <c r="E358" s="114">
        <f t="shared" si="65"/>
        <v>0</v>
      </c>
      <c r="F358" s="117"/>
      <c r="G358" s="115" t="s">
        <v>100</v>
      </c>
      <c r="H358" s="118"/>
      <c r="I358" s="115"/>
    </row>
    <row r="359" spans="1:10" ht="24" customHeight="1" thickBot="1" x14ac:dyDescent="0.35">
      <c r="A359" s="241"/>
      <c r="B359" s="248"/>
      <c r="C359" s="120">
        <f>SUM(C354:C358)</f>
        <v>870.8</v>
      </c>
      <c r="D359" s="120">
        <f t="shared" ref="D359:E359" si="66">SUM(D354:D358)</f>
        <v>0</v>
      </c>
      <c r="E359" s="120">
        <f t="shared" si="66"/>
        <v>0</v>
      </c>
      <c r="F359" s="121"/>
      <c r="G359" s="120" t="s">
        <v>38</v>
      </c>
      <c r="H359" s="122"/>
      <c r="I359" s="123"/>
    </row>
    <row r="360" spans="1:10" ht="15" customHeight="1" thickBot="1" x14ac:dyDescent="0.35">
      <c r="A360" s="240"/>
      <c r="B360" s="237" t="s">
        <v>528</v>
      </c>
      <c r="C360" s="115"/>
      <c r="D360" s="115"/>
      <c r="E360" s="115"/>
      <c r="F360" s="59"/>
      <c r="G360" s="115" t="s">
        <v>33</v>
      </c>
      <c r="H360" s="116">
        <v>288724610</v>
      </c>
      <c r="I360" s="115">
        <v>0</v>
      </c>
    </row>
    <row r="361" spans="1:10" ht="15" thickBot="1" x14ac:dyDescent="0.35">
      <c r="A361" s="240"/>
      <c r="B361" s="238"/>
      <c r="C361" s="115"/>
      <c r="D361" s="115"/>
      <c r="E361" s="115"/>
      <c r="F361" s="117"/>
      <c r="G361" s="115" t="s">
        <v>36</v>
      </c>
      <c r="H361" s="118"/>
      <c r="I361" s="115"/>
    </row>
    <row r="362" spans="1:10" ht="15" thickBot="1" x14ac:dyDescent="0.35">
      <c r="A362" s="240"/>
      <c r="B362" s="238"/>
      <c r="C362" s="115">
        <v>870.8</v>
      </c>
      <c r="D362" s="115">
        <v>0</v>
      </c>
      <c r="E362" s="115">
        <v>0</v>
      </c>
      <c r="F362" s="117"/>
      <c r="G362" s="115" t="s">
        <v>99</v>
      </c>
      <c r="H362" s="118"/>
      <c r="I362" s="115"/>
      <c r="J362" s="183"/>
    </row>
    <row r="363" spans="1:10" ht="15" thickBot="1" x14ac:dyDescent="0.35">
      <c r="A363" s="240"/>
      <c r="B363" s="238"/>
      <c r="C363" s="115"/>
      <c r="D363" s="115"/>
      <c r="E363" s="115"/>
      <c r="F363" s="117"/>
      <c r="G363" s="115" t="s">
        <v>34</v>
      </c>
      <c r="H363" s="118"/>
      <c r="I363" s="115"/>
      <c r="J363" s="183"/>
    </row>
    <row r="364" spans="1:10" ht="15" thickBot="1" x14ac:dyDescent="0.35">
      <c r="A364" s="240"/>
      <c r="B364" s="238"/>
      <c r="C364" s="115"/>
      <c r="D364" s="115"/>
      <c r="E364" s="115"/>
      <c r="F364" s="117"/>
      <c r="G364" s="115" t="s">
        <v>100</v>
      </c>
      <c r="H364" s="118"/>
      <c r="I364" s="115"/>
    </row>
    <row r="365" spans="1:10" ht="15" thickBot="1" x14ac:dyDescent="0.35">
      <c r="A365" s="241"/>
      <c r="B365" s="239"/>
      <c r="C365" s="123">
        <f>SUM(C360:C364)</f>
        <v>870.8</v>
      </c>
      <c r="D365" s="123">
        <f t="shared" ref="D365:E365" si="67">SUM(D360:D364)</f>
        <v>0</v>
      </c>
      <c r="E365" s="123">
        <f t="shared" si="67"/>
        <v>0</v>
      </c>
      <c r="F365" s="121"/>
      <c r="G365" s="120" t="s">
        <v>38</v>
      </c>
      <c r="H365" s="122"/>
      <c r="I365" s="123"/>
    </row>
    <row r="366" spans="1:10" ht="15" customHeight="1" thickBot="1" x14ac:dyDescent="0.35">
      <c r="A366" s="105" t="s">
        <v>172</v>
      </c>
      <c r="B366" s="106" t="s">
        <v>176</v>
      </c>
      <c r="C366" s="107"/>
      <c r="D366" s="107"/>
      <c r="E366" s="107"/>
      <c r="F366" s="108" t="s">
        <v>175</v>
      </c>
      <c r="G366" s="106"/>
      <c r="H366" s="107"/>
      <c r="I366" s="107"/>
    </row>
    <row r="367" spans="1:10" ht="27" customHeight="1" thickBot="1" x14ac:dyDescent="0.35">
      <c r="A367" s="109" t="s">
        <v>180</v>
      </c>
      <c r="B367" s="110" t="s">
        <v>183</v>
      </c>
      <c r="C367" s="111"/>
      <c r="D367" s="111"/>
      <c r="E367" s="111"/>
      <c r="F367" s="112" t="s">
        <v>182</v>
      </c>
      <c r="G367" s="110"/>
      <c r="H367" s="111"/>
      <c r="I367" s="111"/>
    </row>
    <row r="368" spans="1:10" ht="15" customHeight="1" thickBot="1" x14ac:dyDescent="0.35">
      <c r="A368" s="240" t="s">
        <v>181</v>
      </c>
      <c r="B368" s="246" t="s">
        <v>529</v>
      </c>
      <c r="C368" s="113">
        <f>C374*1</f>
        <v>0</v>
      </c>
      <c r="D368" s="113">
        <f t="shared" ref="D368:E372" si="68">D374*1</f>
        <v>0</v>
      </c>
      <c r="E368" s="113">
        <f t="shared" si="68"/>
        <v>0</v>
      </c>
      <c r="F368" s="59" t="s">
        <v>262</v>
      </c>
      <c r="G368" s="115" t="s">
        <v>33</v>
      </c>
      <c r="H368" s="116">
        <v>288724610</v>
      </c>
      <c r="I368" s="115">
        <v>0</v>
      </c>
    </row>
    <row r="369" spans="1:9" ht="15" thickBot="1" x14ac:dyDescent="0.35">
      <c r="A369" s="240"/>
      <c r="B369" s="247"/>
      <c r="C369" s="113">
        <f>C375*1</f>
        <v>75</v>
      </c>
      <c r="D369" s="113">
        <f t="shared" si="68"/>
        <v>0</v>
      </c>
      <c r="E369" s="113">
        <f t="shared" si="68"/>
        <v>0</v>
      </c>
      <c r="F369" s="117"/>
      <c r="G369" s="115" t="s">
        <v>36</v>
      </c>
      <c r="H369" s="118"/>
      <c r="I369" s="115"/>
    </row>
    <row r="370" spans="1:9" ht="15" thickBot="1" x14ac:dyDescent="0.35">
      <c r="A370" s="240"/>
      <c r="B370" s="247"/>
      <c r="C370" s="113">
        <f>C376*1</f>
        <v>0</v>
      </c>
      <c r="D370" s="113">
        <f t="shared" si="68"/>
        <v>0</v>
      </c>
      <c r="E370" s="113">
        <f t="shared" si="68"/>
        <v>0</v>
      </c>
      <c r="F370" s="117"/>
      <c r="G370" s="115" t="s">
        <v>99</v>
      </c>
      <c r="H370" s="118"/>
      <c r="I370" s="115"/>
    </row>
    <row r="371" spans="1:9" ht="15" thickBot="1" x14ac:dyDescent="0.35">
      <c r="A371" s="240"/>
      <c r="B371" s="247"/>
      <c r="C371" s="113">
        <f>C377*1</f>
        <v>180</v>
      </c>
      <c r="D371" s="113">
        <f t="shared" si="68"/>
        <v>0</v>
      </c>
      <c r="E371" s="113">
        <f t="shared" si="68"/>
        <v>0</v>
      </c>
      <c r="F371" s="117"/>
      <c r="G371" s="115" t="s">
        <v>34</v>
      </c>
      <c r="H371" s="118"/>
      <c r="I371" s="115"/>
    </row>
    <row r="372" spans="1:9" ht="15" thickBot="1" x14ac:dyDescent="0.35">
      <c r="A372" s="240"/>
      <c r="B372" s="247"/>
      <c r="C372" s="113">
        <f>C378*1</f>
        <v>0</v>
      </c>
      <c r="D372" s="113">
        <f t="shared" si="68"/>
        <v>0</v>
      </c>
      <c r="E372" s="113">
        <f t="shared" si="68"/>
        <v>0</v>
      </c>
      <c r="F372" s="117"/>
      <c r="G372" s="115" t="s">
        <v>100</v>
      </c>
      <c r="H372" s="118"/>
      <c r="I372" s="115"/>
    </row>
    <row r="373" spans="1:9" ht="15" thickBot="1" x14ac:dyDescent="0.35">
      <c r="A373" s="241"/>
      <c r="B373" s="248"/>
      <c r="C373" s="129">
        <f>SUM(C368:C372)</f>
        <v>255</v>
      </c>
      <c r="D373" s="129">
        <f t="shared" ref="D373:E373" si="69">SUM(D368:D372)</f>
        <v>0</v>
      </c>
      <c r="E373" s="129">
        <f t="shared" si="69"/>
        <v>0</v>
      </c>
      <c r="F373" s="121"/>
      <c r="G373" s="120" t="s">
        <v>38</v>
      </c>
      <c r="H373" s="122"/>
      <c r="I373" s="123"/>
    </row>
    <row r="374" spans="1:9" ht="15" customHeight="1" thickBot="1" x14ac:dyDescent="0.35">
      <c r="A374" s="240"/>
      <c r="B374" s="237" t="s">
        <v>530</v>
      </c>
      <c r="C374" s="124"/>
      <c r="D374" s="124"/>
      <c r="E374" s="124"/>
      <c r="F374" s="59"/>
      <c r="G374" s="115" t="s">
        <v>33</v>
      </c>
      <c r="H374" s="116">
        <v>288724610</v>
      </c>
      <c r="I374" s="115">
        <v>0</v>
      </c>
    </row>
    <row r="375" spans="1:9" ht="15" thickBot="1" x14ac:dyDescent="0.35">
      <c r="A375" s="240"/>
      <c r="B375" s="238"/>
      <c r="C375" s="124">
        <v>75</v>
      </c>
      <c r="D375" s="124">
        <v>0</v>
      </c>
      <c r="E375" s="124">
        <v>0</v>
      </c>
      <c r="F375" s="117"/>
      <c r="G375" s="115" t="s">
        <v>36</v>
      </c>
      <c r="H375" s="118"/>
      <c r="I375" s="115"/>
    </row>
    <row r="376" spans="1:9" ht="15" thickBot="1" x14ac:dyDescent="0.35">
      <c r="A376" s="240"/>
      <c r="B376" s="238"/>
      <c r="C376" s="124"/>
      <c r="D376" s="124"/>
      <c r="E376" s="124"/>
      <c r="F376" s="117"/>
      <c r="G376" s="115" t="s">
        <v>99</v>
      </c>
      <c r="H376" s="118"/>
      <c r="I376" s="115"/>
    </row>
    <row r="377" spans="1:9" ht="15" thickBot="1" x14ac:dyDescent="0.35">
      <c r="A377" s="240"/>
      <c r="B377" s="238"/>
      <c r="C377" s="124">
        <v>180</v>
      </c>
      <c r="D377" s="124">
        <v>0</v>
      </c>
      <c r="E377" s="124">
        <v>0</v>
      </c>
      <c r="F377" s="117"/>
      <c r="G377" s="115" t="s">
        <v>34</v>
      </c>
      <c r="H377" s="118"/>
      <c r="I377" s="115"/>
    </row>
    <row r="378" spans="1:9" ht="15" thickBot="1" x14ac:dyDescent="0.35">
      <c r="A378" s="240"/>
      <c r="B378" s="238"/>
      <c r="C378" s="124"/>
      <c r="D378" s="124"/>
      <c r="E378" s="124"/>
      <c r="F378" s="117"/>
      <c r="G378" s="115" t="s">
        <v>100</v>
      </c>
      <c r="H378" s="118"/>
      <c r="I378" s="115"/>
    </row>
    <row r="379" spans="1:9" ht="19.8" customHeight="1" thickBot="1" x14ac:dyDescent="0.35">
      <c r="A379" s="241"/>
      <c r="B379" s="239"/>
      <c r="C379" s="125">
        <f>SUM(C374:C378)</f>
        <v>255</v>
      </c>
      <c r="D379" s="125">
        <f t="shared" ref="D379:E379" si="70">SUM(D374:D378)</f>
        <v>0</v>
      </c>
      <c r="E379" s="125">
        <f t="shared" si="70"/>
        <v>0</v>
      </c>
      <c r="F379" s="121"/>
      <c r="G379" s="120" t="s">
        <v>38</v>
      </c>
      <c r="H379" s="122"/>
      <c r="I379" s="123"/>
    </row>
    <row r="380" spans="1:9" ht="24.6" customHeight="1" thickBot="1" x14ac:dyDescent="0.35">
      <c r="A380" s="105" t="s">
        <v>172</v>
      </c>
      <c r="B380" s="106" t="s">
        <v>176</v>
      </c>
      <c r="C380" s="107"/>
      <c r="D380" s="107"/>
      <c r="E380" s="107"/>
      <c r="F380" s="108" t="s">
        <v>175</v>
      </c>
      <c r="G380" s="106"/>
      <c r="H380" s="107"/>
      <c r="I380" s="107"/>
    </row>
    <row r="381" spans="1:9" ht="35.4" customHeight="1" thickBot="1" x14ac:dyDescent="0.35">
      <c r="A381" s="109" t="s">
        <v>184</v>
      </c>
      <c r="B381" s="110" t="s">
        <v>621</v>
      </c>
      <c r="C381" s="111"/>
      <c r="D381" s="111"/>
      <c r="E381" s="111"/>
      <c r="F381" s="112" t="s">
        <v>186</v>
      </c>
      <c r="G381" s="110"/>
      <c r="H381" s="111"/>
      <c r="I381" s="111"/>
    </row>
    <row r="382" spans="1:9" ht="28.8" customHeight="1" thickBot="1" x14ac:dyDescent="0.35">
      <c r="A382" s="242" t="s">
        <v>185</v>
      </c>
      <c r="B382" s="246" t="s">
        <v>622</v>
      </c>
      <c r="C382" s="170">
        <f>C394+C400+C406+C412+C418+C424+C388</f>
        <v>0</v>
      </c>
      <c r="D382" s="170">
        <f t="shared" ref="D382:E386" si="71">D394+D400+D406+D412+D418+D424+D388</f>
        <v>0</v>
      </c>
      <c r="E382" s="170">
        <f t="shared" si="71"/>
        <v>0</v>
      </c>
      <c r="F382" s="166" t="s">
        <v>187</v>
      </c>
      <c r="G382" s="79" t="s">
        <v>33</v>
      </c>
      <c r="H382" s="167">
        <v>288724610</v>
      </c>
      <c r="I382" s="79">
        <v>0</v>
      </c>
    </row>
    <row r="383" spans="1:9" ht="22.8" customHeight="1" thickBot="1" x14ac:dyDescent="0.35">
      <c r="A383" s="240"/>
      <c r="B383" s="247"/>
      <c r="C383" s="114">
        <f>C395+C401+C407+C413+C419+C425+C389</f>
        <v>351.6</v>
      </c>
      <c r="D383" s="114">
        <f t="shared" si="71"/>
        <v>0</v>
      </c>
      <c r="E383" s="114">
        <f t="shared" si="71"/>
        <v>0</v>
      </c>
      <c r="F383" s="117"/>
      <c r="G383" s="115" t="s">
        <v>36</v>
      </c>
      <c r="H383" s="118"/>
      <c r="I383" s="115"/>
    </row>
    <row r="384" spans="1:9" ht="15" thickBot="1" x14ac:dyDescent="0.35">
      <c r="A384" s="240"/>
      <c r="B384" s="247"/>
      <c r="C384" s="114">
        <f>C396+C402+C408+C414+C420+C426+C390</f>
        <v>0</v>
      </c>
      <c r="D384" s="114">
        <f t="shared" si="71"/>
        <v>0</v>
      </c>
      <c r="E384" s="114">
        <f t="shared" si="71"/>
        <v>0</v>
      </c>
      <c r="F384" s="117"/>
      <c r="G384" s="115" t="s">
        <v>99</v>
      </c>
      <c r="H384" s="118"/>
      <c r="I384" s="115"/>
    </row>
    <row r="385" spans="1:10" ht="21" customHeight="1" thickBot="1" x14ac:dyDescent="0.35">
      <c r="A385" s="240"/>
      <c r="B385" s="247"/>
      <c r="C385" s="114">
        <f>C397+C403+C409+C415+C421+C427+C391</f>
        <v>3374.4</v>
      </c>
      <c r="D385" s="114">
        <f t="shared" si="71"/>
        <v>0</v>
      </c>
      <c r="E385" s="114">
        <f t="shared" si="71"/>
        <v>0</v>
      </c>
      <c r="F385" s="117"/>
      <c r="G385" s="115" t="s">
        <v>34</v>
      </c>
      <c r="H385" s="118"/>
      <c r="I385" s="115"/>
    </row>
    <row r="386" spans="1:10" ht="15" thickBot="1" x14ac:dyDescent="0.35">
      <c r="A386" s="240"/>
      <c r="B386" s="247"/>
      <c r="C386" s="114">
        <f>C398+C404+C410+C416+C422+C428+C392</f>
        <v>0</v>
      </c>
      <c r="D386" s="114">
        <f t="shared" si="71"/>
        <v>0</v>
      </c>
      <c r="E386" s="114">
        <f t="shared" si="71"/>
        <v>0</v>
      </c>
      <c r="F386" s="117"/>
      <c r="G386" s="115" t="s">
        <v>100</v>
      </c>
      <c r="H386" s="118"/>
      <c r="I386" s="115"/>
    </row>
    <row r="387" spans="1:10" ht="31.2" customHeight="1" thickBot="1" x14ac:dyDescent="0.35">
      <c r="A387" s="241"/>
      <c r="B387" s="248"/>
      <c r="C387" s="120">
        <f>SUM(C382:C386)</f>
        <v>3726</v>
      </c>
      <c r="D387" s="120">
        <f t="shared" ref="D387:E387" si="72">SUM(D382:D386)</f>
        <v>0</v>
      </c>
      <c r="E387" s="120">
        <f t="shared" si="72"/>
        <v>0</v>
      </c>
      <c r="F387" s="121"/>
      <c r="G387" s="120" t="s">
        <v>38</v>
      </c>
      <c r="H387" s="122"/>
      <c r="I387" s="123"/>
    </row>
    <row r="388" spans="1:10" ht="15" customHeight="1" thickBot="1" x14ac:dyDescent="0.35">
      <c r="A388" s="249"/>
      <c r="B388" s="252" t="s">
        <v>552</v>
      </c>
      <c r="C388" s="115"/>
      <c r="D388" s="115"/>
      <c r="E388" s="115"/>
      <c r="F388" s="117"/>
      <c r="G388" s="115" t="s">
        <v>33</v>
      </c>
      <c r="H388" s="116">
        <v>288724610</v>
      </c>
      <c r="I388" s="115">
        <v>0</v>
      </c>
    </row>
    <row r="389" spans="1:10" ht="15" thickBot="1" x14ac:dyDescent="0.35">
      <c r="A389" s="250"/>
      <c r="B389" s="253"/>
      <c r="C389" s="115"/>
      <c r="D389" s="115"/>
      <c r="E389" s="115"/>
      <c r="F389" s="117"/>
      <c r="G389" s="115" t="s">
        <v>36</v>
      </c>
      <c r="H389" s="118"/>
      <c r="I389" s="115"/>
    </row>
    <row r="390" spans="1:10" ht="15" thickBot="1" x14ac:dyDescent="0.35">
      <c r="A390" s="250"/>
      <c r="B390" s="253"/>
      <c r="C390" s="115"/>
      <c r="D390" s="115"/>
      <c r="E390" s="115"/>
      <c r="F390" s="117"/>
      <c r="G390" s="115" t="s">
        <v>99</v>
      </c>
      <c r="H390" s="118"/>
      <c r="I390" s="115"/>
    </row>
    <row r="391" spans="1:10" ht="15" thickBot="1" x14ac:dyDescent="0.35">
      <c r="A391" s="250"/>
      <c r="B391" s="253"/>
      <c r="C391" s="198">
        <v>2803.8</v>
      </c>
      <c r="D391" s="115"/>
      <c r="E391" s="115"/>
      <c r="F391" s="117"/>
      <c r="G391" s="197" t="s">
        <v>34</v>
      </c>
      <c r="H391" s="118"/>
      <c r="I391" s="115"/>
      <c r="J391" s="183"/>
    </row>
    <row r="392" spans="1:10" ht="24.6" customHeight="1" thickBot="1" x14ac:dyDescent="0.35">
      <c r="A392" s="250"/>
      <c r="B392" s="253"/>
      <c r="C392" s="115"/>
      <c r="D392" s="115"/>
      <c r="E392" s="115"/>
      <c r="F392" s="117"/>
      <c r="G392" s="115" t="s">
        <v>100</v>
      </c>
      <c r="H392" s="118"/>
      <c r="I392" s="115"/>
      <c r="J392" s="186"/>
    </row>
    <row r="393" spans="1:10" ht="26.4" customHeight="1" thickBot="1" x14ac:dyDescent="0.35">
      <c r="A393" s="251"/>
      <c r="B393" s="254"/>
      <c r="C393" s="125">
        <f>SUM(C388:C392)</f>
        <v>2803.8</v>
      </c>
      <c r="D393" s="123">
        <f t="shared" ref="D393:E393" si="73">SUM(D388:D392)</f>
        <v>0</v>
      </c>
      <c r="E393" s="123">
        <f t="shared" si="73"/>
        <v>0</v>
      </c>
      <c r="F393" s="121"/>
      <c r="G393" s="120" t="s">
        <v>38</v>
      </c>
      <c r="H393" s="122"/>
      <c r="I393" s="123"/>
    </row>
    <row r="394" spans="1:10" ht="15" customHeight="1" thickBot="1" x14ac:dyDescent="0.35">
      <c r="A394" s="249"/>
      <c r="B394" s="237" t="s">
        <v>534</v>
      </c>
      <c r="C394" s="115"/>
      <c r="D394" s="115"/>
      <c r="E394" s="115"/>
      <c r="F394" s="117"/>
      <c r="G394" s="115" t="s">
        <v>33</v>
      </c>
      <c r="H394" s="116">
        <v>288724610</v>
      </c>
      <c r="I394" s="115">
        <v>0</v>
      </c>
    </row>
    <row r="395" spans="1:10" ht="16.2" customHeight="1" thickBot="1" x14ac:dyDescent="0.35">
      <c r="A395" s="250"/>
      <c r="B395" s="238"/>
      <c r="C395" s="115"/>
      <c r="D395" s="115"/>
      <c r="E395" s="115"/>
      <c r="F395" s="117"/>
      <c r="G395" s="115" t="s">
        <v>36</v>
      </c>
      <c r="H395" s="118"/>
      <c r="I395" s="115"/>
    </row>
    <row r="396" spans="1:10" ht="15" thickBot="1" x14ac:dyDescent="0.35">
      <c r="A396" s="250"/>
      <c r="B396" s="238"/>
      <c r="C396" s="115"/>
      <c r="D396" s="115"/>
      <c r="E396" s="115"/>
      <c r="F396" s="117"/>
      <c r="G396" s="115" t="s">
        <v>99</v>
      </c>
      <c r="H396" s="118"/>
      <c r="I396" s="115"/>
    </row>
    <row r="397" spans="1:10" ht="15" thickBot="1" x14ac:dyDescent="0.35">
      <c r="A397" s="250"/>
      <c r="B397" s="238"/>
      <c r="C397" s="124">
        <v>159</v>
      </c>
      <c r="D397" s="115">
        <v>0</v>
      </c>
      <c r="E397" s="115">
        <v>0</v>
      </c>
      <c r="F397" s="117"/>
      <c r="G397" s="115" t="s">
        <v>34</v>
      </c>
      <c r="H397" s="118"/>
      <c r="I397" s="115"/>
    </row>
    <row r="398" spans="1:10" ht="15" thickBot="1" x14ac:dyDescent="0.35">
      <c r="A398" s="250"/>
      <c r="B398" s="238"/>
      <c r="C398" s="115"/>
      <c r="D398" s="115"/>
      <c r="E398" s="115"/>
      <c r="F398" s="117"/>
      <c r="G398" s="115" t="s">
        <v>100</v>
      </c>
      <c r="H398" s="118"/>
      <c r="I398" s="115"/>
    </row>
    <row r="399" spans="1:10" ht="30" customHeight="1" thickBot="1" x14ac:dyDescent="0.35">
      <c r="A399" s="251"/>
      <c r="B399" s="239"/>
      <c r="C399" s="125">
        <f>SUM(C394:C398)</f>
        <v>159</v>
      </c>
      <c r="D399" s="125">
        <f t="shared" ref="D399:E399" si="74">SUM(D394:D398)</f>
        <v>0</v>
      </c>
      <c r="E399" s="125">
        <f t="shared" si="74"/>
        <v>0</v>
      </c>
      <c r="F399" s="121"/>
      <c r="G399" s="120" t="s">
        <v>38</v>
      </c>
      <c r="H399" s="122"/>
      <c r="I399" s="123"/>
    </row>
    <row r="400" spans="1:10" ht="15" customHeight="1" thickBot="1" x14ac:dyDescent="0.35">
      <c r="A400" s="258"/>
      <c r="B400" s="252" t="s">
        <v>531</v>
      </c>
      <c r="C400" s="115"/>
      <c r="D400" s="115"/>
      <c r="E400" s="115"/>
      <c r="F400" s="117"/>
      <c r="G400" s="115" t="s">
        <v>33</v>
      </c>
      <c r="H400" s="116">
        <v>288724610</v>
      </c>
      <c r="I400" s="115">
        <v>0</v>
      </c>
    </row>
    <row r="401" spans="1:9" ht="18.600000000000001" customHeight="1" thickBot="1" x14ac:dyDescent="0.35">
      <c r="A401" s="259"/>
      <c r="B401" s="253"/>
      <c r="C401" s="197">
        <v>52.6</v>
      </c>
      <c r="D401" s="115"/>
      <c r="E401" s="115"/>
      <c r="F401" s="117"/>
      <c r="G401" s="197" t="s">
        <v>36</v>
      </c>
      <c r="H401" s="118"/>
      <c r="I401" s="115"/>
    </row>
    <row r="402" spans="1:9" ht="19.8" customHeight="1" thickBot="1" x14ac:dyDescent="0.35">
      <c r="A402" s="259"/>
      <c r="B402" s="253"/>
      <c r="C402" s="115"/>
      <c r="D402" s="115"/>
      <c r="E402" s="115"/>
      <c r="F402" s="117"/>
      <c r="G402" s="115" t="s">
        <v>99</v>
      </c>
      <c r="H402" s="118"/>
      <c r="I402" s="115"/>
    </row>
    <row r="403" spans="1:9" ht="19.8" customHeight="1" thickBot="1" x14ac:dyDescent="0.35">
      <c r="A403" s="259"/>
      <c r="B403" s="253"/>
      <c r="C403" s="115"/>
      <c r="D403" s="115"/>
      <c r="E403" s="115"/>
      <c r="F403" s="117"/>
      <c r="G403" s="115" t="s">
        <v>34</v>
      </c>
      <c r="H403" s="118"/>
      <c r="I403" s="115"/>
    </row>
    <row r="404" spans="1:9" ht="18.600000000000001" customHeight="1" thickBot="1" x14ac:dyDescent="0.35">
      <c r="A404" s="259"/>
      <c r="B404" s="253"/>
      <c r="C404" s="115"/>
      <c r="D404" s="115"/>
      <c r="E404" s="115"/>
      <c r="F404" s="117"/>
      <c r="G404" s="115" t="s">
        <v>100</v>
      </c>
      <c r="H404" s="118"/>
      <c r="I404" s="115"/>
    </row>
    <row r="405" spans="1:9" ht="23.4" customHeight="1" thickBot="1" x14ac:dyDescent="0.35">
      <c r="A405" s="260"/>
      <c r="B405" s="254"/>
      <c r="C405" s="123">
        <f>SUM(C400:C404)</f>
        <v>52.6</v>
      </c>
      <c r="D405" s="123">
        <f t="shared" ref="D405:E405" si="75">SUM(D400:D404)</f>
        <v>0</v>
      </c>
      <c r="E405" s="123">
        <f t="shared" si="75"/>
        <v>0</v>
      </c>
      <c r="F405" s="121"/>
      <c r="G405" s="120" t="s">
        <v>38</v>
      </c>
      <c r="H405" s="122"/>
      <c r="I405" s="123"/>
    </row>
    <row r="406" spans="1:9" ht="15" customHeight="1" thickBot="1" x14ac:dyDescent="0.35">
      <c r="A406" s="258"/>
      <c r="B406" s="237" t="s">
        <v>532</v>
      </c>
      <c r="C406" s="115"/>
      <c r="D406" s="115"/>
      <c r="E406" s="115"/>
      <c r="F406" s="117"/>
      <c r="G406" s="115" t="s">
        <v>33</v>
      </c>
      <c r="H406" s="116">
        <v>288724610</v>
      </c>
      <c r="I406" s="115">
        <v>0</v>
      </c>
    </row>
    <row r="407" spans="1:9" ht="12.6" customHeight="1" thickBot="1" x14ac:dyDescent="0.35">
      <c r="A407" s="259"/>
      <c r="B407" s="238"/>
      <c r="C407" s="115"/>
      <c r="D407" s="115"/>
      <c r="E407" s="115"/>
      <c r="F407" s="117"/>
      <c r="G407" s="115" t="s">
        <v>36</v>
      </c>
      <c r="H407" s="118"/>
      <c r="I407" s="115"/>
    </row>
    <row r="408" spans="1:9" ht="15" thickBot="1" x14ac:dyDescent="0.35">
      <c r="A408" s="259"/>
      <c r="B408" s="238"/>
      <c r="C408" s="115"/>
      <c r="D408" s="115"/>
      <c r="E408" s="115"/>
      <c r="F408" s="117"/>
      <c r="G408" s="115" t="s">
        <v>99</v>
      </c>
      <c r="H408" s="118"/>
      <c r="I408" s="115"/>
    </row>
    <row r="409" spans="1:9" ht="15" thickBot="1" x14ac:dyDescent="0.35">
      <c r="A409" s="259"/>
      <c r="B409" s="238"/>
      <c r="C409" s="115">
        <v>229.4</v>
      </c>
      <c r="D409" s="115"/>
      <c r="E409" s="115"/>
      <c r="F409" s="117"/>
      <c r="G409" s="115" t="s">
        <v>34</v>
      </c>
      <c r="H409" s="118"/>
      <c r="I409" s="115"/>
    </row>
    <row r="410" spans="1:9" ht="15" thickBot="1" x14ac:dyDescent="0.35">
      <c r="A410" s="259"/>
      <c r="B410" s="238"/>
      <c r="C410" s="115"/>
      <c r="D410" s="115"/>
      <c r="E410" s="115"/>
      <c r="F410" s="117"/>
      <c r="G410" s="115" t="s">
        <v>100</v>
      </c>
      <c r="H410" s="118"/>
      <c r="I410" s="115"/>
    </row>
    <row r="411" spans="1:9" ht="26.4" customHeight="1" thickBot="1" x14ac:dyDescent="0.35">
      <c r="A411" s="260"/>
      <c r="B411" s="239"/>
      <c r="C411" s="123">
        <f>SUM(C406:C410)</f>
        <v>229.4</v>
      </c>
      <c r="D411" s="123">
        <f t="shared" ref="D411:E411" si="76">SUM(D406:D410)</f>
        <v>0</v>
      </c>
      <c r="E411" s="123">
        <f t="shared" si="76"/>
        <v>0</v>
      </c>
      <c r="F411" s="121"/>
      <c r="G411" s="120" t="s">
        <v>38</v>
      </c>
      <c r="H411" s="122"/>
      <c r="I411" s="123"/>
    </row>
    <row r="412" spans="1:9" ht="15" customHeight="1" thickBot="1" x14ac:dyDescent="0.35">
      <c r="A412" s="249"/>
      <c r="B412" s="237" t="s">
        <v>533</v>
      </c>
      <c r="C412" s="115"/>
      <c r="D412" s="115"/>
      <c r="E412" s="115"/>
      <c r="F412" s="117"/>
      <c r="G412" s="115" t="s">
        <v>33</v>
      </c>
      <c r="H412" s="116">
        <v>288724610</v>
      </c>
      <c r="I412" s="115">
        <v>0</v>
      </c>
    </row>
    <row r="413" spans="1:9" ht="15" thickBot="1" x14ac:dyDescent="0.35">
      <c r="A413" s="250"/>
      <c r="B413" s="238"/>
      <c r="C413" s="115"/>
      <c r="D413" s="115"/>
      <c r="E413" s="115"/>
      <c r="F413" s="117"/>
      <c r="G413" s="115" t="s">
        <v>36</v>
      </c>
      <c r="H413" s="118"/>
      <c r="I413" s="115"/>
    </row>
    <row r="414" spans="1:9" ht="15" thickBot="1" x14ac:dyDescent="0.35">
      <c r="A414" s="250"/>
      <c r="B414" s="238"/>
      <c r="C414" s="115"/>
      <c r="D414" s="115"/>
      <c r="E414" s="115"/>
      <c r="F414" s="117"/>
      <c r="G414" s="115" t="s">
        <v>99</v>
      </c>
      <c r="H414" s="118"/>
      <c r="I414" s="115"/>
    </row>
    <row r="415" spans="1:9" ht="15" thickBot="1" x14ac:dyDescent="0.35">
      <c r="A415" s="250"/>
      <c r="B415" s="238"/>
      <c r="C415" s="115">
        <v>182.2</v>
      </c>
      <c r="D415" s="115"/>
      <c r="E415" s="115"/>
      <c r="F415" s="117"/>
      <c r="G415" s="115" t="s">
        <v>34</v>
      </c>
      <c r="H415" s="118"/>
      <c r="I415" s="115"/>
    </row>
    <row r="416" spans="1:9" ht="19.8" customHeight="1" thickBot="1" x14ac:dyDescent="0.35">
      <c r="A416" s="250"/>
      <c r="B416" s="238"/>
      <c r="C416" s="115"/>
      <c r="D416" s="115"/>
      <c r="E416" s="115"/>
      <c r="F416" s="117"/>
      <c r="G416" s="115" t="s">
        <v>100</v>
      </c>
      <c r="H416" s="118"/>
      <c r="I416" s="115"/>
    </row>
    <row r="417" spans="1:9" ht="14.4" customHeight="1" thickBot="1" x14ac:dyDescent="0.35">
      <c r="A417" s="251"/>
      <c r="B417" s="239"/>
      <c r="C417" s="123">
        <f>SUM(C412:C416)</f>
        <v>182.2</v>
      </c>
      <c r="D417" s="123">
        <f t="shared" ref="D417:E417" si="77">SUM(D412:D416)</f>
        <v>0</v>
      </c>
      <c r="E417" s="123">
        <f t="shared" si="77"/>
        <v>0</v>
      </c>
      <c r="F417" s="121"/>
      <c r="G417" s="120" t="s">
        <v>38</v>
      </c>
      <c r="H417" s="122"/>
      <c r="I417" s="123"/>
    </row>
    <row r="418" spans="1:9" ht="15" thickBot="1" x14ac:dyDescent="0.35">
      <c r="A418" s="249"/>
      <c r="B418" s="237" t="s">
        <v>535</v>
      </c>
      <c r="C418" s="79"/>
      <c r="D418" s="79"/>
      <c r="E418" s="79"/>
      <c r="F418" s="169"/>
      <c r="G418" s="79" t="s">
        <v>33</v>
      </c>
      <c r="H418" s="167">
        <v>288724610</v>
      </c>
      <c r="I418" s="79">
        <v>0</v>
      </c>
    </row>
    <row r="419" spans="1:9" ht="15" thickBot="1" x14ac:dyDescent="0.35">
      <c r="A419" s="250"/>
      <c r="B419" s="238"/>
      <c r="C419" s="124">
        <v>250</v>
      </c>
      <c r="D419" s="115">
        <v>0</v>
      </c>
      <c r="E419" s="115">
        <v>0</v>
      </c>
      <c r="F419" s="117"/>
      <c r="G419" s="115" t="s">
        <v>36</v>
      </c>
      <c r="H419" s="118"/>
      <c r="I419" s="115"/>
    </row>
    <row r="420" spans="1:9" ht="15" thickBot="1" x14ac:dyDescent="0.35">
      <c r="A420" s="250"/>
      <c r="B420" s="238"/>
      <c r="C420" s="115"/>
      <c r="D420" s="115"/>
      <c r="E420" s="115"/>
      <c r="F420" s="117"/>
      <c r="G420" s="115" t="s">
        <v>99</v>
      </c>
      <c r="H420" s="118"/>
      <c r="I420" s="115"/>
    </row>
    <row r="421" spans="1:9" ht="15" thickBot="1" x14ac:dyDescent="0.35">
      <c r="A421" s="250"/>
      <c r="B421" s="238"/>
      <c r="C421" s="115"/>
      <c r="D421" s="115"/>
      <c r="E421" s="115"/>
      <c r="F421" s="117"/>
      <c r="G421" s="115" t="s">
        <v>34</v>
      </c>
      <c r="H421" s="118"/>
      <c r="I421" s="115"/>
    </row>
    <row r="422" spans="1:9" ht="15" thickBot="1" x14ac:dyDescent="0.35">
      <c r="A422" s="250"/>
      <c r="B422" s="238"/>
      <c r="C422" s="115"/>
      <c r="D422" s="115"/>
      <c r="E422" s="115"/>
      <c r="F422" s="117"/>
      <c r="G422" s="115" t="s">
        <v>100</v>
      </c>
      <c r="H422" s="118"/>
      <c r="I422" s="115"/>
    </row>
    <row r="423" spans="1:9" ht="27.6" customHeight="1" thickBot="1" x14ac:dyDescent="0.35">
      <c r="A423" s="251"/>
      <c r="B423" s="239"/>
      <c r="C423" s="125">
        <f>SUM(C418:C422)</f>
        <v>250</v>
      </c>
      <c r="D423" s="125">
        <f t="shared" ref="D423:E423" si="78">SUM(D418:D422)</f>
        <v>0</v>
      </c>
      <c r="E423" s="125">
        <f t="shared" si="78"/>
        <v>0</v>
      </c>
      <c r="F423" s="121"/>
      <c r="G423" s="120" t="s">
        <v>38</v>
      </c>
      <c r="H423" s="122"/>
      <c r="I423" s="123"/>
    </row>
    <row r="424" spans="1:9" ht="15" customHeight="1" thickBot="1" x14ac:dyDescent="0.35">
      <c r="A424" s="240"/>
      <c r="B424" s="237" t="s">
        <v>536</v>
      </c>
      <c r="C424" s="124"/>
      <c r="D424" s="124"/>
      <c r="E424" s="124"/>
      <c r="F424" s="59"/>
      <c r="G424" s="115" t="s">
        <v>33</v>
      </c>
      <c r="H424" s="116">
        <v>288724610</v>
      </c>
      <c r="I424" s="115">
        <v>0</v>
      </c>
    </row>
    <row r="425" spans="1:9" ht="15" thickBot="1" x14ac:dyDescent="0.35">
      <c r="A425" s="240"/>
      <c r="B425" s="238"/>
      <c r="C425" s="124">
        <v>49</v>
      </c>
      <c r="D425" s="124"/>
      <c r="E425" s="124"/>
      <c r="F425" s="117"/>
      <c r="G425" s="115" t="s">
        <v>36</v>
      </c>
      <c r="H425" s="118"/>
      <c r="I425" s="115"/>
    </row>
    <row r="426" spans="1:9" ht="15" thickBot="1" x14ac:dyDescent="0.35">
      <c r="A426" s="240"/>
      <c r="B426" s="238"/>
      <c r="C426" s="124"/>
      <c r="D426" s="124"/>
      <c r="E426" s="124"/>
      <c r="F426" s="117"/>
      <c r="G426" s="115" t="s">
        <v>99</v>
      </c>
      <c r="H426" s="118"/>
      <c r="I426" s="115"/>
    </row>
    <row r="427" spans="1:9" ht="15" thickBot="1" x14ac:dyDescent="0.35">
      <c r="A427" s="240"/>
      <c r="B427" s="238"/>
      <c r="C427" s="124"/>
      <c r="D427" s="124"/>
      <c r="E427" s="124"/>
      <c r="F427" s="117"/>
      <c r="G427" s="115" t="s">
        <v>34</v>
      </c>
      <c r="H427" s="118"/>
      <c r="I427" s="115"/>
    </row>
    <row r="428" spans="1:9" ht="15" thickBot="1" x14ac:dyDescent="0.35">
      <c r="A428" s="240"/>
      <c r="B428" s="238"/>
      <c r="C428" s="124"/>
      <c r="D428" s="124"/>
      <c r="E428" s="124"/>
      <c r="F428" s="117"/>
      <c r="G428" s="115" t="s">
        <v>100</v>
      </c>
      <c r="H428" s="118"/>
      <c r="I428" s="115"/>
    </row>
    <row r="429" spans="1:9" ht="24.6" customHeight="1" thickBot="1" x14ac:dyDescent="0.35">
      <c r="A429" s="241"/>
      <c r="B429" s="239"/>
      <c r="C429" s="125">
        <f>SUM(C424:C428)</f>
        <v>49</v>
      </c>
      <c r="D429" s="125">
        <f t="shared" ref="D429:E429" si="79">SUM(D424:D428)</f>
        <v>0</v>
      </c>
      <c r="E429" s="125">
        <f t="shared" si="79"/>
        <v>0</v>
      </c>
      <c r="F429" s="121"/>
      <c r="G429" s="120" t="s">
        <v>38</v>
      </c>
      <c r="H429" s="122"/>
      <c r="I429" s="123"/>
    </row>
    <row r="430" spans="1:9" ht="21.6" customHeight="1" thickBot="1" x14ac:dyDescent="0.35">
      <c r="A430" s="119"/>
      <c r="B430" s="126" t="s">
        <v>188</v>
      </c>
      <c r="C430" s="127"/>
      <c r="D430" s="127"/>
      <c r="E430" s="127"/>
      <c r="F430" s="127"/>
      <c r="G430" s="114"/>
      <c r="H430" s="116"/>
      <c r="I430" s="116"/>
    </row>
    <row r="431" spans="1:9" ht="28.2" customHeight="1" thickBot="1" x14ac:dyDescent="0.35">
      <c r="A431" s="105" t="s">
        <v>189</v>
      </c>
      <c r="B431" s="106" t="s">
        <v>193</v>
      </c>
      <c r="C431" s="107"/>
      <c r="D431" s="107"/>
      <c r="E431" s="107"/>
      <c r="F431" s="108" t="s">
        <v>192</v>
      </c>
      <c r="G431" s="106"/>
      <c r="H431" s="107"/>
      <c r="I431" s="107"/>
    </row>
    <row r="432" spans="1:9" ht="37.799999999999997" customHeight="1" thickBot="1" x14ac:dyDescent="0.35">
      <c r="A432" s="109" t="s">
        <v>190</v>
      </c>
      <c r="B432" s="110" t="s">
        <v>195</v>
      </c>
      <c r="C432" s="111"/>
      <c r="D432" s="111"/>
      <c r="E432" s="111"/>
      <c r="F432" s="112" t="s">
        <v>194</v>
      </c>
      <c r="G432" s="110"/>
      <c r="H432" s="111"/>
      <c r="I432" s="111"/>
    </row>
    <row r="433" spans="1:9" ht="15" customHeight="1" thickBot="1" x14ac:dyDescent="0.35">
      <c r="A433" s="242" t="s">
        <v>191</v>
      </c>
      <c r="B433" s="246" t="s">
        <v>197</v>
      </c>
      <c r="C433" s="170">
        <f>C439*1</f>
        <v>0</v>
      </c>
      <c r="D433" s="168"/>
      <c r="E433" s="168"/>
      <c r="F433" s="166" t="s">
        <v>196</v>
      </c>
      <c r="G433" s="79" t="s">
        <v>33</v>
      </c>
      <c r="H433" s="167">
        <v>288724610</v>
      </c>
      <c r="I433" s="79">
        <v>0</v>
      </c>
    </row>
    <row r="434" spans="1:9" ht="15" thickBot="1" x14ac:dyDescent="0.35">
      <c r="A434" s="240"/>
      <c r="B434" s="247"/>
      <c r="C434" s="170">
        <f t="shared" ref="C434:C437" si="80">C440*1</f>
        <v>43.6</v>
      </c>
      <c r="D434" s="127"/>
      <c r="E434" s="127"/>
      <c r="F434" s="117"/>
      <c r="G434" s="115" t="s">
        <v>36</v>
      </c>
      <c r="H434" s="118"/>
      <c r="I434" s="115"/>
    </row>
    <row r="435" spans="1:9" ht="15" thickBot="1" x14ac:dyDescent="0.35">
      <c r="A435" s="240"/>
      <c r="B435" s="247"/>
      <c r="C435" s="170">
        <f t="shared" si="80"/>
        <v>0</v>
      </c>
      <c r="D435" s="127"/>
      <c r="E435" s="127"/>
      <c r="F435" s="117"/>
      <c r="G435" s="115" t="s">
        <v>99</v>
      </c>
      <c r="H435" s="118"/>
      <c r="I435" s="115"/>
    </row>
    <row r="436" spans="1:9" ht="15" thickBot="1" x14ac:dyDescent="0.35">
      <c r="A436" s="240"/>
      <c r="B436" s="247"/>
      <c r="C436" s="170">
        <f t="shared" si="80"/>
        <v>0</v>
      </c>
      <c r="D436" s="127"/>
      <c r="E436" s="127"/>
      <c r="F436" s="117"/>
      <c r="G436" s="115" t="s">
        <v>34</v>
      </c>
      <c r="H436" s="118"/>
      <c r="I436" s="115"/>
    </row>
    <row r="437" spans="1:9" ht="15" thickBot="1" x14ac:dyDescent="0.35">
      <c r="A437" s="240"/>
      <c r="B437" s="247"/>
      <c r="C437" s="170">
        <f t="shared" si="80"/>
        <v>0</v>
      </c>
      <c r="D437" s="127"/>
      <c r="E437" s="126"/>
      <c r="F437" s="117"/>
      <c r="G437" s="115" t="s">
        <v>100</v>
      </c>
      <c r="H437" s="118"/>
      <c r="I437" s="115"/>
    </row>
    <row r="438" spans="1:9" ht="15" thickBot="1" x14ac:dyDescent="0.35">
      <c r="A438" s="241"/>
      <c r="B438" s="248"/>
      <c r="C438" s="120">
        <f>C433+C434+C435+C436+C437</f>
        <v>43.6</v>
      </c>
      <c r="D438" s="120">
        <f>D433+D434+D435+D436+D437</f>
        <v>0</v>
      </c>
      <c r="E438" s="120">
        <f>E433+E434+E435+E436+E437</f>
        <v>0</v>
      </c>
      <c r="F438" s="121"/>
      <c r="G438" s="120" t="s">
        <v>38</v>
      </c>
      <c r="H438" s="122"/>
      <c r="I438" s="123"/>
    </row>
    <row r="439" spans="1:9" ht="15" customHeight="1" thickBot="1" x14ac:dyDescent="0.35">
      <c r="A439" s="242"/>
      <c r="B439" s="252" t="s">
        <v>664</v>
      </c>
      <c r="C439" s="124"/>
      <c r="D439" s="124"/>
      <c r="E439" s="124"/>
      <c r="F439" s="59"/>
      <c r="G439" s="115" t="s">
        <v>33</v>
      </c>
      <c r="H439" s="116">
        <v>288724610</v>
      </c>
      <c r="I439" s="115">
        <v>0</v>
      </c>
    </row>
    <row r="440" spans="1:9" ht="15" thickBot="1" x14ac:dyDescent="0.35">
      <c r="A440" s="240"/>
      <c r="B440" s="253"/>
      <c r="C440" s="198">
        <v>43.6</v>
      </c>
      <c r="D440" s="124"/>
      <c r="E440" s="124"/>
      <c r="F440" s="117"/>
      <c r="G440" s="197" t="s">
        <v>36</v>
      </c>
      <c r="H440" s="118"/>
      <c r="I440" s="115"/>
    </row>
    <row r="441" spans="1:9" ht="15" thickBot="1" x14ac:dyDescent="0.35">
      <c r="A441" s="240"/>
      <c r="B441" s="253"/>
      <c r="C441" s="124"/>
      <c r="D441" s="124"/>
      <c r="E441" s="124"/>
      <c r="F441" s="117"/>
      <c r="G441" s="115" t="s">
        <v>99</v>
      </c>
      <c r="H441" s="118"/>
      <c r="I441" s="115"/>
    </row>
    <row r="442" spans="1:9" ht="15" thickBot="1" x14ac:dyDescent="0.35">
      <c r="A442" s="240"/>
      <c r="B442" s="253"/>
      <c r="C442" s="124"/>
      <c r="D442" s="124"/>
      <c r="E442" s="124"/>
      <c r="F442" s="117"/>
      <c r="G442" s="115" t="s">
        <v>34</v>
      </c>
      <c r="H442" s="118"/>
      <c r="I442" s="115"/>
    </row>
    <row r="443" spans="1:9" ht="15" thickBot="1" x14ac:dyDescent="0.35">
      <c r="A443" s="240"/>
      <c r="B443" s="253"/>
      <c r="C443" s="124"/>
      <c r="D443" s="124"/>
      <c r="E443" s="124"/>
      <c r="F443" s="117"/>
      <c r="G443" s="115" t="s">
        <v>100</v>
      </c>
      <c r="H443" s="118"/>
      <c r="I443" s="115"/>
    </row>
    <row r="444" spans="1:9" ht="15" thickBot="1" x14ac:dyDescent="0.35">
      <c r="A444" s="241"/>
      <c r="B444" s="254"/>
      <c r="C444" s="125">
        <f>SUM(C439:C443)</f>
        <v>43.6</v>
      </c>
      <c r="D444" s="125">
        <f t="shared" ref="D444:E444" si="81">SUM(D439:D443)</f>
        <v>0</v>
      </c>
      <c r="E444" s="125">
        <f t="shared" si="81"/>
        <v>0</v>
      </c>
      <c r="F444" s="121"/>
      <c r="G444" s="120" t="s">
        <v>38</v>
      </c>
      <c r="H444" s="122"/>
      <c r="I444" s="123"/>
    </row>
    <row r="445" spans="1:9" ht="15" customHeight="1" thickBot="1" x14ac:dyDescent="0.35">
      <c r="A445" s="242" t="s">
        <v>198</v>
      </c>
      <c r="B445" s="246" t="s">
        <v>200</v>
      </c>
      <c r="C445" s="168"/>
      <c r="D445" s="168"/>
      <c r="E445" s="168"/>
      <c r="F445" s="166" t="s">
        <v>199</v>
      </c>
      <c r="G445" s="79" t="s">
        <v>33</v>
      </c>
      <c r="H445" s="167">
        <v>288724610</v>
      </c>
      <c r="I445" s="79">
        <v>0</v>
      </c>
    </row>
    <row r="446" spans="1:9" ht="15" thickBot="1" x14ac:dyDescent="0.35">
      <c r="A446" s="240"/>
      <c r="B446" s="247"/>
      <c r="C446" s="127"/>
      <c r="D446" s="127"/>
      <c r="E446" s="127"/>
      <c r="F446" s="117"/>
      <c r="G446" s="115" t="s">
        <v>36</v>
      </c>
      <c r="H446" s="118"/>
      <c r="I446" s="115"/>
    </row>
    <row r="447" spans="1:9" ht="15" thickBot="1" x14ac:dyDescent="0.35">
      <c r="A447" s="240"/>
      <c r="B447" s="247"/>
      <c r="C447" s="127"/>
      <c r="D447" s="127"/>
      <c r="E447" s="127"/>
      <c r="F447" s="117"/>
      <c r="G447" s="115" t="s">
        <v>99</v>
      </c>
      <c r="H447" s="118"/>
      <c r="I447" s="115"/>
    </row>
    <row r="448" spans="1:9" ht="15" thickBot="1" x14ac:dyDescent="0.35">
      <c r="A448" s="240"/>
      <c r="B448" s="247"/>
      <c r="C448" s="127"/>
      <c r="D448" s="127"/>
      <c r="E448" s="127"/>
      <c r="F448" s="117"/>
      <c r="G448" s="115" t="s">
        <v>34</v>
      </c>
      <c r="H448" s="118"/>
      <c r="I448" s="115"/>
    </row>
    <row r="449" spans="1:9" ht="15" thickBot="1" x14ac:dyDescent="0.35">
      <c r="A449" s="240"/>
      <c r="B449" s="247"/>
      <c r="C449" s="127"/>
      <c r="D449" s="127"/>
      <c r="E449" s="127"/>
      <c r="F449" s="117"/>
      <c r="G449" s="115" t="s">
        <v>100</v>
      </c>
      <c r="H449" s="118"/>
      <c r="I449" s="115"/>
    </row>
    <row r="450" spans="1:9" ht="15" thickBot="1" x14ac:dyDescent="0.35">
      <c r="A450" s="241"/>
      <c r="B450" s="248"/>
      <c r="C450" s="128"/>
      <c r="D450" s="128"/>
      <c r="E450" s="128"/>
      <c r="F450" s="121"/>
      <c r="G450" s="120" t="s">
        <v>38</v>
      </c>
      <c r="H450" s="122"/>
      <c r="I450" s="123"/>
    </row>
    <row r="451" spans="1:9" ht="15" thickBot="1" x14ac:dyDescent="0.35">
      <c r="A451" s="119"/>
      <c r="B451" s="126" t="s">
        <v>201</v>
      </c>
      <c r="C451" s="127"/>
      <c r="D451" s="127"/>
      <c r="E451" s="127"/>
      <c r="F451" s="127"/>
      <c r="G451" s="114"/>
      <c r="H451" s="116"/>
      <c r="I451" s="116"/>
    </row>
    <row r="452" spans="1:9" ht="15" thickBot="1" x14ac:dyDescent="0.35">
      <c r="A452" s="105" t="s">
        <v>202</v>
      </c>
      <c r="B452" s="106" t="s">
        <v>206</v>
      </c>
      <c r="C452" s="107"/>
      <c r="D452" s="107"/>
      <c r="E452" s="107"/>
      <c r="F452" s="108" t="s">
        <v>205</v>
      </c>
      <c r="G452" s="106"/>
      <c r="H452" s="107"/>
      <c r="I452" s="107"/>
    </row>
    <row r="453" spans="1:9" ht="28.2" customHeight="1" thickBot="1" x14ac:dyDescent="0.35">
      <c r="A453" s="109" t="s">
        <v>203</v>
      </c>
      <c r="B453" s="110" t="s">
        <v>208</v>
      </c>
      <c r="C453" s="111"/>
      <c r="D453" s="111"/>
      <c r="E453" s="111"/>
      <c r="F453" s="112" t="s">
        <v>207</v>
      </c>
      <c r="G453" s="110"/>
      <c r="H453" s="111"/>
      <c r="I453" s="111"/>
    </row>
    <row r="454" spans="1:9" ht="15" customHeight="1" thickBot="1" x14ac:dyDescent="0.35">
      <c r="A454" s="240" t="s">
        <v>204</v>
      </c>
      <c r="B454" s="246" t="s">
        <v>582</v>
      </c>
      <c r="C454" s="114">
        <f>C460+C466+C472+C478+C484+C490+C496</f>
        <v>0</v>
      </c>
      <c r="D454" s="114">
        <f t="shared" ref="D454:E454" si="82">D460+D466+D472+D478+D484+D490+D496</f>
        <v>0</v>
      </c>
      <c r="E454" s="114">
        <f t="shared" si="82"/>
        <v>0</v>
      </c>
      <c r="F454" s="59" t="s">
        <v>209</v>
      </c>
      <c r="G454" s="115" t="s">
        <v>33</v>
      </c>
      <c r="H454" s="116">
        <v>288724610</v>
      </c>
      <c r="I454" s="115">
        <v>0</v>
      </c>
    </row>
    <row r="455" spans="1:9" ht="15" thickBot="1" x14ac:dyDescent="0.35">
      <c r="A455" s="240"/>
      <c r="B455" s="247"/>
      <c r="C455" s="113">
        <f t="shared" ref="C455:E458" si="83">C461+C467+C473+C479+C485+C491+C497</f>
        <v>853.99999999999989</v>
      </c>
      <c r="D455" s="114">
        <f t="shared" si="83"/>
        <v>148.29999999999998</v>
      </c>
      <c r="E455" s="114">
        <f t="shared" si="83"/>
        <v>120.1</v>
      </c>
      <c r="F455" s="117"/>
      <c r="G455" s="115" t="s">
        <v>36</v>
      </c>
      <c r="H455" s="118"/>
      <c r="I455" s="115"/>
    </row>
    <row r="456" spans="1:9" ht="15" thickBot="1" x14ac:dyDescent="0.35">
      <c r="A456" s="240"/>
      <c r="B456" s="247"/>
      <c r="C456" s="114">
        <f t="shared" si="83"/>
        <v>0</v>
      </c>
      <c r="D456" s="114">
        <f t="shared" si="83"/>
        <v>0</v>
      </c>
      <c r="E456" s="114">
        <f t="shared" si="83"/>
        <v>0</v>
      </c>
      <c r="F456" s="117"/>
      <c r="G456" s="115" t="s">
        <v>99</v>
      </c>
      <c r="H456" s="118"/>
      <c r="I456" s="115"/>
    </row>
    <row r="457" spans="1:9" ht="15" thickBot="1" x14ac:dyDescent="0.35">
      <c r="A457" s="240"/>
      <c r="B457" s="247"/>
      <c r="C457" s="114">
        <f t="shared" si="83"/>
        <v>3077.6</v>
      </c>
      <c r="D457" s="114">
        <f t="shared" si="83"/>
        <v>3298.6</v>
      </c>
      <c r="E457" s="114">
        <f t="shared" si="83"/>
        <v>1625.3</v>
      </c>
      <c r="F457" s="117"/>
      <c r="G457" s="115" t="s">
        <v>34</v>
      </c>
      <c r="H457" s="118"/>
      <c r="I457" s="115"/>
    </row>
    <row r="458" spans="1:9" ht="15" thickBot="1" x14ac:dyDescent="0.35">
      <c r="A458" s="240"/>
      <c r="B458" s="247"/>
      <c r="C458" s="113">
        <f>C464+C470+C476+C482+C488+C494+C500</f>
        <v>97</v>
      </c>
      <c r="D458" s="114">
        <f t="shared" si="83"/>
        <v>0</v>
      </c>
      <c r="E458" s="114">
        <f t="shared" si="83"/>
        <v>0</v>
      </c>
      <c r="F458" s="117"/>
      <c r="G458" s="115" t="s">
        <v>100</v>
      </c>
      <c r="H458" s="118"/>
      <c r="I458" s="115"/>
    </row>
    <row r="459" spans="1:9" ht="15" thickBot="1" x14ac:dyDescent="0.35">
      <c r="A459" s="241"/>
      <c r="B459" s="248"/>
      <c r="C459" s="120">
        <f>SUM(C454:C458)</f>
        <v>4028.6</v>
      </c>
      <c r="D459" s="120">
        <f t="shared" ref="D459:E459" si="84">SUM(D454:D458)</f>
        <v>3446.9</v>
      </c>
      <c r="E459" s="120">
        <f t="shared" si="84"/>
        <v>1745.3999999999999</v>
      </c>
      <c r="F459" s="121"/>
      <c r="G459" s="120" t="s">
        <v>38</v>
      </c>
      <c r="H459" s="122"/>
      <c r="I459" s="123"/>
    </row>
    <row r="460" spans="1:9" ht="15" customHeight="1" thickBot="1" x14ac:dyDescent="0.35">
      <c r="A460" s="255"/>
      <c r="B460" s="237" t="s">
        <v>540</v>
      </c>
      <c r="C460" s="115">
        <v>0</v>
      </c>
      <c r="D460" s="115"/>
      <c r="E460" s="115"/>
      <c r="F460" s="117"/>
      <c r="G460" s="115" t="s">
        <v>33</v>
      </c>
      <c r="H460" s="116">
        <v>288724610</v>
      </c>
      <c r="I460" s="115">
        <v>0</v>
      </c>
    </row>
    <row r="461" spans="1:9" ht="15" thickBot="1" x14ac:dyDescent="0.35">
      <c r="A461" s="256"/>
      <c r="B461" s="238"/>
      <c r="C461" s="115"/>
      <c r="D461" s="115"/>
      <c r="E461" s="115"/>
      <c r="F461" s="117"/>
      <c r="G461" s="115" t="s">
        <v>36</v>
      </c>
      <c r="H461" s="118"/>
      <c r="I461" s="115"/>
    </row>
    <row r="462" spans="1:9" ht="15" thickBot="1" x14ac:dyDescent="0.35">
      <c r="A462" s="256"/>
      <c r="B462" s="238"/>
      <c r="C462" s="115"/>
      <c r="D462" s="115"/>
      <c r="E462" s="115"/>
      <c r="F462" s="117"/>
      <c r="G462" s="115" t="s">
        <v>99</v>
      </c>
      <c r="H462" s="118"/>
      <c r="I462" s="115"/>
    </row>
    <row r="463" spans="1:9" ht="15" thickBot="1" x14ac:dyDescent="0.35">
      <c r="A463" s="256"/>
      <c r="B463" s="238"/>
      <c r="C463" s="115">
        <v>0</v>
      </c>
      <c r="D463" s="115"/>
      <c r="E463" s="115"/>
      <c r="F463" s="117"/>
      <c r="G463" s="115" t="s">
        <v>34</v>
      </c>
      <c r="H463" s="118"/>
      <c r="I463" s="115"/>
    </row>
    <row r="464" spans="1:9" ht="15" thickBot="1" x14ac:dyDescent="0.35">
      <c r="A464" s="256"/>
      <c r="B464" s="238"/>
      <c r="C464" s="115"/>
      <c r="D464" s="115"/>
      <c r="E464" s="115"/>
      <c r="F464" s="117"/>
      <c r="G464" s="115" t="s">
        <v>100</v>
      </c>
      <c r="H464" s="118"/>
      <c r="I464" s="115"/>
    </row>
    <row r="465" spans="1:9" ht="15" thickBot="1" x14ac:dyDescent="0.35">
      <c r="A465" s="257"/>
      <c r="B465" s="239"/>
      <c r="C465" s="123">
        <f>SUM(C460:C464)</f>
        <v>0</v>
      </c>
      <c r="D465" s="123">
        <f t="shared" ref="D465:E465" si="85">SUM(D460:D464)</f>
        <v>0</v>
      </c>
      <c r="E465" s="123">
        <f t="shared" si="85"/>
        <v>0</v>
      </c>
      <c r="F465" s="121"/>
      <c r="G465" s="120" t="s">
        <v>38</v>
      </c>
      <c r="H465" s="122"/>
      <c r="I465" s="123"/>
    </row>
    <row r="466" spans="1:9" ht="15" customHeight="1" thickBot="1" x14ac:dyDescent="0.35">
      <c r="A466" s="249"/>
      <c r="B466" s="252" t="s">
        <v>537</v>
      </c>
      <c r="C466" s="79"/>
      <c r="D466" s="79"/>
      <c r="E466" s="79"/>
      <c r="F466" s="166"/>
      <c r="G466" s="79" t="s">
        <v>33</v>
      </c>
      <c r="H466" s="167">
        <v>288724610</v>
      </c>
      <c r="I466" s="79">
        <v>0</v>
      </c>
    </row>
    <row r="467" spans="1:9" ht="15" thickBot="1" x14ac:dyDescent="0.35">
      <c r="A467" s="250"/>
      <c r="B467" s="253"/>
      <c r="C467" s="198">
        <v>39</v>
      </c>
      <c r="D467" s="115">
        <v>0</v>
      </c>
      <c r="E467" s="115">
        <v>0</v>
      </c>
      <c r="F467" s="117"/>
      <c r="G467" s="197" t="s">
        <v>36</v>
      </c>
      <c r="H467" s="118"/>
      <c r="I467" s="115"/>
    </row>
    <row r="468" spans="1:9" ht="15" thickBot="1" x14ac:dyDescent="0.35">
      <c r="A468" s="250"/>
      <c r="B468" s="253"/>
      <c r="C468" s="115"/>
      <c r="D468" s="115"/>
      <c r="E468" s="115"/>
      <c r="F468" s="117"/>
      <c r="G468" s="115" t="s">
        <v>99</v>
      </c>
      <c r="H468" s="118"/>
      <c r="I468" s="115"/>
    </row>
    <row r="469" spans="1:9" ht="15" thickBot="1" x14ac:dyDescent="0.35">
      <c r="A469" s="250"/>
      <c r="B469" s="253"/>
      <c r="C469" s="115"/>
      <c r="D469" s="115"/>
      <c r="E469" s="115"/>
      <c r="F469" s="117"/>
      <c r="G469" s="115" t="s">
        <v>34</v>
      </c>
      <c r="H469" s="118"/>
      <c r="I469" s="115"/>
    </row>
    <row r="470" spans="1:9" ht="15" thickBot="1" x14ac:dyDescent="0.35">
      <c r="A470" s="250"/>
      <c r="B470" s="253"/>
      <c r="C470" s="198">
        <v>97</v>
      </c>
      <c r="D470" s="115"/>
      <c r="E470" s="115"/>
      <c r="F470" s="117"/>
      <c r="G470" s="197" t="s">
        <v>100</v>
      </c>
      <c r="H470" s="118"/>
      <c r="I470" s="115"/>
    </row>
    <row r="471" spans="1:9" ht="15" thickBot="1" x14ac:dyDescent="0.35">
      <c r="A471" s="251"/>
      <c r="B471" s="254"/>
      <c r="C471" s="125">
        <f>SUM(C466:C470)</f>
        <v>136</v>
      </c>
      <c r="D471" s="123">
        <f t="shared" ref="D471:E471" si="86">SUM(D466:D470)</f>
        <v>0</v>
      </c>
      <c r="E471" s="123">
        <f t="shared" si="86"/>
        <v>0</v>
      </c>
      <c r="F471" s="121"/>
      <c r="G471" s="120" t="s">
        <v>38</v>
      </c>
      <c r="H471" s="122"/>
      <c r="I471" s="123"/>
    </row>
    <row r="472" spans="1:9" ht="15" customHeight="1" thickBot="1" x14ac:dyDescent="0.35">
      <c r="A472" s="249"/>
      <c r="B472" s="237" t="s">
        <v>539</v>
      </c>
      <c r="C472" s="79"/>
      <c r="D472" s="79"/>
      <c r="E472" s="79"/>
      <c r="F472" s="166"/>
      <c r="G472" s="79" t="s">
        <v>33</v>
      </c>
      <c r="H472" s="167">
        <v>288724610</v>
      </c>
      <c r="I472" s="79">
        <v>0</v>
      </c>
    </row>
    <row r="473" spans="1:9" ht="15" thickBot="1" x14ac:dyDescent="0.35">
      <c r="A473" s="250"/>
      <c r="B473" s="238"/>
      <c r="C473" s="124">
        <v>147</v>
      </c>
      <c r="D473" s="115">
        <v>0</v>
      </c>
      <c r="E473" s="115">
        <v>0</v>
      </c>
      <c r="F473" s="117"/>
      <c r="G473" s="115" t="s">
        <v>36</v>
      </c>
      <c r="H473" s="118"/>
      <c r="I473" s="115"/>
    </row>
    <row r="474" spans="1:9" ht="15" thickBot="1" x14ac:dyDescent="0.35">
      <c r="A474" s="250"/>
      <c r="B474" s="238"/>
      <c r="C474" s="115"/>
      <c r="D474" s="115"/>
      <c r="E474" s="115"/>
      <c r="F474" s="117"/>
      <c r="G474" s="115" t="s">
        <v>99</v>
      </c>
      <c r="H474" s="118"/>
      <c r="I474" s="115"/>
    </row>
    <row r="475" spans="1:9" ht="15" thickBot="1" x14ac:dyDescent="0.35">
      <c r="A475" s="250"/>
      <c r="B475" s="238"/>
      <c r="C475" s="115">
        <v>25.1</v>
      </c>
      <c r="D475" s="115"/>
      <c r="E475" s="115"/>
      <c r="F475" s="117"/>
      <c r="G475" s="115" t="s">
        <v>34</v>
      </c>
      <c r="H475" s="118"/>
      <c r="I475" s="115"/>
    </row>
    <row r="476" spans="1:9" ht="15" thickBot="1" x14ac:dyDescent="0.35">
      <c r="A476" s="250"/>
      <c r="B476" s="238"/>
      <c r="C476" s="115"/>
      <c r="D476" s="115"/>
      <c r="E476" s="115"/>
      <c r="F476" s="117"/>
      <c r="G476" s="115" t="s">
        <v>100</v>
      </c>
      <c r="H476" s="118"/>
      <c r="I476" s="115"/>
    </row>
    <row r="477" spans="1:9" ht="15" thickBot="1" x14ac:dyDescent="0.35">
      <c r="A477" s="251"/>
      <c r="B477" s="239"/>
      <c r="C477" s="123">
        <f>SUM(C472:C476)</f>
        <v>172.1</v>
      </c>
      <c r="D477" s="123">
        <f t="shared" ref="D477:E477" si="87">SUM(D472:D476)</f>
        <v>0</v>
      </c>
      <c r="E477" s="123">
        <f t="shared" si="87"/>
        <v>0</v>
      </c>
      <c r="F477" s="121"/>
      <c r="G477" s="120" t="s">
        <v>38</v>
      </c>
      <c r="H477" s="122"/>
      <c r="I477" s="123"/>
    </row>
    <row r="478" spans="1:9" ht="15" thickBot="1" x14ac:dyDescent="0.35">
      <c r="A478" s="249"/>
      <c r="B478" s="237" t="s">
        <v>538</v>
      </c>
      <c r="C478" s="115"/>
      <c r="D478" s="115"/>
      <c r="E478" s="115"/>
      <c r="F478" s="59"/>
      <c r="G478" s="115" t="s">
        <v>33</v>
      </c>
      <c r="H478" s="116">
        <v>288724610</v>
      </c>
      <c r="I478" s="115">
        <v>0</v>
      </c>
    </row>
    <row r="479" spans="1:9" ht="15" thickBot="1" x14ac:dyDescent="0.35">
      <c r="A479" s="250"/>
      <c r="B479" s="238"/>
      <c r="C479" s="124">
        <v>190</v>
      </c>
      <c r="D479" s="115"/>
      <c r="E479" s="115"/>
      <c r="F479" s="117"/>
      <c r="G479" s="115" t="s">
        <v>36</v>
      </c>
      <c r="H479" s="118"/>
      <c r="I479" s="115"/>
    </row>
    <row r="480" spans="1:9" ht="15" thickBot="1" x14ac:dyDescent="0.35">
      <c r="A480" s="250"/>
      <c r="B480" s="238"/>
      <c r="C480" s="115"/>
      <c r="D480" s="115"/>
      <c r="E480" s="115"/>
      <c r="F480" s="117"/>
      <c r="G480" s="115" t="s">
        <v>99</v>
      </c>
      <c r="H480" s="118"/>
      <c r="I480" s="115"/>
    </row>
    <row r="481" spans="1:9" ht="15" thickBot="1" x14ac:dyDescent="0.35">
      <c r="A481" s="250"/>
      <c r="B481" s="238"/>
      <c r="C481" s="115">
        <v>3052.5</v>
      </c>
      <c r="D481" s="115">
        <v>2023.6</v>
      </c>
      <c r="E481" s="115">
        <v>350.3</v>
      </c>
      <c r="F481" s="117"/>
      <c r="G481" s="115" t="s">
        <v>34</v>
      </c>
      <c r="H481" s="118"/>
      <c r="I481" s="115"/>
    </row>
    <row r="482" spans="1:9" ht="15" thickBot="1" x14ac:dyDescent="0.35">
      <c r="A482" s="250"/>
      <c r="B482" s="238"/>
      <c r="C482" s="115"/>
      <c r="D482" s="115"/>
      <c r="E482" s="115"/>
      <c r="F482" s="117"/>
      <c r="G482" s="115" t="s">
        <v>100</v>
      </c>
      <c r="H482" s="118"/>
      <c r="I482" s="115"/>
    </row>
    <row r="483" spans="1:9" ht="15" thickBot="1" x14ac:dyDescent="0.35">
      <c r="A483" s="251"/>
      <c r="B483" s="239"/>
      <c r="C483" s="123">
        <f>SUM(C478:C482)</f>
        <v>3242.5</v>
      </c>
      <c r="D483" s="123">
        <f t="shared" ref="D483:E483" si="88">SUM(D478:D482)</f>
        <v>2023.6</v>
      </c>
      <c r="E483" s="123">
        <f t="shared" si="88"/>
        <v>350.3</v>
      </c>
      <c r="F483" s="121"/>
      <c r="G483" s="120" t="s">
        <v>38</v>
      </c>
      <c r="H483" s="122"/>
      <c r="I483" s="123"/>
    </row>
    <row r="484" spans="1:9" ht="15" customHeight="1" thickBot="1" x14ac:dyDescent="0.35">
      <c r="A484" s="249"/>
      <c r="B484" s="237" t="s">
        <v>623</v>
      </c>
      <c r="C484" s="115"/>
      <c r="D484" s="115"/>
      <c r="E484" s="115"/>
      <c r="F484" s="59"/>
      <c r="G484" s="115" t="s">
        <v>33</v>
      </c>
      <c r="H484" s="116">
        <v>288724610</v>
      </c>
      <c r="I484" s="115">
        <v>0</v>
      </c>
    </row>
    <row r="485" spans="1:9" ht="15" thickBot="1" x14ac:dyDescent="0.35">
      <c r="A485" s="250"/>
      <c r="B485" s="238"/>
      <c r="C485" s="115">
        <v>207.8</v>
      </c>
      <c r="D485" s="115">
        <v>120.1</v>
      </c>
      <c r="E485" s="115">
        <v>120.1</v>
      </c>
      <c r="F485" s="117"/>
      <c r="G485" s="115" t="s">
        <v>36</v>
      </c>
      <c r="H485" s="118"/>
      <c r="I485" s="115"/>
    </row>
    <row r="486" spans="1:9" ht="15" thickBot="1" x14ac:dyDescent="0.35">
      <c r="A486" s="250"/>
      <c r="B486" s="238"/>
      <c r="C486" s="115"/>
      <c r="D486" s="115"/>
      <c r="E486" s="115"/>
      <c r="F486" s="117"/>
      <c r="G486" s="115" t="s">
        <v>99</v>
      </c>
      <c r="H486" s="118"/>
      <c r="I486" s="115"/>
    </row>
    <row r="487" spans="1:9" ht="15" thickBot="1" x14ac:dyDescent="0.35">
      <c r="A487" s="250"/>
      <c r="B487" s="238"/>
      <c r="C487" s="115">
        <v>0</v>
      </c>
      <c r="D487" s="124">
        <v>1275</v>
      </c>
      <c r="E487" s="124">
        <v>1275</v>
      </c>
      <c r="F487" s="117"/>
      <c r="G487" s="115" t="s">
        <v>641</v>
      </c>
      <c r="H487" s="118"/>
      <c r="I487" s="115"/>
    </row>
    <row r="488" spans="1:9" ht="15" thickBot="1" x14ac:dyDescent="0.35">
      <c r="A488" s="250"/>
      <c r="B488" s="238"/>
      <c r="C488" s="115"/>
      <c r="D488" s="115"/>
      <c r="E488" s="115"/>
      <c r="F488" s="117"/>
      <c r="G488" s="115" t="s">
        <v>100</v>
      </c>
      <c r="H488" s="118"/>
      <c r="I488" s="115"/>
    </row>
    <row r="489" spans="1:9" ht="15" thickBot="1" x14ac:dyDescent="0.35">
      <c r="A489" s="251"/>
      <c r="B489" s="239"/>
      <c r="C489" s="123">
        <f>SUM(C484:C488)</f>
        <v>207.8</v>
      </c>
      <c r="D489" s="123">
        <f t="shared" ref="D489:E489" si="89">SUM(D484:D488)</f>
        <v>1395.1</v>
      </c>
      <c r="E489" s="123">
        <f t="shared" si="89"/>
        <v>1395.1</v>
      </c>
      <c r="F489" s="121"/>
      <c r="G489" s="120" t="s">
        <v>38</v>
      </c>
      <c r="H489" s="122"/>
      <c r="I489" s="123"/>
    </row>
    <row r="490" spans="1:9" ht="15" customHeight="1" thickBot="1" x14ac:dyDescent="0.35">
      <c r="A490" s="249"/>
      <c r="B490" s="237" t="s">
        <v>624</v>
      </c>
      <c r="C490" s="115"/>
      <c r="D490" s="115"/>
      <c r="E490" s="115"/>
      <c r="F490" s="59"/>
      <c r="G490" s="115" t="s">
        <v>33</v>
      </c>
      <c r="H490" s="116">
        <v>288724610</v>
      </c>
      <c r="I490" s="115">
        <v>0</v>
      </c>
    </row>
    <row r="491" spans="1:9" ht="15" thickBot="1" x14ac:dyDescent="0.35">
      <c r="A491" s="250"/>
      <c r="B491" s="238"/>
      <c r="C491" s="115">
        <v>223.4</v>
      </c>
      <c r="D491" s="115"/>
      <c r="E491" s="115"/>
      <c r="F491" s="117"/>
      <c r="G491" s="115" t="s">
        <v>36</v>
      </c>
      <c r="H491" s="118"/>
      <c r="I491" s="115"/>
    </row>
    <row r="492" spans="1:9" ht="15" thickBot="1" x14ac:dyDescent="0.35">
      <c r="A492" s="250"/>
      <c r="B492" s="238"/>
      <c r="C492" s="115"/>
      <c r="D492" s="115"/>
      <c r="E492" s="115"/>
      <c r="F492" s="117"/>
      <c r="G492" s="115" t="s">
        <v>99</v>
      </c>
      <c r="H492" s="118"/>
      <c r="I492" s="115"/>
    </row>
    <row r="493" spans="1:9" ht="15" thickBot="1" x14ac:dyDescent="0.35">
      <c r="A493" s="250"/>
      <c r="B493" s="238"/>
      <c r="C493" s="115"/>
      <c r="D493" s="115"/>
      <c r="E493" s="115"/>
      <c r="F493" s="117"/>
      <c r="G493" s="115" t="s">
        <v>641</v>
      </c>
      <c r="H493" s="118"/>
      <c r="I493" s="115"/>
    </row>
    <row r="494" spans="1:9" ht="15" thickBot="1" x14ac:dyDescent="0.35">
      <c r="A494" s="250"/>
      <c r="B494" s="238"/>
      <c r="C494" s="115"/>
      <c r="D494" s="115"/>
      <c r="E494" s="115"/>
      <c r="F494" s="117"/>
      <c r="G494" s="115" t="s">
        <v>100</v>
      </c>
      <c r="H494" s="118"/>
      <c r="I494" s="115"/>
    </row>
    <row r="495" spans="1:9" ht="15" thickBot="1" x14ac:dyDescent="0.35">
      <c r="A495" s="251"/>
      <c r="B495" s="239"/>
      <c r="C495" s="123">
        <f>SUM(C490:C494)</f>
        <v>223.4</v>
      </c>
      <c r="D495" s="123">
        <f t="shared" ref="D495:E495" si="90">SUM(D490:D494)</f>
        <v>0</v>
      </c>
      <c r="E495" s="123">
        <f t="shared" si="90"/>
        <v>0</v>
      </c>
      <c r="F495" s="121"/>
      <c r="G495" s="120" t="s">
        <v>38</v>
      </c>
      <c r="H495" s="122"/>
      <c r="I495" s="123"/>
    </row>
    <row r="496" spans="1:9" ht="15" customHeight="1" thickBot="1" x14ac:dyDescent="0.35">
      <c r="A496" s="249"/>
      <c r="B496" s="237" t="s">
        <v>625</v>
      </c>
      <c r="C496" s="115"/>
      <c r="D496" s="115"/>
      <c r="E496" s="115"/>
      <c r="F496" s="59"/>
      <c r="G496" s="115" t="s">
        <v>33</v>
      </c>
      <c r="H496" s="116">
        <v>288724610</v>
      </c>
      <c r="I496" s="115">
        <v>0</v>
      </c>
    </row>
    <row r="497" spans="1:9" ht="15" thickBot="1" x14ac:dyDescent="0.35">
      <c r="A497" s="250"/>
      <c r="B497" s="238"/>
      <c r="C497" s="115">
        <v>46.8</v>
      </c>
      <c r="D497" s="115">
        <v>28.2</v>
      </c>
      <c r="E497" s="115"/>
      <c r="F497" s="117"/>
      <c r="G497" s="115" t="s">
        <v>36</v>
      </c>
      <c r="H497" s="118"/>
      <c r="I497" s="115"/>
    </row>
    <row r="498" spans="1:9" ht="15" thickBot="1" x14ac:dyDescent="0.35">
      <c r="A498" s="250"/>
      <c r="B498" s="238"/>
      <c r="C498" s="115"/>
      <c r="D498" s="115"/>
      <c r="E498" s="115"/>
      <c r="F498" s="117"/>
      <c r="G498" s="115" t="s">
        <v>99</v>
      </c>
      <c r="H498" s="118"/>
      <c r="I498" s="115"/>
    </row>
    <row r="499" spans="1:9" ht="15" thickBot="1" x14ac:dyDescent="0.35">
      <c r="A499" s="250"/>
      <c r="B499" s="238"/>
      <c r="C499" s="115"/>
      <c r="D499" s="115"/>
      <c r="E499" s="115"/>
      <c r="F499" s="117"/>
      <c r="G499" s="115" t="s">
        <v>34</v>
      </c>
      <c r="H499" s="118"/>
      <c r="I499" s="115"/>
    </row>
    <row r="500" spans="1:9" ht="15" thickBot="1" x14ac:dyDescent="0.35">
      <c r="A500" s="250"/>
      <c r="B500" s="238"/>
      <c r="C500" s="115"/>
      <c r="D500" s="115"/>
      <c r="E500" s="115"/>
      <c r="F500" s="117"/>
      <c r="G500" s="115" t="s">
        <v>100</v>
      </c>
      <c r="H500" s="118"/>
      <c r="I500" s="115"/>
    </row>
    <row r="501" spans="1:9" ht="15" thickBot="1" x14ac:dyDescent="0.35">
      <c r="A501" s="251"/>
      <c r="B501" s="239"/>
      <c r="C501" s="123">
        <f>SUM(C496:C500)</f>
        <v>46.8</v>
      </c>
      <c r="D501" s="123">
        <f t="shared" ref="D501:E501" si="91">SUM(D496:D500)</f>
        <v>28.2</v>
      </c>
      <c r="E501" s="123">
        <f t="shared" si="91"/>
        <v>0</v>
      </c>
      <c r="F501" s="121"/>
      <c r="G501" s="120" t="s">
        <v>38</v>
      </c>
      <c r="H501" s="122"/>
      <c r="I501" s="123"/>
    </row>
    <row r="502" spans="1:9" ht="15" thickBot="1" x14ac:dyDescent="0.35">
      <c r="A502" s="119"/>
      <c r="B502" s="126" t="s">
        <v>210</v>
      </c>
      <c r="C502" s="127"/>
      <c r="D502" s="127"/>
      <c r="E502" s="127"/>
      <c r="F502" s="127"/>
      <c r="G502" s="114"/>
      <c r="H502" s="116"/>
      <c r="I502" s="116"/>
    </row>
    <row r="503" spans="1:9" ht="15" thickBot="1" x14ac:dyDescent="0.35">
      <c r="A503" s="105" t="s">
        <v>211</v>
      </c>
      <c r="B503" s="106" t="s">
        <v>216</v>
      </c>
      <c r="C503" s="107"/>
      <c r="D503" s="107"/>
      <c r="E503" s="107"/>
      <c r="F503" s="108" t="s">
        <v>215</v>
      </c>
      <c r="G503" s="106"/>
      <c r="H503" s="107"/>
      <c r="I503" s="107"/>
    </row>
    <row r="504" spans="1:9" ht="27" thickBot="1" x14ac:dyDescent="0.35">
      <c r="A504" s="109" t="s">
        <v>212</v>
      </c>
      <c r="B504" s="110" t="s">
        <v>218</v>
      </c>
      <c r="C504" s="111"/>
      <c r="D504" s="111"/>
      <c r="E504" s="111"/>
      <c r="F504" s="112" t="s">
        <v>217</v>
      </c>
      <c r="G504" s="110"/>
      <c r="H504" s="111"/>
      <c r="I504" s="111"/>
    </row>
    <row r="505" spans="1:9" ht="15" customHeight="1" thickBot="1" x14ac:dyDescent="0.35">
      <c r="A505" s="242" t="s">
        <v>213</v>
      </c>
      <c r="B505" s="246" t="s">
        <v>541</v>
      </c>
      <c r="C505" s="175">
        <f>C511+C535+C541+C547+C553+C517+C523+C529</f>
        <v>80.599999999999994</v>
      </c>
      <c r="D505" s="175">
        <f t="shared" ref="D505:E505" si="92">D511+D535+D541+D547+D553+D517+D523+D529</f>
        <v>105</v>
      </c>
      <c r="E505" s="175">
        <f t="shared" si="92"/>
        <v>100</v>
      </c>
      <c r="F505" s="166" t="s">
        <v>219</v>
      </c>
      <c r="G505" s="79" t="s">
        <v>33</v>
      </c>
      <c r="H505" s="167">
        <v>288724610</v>
      </c>
      <c r="I505" s="79">
        <v>0</v>
      </c>
    </row>
    <row r="506" spans="1:9" ht="15" thickBot="1" x14ac:dyDescent="0.35">
      <c r="A506" s="240"/>
      <c r="B506" s="247"/>
      <c r="C506" s="114">
        <f>C512+C536+C542+C548+C554</f>
        <v>65.5</v>
      </c>
      <c r="D506" s="114">
        <f t="shared" ref="D506:E506" si="93">D512+D536+D542+D548+D554</f>
        <v>0</v>
      </c>
      <c r="E506" s="114">
        <f t="shared" si="93"/>
        <v>0</v>
      </c>
      <c r="F506" s="117"/>
      <c r="G506" s="115" t="s">
        <v>36</v>
      </c>
      <c r="H506" s="118"/>
      <c r="I506" s="115"/>
    </row>
    <row r="507" spans="1:9" ht="15" thickBot="1" x14ac:dyDescent="0.35">
      <c r="A507" s="240"/>
      <c r="B507" s="247"/>
      <c r="C507" s="114">
        <f>C513+C537+C543+C549+C555</f>
        <v>0</v>
      </c>
      <c r="D507" s="114">
        <f t="shared" ref="D507:E507" si="94">D513+D537+D543+D549+D555</f>
        <v>0</v>
      </c>
      <c r="E507" s="114">
        <f t="shared" si="94"/>
        <v>0</v>
      </c>
      <c r="F507" s="117"/>
      <c r="G507" s="115" t="s">
        <v>99</v>
      </c>
      <c r="H507" s="118"/>
      <c r="I507" s="115"/>
    </row>
    <row r="508" spans="1:9" ht="15" thickBot="1" x14ac:dyDescent="0.35">
      <c r="A508" s="240"/>
      <c r="B508" s="247"/>
      <c r="C508" s="114">
        <f>C514+C538+C544+C550+C556</f>
        <v>64.3</v>
      </c>
      <c r="D508" s="114">
        <f t="shared" ref="D508:E508" si="95">D514+D538+D544+D550+D556</f>
        <v>0</v>
      </c>
      <c r="E508" s="114">
        <f t="shared" si="95"/>
        <v>0</v>
      </c>
      <c r="F508" s="117"/>
      <c r="G508" s="115" t="s">
        <v>34</v>
      </c>
      <c r="H508" s="118"/>
      <c r="I508" s="115"/>
    </row>
    <row r="509" spans="1:9" ht="15" thickBot="1" x14ac:dyDescent="0.35">
      <c r="A509" s="240"/>
      <c r="B509" s="247"/>
      <c r="C509" s="114">
        <f>C515+C539+C545+C551+C557</f>
        <v>0</v>
      </c>
      <c r="D509" s="114">
        <f t="shared" ref="D509:E509" si="96">D515+D539+D545+D551+D557</f>
        <v>0</v>
      </c>
      <c r="E509" s="114">
        <f t="shared" si="96"/>
        <v>0</v>
      </c>
      <c r="F509" s="117"/>
      <c r="G509" s="115" t="s">
        <v>100</v>
      </c>
      <c r="H509" s="118"/>
      <c r="I509" s="115"/>
    </row>
    <row r="510" spans="1:9" ht="33" customHeight="1" thickBot="1" x14ac:dyDescent="0.35">
      <c r="A510" s="241"/>
      <c r="B510" s="248"/>
      <c r="C510" s="129">
        <f>SUM(C505:C509)</f>
        <v>210.39999999999998</v>
      </c>
      <c r="D510" s="129">
        <f t="shared" ref="D510:E510" si="97">SUM(D505:D509)</f>
        <v>105</v>
      </c>
      <c r="E510" s="129">
        <f t="shared" si="97"/>
        <v>100</v>
      </c>
      <c r="F510" s="121"/>
      <c r="G510" s="120" t="s">
        <v>38</v>
      </c>
      <c r="H510" s="122"/>
      <c r="I510" s="123"/>
    </row>
    <row r="511" spans="1:9" ht="15" customHeight="1" thickBot="1" x14ac:dyDescent="0.35">
      <c r="A511" s="240"/>
      <c r="B511" s="243" t="s">
        <v>545</v>
      </c>
      <c r="C511" s="115"/>
      <c r="D511" s="115"/>
      <c r="E511" s="115"/>
      <c r="F511" s="59"/>
      <c r="G511" s="115" t="s">
        <v>33</v>
      </c>
      <c r="H511" s="116">
        <v>288724610</v>
      </c>
      <c r="I511" s="115">
        <v>0</v>
      </c>
    </row>
    <row r="512" spans="1:9" ht="15" thickBot="1" x14ac:dyDescent="0.35">
      <c r="A512" s="240"/>
      <c r="B512" s="244"/>
      <c r="C512" s="124">
        <v>2</v>
      </c>
      <c r="D512" s="124">
        <v>0</v>
      </c>
      <c r="E512" s="124">
        <v>0</v>
      </c>
      <c r="F512" s="117"/>
      <c r="G512" s="115" t="s">
        <v>36</v>
      </c>
      <c r="H512" s="118"/>
      <c r="I512" s="115"/>
    </row>
    <row r="513" spans="1:9" ht="15" thickBot="1" x14ac:dyDescent="0.35">
      <c r="A513" s="240"/>
      <c r="B513" s="244"/>
      <c r="C513" s="124"/>
      <c r="D513" s="124"/>
      <c r="E513" s="124"/>
      <c r="F513" s="117"/>
      <c r="G513" s="115" t="s">
        <v>99</v>
      </c>
      <c r="H513" s="118"/>
      <c r="I513" s="115"/>
    </row>
    <row r="514" spans="1:9" ht="15" thickBot="1" x14ac:dyDescent="0.35">
      <c r="A514" s="240"/>
      <c r="B514" s="244"/>
      <c r="C514" s="124">
        <v>64.3</v>
      </c>
      <c r="D514" s="124"/>
      <c r="E514" s="124"/>
      <c r="F514" s="117"/>
      <c r="G514" s="197" t="s">
        <v>34</v>
      </c>
      <c r="H514" s="118"/>
      <c r="I514" s="115"/>
    </row>
    <row r="515" spans="1:9" ht="15" thickBot="1" x14ac:dyDescent="0.35">
      <c r="A515" s="240"/>
      <c r="B515" s="244"/>
      <c r="C515" s="124"/>
      <c r="D515" s="124"/>
      <c r="E515" s="124"/>
      <c r="F515" s="117"/>
      <c r="G515" s="115" t="s">
        <v>100</v>
      </c>
      <c r="H515" s="118"/>
      <c r="I515" s="115"/>
    </row>
    <row r="516" spans="1:9" ht="15" thickBot="1" x14ac:dyDescent="0.35">
      <c r="A516" s="241"/>
      <c r="B516" s="245"/>
      <c r="C516" s="125">
        <f>SUM(C511:C515)</f>
        <v>66.3</v>
      </c>
      <c r="D516" s="125">
        <f t="shared" ref="D516:E516" si="98">SUM(D511:D515)</f>
        <v>0</v>
      </c>
      <c r="E516" s="125">
        <f t="shared" si="98"/>
        <v>0</v>
      </c>
      <c r="F516" s="121"/>
      <c r="G516" s="120" t="s">
        <v>38</v>
      </c>
      <c r="H516" s="122"/>
      <c r="I516" s="123"/>
    </row>
    <row r="517" spans="1:9" ht="15" thickBot="1" x14ac:dyDescent="0.35">
      <c r="A517" s="240"/>
      <c r="B517" s="237" t="s">
        <v>651</v>
      </c>
      <c r="C517" s="115"/>
      <c r="D517" s="115"/>
      <c r="E517" s="115"/>
      <c r="F517" s="59"/>
      <c r="G517" s="115" t="s">
        <v>33</v>
      </c>
      <c r="H517" s="116">
        <v>288724610</v>
      </c>
      <c r="I517" s="115">
        <v>0</v>
      </c>
    </row>
    <row r="518" spans="1:9" ht="15" thickBot="1" x14ac:dyDescent="0.35">
      <c r="A518" s="240"/>
      <c r="B518" s="238"/>
      <c r="C518" s="124"/>
      <c r="D518" s="124"/>
      <c r="E518" s="124"/>
      <c r="F518" s="117"/>
      <c r="G518" s="115" t="s">
        <v>36</v>
      </c>
      <c r="H518" s="118"/>
      <c r="I518" s="115"/>
    </row>
    <row r="519" spans="1:9" ht="15" thickBot="1" x14ac:dyDescent="0.35">
      <c r="A519" s="240"/>
      <c r="B519" s="238"/>
      <c r="C519" s="124"/>
      <c r="D519" s="124"/>
      <c r="E519" s="124"/>
      <c r="F519" s="117"/>
      <c r="G519" s="115" t="s">
        <v>99</v>
      </c>
      <c r="H519" s="118"/>
      <c r="I519" s="115"/>
    </row>
    <row r="520" spans="1:9" ht="15" thickBot="1" x14ac:dyDescent="0.35">
      <c r="A520" s="240"/>
      <c r="B520" s="238"/>
      <c r="C520" s="124"/>
      <c r="D520" s="124"/>
      <c r="E520" s="124"/>
      <c r="F520" s="117"/>
      <c r="G520" s="115" t="s">
        <v>34</v>
      </c>
      <c r="H520" s="118"/>
      <c r="I520" s="115"/>
    </row>
    <row r="521" spans="1:9" ht="15" thickBot="1" x14ac:dyDescent="0.35">
      <c r="A521" s="240"/>
      <c r="B521" s="238"/>
      <c r="C521" s="124"/>
      <c r="D521" s="124"/>
      <c r="E521" s="124"/>
      <c r="F521" s="117"/>
      <c r="G521" s="115" t="s">
        <v>100</v>
      </c>
      <c r="H521" s="118"/>
      <c r="I521" s="115"/>
    </row>
    <row r="522" spans="1:9" ht="15" thickBot="1" x14ac:dyDescent="0.35">
      <c r="A522" s="241"/>
      <c r="B522" s="239"/>
      <c r="C522" s="125">
        <f>SUM(C517:C521)</f>
        <v>0</v>
      </c>
      <c r="D522" s="125">
        <f t="shared" ref="D522:E522" si="99">SUM(D517:D521)</f>
        <v>0</v>
      </c>
      <c r="E522" s="125">
        <f t="shared" si="99"/>
        <v>0</v>
      </c>
      <c r="F522" s="121"/>
      <c r="G522" s="120" t="s">
        <v>38</v>
      </c>
      <c r="H522" s="122"/>
      <c r="I522" s="123"/>
    </row>
    <row r="523" spans="1:9" ht="15" customHeight="1" thickBot="1" x14ac:dyDescent="0.35">
      <c r="A523" s="240"/>
      <c r="B523" s="237" t="s">
        <v>652</v>
      </c>
      <c r="C523" s="115"/>
      <c r="D523" s="115"/>
      <c r="E523" s="115"/>
      <c r="F523" s="59"/>
      <c r="G523" s="115" t="s">
        <v>33</v>
      </c>
      <c r="H523" s="116">
        <v>288724610</v>
      </c>
      <c r="I523" s="115">
        <v>0</v>
      </c>
    </row>
    <row r="524" spans="1:9" ht="15" thickBot="1" x14ac:dyDescent="0.35">
      <c r="A524" s="240"/>
      <c r="B524" s="238"/>
      <c r="C524" s="124"/>
      <c r="D524" s="124"/>
      <c r="E524" s="124"/>
      <c r="F524" s="117"/>
      <c r="G524" s="115" t="s">
        <v>36</v>
      </c>
      <c r="H524" s="118"/>
      <c r="I524" s="115"/>
    </row>
    <row r="525" spans="1:9" ht="15" thickBot="1" x14ac:dyDescent="0.35">
      <c r="A525" s="240"/>
      <c r="B525" s="238"/>
      <c r="C525" s="124"/>
      <c r="D525" s="124"/>
      <c r="E525" s="124"/>
      <c r="F525" s="117"/>
      <c r="G525" s="115" t="s">
        <v>99</v>
      </c>
      <c r="H525" s="118"/>
      <c r="I525" s="115"/>
    </row>
    <row r="526" spans="1:9" ht="15" thickBot="1" x14ac:dyDescent="0.35">
      <c r="A526" s="240"/>
      <c r="B526" s="238"/>
      <c r="C526" s="124"/>
      <c r="D526" s="124"/>
      <c r="E526" s="124"/>
      <c r="F526" s="117"/>
      <c r="G526" s="115" t="s">
        <v>34</v>
      </c>
      <c r="H526" s="118"/>
      <c r="I526" s="115"/>
    </row>
    <row r="527" spans="1:9" ht="15" thickBot="1" x14ac:dyDescent="0.35">
      <c r="A527" s="240"/>
      <c r="B527" s="238"/>
      <c r="C527" s="124"/>
      <c r="D527" s="124"/>
      <c r="E527" s="124"/>
      <c r="F527" s="117"/>
      <c r="G527" s="115" t="s">
        <v>100</v>
      </c>
      <c r="H527" s="118"/>
      <c r="I527" s="115"/>
    </row>
    <row r="528" spans="1:9" ht="15" thickBot="1" x14ac:dyDescent="0.35">
      <c r="A528" s="241"/>
      <c r="B528" s="239"/>
      <c r="C528" s="125">
        <f>SUM(C523:C527)</f>
        <v>0</v>
      </c>
      <c r="D528" s="125">
        <f t="shared" ref="D528:E528" si="100">SUM(D523:D527)</f>
        <v>0</v>
      </c>
      <c r="E528" s="125">
        <f t="shared" si="100"/>
        <v>0</v>
      </c>
      <c r="F528" s="121"/>
      <c r="G528" s="120" t="s">
        <v>38</v>
      </c>
      <c r="H528" s="122"/>
      <c r="I528" s="123"/>
    </row>
    <row r="529" spans="1:9" ht="15" thickBot="1" x14ac:dyDescent="0.35">
      <c r="A529" s="240"/>
      <c r="B529" s="237" t="s">
        <v>653</v>
      </c>
      <c r="C529" s="115"/>
      <c r="D529" s="115"/>
      <c r="E529" s="115"/>
      <c r="F529" s="59"/>
      <c r="G529" s="115" t="s">
        <v>33</v>
      </c>
      <c r="H529" s="116">
        <v>288724610</v>
      </c>
      <c r="I529" s="115">
        <v>0</v>
      </c>
    </row>
    <row r="530" spans="1:9" ht="15" thickBot="1" x14ac:dyDescent="0.35">
      <c r="A530" s="240"/>
      <c r="B530" s="238"/>
      <c r="C530" s="124"/>
      <c r="D530" s="124"/>
      <c r="E530" s="124"/>
      <c r="F530" s="117"/>
      <c r="G530" s="115" t="s">
        <v>36</v>
      </c>
      <c r="H530" s="118"/>
      <c r="I530" s="115"/>
    </row>
    <row r="531" spans="1:9" ht="15" thickBot="1" x14ac:dyDescent="0.35">
      <c r="A531" s="240"/>
      <c r="B531" s="238"/>
      <c r="C531" s="124"/>
      <c r="D531" s="124"/>
      <c r="E531" s="124"/>
      <c r="F531" s="117"/>
      <c r="G531" s="115" t="s">
        <v>99</v>
      </c>
      <c r="H531" s="118"/>
      <c r="I531" s="115"/>
    </row>
    <row r="532" spans="1:9" ht="15" thickBot="1" x14ac:dyDescent="0.35">
      <c r="A532" s="240"/>
      <c r="B532" s="238"/>
      <c r="C532" s="124"/>
      <c r="D532" s="124"/>
      <c r="E532" s="124"/>
      <c r="F532" s="117"/>
      <c r="G532" s="115" t="s">
        <v>34</v>
      </c>
      <c r="H532" s="118"/>
      <c r="I532" s="115"/>
    </row>
    <row r="533" spans="1:9" ht="15" thickBot="1" x14ac:dyDescent="0.35">
      <c r="A533" s="240"/>
      <c r="B533" s="238"/>
      <c r="C533" s="124"/>
      <c r="D533" s="124"/>
      <c r="E533" s="124"/>
      <c r="F533" s="117"/>
      <c r="G533" s="115" t="s">
        <v>100</v>
      </c>
      <c r="H533" s="118"/>
      <c r="I533" s="115"/>
    </row>
    <row r="534" spans="1:9" ht="15" thickBot="1" x14ac:dyDescent="0.35">
      <c r="A534" s="241"/>
      <c r="B534" s="239"/>
      <c r="C534" s="125">
        <f>SUM(C529:C533)</f>
        <v>0</v>
      </c>
      <c r="D534" s="125">
        <f t="shared" ref="D534:E534" si="101">SUM(D529:D533)</f>
        <v>0</v>
      </c>
      <c r="E534" s="125">
        <f t="shared" si="101"/>
        <v>0</v>
      </c>
      <c r="F534" s="121"/>
      <c r="G534" s="120" t="s">
        <v>38</v>
      </c>
      <c r="H534" s="122"/>
      <c r="I534" s="123"/>
    </row>
    <row r="535" spans="1:9" ht="15" customHeight="1" thickBot="1" x14ac:dyDescent="0.35">
      <c r="A535" s="240"/>
      <c r="B535" s="237" t="s">
        <v>542</v>
      </c>
      <c r="C535" s="124"/>
      <c r="D535" s="124"/>
      <c r="E535" s="124"/>
      <c r="F535" s="59"/>
      <c r="G535" s="115" t="s">
        <v>33</v>
      </c>
      <c r="H535" s="116">
        <v>288724610</v>
      </c>
      <c r="I535" s="115">
        <v>0</v>
      </c>
    </row>
    <row r="536" spans="1:9" ht="15" thickBot="1" x14ac:dyDescent="0.35">
      <c r="A536" s="240"/>
      <c r="B536" s="238"/>
      <c r="C536" s="124"/>
      <c r="D536" s="124"/>
      <c r="E536" s="124"/>
      <c r="F536" s="117"/>
      <c r="G536" s="115" t="s">
        <v>36</v>
      </c>
      <c r="H536" s="118"/>
      <c r="I536" s="115"/>
    </row>
    <row r="537" spans="1:9" ht="15" thickBot="1" x14ac:dyDescent="0.35">
      <c r="A537" s="240"/>
      <c r="B537" s="238"/>
      <c r="C537" s="124"/>
      <c r="D537" s="124"/>
      <c r="E537" s="124"/>
      <c r="F537" s="117"/>
      <c r="G537" s="115" t="s">
        <v>99</v>
      </c>
      <c r="H537" s="118"/>
      <c r="I537" s="115"/>
    </row>
    <row r="538" spans="1:9" ht="15" thickBot="1" x14ac:dyDescent="0.35">
      <c r="A538" s="240"/>
      <c r="B538" s="238"/>
      <c r="C538" s="124"/>
      <c r="D538" s="124"/>
      <c r="E538" s="124"/>
      <c r="F538" s="117"/>
      <c r="G538" s="115" t="s">
        <v>34</v>
      </c>
      <c r="H538" s="118"/>
      <c r="I538" s="115"/>
    </row>
    <row r="539" spans="1:9" ht="15" thickBot="1" x14ac:dyDescent="0.35">
      <c r="A539" s="240"/>
      <c r="B539" s="238"/>
      <c r="C539" s="124"/>
      <c r="D539" s="124"/>
      <c r="E539" s="124"/>
      <c r="F539" s="117"/>
      <c r="G539" s="115" t="s">
        <v>100</v>
      </c>
      <c r="H539" s="118"/>
      <c r="I539" s="115"/>
    </row>
    <row r="540" spans="1:9" ht="25.8" customHeight="1" thickBot="1" x14ac:dyDescent="0.35">
      <c r="A540" s="241"/>
      <c r="B540" s="239"/>
      <c r="C540" s="125">
        <f>SUM(C535:C539)</f>
        <v>0</v>
      </c>
      <c r="D540" s="125">
        <f t="shared" ref="D540:E540" si="102">SUM(D535:D539)</f>
        <v>0</v>
      </c>
      <c r="E540" s="125">
        <f t="shared" si="102"/>
        <v>0</v>
      </c>
      <c r="F540" s="121"/>
      <c r="G540" s="120" t="s">
        <v>38</v>
      </c>
      <c r="H540" s="122"/>
      <c r="I540" s="123"/>
    </row>
    <row r="541" spans="1:9" ht="15" customHeight="1" thickBot="1" x14ac:dyDescent="0.35">
      <c r="A541" s="240"/>
      <c r="B541" s="237" t="s">
        <v>543</v>
      </c>
      <c r="C541" s="124">
        <v>40</v>
      </c>
      <c r="D541" s="124">
        <v>50</v>
      </c>
      <c r="E541" s="124">
        <v>40</v>
      </c>
      <c r="F541" s="59"/>
      <c r="G541" s="115" t="s">
        <v>33</v>
      </c>
      <c r="H541" s="116">
        <v>288724610</v>
      </c>
      <c r="I541" s="115">
        <v>0</v>
      </c>
    </row>
    <row r="542" spans="1:9" ht="15" thickBot="1" x14ac:dyDescent="0.35">
      <c r="A542" s="240"/>
      <c r="B542" s="238"/>
      <c r="C542" s="124"/>
      <c r="D542" s="124"/>
      <c r="E542" s="124"/>
      <c r="F542" s="117"/>
      <c r="G542" s="115" t="s">
        <v>36</v>
      </c>
      <c r="H542" s="118"/>
      <c r="I542" s="115"/>
    </row>
    <row r="543" spans="1:9" ht="15" thickBot="1" x14ac:dyDescent="0.35">
      <c r="A543" s="240"/>
      <c r="B543" s="238"/>
      <c r="C543" s="124"/>
      <c r="D543" s="124"/>
      <c r="E543" s="124"/>
      <c r="F543" s="117"/>
      <c r="G543" s="115" t="s">
        <v>99</v>
      </c>
      <c r="H543" s="118"/>
      <c r="I543" s="115"/>
    </row>
    <row r="544" spans="1:9" ht="15" thickBot="1" x14ac:dyDescent="0.35">
      <c r="A544" s="240"/>
      <c r="B544" s="238"/>
      <c r="C544" s="124"/>
      <c r="D544" s="124"/>
      <c r="E544" s="124"/>
      <c r="F544" s="117"/>
      <c r="G544" s="115" t="s">
        <v>34</v>
      </c>
      <c r="H544" s="118"/>
      <c r="I544" s="115"/>
    </row>
    <row r="545" spans="1:9" ht="15" thickBot="1" x14ac:dyDescent="0.35">
      <c r="A545" s="240"/>
      <c r="B545" s="238"/>
      <c r="C545" s="124"/>
      <c r="D545" s="124"/>
      <c r="E545" s="124"/>
      <c r="F545" s="117"/>
      <c r="G545" s="115" t="s">
        <v>100</v>
      </c>
      <c r="H545" s="118"/>
      <c r="I545" s="115"/>
    </row>
    <row r="546" spans="1:9" ht="29.4" customHeight="1" thickBot="1" x14ac:dyDescent="0.35">
      <c r="A546" s="241"/>
      <c r="B546" s="239"/>
      <c r="C546" s="125">
        <f>SUM(C541:C545)</f>
        <v>40</v>
      </c>
      <c r="D546" s="125">
        <f t="shared" ref="D546:E546" si="103">SUM(D541:D545)</f>
        <v>50</v>
      </c>
      <c r="E546" s="125">
        <f t="shared" si="103"/>
        <v>40</v>
      </c>
      <c r="F546" s="121"/>
      <c r="G546" s="120" t="s">
        <v>38</v>
      </c>
      <c r="H546" s="122"/>
      <c r="I546" s="123"/>
    </row>
    <row r="547" spans="1:9" ht="15" thickBot="1" x14ac:dyDescent="0.35">
      <c r="A547" s="242"/>
      <c r="B547" s="237" t="s">
        <v>544</v>
      </c>
      <c r="C547" s="79">
        <v>40.6</v>
      </c>
      <c r="D547" s="165">
        <v>55</v>
      </c>
      <c r="E547" s="165">
        <v>60</v>
      </c>
      <c r="F547" s="166"/>
      <c r="G547" s="79" t="s">
        <v>33</v>
      </c>
      <c r="H547" s="167">
        <v>288724610</v>
      </c>
      <c r="I547" s="79">
        <v>0</v>
      </c>
    </row>
    <row r="548" spans="1:9" ht="15" thickBot="1" x14ac:dyDescent="0.35">
      <c r="A548" s="240"/>
      <c r="B548" s="238"/>
      <c r="C548" s="115"/>
      <c r="D548" s="124"/>
      <c r="E548" s="124"/>
      <c r="F548" s="117"/>
      <c r="G548" s="115" t="s">
        <v>36</v>
      </c>
      <c r="H548" s="118"/>
      <c r="I548" s="115"/>
    </row>
    <row r="549" spans="1:9" ht="15" thickBot="1" x14ac:dyDescent="0.35">
      <c r="A549" s="240"/>
      <c r="B549" s="238"/>
      <c r="C549" s="115"/>
      <c r="D549" s="124"/>
      <c r="E549" s="124"/>
      <c r="F549" s="117"/>
      <c r="G549" s="115" t="s">
        <v>99</v>
      </c>
      <c r="H549" s="118"/>
      <c r="I549" s="115"/>
    </row>
    <row r="550" spans="1:9" ht="15" thickBot="1" x14ac:dyDescent="0.35">
      <c r="A550" s="240"/>
      <c r="B550" s="238"/>
      <c r="C550" s="115"/>
      <c r="D550" s="124"/>
      <c r="E550" s="124"/>
      <c r="F550" s="117"/>
      <c r="G550" s="115" t="s">
        <v>34</v>
      </c>
      <c r="H550" s="118"/>
      <c r="I550" s="115"/>
    </row>
    <row r="551" spans="1:9" ht="15" thickBot="1" x14ac:dyDescent="0.35">
      <c r="A551" s="240"/>
      <c r="B551" s="238"/>
      <c r="C551" s="115"/>
      <c r="D551" s="124"/>
      <c r="E551" s="124"/>
      <c r="F551" s="117"/>
      <c r="G551" s="115" t="s">
        <v>100</v>
      </c>
      <c r="H551" s="118"/>
      <c r="I551" s="115"/>
    </row>
    <row r="552" spans="1:9" ht="24.6" customHeight="1" thickBot="1" x14ac:dyDescent="0.35">
      <c r="A552" s="241"/>
      <c r="B552" s="239"/>
      <c r="C552" s="123">
        <f>SUM(C547:C551)</f>
        <v>40.6</v>
      </c>
      <c r="D552" s="125">
        <f t="shared" ref="D552:E552" si="104">SUM(D547:D551)</f>
        <v>55</v>
      </c>
      <c r="E552" s="125">
        <f t="shared" si="104"/>
        <v>60</v>
      </c>
      <c r="F552" s="121"/>
      <c r="G552" s="120" t="s">
        <v>38</v>
      </c>
      <c r="H552" s="122"/>
      <c r="I552" s="123"/>
    </row>
    <row r="553" spans="1:9" ht="15" customHeight="1" thickBot="1" x14ac:dyDescent="0.35">
      <c r="A553" s="240"/>
      <c r="B553" s="237" t="s">
        <v>546</v>
      </c>
      <c r="C553" s="115"/>
      <c r="D553" s="115"/>
      <c r="E553" s="115"/>
      <c r="F553" s="59"/>
      <c r="G553" s="115" t="s">
        <v>33</v>
      </c>
      <c r="H553" s="116">
        <v>288724610</v>
      </c>
      <c r="I553" s="115">
        <v>0</v>
      </c>
    </row>
    <row r="554" spans="1:9" ht="15" thickBot="1" x14ac:dyDescent="0.35">
      <c r="A554" s="240"/>
      <c r="B554" s="238"/>
      <c r="C554" s="197">
        <v>63.5</v>
      </c>
      <c r="D554" s="115"/>
      <c r="E554" s="115"/>
      <c r="F554" s="117"/>
      <c r="G554" s="197" t="s">
        <v>36</v>
      </c>
      <c r="H554" s="118"/>
      <c r="I554" s="115"/>
    </row>
    <row r="555" spans="1:9" ht="15" thickBot="1" x14ac:dyDescent="0.35">
      <c r="A555" s="240"/>
      <c r="B555" s="238"/>
      <c r="C555" s="115"/>
      <c r="D555" s="115"/>
      <c r="E555" s="115"/>
      <c r="F555" s="117"/>
      <c r="G555" s="115" t="s">
        <v>99</v>
      </c>
      <c r="H555" s="118"/>
      <c r="I555" s="115"/>
    </row>
    <row r="556" spans="1:9" ht="15" thickBot="1" x14ac:dyDescent="0.35">
      <c r="A556" s="240"/>
      <c r="B556" s="238"/>
      <c r="C556" s="115"/>
      <c r="D556" s="115"/>
      <c r="E556" s="115"/>
      <c r="F556" s="117"/>
      <c r="G556" s="115" t="s">
        <v>34</v>
      </c>
      <c r="H556" s="118"/>
      <c r="I556" s="115"/>
    </row>
    <row r="557" spans="1:9" ht="15" thickBot="1" x14ac:dyDescent="0.35">
      <c r="A557" s="240"/>
      <c r="B557" s="238"/>
      <c r="C557" s="115"/>
      <c r="D557" s="115"/>
      <c r="E557" s="115"/>
      <c r="F557" s="117"/>
      <c r="G557" s="115" t="s">
        <v>100</v>
      </c>
      <c r="H557" s="118"/>
      <c r="I557" s="115"/>
    </row>
    <row r="558" spans="1:9" ht="15" thickBot="1" x14ac:dyDescent="0.35">
      <c r="A558" s="241"/>
      <c r="B558" s="239"/>
      <c r="C558" s="123">
        <f>SUM(C553:C557)</f>
        <v>63.5</v>
      </c>
      <c r="D558" s="123">
        <f t="shared" ref="D558:E558" si="105">SUM(D553:D557)</f>
        <v>0</v>
      </c>
      <c r="E558" s="123">
        <f t="shared" si="105"/>
        <v>0</v>
      </c>
      <c r="F558" s="121"/>
      <c r="G558" s="120" t="s">
        <v>38</v>
      </c>
      <c r="H558" s="122"/>
      <c r="I558" s="123"/>
    </row>
    <row r="559" spans="1:9" ht="15" thickBot="1" x14ac:dyDescent="0.35">
      <c r="A559" s="119"/>
      <c r="B559" s="126" t="s">
        <v>214</v>
      </c>
      <c r="C559" s="127"/>
      <c r="D559" s="127"/>
      <c r="E559" s="127"/>
      <c r="F559" s="127"/>
      <c r="G559" s="114"/>
      <c r="H559" s="116"/>
      <c r="I559" s="116"/>
    </row>
    <row r="560" spans="1:9" ht="27" thickBot="1" x14ac:dyDescent="0.35">
      <c r="A560" s="105" t="s">
        <v>221</v>
      </c>
      <c r="B560" s="106" t="s">
        <v>113</v>
      </c>
      <c r="C560" s="107"/>
      <c r="D560" s="107"/>
      <c r="E560" s="107"/>
      <c r="F560" s="108" t="s">
        <v>225</v>
      </c>
      <c r="G560" s="106"/>
      <c r="H560" s="107"/>
      <c r="I560" s="107"/>
    </row>
    <row r="561" spans="1:12" ht="15" thickBot="1" x14ac:dyDescent="0.35">
      <c r="A561" s="109" t="s">
        <v>222</v>
      </c>
      <c r="B561" s="110" t="s">
        <v>227</v>
      </c>
      <c r="C561" s="111"/>
      <c r="D561" s="111"/>
      <c r="E561" s="111"/>
      <c r="F561" s="112" t="s">
        <v>226</v>
      </c>
      <c r="G561" s="110"/>
      <c r="H561" s="111"/>
      <c r="I561" s="111"/>
    </row>
    <row r="562" spans="1:12" ht="15" customHeight="1" thickBot="1" x14ac:dyDescent="0.35">
      <c r="A562" s="240" t="s">
        <v>223</v>
      </c>
      <c r="B562" s="246" t="s">
        <v>229</v>
      </c>
      <c r="C562" s="113">
        <f>C568*1</f>
        <v>9.5</v>
      </c>
      <c r="D562" s="113">
        <f t="shared" ref="D562:E566" si="106">D568*1</f>
        <v>0</v>
      </c>
      <c r="E562" s="113">
        <f t="shared" si="106"/>
        <v>0</v>
      </c>
      <c r="F562" s="59" t="s">
        <v>228</v>
      </c>
      <c r="G562" s="115" t="s">
        <v>33</v>
      </c>
      <c r="H562" s="116">
        <v>288724610</v>
      </c>
      <c r="I562" s="115">
        <v>0</v>
      </c>
    </row>
    <row r="563" spans="1:12" ht="15" thickBot="1" x14ac:dyDescent="0.35">
      <c r="A563" s="240"/>
      <c r="B563" s="247"/>
      <c r="C563" s="113">
        <f>C569*1</f>
        <v>136.5</v>
      </c>
      <c r="D563" s="113">
        <f t="shared" si="106"/>
        <v>0</v>
      </c>
      <c r="E563" s="113">
        <f t="shared" si="106"/>
        <v>0</v>
      </c>
      <c r="F563" s="117"/>
      <c r="G563" s="115" t="s">
        <v>36</v>
      </c>
      <c r="H563" s="118"/>
      <c r="I563" s="115"/>
    </row>
    <row r="564" spans="1:12" ht="15" thickBot="1" x14ac:dyDescent="0.35">
      <c r="A564" s="240"/>
      <c r="B564" s="247"/>
      <c r="C564" s="113">
        <f>C570*1</f>
        <v>0</v>
      </c>
      <c r="D564" s="113">
        <f t="shared" si="106"/>
        <v>0</v>
      </c>
      <c r="E564" s="113">
        <f t="shared" si="106"/>
        <v>0</v>
      </c>
      <c r="F564" s="117"/>
      <c r="G564" s="115" t="s">
        <v>99</v>
      </c>
      <c r="H564" s="118"/>
      <c r="I564" s="115"/>
    </row>
    <row r="565" spans="1:12" ht="15" thickBot="1" x14ac:dyDescent="0.35">
      <c r="A565" s="240"/>
      <c r="B565" s="247"/>
      <c r="C565" s="113">
        <f>C571*1</f>
        <v>77</v>
      </c>
      <c r="D565" s="113">
        <f t="shared" si="106"/>
        <v>227.7</v>
      </c>
      <c r="E565" s="113">
        <f t="shared" si="106"/>
        <v>125</v>
      </c>
      <c r="F565" s="117"/>
      <c r="G565" s="115" t="s">
        <v>34</v>
      </c>
      <c r="H565" s="118"/>
      <c r="I565" s="115"/>
    </row>
    <row r="566" spans="1:12" ht="15" thickBot="1" x14ac:dyDescent="0.35">
      <c r="A566" s="240"/>
      <c r="B566" s="247"/>
      <c r="C566" s="113">
        <f>C572*1</f>
        <v>0</v>
      </c>
      <c r="D566" s="113">
        <f t="shared" si="106"/>
        <v>0</v>
      </c>
      <c r="E566" s="113">
        <f t="shared" si="106"/>
        <v>0</v>
      </c>
      <c r="F566" s="117"/>
      <c r="G566" s="115" t="s">
        <v>100</v>
      </c>
      <c r="H566" s="118"/>
      <c r="I566" s="115"/>
    </row>
    <row r="567" spans="1:12" ht="15" thickBot="1" x14ac:dyDescent="0.35">
      <c r="A567" s="241"/>
      <c r="B567" s="248"/>
      <c r="C567" s="129">
        <f>SUM(C562:C566)</f>
        <v>223</v>
      </c>
      <c r="D567" s="129">
        <f t="shared" ref="D567:E567" si="107">SUM(D562:D566)</f>
        <v>227.7</v>
      </c>
      <c r="E567" s="129">
        <f t="shared" si="107"/>
        <v>125</v>
      </c>
      <c r="F567" s="121"/>
      <c r="G567" s="120" t="s">
        <v>38</v>
      </c>
      <c r="H567" s="122"/>
      <c r="I567" s="123"/>
    </row>
    <row r="568" spans="1:12" ht="15" customHeight="1" thickBot="1" x14ac:dyDescent="0.35">
      <c r="A568" s="240"/>
      <c r="B568" s="237" t="s">
        <v>547</v>
      </c>
      <c r="C568" s="124">
        <v>9.5</v>
      </c>
      <c r="D568" s="124"/>
      <c r="E568" s="124"/>
      <c r="F568" s="59"/>
      <c r="G568" s="115" t="s">
        <v>33</v>
      </c>
      <c r="H568" s="116">
        <v>288724610</v>
      </c>
      <c r="I568" s="115">
        <v>0</v>
      </c>
      <c r="J568" s="150">
        <f t="shared" ref="J568:L570" si="108">C51+C75+C90+C114+C153+C165+C197+C212+C281+C354+C368+C382+C433+C445+C454+C505+C562</f>
        <v>1240</v>
      </c>
      <c r="K568" s="150">
        <f t="shared" si="108"/>
        <v>13682.099999999999</v>
      </c>
      <c r="L568" s="150">
        <f t="shared" si="108"/>
        <v>479</v>
      </c>
    </row>
    <row r="569" spans="1:12" ht="15" thickBot="1" x14ac:dyDescent="0.35">
      <c r="A569" s="240"/>
      <c r="B569" s="238"/>
      <c r="C569" s="124">
        <v>136.5</v>
      </c>
      <c r="D569" s="124"/>
      <c r="E569" s="124"/>
      <c r="F569" s="117"/>
      <c r="G569" s="115" t="s">
        <v>36</v>
      </c>
      <c r="H569" s="118"/>
      <c r="I569" s="115"/>
      <c r="J569" s="199">
        <f t="shared" si="108"/>
        <v>6816.9000000000015</v>
      </c>
      <c r="K569" s="150">
        <f t="shared" si="108"/>
        <v>971.19999999999993</v>
      </c>
      <c r="L569" s="150">
        <f t="shared" si="108"/>
        <v>4070</v>
      </c>
    </row>
    <row r="570" spans="1:12" ht="15" thickBot="1" x14ac:dyDescent="0.35">
      <c r="A570" s="240"/>
      <c r="B570" s="238"/>
      <c r="C570" s="124"/>
      <c r="D570" s="124"/>
      <c r="E570" s="124"/>
      <c r="F570" s="117"/>
      <c r="G570" s="115" t="s">
        <v>99</v>
      </c>
      <c r="H570" s="118"/>
      <c r="I570" s="115"/>
      <c r="J570" s="150">
        <f t="shared" si="108"/>
        <v>8103.5</v>
      </c>
      <c r="K570" s="150">
        <f t="shared" si="108"/>
        <v>0</v>
      </c>
      <c r="L570" s="150">
        <f t="shared" si="108"/>
        <v>0</v>
      </c>
    </row>
    <row r="571" spans="1:12" ht="15" thickBot="1" x14ac:dyDescent="0.35">
      <c r="A571" s="240"/>
      <c r="B571" s="238"/>
      <c r="C571" s="124">
        <v>77</v>
      </c>
      <c r="D571" s="124">
        <v>227.7</v>
      </c>
      <c r="E571" s="124">
        <v>125</v>
      </c>
      <c r="F571" s="117"/>
      <c r="G571" s="115" t="s">
        <v>34</v>
      </c>
      <c r="H571" s="118"/>
      <c r="I571" s="115"/>
      <c r="J571" s="207">
        <f>C54+C78+C93+C117+C156+C168+C200+C215+C284+C357+C371+C385+C436+C448+C457+C508+C565+C342</f>
        <v>7537.5999999999995</v>
      </c>
      <c r="K571" s="150">
        <f>D54+D78+D93+D117+D156+D168+D200+D215+D284+D357+D371+D385+D436+D448+D457+D508+D565</f>
        <v>3963.7</v>
      </c>
      <c r="L571" s="150">
        <f>E54+E78+E93+E117+E156+E168+E200+E215+E284+E357+E371+E385+E436+E448+E457+E508+E565</f>
        <v>2292.6</v>
      </c>
    </row>
    <row r="572" spans="1:12" ht="15" thickBot="1" x14ac:dyDescent="0.35">
      <c r="A572" s="240"/>
      <c r="B572" s="238"/>
      <c r="C572" s="124"/>
      <c r="D572" s="124"/>
      <c r="E572" s="124"/>
      <c r="F572" s="117"/>
      <c r="G572" s="115" t="s">
        <v>100</v>
      </c>
      <c r="H572" s="118"/>
      <c r="I572" s="115"/>
      <c r="J572" s="207">
        <f>C55+C79+C94+C118+C157+C169+C201+C216+C285+C358+C372+C386+C437+C449+C458+C509+C566</f>
        <v>5389</v>
      </c>
      <c r="K572" s="150">
        <f>D55+D79+D94+D118+D157+D169+D201+D216+D285+D358+D372+D386+D437+D449+D458+D509+D566</f>
        <v>6080</v>
      </c>
      <c r="L572" s="150">
        <f>E55+E79+E94+E118+E157+E169+E201+E216+E285+E358+E372+E386+E437+E449+E458+E509+E566</f>
        <v>0</v>
      </c>
    </row>
    <row r="573" spans="1:12" ht="15" thickBot="1" x14ac:dyDescent="0.35">
      <c r="A573" s="241"/>
      <c r="B573" s="239"/>
      <c r="C573" s="125">
        <f>SUM(C568:C572)</f>
        <v>223</v>
      </c>
      <c r="D573" s="125">
        <f t="shared" ref="D573:E573" si="109">SUM(D568:D572)</f>
        <v>227.7</v>
      </c>
      <c r="E573" s="125">
        <f t="shared" si="109"/>
        <v>125</v>
      </c>
      <c r="F573" s="121"/>
      <c r="G573" s="120" t="s">
        <v>38</v>
      </c>
      <c r="H573" s="122"/>
      <c r="I573" s="123"/>
      <c r="J573" s="154">
        <f>SUM(J568:J572)</f>
        <v>29087</v>
      </c>
      <c r="K573" s="154">
        <f t="shared" ref="K573:L573" si="110">SUM(K568:K572)</f>
        <v>24697</v>
      </c>
      <c r="L573" s="154">
        <f t="shared" si="110"/>
        <v>6841.6</v>
      </c>
    </row>
    <row r="574" spans="1:12" ht="15" thickBot="1" x14ac:dyDescent="0.35">
      <c r="A574" s="119"/>
      <c r="B574" s="126" t="s">
        <v>224</v>
      </c>
      <c r="C574" s="145"/>
      <c r="D574" s="145"/>
      <c r="E574" s="145"/>
      <c r="F574" s="127"/>
      <c r="G574" s="114"/>
      <c r="H574" s="116"/>
      <c r="I574" s="116"/>
    </row>
    <row r="575" spans="1:12" ht="15" thickBot="1" x14ac:dyDescent="0.35">
      <c r="A575" s="130"/>
      <c r="B575" s="131" t="s">
        <v>84</v>
      </c>
      <c r="C575" s="132">
        <f>C576-C563-C506-C455-C434-C383-C369-C355-C340-C282-C213-C198-C166-C154-C115-C91-C76-C52</f>
        <v>22270.100000000006</v>
      </c>
      <c r="D575" s="133">
        <f>D576-D563-D506-D455-D434-D383-D369-D355-D340-D282-D213-D198-D166-D154-D115-D91-D76-D52</f>
        <v>23725.800000000003</v>
      </c>
      <c r="E575" s="133">
        <f>E576-E563-E506-E455-E434-E383-E369-E355-E340-E282-E213-E198-E166-E154-E115-E91-E76-E52</f>
        <v>2771.599999999999</v>
      </c>
      <c r="F575" s="134"/>
      <c r="G575" s="131"/>
      <c r="H575" s="135"/>
      <c r="I575" s="136"/>
    </row>
    <row r="576" spans="1:12" ht="15" thickBot="1" x14ac:dyDescent="0.35">
      <c r="A576" s="137"/>
      <c r="B576" s="138" t="s">
        <v>501</v>
      </c>
      <c r="C576" s="139">
        <f>C56+C80+C95+C119+C158+C170+C202+C217+C286+C336+C344+C359+C373+C387+C438+C450+C459+C510+C567</f>
        <v>29087</v>
      </c>
      <c r="D576" s="139">
        <f>D56+D80+D95+D119+D158+D170+D202+D217+D286+D336+D344+D359+D373+D387+D438+D450+D459+D510+D567</f>
        <v>24697.000000000004</v>
      </c>
      <c r="E576" s="140">
        <f>E56+E80+E95+E119+E158+E170+E202+E217+E286+E336+E344+E359+E373+E387+E438+E450+E459+E510+E567</f>
        <v>6841.5999999999995</v>
      </c>
      <c r="F576" s="141"/>
      <c r="G576" s="142"/>
      <c r="H576" s="143"/>
      <c r="I576" s="144"/>
    </row>
    <row r="579" spans="1:9" ht="15" thickBot="1" x14ac:dyDescent="0.35">
      <c r="A579" s="52" t="s">
        <v>231</v>
      </c>
      <c r="C579" s="52"/>
      <c r="D579" s="52"/>
      <c r="E579" s="52"/>
      <c r="F579" s="53"/>
      <c r="G579" s="54"/>
      <c r="H579" s="54"/>
      <c r="I579" s="54"/>
    </row>
    <row r="580" spans="1:9" ht="46.2" thickBot="1" x14ac:dyDescent="0.35">
      <c r="A580" s="55" t="s">
        <v>5</v>
      </c>
      <c r="B580" s="56" t="s">
        <v>230</v>
      </c>
      <c r="C580" s="56" t="s">
        <v>24</v>
      </c>
      <c r="D580" s="56" t="s">
        <v>25</v>
      </c>
      <c r="E580" s="56" t="s">
        <v>26</v>
      </c>
      <c r="F580" s="56" t="s">
        <v>6</v>
      </c>
      <c r="G580" s="56" t="s">
        <v>32</v>
      </c>
      <c r="H580" s="56" t="s">
        <v>27</v>
      </c>
      <c r="I580" s="56" t="s">
        <v>50</v>
      </c>
    </row>
    <row r="581" spans="1:9" ht="26.4" customHeight="1" thickBot="1" x14ac:dyDescent="0.35">
      <c r="A581" s="57">
        <v>1</v>
      </c>
      <c r="B581" s="58">
        <v>2</v>
      </c>
      <c r="C581" s="58">
        <v>3</v>
      </c>
      <c r="D581" s="58">
        <v>4</v>
      </c>
      <c r="E581" s="58">
        <v>5</v>
      </c>
      <c r="F581" s="58">
        <v>6</v>
      </c>
      <c r="G581" s="58">
        <v>7</v>
      </c>
      <c r="H581" s="58">
        <v>8</v>
      </c>
      <c r="I581" s="58">
        <v>9</v>
      </c>
    </row>
    <row r="582" spans="1:9" ht="39.6" customHeight="1" thickBot="1" x14ac:dyDescent="0.35">
      <c r="A582" s="33" t="s">
        <v>30</v>
      </c>
      <c r="B582" s="34" t="s">
        <v>176</v>
      </c>
      <c r="C582" s="35"/>
      <c r="D582" s="35"/>
      <c r="E582" s="35"/>
      <c r="F582" s="36" t="s">
        <v>175</v>
      </c>
      <c r="G582" s="34"/>
      <c r="H582" s="35"/>
      <c r="I582" s="35"/>
    </row>
    <row r="583" spans="1:9" ht="30" customHeight="1" thickBot="1" x14ac:dyDescent="0.35">
      <c r="A583" s="37" t="s">
        <v>29</v>
      </c>
      <c r="B583" s="38" t="s">
        <v>232</v>
      </c>
      <c r="C583" s="39"/>
      <c r="D583" s="39"/>
      <c r="E583" s="39"/>
      <c r="F583" s="40" t="s">
        <v>186</v>
      </c>
      <c r="G583" s="38"/>
      <c r="H583" s="39"/>
      <c r="I583" s="39"/>
    </row>
    <row r="584" spans="1:9" ht="15" thickBot="1" x14ac:dyDescent="0.35">
      <c r="A584" s="276" t="s">
        <v>98</v>
      </c>
      <c r="B584" s="265" t="s">
        <v>233</v>
      </c>
      <c r="C584" s="9"/>
      <c r="D584" s="9"/>
      <c r="E584" s="9"/>
      <c r="F584" s="24"/>
      <c r="G584" s="22" t="s">
        <v>33</v>
      </c>
      <c r="H584" s="29">
        <v>288724610</v>
      </c>
      <c r="I584" s="17" t="s">
        <v>235</v>
      </c>
    </row>
    <row r="585" spans="1:9" ht="15" thickBot="1" x14ac:dyDescent="0.35">
      <c r="A585" s="276"/>
      <c r="B585" s="266"/>
      <c r="C585" s="9"/>
      <c r="D585" s="9"/>
      <c r="E585" s="9"/>
      <c r="F585" s="23"/>
      <c r="G585" s="22" t="s">
        <v>36</v>
      </c>
      <c r="H585" s="30"/>
      <c r="I585" s="17"/>
    </row>
    <row r="586" spans="1:9" ht="15" thickBot="1" x14ac:dyDescent="0.35">
      <c r="A586" s="277"/>
      <c r="B586" s="267"/>
      <c r="C586" s="9"/>
      <c r="D586" s="9"/>
      <c r="E586" s="9"/>
      <c r="F586" s="23"/>
      <c r="G586" s="10" t="s">
        <v>38</v>
      </c>
      <c r="H586" s="30"/>
      <c r="I586" s="17"/>
    </row>
    <row r="587" spans="1:9" ht="15" thickBot="1" x14ac:dyDescent="0.35">
      <c r="A587" s="276" t="s">
        <v>40</v>
      </c>
      <c r="B587" s="265" t="s">
        <v>234</v>
      </c>
      <c r="C587" s="80">
        <v>140</v>
      </c>
      <c r="D587" s="80">
        <v>147</v>
      </c>
      <c r="E587" s="80">
        <v>154</v>
      </c>
      <c r="F587" s="24"/>
      <c r="G587" s="22" t="s">
        <v>33</v>
      </c>
      <c r="H587" s="29">
        <v>288724610</v>
      </c>
      <c r="I587" s="17" t="s">
        <v>95</v>
      </c>
    </row>
    <row r="588" spans="1:9" ht="15" thickBot="1" x14ac:dyDescent="0.35">
      <c r="A588" s="276"/>
      <c r="B588" s="266"/>
      <c r="C588" s="9"/>
      <c r="D588" s="9"/>
      <c r="E588" s="9"/>
      <c r="F588" s="23"/>
      <c r="G588" s="22" t="s">
        <v>36</v>
      </c>
      <c r="H588" s="30"/>
      <c r="I588" s="22"/>
    </row>
    <row r="589" spans="1:9" ht="15" thickBot="1" x14ac:dyDescent="0.35">
      <c r="A589" s="277"/>
      <c r="B589" s="267"/>
      <c r="C589" s="81">
        <f>C587+C588</f>
        <v>140</v>
      </c>
      <c r="D589" s="81">
        <f t="shared" ref="D589:E589" si="111">D587+D588</f>
        <v>147</v>
      </c>
      <c r="E589" s="81">
        <f t="shared" si="111"/>
        <v>154</v>
      </c>
      <c r="F589" s="23"/>
      <c r="G589" s="10" t="s">
        <v>38</v>
      </c>
      <c r="H589" s="30"/>
      <c r="I589" s="22"/>
    </row>
    <row r="590" spans="1:9" ht="15" thickBot="1" x14ac:dyDescent="0.35">
      <c r="A590" s="276" t="s">
        <v>42</v>
      </c>
      <c r="B590" s="265" t="s">
        <v>236</v>
      </c>
      <c r="C590" s="80">
        <v>60</v>
      </c>
      <c r="D590" s="80">
        <v>63</v>
      </c>
      <c r="E590" s="80">
        <v>66</v>
      </c>
      <c r="F590" s="24"/>
      <c r="G590" s="22" t="s">
        <v>33</v>
      </c>
      <c r="H590" s="29">
        <v>288724610</v>
      </c>
      <c r="I590" s="17" t="s">
        <v>95</v>
      </c>
    </row>
    <row r="591" spans="1:9" ht="15" thickBot="1" x14ac:dyDescent="0.35">
      <c r="A591" s="276"/>
      <c r="B591" s="266"/>
      <c r="C591" s="9"/>
      <c r="D591" s="9"/>
      <c r="E591" s="9"/>
      <c r="F591" s="24"/>
      <c r="G591" s="22" t="s">
        <v>36</v>
      </c>
      <c r="H591" s="30"/>
      <c r="I591" s="22"/>
    </row>
    <row r="592" spans="1:9" ht="15" thickBot="1" x14ac:dyDescent="0.35">
      <c r="A592" s="277"/>
      <c r="B592" s="267"/>
      <c r="C592" s="81">
        <f>C590+C591</f>
        <v>60</v>
      </c>
      <c r="D592" s="81">
        <f t="shared" ref="D592:E592" si="112">D590+D591</f>
        <v>63</v>
      </c>
      <c r="E592" s="81">
        <f t="shared" si="112"/>
        <v>66</v>
      </c>
      <c r="F592" s="24"/>
      <c r="G592" s="10" t="s">
        <v>38</v>
      </c>
      <c r="H592" s="30"/>
      <c r="I592" s="22"/>
    </row>
    <row r="593" spans="1:12" ht="15" thickBot="1" x14ac:dyDescent="0.35">
      <c r="A593" s="19"/>
      <c r="B593" s="25" t="s">
        <v>105</v>
      </c>
      <c r="C593" s="9"/>
      <c r="D593" s="9"/>
      <c r="E593" s="9"/>
      <c r="F593" s="9"/>
      <c r="G593" s="10"/>
      <c r="H593" s="29"/>
      <c r="I593" s="29"/>
    </row>
    <row r="594" spans="1:12" ht="15" thickBot="1" x14ac:dyDescent="0.35">
      <c r="A594" s="33" t="s">
        <v>106</v>
      </c>
      <c r="B594" s="34" t="s">
        <v>237</v>
      </c>
      <c r="C594" s="35"/>
      <c r="D594" s="35"/>
      <c r="E594" s="35"/>
      <c r="F594" s="36" t="s">
        <v>192</v>
      </c>
      <c r="G594" s="34"/>
      <c r="H594" s="35"/>
      <c r="I594" s="35"/>
    </row>
    <row r="595" spans="1:12" ht="27" thickBot="1" x14ac:dyDescent="0.35">
      <c r="A595" s="37" t="s">
        <v>107</v>
      </c>
      <c r="B595" s="38" t="s">
        <v>238</v>
      </c>
      <c r="C595" s="39"/>
      <c r="D595" s="39"/>
      <c r="E595" s="39"/>
      <c r="F595" s="40" t="s">
        <v>194</v>
      </c>
      <c r="G595" s="38"/>
      <c r="H595" s="39"/>
      <c r="I595" s="39"/>
    </row>
    <row r="596" spans="1:12" ht="15" thickBot="1" x14ac:dyDescent="0.35">
      <c r="A596" s="276" t="s">
        <v>110</v>
      </c>
      <c r="B596" s="265" t="s">
        <v>239</v>
      </c>
      <c r="C596" s="80">
        <v>78</v>
      </c>
      <c r="D596" s="80">
        <v>82</v>
      </c>
      <c r="E596" s="80">
        <v>86</v>
      </c>
      <c r="F596" s="24"/>
      <c r="G596" s="22" t="s">
        <v>33</v>
      </c>
      <c r="H596" s="29">
        <v>288724610</v>
      </c>
      <c r="I596" s="17" t="s">
        <v>235</v>
      </c>
    </row>
    <row r="597" spans="1:12" ht="15" thickBot="1" x14ac:dyDescent="0.35">
      <c r="A597" s="276"/>
      <c r="B597" s="266"/>
      <c r="C597" s="9"/>
      <c r="D597" s="9"/>
      <c r="E597" s="9"/>
      <c r="F597" s="23"/>
      <c r="G597" s="22" t="s">
        <v>36</v>
      </c>
      <c r="H597" s="30"/>
      <c r="I597" s="17"/>
    </row>
    <row r="598" spans="1:12" ht="15" thickBot="1" x14ac:dyDescent="0.35">
      <c r="A598" s="277"/>
      <c r="B598" s="267"/>
      <c r="C598" s="81">
        <f>C596+C597</f>
        <v>78</v>
      </c>
      <c r="D598" s="81">
        <f t="shared" ref="D598:E598" si="113">D596+D597</f>
        <v>82</v>
      </c>
      <c r="E598" s="81">
        <f t="shared" si="113"/>
        <v>86</v>
      </c>
      <c r="F598" s="23"/>
      <c r="G598" s="10" t="s">
        <v>38</v>
      </c>
      <c r="H598" s="30"/>
      <c r="I598" s="17"/>
    </row>
    <row r="599" spans="1:12" ht="15" thickBot="1" x14ac:dyDescent="0.35">
      <c r="A599" s="276" t="s">
        <v>120</v>
      </c>
      <c r="B599" s="265" t="s">
        <v>242</v>
      </c>
      <c r="C599" s="9"/>
      <c r="D599" s="9"/>
      <c r="E599" s="9"/>
      <c r="F599" s="24"/>
      <c r="G599" s="22" t="s">
        <v>33</v>
      </c>
      <c r="H599" s="29">
        <v>288724610</v>
      </c>
      <c r="I599" s="17" t="s">
        <v>235</v>
      </c>
    </row>
    <row r="600" spans="1:12" ht="15" thickBot="1" x14ac:dyDescent="0.35">
      <c r="A600" s="276"/>
      <c r="B600" s="266"/>
      <c r="C600" s="9"/>
      <c r="D600" s="9"/>
      <c r="E600" s="9"/>
      <c r="F600" s="23"/>
      <c r="G600" s="22" t="s">
        <v>36</v>
      </c>
      <c r="H600" s="30"/>
      <c r="I600" s="17"/>
    </row>
    <row r="601" spans="1:12" ht="15" thickBot="1" x14ac:dyDescent="0.35">
      <c r="A601" s="277"/>
      <c r="B601" s="267"/>
      <c r="C601" s="9"/>
      <c r="D601" s="9"/>
      <c r="E601" s="9"/>
      <c r="F601" s="23"/>
      <c r="G601" s="10" t="s">
        <v>38</v>
      </c>
      <c r="H601" s="30"/>
      <c r="I601" s="17"/>
    </row>
    <row r="602" spans="1:12" ht="15" thickBot="1" x14ac:dyDescent="0.35">
      <c r="A602" s="276" t="s">
        <v>240</v>
      </c>
      <c r="B602" s="265" t="s">
        <v>626</v>
      </c>
      <c r="C602" s="9"/>
      <c r="D602" s="9"/>
      <c r="E602" s="9"/>
      <c r="F602" s="24"/>
      <c r="G602" s="22" t="s">
        <v>33</v>
      </c>
      <c r="H602" s="29">
        <v>288724610</v>
      </c>
      <c r="I602" s="17" t="s">
        <v>235</v>
      </c>
    </row>
    <row r="603" spans="1:12" ht="15" thickBot="1" x14ac:dyDescent="0.35">
      <c r="A603" s="276"/>
      <c r="B603" s="266"/>
      <c r="C603" s="9"/>
      <c r="D603" s="9"/>
      <c r="E603" s="9"/>
      <c r="F603" s="23"/>
      <c r="G603" s="22" t="s">
        <v>36</v>
      </c>
      <c r="H603" s="30"/>
      <c r="I603" s="17"/>
    </row>
    <row r="604" spans="1:12" ht="15" thickBot="1" x14ac:dyDescent="0.35">
      <c r="A604" s="277"/>
      <c r="B604" s="267"/>
      <c r="C604" s="9"/>
      <c r="D604" s="9"/>
      <c r="E604" s="9"/>
      <c r="F604" s="23"/>
      <c r="G604" s="10" t="s">
        <v>38</v>
      </c>
      <c r="H604" s="30"/>
      <c r="I604" s="17"/>
    </row>
    <row r="605" spans="1:12" ht="15" thickBot="1" x14ac:dyDescent="0.35">
      <c r="A605" s="276" t="s">
        <v>241</v>
      </c>
      <c r="B605" s="265" t="s">
        <v>243</v>
      </c>
      <c r="C605" s="80">
        <v>42.5</v>
      </c>
      <c r="D605" s="80">
        <v>45</v>
      </c>
      <c r="E605" s="80">
        <v>47</v>
      </c>
      <c r="F605" s="24"/>
      <c r="G605" s="22" t="s">
        <v>33</v>
      </c>
      <c r="H605" s="29">
        <v>288724610</v>
      </c>
      <c r="I605" s="17" t="s">
        <v>235</v>
      </c>
      <c r="J605" s="150">
        <f>C584+C587+C590+C596+C599+C602+C605</f>
        <v>320.5</v>
      </c>
      <c r="K605" s="150">
        <f t="shared" ref="K605:L605" si="114">D584+D587+D590+D596+D599+D602+D605</f>
        <v>337</v>
      </c>
      <c r="L605" s="150">
        <f t="shared" si="114"/>
        <v>353</v>
      </c>
    </row>
    <row r="606" spans="1:12" ht="15" thickBot="1" x14ac:dyDescent="0.35">
      <c r="A606" s="276"/>
      <c r="B606" s="266"/>
      <c r="C606" s="80">
        <v>330.5</v>
      </c>
      <c r="D606" s="80"/>
      <c r="E606" s="80"/>
      <c r="F606" s="23"/>
      <c r="G606" s="22" t="s">
        <v>36</v>
      </c>
      <c r="H606" s="30"/>
      <c r="I606" s="17"/>
      <c r="J606" s="150">
        <f>C585+C588+C591+C597+C600+C603+C606</f>
        <v>330.5</v>
      </c>
      <c r="K606" s="150">
        <f t="shared" ref="K606:L606" si="115">D585+D588+D591+D597+D600+D603+D606</f>
        <v>0</v>
      </c>
      <c r="L606" s="150">
        <f t="shared" si="115"/>
        <v>0</v>
      </c>
    </row>
    <row r="607" spans="1:12" ht="15" thickBot="1" x14ac:dyDescent="0.35">
      <c r="A607" s="277"/>
      <c r="B607" s="267"/>
      <c r="C607" s="81">
        <f>C605+C606</f>
        <v>373</v>
      </c>
      <c r="D607" s="81">
        <f t="shared" ref="D607:E607" si="116">D605+D606</f>
        <v>45</v>
      </c>
      <c r="E607" s="81">
        <f t="shared" si="116"/>
        <v>47</v>
      </c>
      <c r="F607" s="23"/>
      <c r="G607" s="10" t="s">
        <v>38</v>
      </c>
      <c r="H607" s="30"/>
      <c r="I607" s="17"/>
      <c r="J607" s="154">
        <f>SUM(J605:J606)</f>
        <v>651</v>
      </c>
      <c r="K607" s="154">
        <f t="shared" ref="K607:L607" si="117">SUM(K605:K606)</f>
        <v>337</v>
      </c>
      <c r="L607" s="154">
        <f t="shared" si="117"/>
        <v>353</v>
      </c>
    </row>
    <row r="608" spans="1:12" ht="15" thickBot="1" x14ac:dyDescent="0.35">
      <c r="A608" s="33" t="s">
        <v>106</v>
      </c>
      <c r="B608" s="34" t="s">
        <v>237</v>
      </c>
      <c r="C608" s="35"/>
      <c r="D608" s="35"/>
      <c r="E608" s="35"/>
      <c r="F608" s="36" t="s">
        <v>192</v>
      </c>
      <c r="G608" s="34"/>
      <c r="H608" s="35"/>
      <c r="I608" s="35"/>
    </row>
    <row r="609" spans="1:9" ht="42.6" customHeight="1" thickBot="1" x14ac:dyDescent="0.35">
      <c r="A609" s="37" t="s">
        <v>244</v>
      </c>
      <c r="B609" s="38" t="s">
        <v>246</v>
      </c>
      <c r="C609" s="39"/>
      <c r="D609" s="39"/>
      <c r="E609" s="39"/>
      <c r="F609" s="40" t="s">
        <v>245</v>
      </c>
      <c r="G609" s="38"/>
      <c r="H609" s="39"/>
      <c r="I609" s="39"/>
    </row>
    <row r="610" spans="1:9" ht="23.4" customHeight="1" thickBot="1" x14ac:dyDescent="0.35">
      <c r="A610" s="276" t="s">
        <v>247</v>
      </c>
      <c r="B610" s="265" t="s">
        <v>248</v>
      </c>
      <c r="C610" s="9"/>
      <c r="D610" s="9"/>
      <c r="E610" s="9"/>
      <c r="F610" s="24"/>
      <c r="G610" s="22" t="s">
        <v>33</v>
      </c>
      <c r="H610" s="29">
        <v>288724610</v>
      </c>
      <c r="I610" s="17" t="s">
        <v>235</v>
      </c>
    </row>
    <row r="611" spans="1:9" ht="15" thickBot="1" x14ac:dyDescent="0.35">
      <c r="A611" s="277"/>
      <c r="B611" s="267"/>
      <c r="C611" s="9"/>
      <c r="D611" s="9"/>
      <c r="E611" s="9"/>
      <c r="F611" s="23"/>
      <c r="G611" s="10" t="s">
        <v>38</v>
      </c>
      <c r="H611" s="30"/>
      <c r="I611" s="17"/>
    </row>
    <row r="612" spans="1:9" ht="15" thickBot="1" x14ac:dyDescent="0.35">
      <c r="A612" s="276" t="s">
        <v>249</v>
      </c>
      <c r="B612" s="265" t="s">
        <v>251</v>
      </c>
      <c r="C612" s="9"/>
      <c r="D612" s="9"/>
      <c r="E612" s="9"/>
      <c r="F612" s="24"/>
      <c r="G612" s="22" t="s">
        <v>33</v>
      </c>
      <c r="H612" s="29">
        <v>288724610</v>
      </c>
      <c r="I612" s="17" t="s">
        <v>235</v>
      </c>
    </row>
    <row r="613" spans="1:9" ht="15" thickBot="1" x14ac:dyDescent="0.35">
      <c r="A613" s="277"/>
      <c r="B613" s="267"/>
      <c r="C613" s="9"/>
      <c r="D613" s="9"/>
      <c r="E613" s="9"/>
      <c r="F613" s="23"/>
      <c r="G613" s="10" t="s">
        <v>38</v>
      </c>
      <c r="H613" s="30"/>
      <c r="I613" s="17"/>
    </row>
    <row r="614" spans="1:9" ht="15" thickBot="1" x14ac:dyDescent="0.35">
      <c r="A614" s="276" t="s">
        <v>250</v>
      </c>
      <c r="B614" s="265" t="s">
        <v>627</v>
      </c>
      <c r="C614" s="9"/>
      <c r="D614" s="9"/>
      <c r="E614" s="9"/>
      <c r="F614" s="24"/>
      <c r="G614" s="22" t="s">
        <v>33</v>
      </c>
      <c r="H614" s="29">
        <v>288724610</v>
      </c>
      <c r="I614" s="17" t="s">
        <v>235</v>
      </c>
    </row>
    <row r="615" spans="1:9" ht="15" thickBot="1" x14ac:dyDescent="0.35">
      <c r="A615" s="277"/>
      <c r="B615" s="267"/>
      <c r="C615" s="9"/>
      <c r="D615" s="9"/>
      <c r="E615" s="9"/>
      <c r="F615" s="23"/>
      <c r="G615" s="10" t="s">
        <v>38</v>
      </c>
      <c r="H615" s="30"/>
      <c r="I615" s="17"/>
    </row>
    <row r="616" spans="1:9" ht="15" thickBot="1" x14ac:dyDescent="0.35">
      <c r="A616" s="276" t="s">
        <v>252</v>
      </c>
      <c r="B616" s="265" t="s">
        <v>628</v>
      </c>
      <c r="C616" s="9"/>
      <c r="D616" s="9"/>
      <c r="E616" s="9"/>
      <c r="F616" s="24"/>
      <c r="G616" s="22" t="s">
        <v>33</v>
      </c>
      <c r="H616" s="29">
        <v>288724610</v>
      </c>
      <c r="I616" s="17" t="s">
        <v>235</v>
      </c>
    </row>
    <row r="617" spans="1:9" ht="33.6" customHeight="1" thickBot="1" x14ac:dyDescent="0.35">
      <c r="A617" s="277"/>
      <c r="B617" s="267"/>
      <c r="C617" s="9"/>
      <c r="D617" s="9"/>
      <c r="E617" s="9"/>
      <c r="F617" s="23"/>
      <c r="G617" s="10" t="s">
        <v>38</v>
      </c>
      <c r="H617" s="30"/>
      <c r="I617" s="17"/>
    </row>
    <row r="618" spans="1:9" ht="15" thickBot="1" x14ac:dyDescent="0.35">
      <c r="A618" s="19"/>
      <c r="B618" s="25" t="s">
        <v>123</v>
      </c>
      <c r="C618" s="9"/>
      <c r="D618" s="9"/>
      <c r="E618" s="9"/>
      <c r="F618" s="9"/>
      <c r="G618" s="10"/>
      <c r="H618" s="29"/>
      <c r="I618" s="29"/>
    </row>
    <row r="619" spans="1:9" ht="15" thickBot="1" x14ac:dyDescent="0.35">
      <c r="A619" s="41"/>
      <c r="B619" s="42" t="s">
        <v>84</v>
      </c>
      <c r="C619" s="83">
        <f>C620-C606-C600-C597-C591-C588-C585</f>
        <v>320.5</v>
      </c>
      <c r="D619" s="83">
        <f t="shared" ref="D619:E619" si="118">D620-D606-D600-D597-D591-D588-D585</f>
        <v>337</v>
      </c>
      <c r="E619" s="83">
        <f t="shared" si="118"/>
        <v>353</v>
      </c>
      <c r="F619" s="43"/>
      <c r="G619" s="42"/>
      <c r="H619" s="44"/>
      <c r="I619" s="45"/>
    </row>
    <row r="620" spans="1:9" ht="15" thickBot="1" x14ac:dyDescent="0.35">
      <c r="A620" s="46"/>
      <c r="B620" s="47" t="s">
        <v>499</v>
      </c>
      <c r="C620" s="82">
        <f>C589+C592+C598+C607</f>
        <v>651</v>
      </c>
      <c r="D620" s="82">
        <f>D589+D592+D598+D607</f>
        <v>337</v>
      </c>
      <c r="E620" s="82">
        <f>E589+E592+E598+E607</f>
        <v>353</v>
      </c>
      <c r="F620" s="48"/>
      <c r="G620" s="49"/>
      <c r="H620" s="50"/>
      <c r="I620" s="51"/>
    </row>
    <row r="623" spans="1:9" ht="15" thickBot="1" x14ac:dyDescent="0.35">
      <c r="A623" s="52" t="s">
        <v>253</v>
      </c>
      <c r="C623" s="52"/>
      <c r="D623" s="52"/>
      <c r="E623" s="52"/>
      <c r="F623" s="53"/>
      <c r="G623" s="54"/>
      <c r="H623" s="54"/>
      <c r="I623" s="54"/>
    </row>
    <row r="624" spans="1:9" ht="46.2" thickBot="1" x14ac:dyDescent="0.35">
      <c r="A624" s="55" t="s">
        <v>5</v>
      </c>
      <c r="B624" s="56" t="s">
        <v>230</v>
      </c>
      <c r="C624" s="56" t="s">
        <v>24</v>
      </c>
      <c r="D624" s="56" t="s">
        <v>25</v>
      </c>
      <c r="E624" s="56" t="s">
        <v>26</v>
      </c>
      <c r="F624" s="56" t="s">
        <v>6</v>
      </c>
      <c r="G624" s="56" t="s">
        <v>32</v>
      </c>
      <c r="H624" s="56" t="s">
        <v>27</v>
      </c>
      <c r="I624" s="56" t="s">
        <v>50</v>
      </c>
    </row>
    <row r="625" spans="1:9" ht="21.6" customHeight="1" thickBot="1" x14ac:dyDescent="0.35">
      <c r="A625" s="57">
        <v>1</v>
      </c>
      <c r="B625" s="58">
        <v>2</v>
      </c>
      <c r="C625" s="58">
        <v>3</v>
      </c>
      <c r="D625" s="58">
        <v>4</v>
      </c>
      <c r="E625" s="58">
        <v>5</v>
      </c>
      <c r="F625" s="58">
        <v>6</v>
      </c>
      <c r="G625" s="58">
        <v>7</v>
      </c>
      <c r="H625" s="58">
        <v>8</v>
      </c>
      <c r="I625" s="58">
        <v>9</v>
      </c>
    </row>
    <row r="626" spans="1:9" ht="27" thickBot="1" x14ac:dyDescent="0.35">
      <c r="A626" s="33" t="s">
        <v>30</v>
      </c>
      <c r="B626" s="34" t="s">
        <v>176</v>
      </c>
      <c r="C626" s="35"/>
      <c r="D626" s="35"/>
      <c r="E626" s="35"/>
      <c r="F626" s="36" t="s">
        <v>175</v>
      </c>
      <c r="G626" s="34"/>
      <c r="H626" s="35"/>
      <c r="I626" s="35"/>
    </row>
    <row r="627" spans="1:9" ht="64.8" customHeight="1" thickBot="1" x14ac:dyDescent="0.35">
      <c r="A627" s="37" t="s">
        <v>29</v>
      </c>
      <c r="B627" s="38" t="s">
        <v>183</v>
      </c>
      <c r="C627" s="39"/>
      <c r="D627" s="39"/>
      <c r="E627" s="39"/>
      <c r="F627" s="40" t="s">
        <v>182</v>
      </c>
      <c r="G627" s="38"/>
      <c r="H627" s="39"/>
      <c r="I627" s="39"/>
    </row>
    <row r="628" spans="1:9" ht="15" customHeight="1" thickBot="1" x14ac:dyDescent="0.35">
      <c r="A628" s="278" t="s">
        <v>98</v>
      </c>
      <c r="B628" s="265" t="s">
        <v>256</v>
      </c>
      <c r="C628" s="80">
        <v>132.5</v>
      </c>
      <c r="D628" s="80">
        <v>139</v>
      </c>
      <c r="E628" s="80">
        <v>146</v>
      </c>
      <c r="F628" s="24"/>
      <c r="G628" s="22" t="s">
        <v>504</v>
      </c>
      <c r="H628" s="29">
        <v>288724610</v>
      </c>
      <c r="I628" s="17" t="s">
        <v>254</v>
      </c>
    </row>
    <row r="629" spans="1:9" ht="15" thickBot="1" x14ac:dyDescent="0.35">
      <c r="A629" s="276"/>
      <c r="B629" s="266"/>
      <c r="C629" s="80">
        <v>22.2</v>
      </c>
      <c r="D629" s="80"/>
      <c r="E629" s="80"/>
      <c r="F629" s="24"/>
      <c r="G629" s="22" t="s">
        <v>255</v>
      </c>
      <c r="H629" s="30"/>
      <c r="I629" s="17"/>
    </row>
    <row r="630" spans="1:9" ht="15" thickBot="1" x14ac:dyDescent="0.35">
      <c r="A630" s="276"/>
      <c r="B630" s="266"/>
      <c r="C630" s="80"/>
      <c r="D630" s="80"/>
      <c r="E630" s="80"/>
      <c r="F630" s="24"/>
      <c r="G630" s="22" t="s">
        <v>36</v>
      </c>
      <c r="H630" s="30"/>
      <c r="I630" s="17"/>
    </row>
    <row r="631" spans="1:9" ht="15" thickBot="1" x14ac:dyDescent="0.35">
      <c r="A631" s="276"/>
      <c r="B631" s="266"/>
      <c r="C631" s="80"/>
      <c r="D631" s="80"/>
      <c r="E631" s="80"/>
      <c r="F631" s="23"/>
      <c r="G631" s="22" t="s">
        <v>35</v>
      </c>
      <c r="H631" s="30"/>
      <c r="I631" s="17"/>
    </row>
    <row r="632" spans="1:9" ht="42.6" customHeight="1" thickBot="1" x14ac:dyDescent="0.35">
      <c r="A632" s="277"/>
      <c r="B632" s="267"/>
      <c r="C632" s="81">
        <f>SUM(C628:C631)</f>
        <v>154.69999999999999</v>
      </c>
      <c r="D632" s="81">
        <f t="shared" ref="D632:E632" si="119">SUM(D628:D631)</f>
        <v>139</v>
      </c>
      <c r="E632" s="81">
        <f t="shared" si="119"/>
        <v>146</v>
      </c>
      <c r="F632" s="23"/>
      <c r="G632" s="10" t="s">
        <v>38</v>
      </c>
      <c r="H632" s="30"/>
      <c r="I632" s="17"/>
    </row>
    <row r="633" spans="1:9" ht="15" thickBot="1" x14ac:dyDescent="0.35">
      <c r="A633" s="278" t="s">
        <v>40</v>
      </c>
      <c r="B633" s="265" t="s">
        <v>258</v>
      </c>
      <c r="C633" s="80"/>
      <c r="D633" s="80">
        <v>15</v>
      </c>
      <c r="E633" s="80">
        <v>15</v>
      </c>
      <c r="F633" s="24"/>
      <c r="G633" s="22" t="s">
        <v>504</v>
      </c>
      <c r="H633" s="29">
        <v>288724610</v>
      </c>
      <c r="I633" s="17" t="s">
        <v>254</v>
      </c>
    </row>
    <row r="634" spans="1:9" ht="15" customHeight="1" thickBot="1" x14ac:dyDescent="0.35">
      <c r="A634" s="276"/>
      <c r="B634" s="266"/>
      <c r="C634" s="80"/>
      <c r="D634" s="80"/>
      <c r="E634" s="80"/>
      <c r="F634" s="59"/>
      <c r="G634" s="22" t="s">
        <v>255</v>
      </c>
      <c r="H634" s="30"/>
      <c r="I634" s="17"/>
    </row>
    <row r="635" spans="1:9" ht="15" thickBot="1" x14ac:dyDescent="0.35">
      <c r="A635" s="276"/>
      <c r="B635" s="266"/>
      <c r="C635" s="80"/>
      <c r="D635" s="80"/>
      <c r="E635" s="80"/>
      <c r="F635" s="59"/>
      <c r="G635" s="22" t="s">
        <v>36</v>
      </c>
      <c r="H635" s="30"/>
      <c r="I635" s="17"/>
    </row>
    <row r="636" spans="1:9" ht="15" thickBot="1" x14ac:dyDescent="0.35">
      <c r="A636" s="276"/>
      <c r="B636" s="266"/>
      <c r="C636" s="80"/>
      <c r="D636" s="80"/>
      <c r="E636" s="80"/>
      <c r="F636" s="23"/>
      <c r="G636" s="22" t="s">
        <v>35</v>
      </c>
      <c r="H636" s="30"/>
      <c r="I636" s="17"/>
    </row>
    <row r="637" spans="1:9" ht="22.8" customHeight="1" thickBot="1" x14ac:dyDescent="0.35">
      <c r="A637" s="277"/>
      <c r="B637" s="267"/>
      <c r="C637" s="81">
        <f>SUM(C633:C636)</f>
        <v>0</v>
      </c>
      <c r="D637" s="81">
        <f t="shared" ref="D637:E637" si="120">SUM(D633:D636)</f>
        <v>15</v>
      </c>
      <c r="E637" s="81">
        <f t="shared" si="120"/>
        <v>15</v>
      </c>
      <c r="F637" s="23"/>
      <c r="G637" s="10" t="s">
        <v>38</v>
      </c>
      <c r="H637" s="30"/>
      <c r="I637" s="17"/>
    </row>
    <row r="638" spans="1:9" ht="15" customHeight="1" thickBot="1" x14ac:dyDescent="0.35">
      <c r="A638" s="278" t="s">
        <v>42</v>
      </c>
      <c r="B638" s="265" t="s">
        <v>259</v>
      </c>
      <c r="C638" s="80">
        <v>14</v>
      </c>
      <c r="D638" s="80">
        <v>33</v>
      </c>
      <c r="E638" s="80">
        <v>35</v>
      </c>
      <c r="F638" s="24"/>
      <c r="G638" s="22" t="s">
        <v>504</v>
      </c>
      <c r="H638" s="29">
        <v>288724610</v>
      </c>
      <c r="I638" s="17" t="s">
        <v>254</v>
      </c>
    </row>
    <row r="639" spans="1:9" ht="15" thickBot="1" x14ac:dyDescent="0.35">
      <c r="A639" s="276"/>
      <c r="B639" s="266"/>
      <c r="C639" s="80">
        <v>15</v>
      </c>
      <c r="D639" s="80"/>
      <c r="E639" s="80"/>
      <c r="F639" s="23"/>
      <c r="G639" s="22" t="s">
        <v>255</v>
      </c>
      <c r="H639" s="30"/>
      <c r="I639" s="17"/>
    </row>
    <row r="640" spans="1:9" ht="15" customHeight="1" thickBot="1" x14ac:dyDescent="0.35">
      <c r="A640" s="276"/>
      <c r="B640" s="266"/>
      <c r="C640" s="80"/>
      <c r="D640" s="80"/>
      <c r="E640" s="80"/>
      <c r="F640" s="23"/>
      <c r="G640" s="22" t="s">
        <v>36</v>
      </c>
      <c r="H640" s="30"/>
      <c r="I640" s="17"/>
    </row>
    <row r="641" spans="1:12" ht="15" thickBot="1" x14ac:dyDescent="0.35">
      <c r="A641" s="276"/>
      <c r="B641" s="266"/>
      <c r="C641" s="80"/>
      <c r="D641" s="80"/>
      <c r="E641" s="80"/>
      <c r="F641" s="23"/>
      <c r="G641" s="22" t="s">
        <v>35</v>
      </c>
      <c r="H641" s="30"/>
      <c r="I641" s="17"/>
    </row>
    <row r="642" spans="1:12" ht="15" thickBot="1" x14ac:dyDescent="0.35">
      <c r="A642" s="277"/>
      <c r="B642" s="267"/>
      <c r="C642" s="81">
        <f>SUM(C638:C641)</f>
        <v>29</v>
      </c>
      <c r="D642" s="81">
        <f t="shared" ref="D642:E642" si="121">SUM(D638:D641)</f>
        <v>33</v>
      </c>
      <c r="E642" s="81">
        <f t="shared" si="121"/>
        <v>35</v>
      </c>
      <c r="F642" s="23"/>
      <c r="G642" s="10" t="s">
        <v>38</v>
      </c>
      <c r="H642" s="30"/>
      <c r="I642" s="17"/>
    </row>
    <row r="643" spans="1:12" ht="39.6" customHeight="1" thickBot="1" x14ac:dyDescent="0.35">
      <c r="A643" s="33" t="s">
        <v>30</v>
      </c>
      <c r="B643" s="34" t="s">
        <v>176</v>
      </c>
      <c r="C643" s="35"/>
      <c r="D643" s="35"/>
      <c r="E643" s="35"/>
      <c r="F643" s="36" t="s">
        <v>175</v>
      </c>
      <c r="G643" s="34"/>
      <c r="H643" s="35"/>
      <c r="I643" s="35"/>
    </row>
    <row r="644" spans="1:12" ht="34.200000000000003" customHeight="1" thickBot="1" x14ac:dyDescent="0.35">
      <c r="A644" s="37" t="s">
        <v>51</v>
      </c>
      <c r="B644" s="38" t="s">
        <v>232</v>
      </c>
      <c r="C644" s="39"/>
      <c r="D644" s="39"/>
      <c r="E644" s="39"/>
      <c r="F644" s="40" t="s">
        <v>186</v>
      </c>
      <c r="G644" s="38"/>
      <c r="H644" s="39"/>
      <c r="I644" s="39"/>
    </row>
    <row r="645" spans="1:12" ht="15" customHeight="1" thickBot="1" x14ac:dyDescent="0.35">
      <c r="A645" s="278" t="s">
        <v>54</v>
      </c>
      <c r="B645" s="265" t="s">
        <v>260</v>
      </c>
      <c r="C645" s="22">
        <v>55.5</v>
      </c>
      <c r="D645" s="80">
        <v>62</v>
      </c>
      <c r="E645" s="80">
        <v>65</v>
      </c>
      <c r="F645" s="24"/>
      <c r="G645" s="22" t="s">
        <v>504</v>
      </c>
      <c r="H645" s="29">
        <v>288724610</v>
      </c>
      <c r="I645" s="17" t="s">
        <v>254</v>
      </c>
    </row>
    <row r="646" spans="1:12" ht="15" customHeight="1" thickBot="1" x14ac:dyDescent="0.35">
      <c r="A646" s="276"/>
      <c r="B646" s="266"/>
      <c r="C646" s="22">
        <v>50.7</v>
      </c>
      <c r="D646" s="80"/>
      <c r="E646" s="80"/>
      <c r="F646" s="24"/>
      <c r="G646" s="22" t="s">
        <v>255</v>
      </c>
      <c r="H646" s="30"/>
      <c r="I646" s="17"/>
    </row>
    <row r="647" spans="1:12" ht="15" thickBot="1" x14ac:dyDescent="0.35">
      <c r="A647" s="276"/>
      <c r="B647" s="266"/>
      <c r="C647" s="22"/>
      <c r="D647" s="80"/>
      <c r="E647" s="80"/>
      <c r="F647" s="24"/>
      <c r="G647" s="22" t="s">
        <v>36</v>
      </c>
      <c r="H647" s="30"/>
      <c r="I647" s="17"/>
    </row>
    <row r="648" spans="1:12" ht="15" thickBot="1" x14ac:dyDescent="0.35">
      <c r="A648" s="276"/>
      <c r="B648" s="266"/>
      <c r="C648" s="22"/>
      <c r="D648" s="80"/>
      <c r="E648" s="80"/>
      <c r="F648" s="24"/>
      <c r="G648" s="22" t="s">
        <v>35</v>
      </c>
      <c r="H648" s="30"/>
      <c r="I648" s="17"/>
    </row>
    <row r="649" spans="1:12" ht="15" thickBot="1" x14ac:dyDescent="0.35">
      <c r="A649" s="277"/>
      <c r="B649" s="267"/>
      <c r="C649" s="10">
        <f>SUM(C645:C648)</f>
        <v>106.2</v>
      </c>
      <c r="D649" s="81">
        <f t="shared" ref="D649:E649" si="122">SUM(D645:D648)</f>
        <v>62</v>
      </c>
      <c r="E649" s="81">
        <f t="shared" si="122"/>
        <v>65</v>
      </c>
      <c r="F649" s="23"/>
      <c r="G649" s="10" t="s">
        <v>38</v>
      </c>
      <c r="H649" s="30"/>
      <c r="I649" s="17"/>
    </row>
    <row r="650" spans="1:12" ht="15" customHeight="1" thickBot="1" x14ac:dyDescent="0.35">
      <c r="A650" s="278" t="s">
        <v>55</v>
      </c>
      <c r="B650" s="265" t="s">
        <v>261</v>
      </c>
      <c r="C650" s="80">
        <v>50</v>
      </c>
      <c r="D650" s="80">
        <v>50</v>
      </c>
      <c r="E650" s="80">
        <v>50</v>
      </c>
      <c r="F650" s="24"/>
      <c r="G650" s="22" t="s">
        <v>504</v>
      </c>
      <c r="H650" s="29">
        <v>288724610</v>
      </c>
      <c r="I650" s="17" t="s">
        <v>254</v>
      </c>
      <c r="J650" s="150">
        <f>C628+C633+C638+C645+C650</f>
        <v>252</v>
      </c>
      <c r="K650" s="150">
        <f t="shared" ref="K650:L653" si="123">D628+D633+D638+D645+D650</f>
        <v>299</v>
      </c>
      <c r="L650" s="150">
        <f t="shared" si="123"/>
        <v>311</v>
      </c>
    </row>
    <row r="651" spans="1:12" ht="15" thickBot="1" x14ac:dyDescent="0.35">
      <c r="A651" s="276"/>
      <c r="B651" s="266"/>
      <c r="C651" s="80"/>
      <c r="D651" s="80"/>
      <c r="E651" s="80"/>
      <c r="F651" s="24"/>
      <c r="G651" s="22" t="s">
        <v>255</v>
      </c>
      <c r="H651" s="30"/>
      <c r="I651" s="17"/>
      <c r="J651" s="150">
        <f t="shared" ref="J651:J653" si="124">C629+C634+C639+C646+C651</f>
        <v>87.9</v>
      </c>
      <c r="K651" s="150">
        <f t="shared" si="123"/>
        <v>0</v>
      </c>
      <c r="L651" s="150">
        <f t="shared" si="123"/>
        <v>0</v>
      </c>
    </row>
    <row r="652" spans="1:12" ht="15" customHeight="1" thickBot="1" x14ac:dyDescent="0.35">
      <c r="A652" s="276"/>
      <c r="B652" s="266"/>
      <c r="C652" s="80"/>
      <c r="D652" s="80"/>
      <c r="E652" s="80"/>
      <c r="F652" s="24"/>
      <c r="G652" s="22" t="s">
        <v>36</v>
      </c>
      <c r="H652" s="30"/>
      <c r="I652" s="17"/>
      <c r="J652" s="150">
        <f t="shared" si="124"/>
        <v>0</v>
      </c>
      <c r="K652" s="150">
        <f t="shared" si="123"/>
        <v>0</v>
      </c>
      <c r="L652" s="150">
        <f t="shared" si="123"/>
        <v>0</v>
      </c>
    </row>
    <row r="653" spans="1:12" ht="15" thickBot="1" x14ac:dyDescent="0.35">
      <c r="A653" s="276"/>
      <c r="B653" s="266"/>
      <c r="C653" s="80"/>
      <c r="D653" s="80"/>
      <c r="E653" s="80"/>
      <c r="F653" s="23"/>
      <c r="G653" s="22" t="s">
        <v>35</v>
      </c>
      <c r="H653" s="30"/>
      <c r="I653" s="17"/>
      <c r="J653" s="150">
        <f t="shared" si="124"/>
        <v>0</v>
      </c>
      <c r="K653" s="150">
        <f t="shared" si="123"/>
        <v>0</v>
      </c>
      <c r="L653" s="150">
        <f t="shared" si="123"/>
        <v>0</v>
      </c>
    </row>
    <row r="654" spans="1:12" ht="15" thickBot="1" x14ac:dyDescent="0.35">
      <c r="A654" s="277"/>
      <c r="B654" s="267"/>
      <c r="C654" s="81">
        <f>SUM(C650:C653)</f>
        <v>50</v>
      </c>
      <c r="D654" s="81">
        <f t="shared" ref="D654:E654" si="125">SUM(D650:D653)</f>
        <v>50</v>
      </c>
      <c r="E654" s="81">
        <f t="shared" si="125"/>
        <v>50</v>
      </c>
      <c r="F654" s="23"/>
      <c r="G654" s="10" t="s">
        <v>38</v>
      </c>
      <c r="H654" s="30"/>
      <c r="I654" s="17"/>
      <c r="J654" s="154">
        <f>SUM(J650:J653)</f>
        <v>339.9</v>
      </c>
      <c r="K654" s="154">
        <f t="shared" ref="K654:L654" si="126">SUM(K650:K653)</f>
        <v>299</v>
      </c>
      <c r="L654" s="154">
        <f t="shared" si="126"/>
        <v>311</v>
      </c>
    </row>
    <row r="655" spans="1:12" ht="15" thickBot="1" x14ac:dyDescent="0.35">
      <c r="A655" s="19"/>
      <c r="B655" s="25" t="s">
        <v>123</v>
      </c>
      <c r="C655" s="9"/>
      <c r="D655" s="9"/>
      <c r="E655" s="9"/>
      <c r="F655" s="9"/>
      <c r="G655" s="10"/>
      <c r="H655" s="29"/>
      <c r="I655" s="29"/>
    </row>
    <row r="656" spans="1:12" ht="15" thickBot="1" x14ac:dyDescent="0.35">
      <c r="A656" s="41"/>
      <c r="B656" s="42" t="s">
        <v>84</v>
      </c>
      <c r="C656" s="83">
        <f>C657-C630-C629-C634-C635-C639-C640-C646-C647-C651-C652</f>
        <v>252</v>
      </c>
      <c r="D656" s="83">
        <f t="shared" ref="D656:E656" si="127">D657-D630-D629-D634-D635-D639-D640-D646-D647-D651-D652</f>
        <v>299</v>
      </c>
      <c r="E656" s="83">
        <f t="shared" si="127"/>
        <v>311</v>
      </c>
      <c r="F656" s="43"/>
      <c r="G656" s="42"/>
      <c r="H656" s="44"/>
      <c r="I656" s="45"/>
    </row>
    <row r="657" spans="1:9" ht="15" thickBot="1" x14ac:dyDescent="0.35">
      <c r="A657" s="46"/>
      <c r="B657" s="47" t="s">
        <v>500</v>
      </c>
      <c r="C657" s="101">
        <f>C654+C649+C642+C637+C632</f>
        <v>339.9</v>
      </c>
      <c r="D657" s="101">
        <f>D654+D649+D642+D637+D632</f>
        <v>299</v>
      </c>
      <c r="E657" s="101">
        <f>E654+E649+E642+E637+E632</f>
        <v>311</v>
      </c>
      <c r="F657" s="48"/>
      <c r="G657" s="49"/>
      <c r="H657" s="50"/>
      <c r="I657" s="51"/>
    </row>
    <row r="658" spans="1:9" x14ac:dyDescent="0.3">
      <c r="A658" s="189"/>
      <c r="B658" s="190"/>
      <c r="C658" s="191"/>
      <c r="D658" s="191"/>
      <c r="E658" s="191"/>
      <c r="F658" s="192"/>
      <c r="G658" s="193"/>
      <c r="H658" s="194"/>
      <c r="I658" s="195"/>
    </row>
    <row r="663" spans="1:9" ht="15" thickBot="1" x14ac:dyDescent="0.35">
      <c r="A663" s="52" t="s">
        <v>265</v>
      </c>
      <c r="B663" s="52"/>
      <c r="C663" s="52"/>
      <c r="D663" s="52"/>
      <c r="E663" s="53"/>
      <c r="F663" s="54"/>
      <c r="G663" s="54"/>
      <c r="H663" s="54"/>
    </row>
    <row r="664" spans="1:9" ht="46.2" thickBot="1" x14ac:dyDescent="0.35">
      <c r="A664" s="55" t="s">
        <v>5</v>
      </c>
      <c r="B664" s="56" t="s">
        <v>230</v>
      </c>
      <c r="C664" s="56" t="s">
        <v>24</v>
      </c>
      <c r="D664" s="56" t="s">
        <v>25</v>
      </c>
      <c r="E664" s="56" t="s">
        <v>26</v>
      </c>
      <c r="F664" s="56" t="s">
        <v>6</v>
      </c>
      <c r="G664" s="56" t="s">
        <v>32</v>
      </c>
      <c r="H664" s="56" t="s">
        <v>27</v>
      </c>
      <c r="I664" s="56" t="s">
        <v>50</v>
      </c>
    </row>
    <row r="665" spans="1:9" ht="15" thickBot="1" x14ac:dyDescent="0.35">
      <c r="A665" s="57">
        <v>1</v>
      </c>
      <c r="B665" s="58">
        <v>2</v>
      </c>
      <c r="C665" s="58">
        <v>3</v>
      </c>
      <c r="D665" s="58">
        <v>4</v>
      </c>
      <c r="E665" s="58">
        <v>5</v>
      </c>
      <c r="F665" s="58">
        <v>6</v>
      </c>
      <c r="G665" s="58">
        <v>7</v>
      </c>
      <c r="H665" s="58">
        <v>8</v>
      </c>
      <c r="I665" s="58">
        <v>9</v>
      </c>
    </row>
    <row r="666" spans="1:9" ht="15" thickBot="1" x14ac:dyDescent="0.35">
      <c r="A666" s="33" t="s">
        <v>30</v>
      </c>
      <c r="B666" s="34" t="s">
        <v>263</v>
      </c>
      <c r="C666" s="35"/>
      <c r="D666" s="35"/>
      <c r="E666" s="35"/>
      <c r="F666" s="36" t="s">
        <v>264</v>
      </c>
      <c r="G666" s="34"/>
      <c r="H666" s="35"/>
      <c r="I666" s="35"/>
    </row>
    <row r="667" spans="1:9" ht="40.200000000000003" thickBot="1" x14ac:dyDescent="0.35">
      <c r="A667" s="37" t="s">
        <v>29</v>
      </c>
      <c r="B667" s="38" t="s">
        <v>267</v>
      </c>
      <c r="C667" s="39"/>
      <c r="D667" s="39"/>
      <c r="E667" s="39"/>
      <c r="F667" s="40" t="s">
        <v>266</v>
      </c>
      <c r="G667" s="38"/>
      <c r="H667" s="39"/>
      <c r="I667" s="39"/>
    </row>
    <row r="668" spans="1:9" ht="15" customHeight="1" thickBot="1" x14ac:dyDescent="0.35">
      <c r="A668" s="278" t="s">
        <v>98</v>
      </c>
      <c r="B668" s="265" t="s">
        <v>629</v>
      </c>
      <c r="C668" s="80">
        <v>1</v>
      </c>
      <c r="D668" s="80">
        <v>2</v>
      </c>
      <c r="E668" s="80">
        <v>3</v>
      </c>
      <c r="F668" s="24"/>
      <c r="G668" s="22" t="s">
        <v>33</v>
      </c>
      <c r="H668" s="29">
        <v>288724610</v>
      </c>
      <c r="I668" s="17" t="s">
        <v>257</v>
      </c>
    </row>
    <row r="669" spans="1:9" ht="15" thickBot="1" x14ac:dyDescent="0.35">
      <c r="A669" s="276"/>
      <c r="B669" s="266"/>
      <c r="C669" s="80"/>
      <c r="D669" s="80"/>
      <c r="E669" s="80"/>
      <c r="F669" s="24"/>
      <c r="G669" s="22" t="s">
        <v>36</v>
      </c>
      <c r="H669" s="30"/>
      <c r="I669" s="17"/>
    </row>
    <row r="670" spans="1:9" ht="15" customHeight="1" thickBot="1" x14ac:dyDescent="0.35">
      <c r="A670" s="277"/>
      <c r="B670" s="267"/>
      <c r="C670" s="81">
        <f>C668+C669</f>
        <v>1</v>
      </c>
      <c r="D670" s="81">
        <f t="shared" ref="D670:E670" si="128">D668+D669</f>
        <v>2</v>
      </c>
      <c r="E670" s="81">
        <f t="shared" si="128"/>
        <v>3</v>
      </c>
      <c r="F670" s="23"/>
      <c r="G670" s="10" t="s">
        <v>38</v>
      </c>
      <c r="H670" s="30"/>
      <c r="I670" s="17"/>
    </row>
    <row r="671" spans="1:9" ht="15" thickBot="1" x14ac:dyDescent="0.35">
      <c r="A671" s="33" t="s">
        <v>30</v>
      </c>
      <c r="B671" s="34" t="s">
        <v>263</v>
      </c>
      <c r="C671" s="35"/>
      <c r="D671" s="35"/>
      <c r="E671" s="35"/>
      <c r="F671" s="36" t="s">
        <v>264</v>
      </c>
      <c r="G671" s="34"/>
      <c r="H671" s="35"/>
      <c r="I671" s="35"/>
    </row>
    <row r="672" spans="1:9" ht="40.200000000000003" thickBot="1" x14ac:dyDescent="0.35">
      <c r="A672" s="37" t="s">
        <v>51</v>
      </c>
      <c r="B672" s="38" t="s">
        <v>269</v>
      </c>
      <c r="C672" s="39"/>
      <c r="D672" s="39"/>
      <c r="E672" s="39"/>
      <c r="F672" s="40" t="s">
        <v>268</v>
      </c>
      <c r="G672" s="38"/>
      <c r="H672" s="39"/>
      <c r="I672" s="39"/>
    </row>
    <row r="673" spans="1:9" ht="15" customHeight="1" thickBot="1" x14ac:dyDescent="0.35">
      <c r="A673" s="278" t="s">
        <v>54</v>
      </c>
      <c r="B673" s="265" t="s">
        <v>270</v>
      </c>
      <c r="C673" s="80">
        <v>10</v>
      </c>
      <c r="D673" s="80">
        <v>11</v>
      </c>
      <c r="E673" s="80">
        <v>12</v>
      </c>
      <c r="F673" s="24"/>
      <c r="G673" s="22" t="s">
        <v>33</v>
      </c>
      <c r="H673" s="29">
        <v>288724610</v>
      </c>
      <c r="I673" s="17" t="s">
        <v>257</v>
      </c>
    </row>
    <row r="674" spans="1:9" ht="15" thickBot="1" x14ac:dyDescent="0.35">
      <c r="A674" s="276"/>
      <c r="B674" s="266"/>
      <c r="C674" s="80"/>
      <c r="D674" s="80"/>
      <c r="E674" s="80"/>
      <c r="F674" s="24"/>
      <c r="G674" s="22" t="s">
        <v>36</v>
      </c>
      <c r="H674" s="30"/>
      <c r="I674" s="17"/>
    </row>
    <row r="675" spans="1:9" ht="15" thickBot="1" x14ac:dyDescent="0.35">
      <c r="A675" s="277"/>
      <c r="B675" s="267"/>
      <c r="C675" s="81">
        <f>C673+C674</f>
        <v>10</v>
      </c>
      <c r="D675" s="81">
        <f t="shared" ref="D675" si="129">D673+D674</f>
        <v>11</v>
      </c>
      <c r="E675" s="81">
        <f t="shared" ref="E675" si="130">E673+E674</f>
        <v>12</v>
      </c>
      <c r="F675" s="23"/>
      <c r="G675" s="10" t="s">
        <v>38</v>
      </c>
      <c r="H675" s="30"/>
      <c r="I675" s="17"/>
    </row>
    <row r="676" spans="1:9" ht="15" customHeight="1" thickBot="1" x14ac:dyDescent="0.35">
      <c r="A676" s="33" t="s">
        <v>30</v>
      </c>
      <c r="B676" s="34" t="s">
        <v>263</v>
      </c>
      <c r="C676" s="35"/>
      <c r="D676" s="35"/>
      <c r="E676" s="35"/>
      <c r="F676" s="36" t="s">
        <v>264</v>
      </c>
      <c r="G676" s="34"/>
      <c r="H676" s="35"/>
      <c r="I676" s="35"/>
    </row>
    <row r="677" spans="1:9" ht="15" thickBot="1" x14ac:dyDescent="0.35">
      <c r="A677" s="37" t="s">
        <v>271</v>
      </c>
      <c r="B677" s="38" t="s">
        <v>274</v>
      </c>
      <c r="C677" s="39"/>
      <c r="D677" s="39"/>
      <c r="E677" s="39"/>
      <c r="F677" s="40" t="s">
        <v>273</v>
      </c>
      <c r="G677" s="38"/>
      <c r="H677" s="39"/>
      <c r="I677" s="39"/>
    </row>
    <row r="678" spans="1:9" ht="15" customHeight="1" thickBot="1" x14ac:dyDescent="0.35">
      <c r="A678" s="278" t="s">
        <v>272</v>
      </c>
      <c r="B678" s="265" t="s">
        <v>275</v>
      </c>
      <c r="C678" s="80">
        <v>5</v>
      </c>
      <c r="D678" s="80">
        <v>6</v>
      </c>
      <c r="E678" s="80">
        <v>7</v>
      </c>
      <c r="F678" s="24"/>
      <c r="G678" s="22" t="s">
        <v>33</v>
      </c>
      <c r="H678" s="29">
        <v>288724610</v>
      </c>
      <c r="I678" s="17" t="s">
        <v>257</v>
      </c>
    </row>
    <row r="679" spans="1:9" ht="15" thickBot="1" x14ac:dyDescent="0.35">
      <c r="A679" s="276"/>
      <c r="B679" s="266"/>
      <c r="C679" s="80"/>
      <c r="D679" s="80"/>
      <c r="E679" s="80"/>
      <c r="F679" s="24"/>
      <c r="G679" s="22" t="s">
        <v>36</v>
      </c>
      <c r="H679" s="30"/>
      <c r="I679" s="17"/>
    </row>
    <row r="680" spans="1:9" ht="15" thickBot="1" x14ac:dyDescent="0.35">
      <c r="A680" s="277"/>
      <c r="B680" s="267"/>
      <c r="C680" s="81">
        <f>C678+C679</f>
        <v>5</v>
      </c>
      <c r="D680" s="81">
        <f>D678+D679</f>
        <v>6</v>
      </c>
      <c r="E680" s="81">
        <f>E678+E679</f>
        <v>7</v>
      </c>
      <c r="F680" s="23"/>
      <c r="G680" s="10" t="s">
        <v>38</v>
      </c>
      <c r="H680" s="30"/>
      <c r="I680" s="17"/>
    </row>
    <row r="681" spans="1:9" ht="15" thickBot="1" x14ac:dyDescent="0.35">
      <c r="A681" s="19"/>
      <c r="B681" s="25" t="s">
        <v>105</v>
      </c>
      <c r="C681" s="9"/>
      <c r="D681" s="9"/>
      <c r="E681" s="9"/>
      <c r="F681" s="9"/>
      <c r="G681" s="10"/>
      <c r="H681" s="29"/>
      <c r="I681" s="29"/>
    </row>
    <row r="682" spans="1:9" ht="15" customHeight="1" thickBot="1" x14ac:dyDescent="0.35">
      <c r="A682" s="33" t="s">
        <v>106</v>
      </c>
      <c r="B682" s="34" t="s">
        <v>276</v>
      </c>
      <c r="C682" s="35"/>
      <c r="D682" s="35"/>
      <c r="E682" s="35"/>
      <c r="F682" s="36" t="s">
        <v>215</v>
      </c>
      <c r="G682" s="34"/>
      <c r="H682" s="35"/>
      <c r="I682" s="35"/>
    </row>
    <row r="683" spans="1:9" ht="15" thickBot="1" x14ac:dyDescent="0.35">
      <c r="A683" s="37" t="s">
        <v>107</v>
      </c>
      <c r="B683" s="38" t="s">
        <v>278</v>
      </c>
      <c r="C683" s="39"/>
      <c r="D683" s="39"/>
      <c r="E683" s="39"/>
      <c r="F683" s="40" t="s">
        <v>277</v>
      </c>
      <c r="G683" s="38"/>
      <c r="H683" s="39"/>
      <c r="I683" s="39"/>
    </row>
    <row r="684" spans="1:9" ht="15" customHeight="1" thickBot="1" x14ac:dyDescent="0.35">
      <c r="A684" s="278" t="s">
        <v>110</v>
      </c>
      <c r="B684" s="265" t="s">
        <v>279</v>
      </c>
      <c r="C684" s="80">
        <v>10</v>
      </c>
      <c r="D684" s="80">
        <v>11</v>
      </c>
      <c r="E684" s="80">
        <v>12</v>
      </c>
      <c r="F684" s="24"/>
      <c r="G684" s="22" t="s">
        <v>33</v>
      </c>
      <c r="H684" s="29">
        <v>288724610</v>
      </c>
      <c r="I684" s="17" t="s">
        <v>257</v>
      </c>
    </row>
    <row r="685" spans="1:9" ht="15" thickBot="1" x14ac:dyDescent="0.35">
      <c r="A685" s="276"/>
      <c r="B685" s="266"/>
      <c r="C685" s="80"/>
      <c r="D685" s="80"/>
      <c r="E685" s="80"/>
      <c r="F685" s="24"/>
      <c r="G685" s="22" t="s">
        <v>36</v>
      </c>
      <c r="H685" s="30"/>
      <c r="I685" s="17"/>
    </row>
    <row r="686" spans="1:9" ht="15" thickBot="1" x14ac:dyDescent="0.35">
      <c r="A686" s="277"/>
      <c r="B686" s="267"/>
      <c r="C686" s="81">
        <f>C684+C685</f>
        <v>10</v>
      </c>
      <c r="D686" s="81">
        <f>D684+D685</f>
        <v>11</v>
      </c>
      <c r="E686" s="81">
        <f>E684+E685</f>
        <v>12</v>
      </c>
      <c r="F686" s="23"/>
      <c r="G686" s="10" t="s">
        <v>38</v>
      </c>
      <c r="H686" s="30"/>
      <c r="I686" s="17"/>
    </row>
    <row r="687" spans="1:9" ht="15" customHeight="1" thickBot="1" x14ac:dyDescent="0.35">
      <c r="A687" s="278" t="s">
        <v>120</v>
      </c>
      <c r="B687" s="265" t="s">
        <v>280</v>
      </c>
      <c r="C687" s="80"/>
      <c r="D687" s="80">
        <v>15</v>
      </c>
      <c r="E687" s="80">
        <v>20</v>
      </c>
      <c r="F687" s="24"/>
      <c r="G687" s="22" t="s">
        <v>33</v>
      </c>
      <c r="H687" s="29">
        <v>288724610</v>
      </c>
      <c r="I687" s="17" t="s">
        <v>257</v>
      </c>
    </row>
    <row r="688" spans="1:9" ht="15" customHeight="1" thickBot="1" x14ac:dyDescent="0.35">
      <c r="A688" s="276"/>
      <c r="B688" s="266"/>
      <c r="C688" s="80"/>
      <c r="D688" s="80"/>
      <c r="E688" s="80"/>
      <c r="F688" s="24"/>
      <c r="G688" s="22" t="s">
        <v>36</v>
      </c>
      <c r="H688" s="30"/>
      <c r="I688" s="17"/>
    </row>
    <row r="689" spans="1:9" ht="15" thickBot="1" x14ac:dyDescent="0.35">
      <c r="A689" s="277"/>
      <c r="B689" s="267"/>
      <c r="C689" s="81">
        <f>C687+C688</f>
        <v>0</v>
      </c>
      <c r="D689" s="81">
        <f>D687+D688</f>
        <v>15</v>
      </c>
      <c r="E689" s="81">
        <f>E687+E688</f>
        <v>20</v>
      </c>
      <c r="F689" s="23"/>
      <c r="G689" s="10" t="s">
        <v>38</v>
      </c>
      <c r="H689" s="30"/>
      <c r="I689" s="17"/>
    </row>
    <row r="690" spans="1:9" ht="15" thickBot="1" x14ac:dyDescent="0.35">
      <c r="A690" s="33" t="s">
        <v>106</v>
      </c>
      <c r="B690" s="34" t="s">
        <v>276</v>
      </c>
      <c r="C690" s="35"/>
      <c r="D690" s="35"/>
      <c r="E690" s="35"/>
      <c r="F690" s="36" t="s">
        <v>215</v>
      </c>
      <c r="G690" s="34"/>
      <c r="H690" s="35"/>
      <c r="I690" s="35"/>
    </row>
    <row r="691" spans="1:9" ht="27" thickBot="1" x14ac:dyDescent="0.35">
      <c r="A691" s="37" t="s">
        <v>244</v>
      </c>
      <c r="B691" s="38" t="s">
        <v>281</v>
      </c>
      <c r="C691" s="39"/>
      <c r="D691" s="39"/>
      <c r="E691" s="39"/>
      <c r="F691" s="40" t="s">
        <v>217</v>
      </c>
      <c r="G691" s="38"/>
      <c r="H691" s="39"/>
      <c r="I691" s="39"/>
    </row>
    <row r="692" spans="1:9" ht="15" customHeight="1" thickBot="1" x14ac:dyDescent="0.35">
      <c r="A692" s="278" t="s">
        <v>247</v>
      </c>
      <c r="B692" s="265" t="s">
        <v>220</v>
      </c>
      <c r="C692" s="22"/>
      <c r="D692" s="80">
        <v>10</v>
      </c>
      <c r="E692" s="80"/>
      <c r="F692" s="24"/>
      <c r="G692" s="22" t="s">
        <v>33</v>
      </c>
      <c r="H692" s="29">
        <v>288724610</v>
      </c>
      <c r="I692" s="17" t="s">
        <v>257</v>
      </c>
    </row>
    <row r="693" spans="1:9" ht="15" thickBot="1" x14ac:dyDescent="0.35">
      <c r="A693" s="276"/>
      <c r="B693" s="266"/>
      <c r="C693" s="22"/>
      <c r="D693" s="80"/>
      <c r="E693" s="80"/>
      <c r="F693" s="24"/>
      <c r="G693" s="22" t="s">
        <v>36</v>
      </c>
      <c r="H693" s="30"/>
      <c r="I693" s="17"/>
    </row>
    <row r="694" spans="1:9" ht="15" customHeight="1" thickBot="1" x14ac:dyDescent="0.35">
      <c r="A694" s="277"/>
      <c r="B694" s="267"/>
      <c r="C694" s="10">
        <f>C692+C693</f>
        <v>0</v>
      </c>
      <c r="D694" s="81">
        <f>D692+D693</f>
        <v>10</v>
      </c>
      <c r="E694" s="81">
        <f>E692+E693</f>
        <v>0</v>
      </c>
      <c r="F694" s="23"/>
      <c r="G694" s="10" t="s">
        <v>38</v>
      </c>
      <c r="H694" s="30"/>
      <c r="I694" s="17"/>
    </row>
    <row r="695" spans="1:9" ht="15" customHeight="1" thickBot="1" x14ac:dyDescent="0.35">
      <c r="A695" s="278" t="s">
        <v>249</v>
      </c>
      <c r="B695" s="265" t="s">
        <v>282</v>
      </c>
      <c r="C695" s="80">
        <v>190</v>
      </c>
      <c r="D695" s="80">
        <v>200</v>
      </c>
      <c r="E695" s="80">
        <v>210</v>
      </c>
      <c r="F695" s="24"/>
      <c r="G695" s="22" t="s">
        <v>33</v>
      </c>
      <c r="H695" s="29">
        <v>288724610</v>
      </c>
      <c r="I695" s="17" t="s">
        <v>257</v>
      </c>
    </row>
    <row r="696" spans="1:9" ht="15" thickBot="1" x14ac:dyDescent="0.35">
      <c r="A696" s="276"/>
      <c r="B696" s="266"/>
      <c r="C696" s="80"/>
      <c r="D696" s="80"/>
      <c r="E696" s="80"/>
      <c r="F696" s="24"/>
      <c r="G696" s="22" t="s">
        <v>36</v>
      </c>
      <c r="H696" s="30"/>
      <c r="I696" s="17"/>
    </row>
    <row r="697" spans="1:9" ht="15" thickBot="1" x14ac:dyDescent="0.35">
      <c r="A697" s="277"/>
      <c r="B697" s="267"/>
      <c r="C697" s="81">
        <f>C695+C696</f>
        <v>190</v>
      </c>
      <c r="D697" s="81">
        <f>D695+D696</f>
        <v>200</v>
      </c>
      <c r="E697" s="81">
        <f>E695+E696</f>
        <v>210</v>
      </c>
      <c r="F697" s="23"/>
      <c r="G697" s="10" t="s">
        <v>38</v>
      </c>
      <c r="H697" s="30"/>
      <c r="I697" s="17"/>
    </row>
    <row r="698" spans="1:9" ht="15" customHeight="1" thickBot="1" x14ac:dyDescent="0.35">
      <c r="A698" s="278" t="s">
        <v>250</v>
      </c>
      <c r="B698" s="265" t="s">
        <v>283</v>
      </c>
      <c r="C698" s="22"/>
      <c r="D698" s="80">
        <v>10</v>
      </c>
      <c r="E698" s="80"/>
      <c r="F698" s="24"/>
      <c r="G698" s="22" t="s">
        <v>33</v>
      </c>
      <c r="H698" s="29">
        <v>288724610</v>
      </c>
      <c r="I698" s="17" t="s">
        <v>257</v>
      </c>
    </row>
    <row r="699" spans="1:9" ht="15" thickBot="1" x14ac:dyDescent="0.35">
      <c r="A699" s="276"/>
      <c r="B699" s="266"/>
      <c r="C699" s="22"/>
      <c r="D699" s="80"/>
      <c r="E699" s="80"/>
      <c r="F699" s="24"/>
      <c r="G699" s="22" t="s">
        <v>36</v>
      </c>
      <c r="H699" s="30"/>
      <c r="I699" s="17"/>
    </row>
    <row r="700" spans="1:9" ht="15" customHeight="1" thickBot="1" x14ac:dyDescent="0.35">
      <c r="A700" s="277"/>
      <c r="B700" s="267"/>
      <c r="C700" s="10">
        <f>C698+C699</f>
        <v>0</v>
      </c>
      <c r="D700" s="81">
        <f>D698+D699</f>
        <v>10</v>
      </c>
      <c r="E700" s="81">
        <f>E698+E699</f>
        <v>0</v>
      </c>
      <c r="F700" s="23"/>
      <c r="G700" s="10" t="s">
        <v>38</v>
      </c>
      <c r="H700" s="30"/>
      <c r="I700" s="17"/>
    </row>
    <row r="701" spans="1:9" ht="15" thickBot="1" x14ac:dyDescent="0.35">
      <c r="A701" s="278" t="s">
        <v>252</v>
      </c>
      <c r="B701" s="265" t="s">
        <v>284</v>
      </c>
      <c r="C701" s="80">
        <v>2000</v>
      </c>
      <c r="D701" s="80">
        <v>2000</v>
      </c>
      <c r="E701" s="80">
        <v>2000</v>
      </c>
      <c r="F701" s="24"/>
      <c r="G701" s="22" t="s">
        <v>33</v>
      </c>
      <c r="H701" s="29">
        <v>288724610</v>
      </c>
      <c r="I701" s="17" t="s">
        <v>257</v>
      </c>
    </row>
    <row r="702" spans="1:9" ht="15" thickBot="1" x14ac:dyDescent="0.35">
      <c r="A702" s="276"/>
      <c r="B702" s="266"/>
      <c r="C702" s="80"/>
      <c r="D702" s="80"/>
      <c r="E702" s="80"/>
      <c r="F702" s="24"/>
      <c r="G702" s="22" t="s">
        <v>36</v>
      </c>
      <c r="H702" s="30"/>
      <c r="I702" s="17"/>
    </row>
    <row r="703" spans="1:9" ht="15" thickBot="1" x14ac:dyDescent="0.35">
      <c r="A703" s="277"/>
      <c r="B703" s="267"/>
      <c r="C703" s="81">
        <f>C701+C702</f>
        <v>2000</v>
      </c>
      <c r="D703" s="81">
        <f>D701+D702</f>
        <v>2000</v>
      </c>
      <c r="E703" s="81">
        <f>E701+E702</f>
        <v>2000</v>
      </c>
      <c r="F703" s="23"/>
      <c r="G703" s="10" t="s">
        <v>38</v>
      </c>
      <c r="H703" s="30"/>
      <c r="I703" s="17"/>
    </row>
    <row r="704" spans="1:9" ht="28.8" customHeight="1" thickBot="1" x14ac:dyDescent="0.35">
      <c r="A704" s="33" t="s">
        <v>106</v>
      </c>
      <c r="B704" s="34" t="s">
        <v>276</v>
      </c>
      <c r="C704" s="35"/>
      <c r="D704" s="35"/>
      <c r="E704" s="35"/>
      <c r="F704" s="36" t="s">
        <v>215</v>
      </c>
      <c r="G704" s="34"/>
      <c r="H704" s="35"/>
      <c r="I704" s="35"/>
    </row>
    <row r="705" spans="1:9" ht="38.4" customHeight="1" thickBot="1" x14ac:dyDescent="0.35">
      <c r="A705" s="37" t="s">
        <v>285</v>
      </c>
      <c r="B705" s="38" t="s">
        <v>287</v>
      </c>
      <c r="C705" s="39"/>
      <c r="D705" s="39"/>
      <c r="E705" s="39"/>
      <c r="F705" s="40" t="s">
        <v>286</v>
      </c>
      <c r="G705" s="38"/>
      <c r="H705" s="39"/>
      <c r="I705" s="39"/>
    </row>
    <row r="706" spans="1:9" ht="15" customHeight="1" thickBot="1" x14ac:dyDescent="0.35">
      <c r="A706" s="278" t="s">
        <v>288</v>
      </c>
      <c r="B706" s="265" t="s">
        <v>289</v>
      </c>
      <c r="C706" s="80">
        <v>2</v>
      </c>
      <c r="D706" s="80">
        <v>3</v>
      </c>
      <c r="E706" s="80">
        <v>4</v>
      </c>
      <c r="F706" s="24"/>
      <c r="G706" s="22" t="s">
        <v>33</v>
      </c>
      <c r="H706" s="29">
        <v>288724610</v>
      </c>
      <c r="I706" s="17" t="s">
        <v>257</v>
      </c>
    </row>
    <row r="707" spans="1:9" ht="15" thickBot="1" x14ac:dyDescent="0.35">
      <c r="A707" s="276"/>
      <c r="B707" s="266"/>
      <c r="C707" s="80"/>
      <c r="D707" s="80"/>
      <c r="E707" s="80"/>
      <c r="F707" s="24"/>
      <c r="G707" s="22" t="s">
        <v>36</v>
      </c>
      <c r="H707" s="30"/>
      <c r="I707" s="17"/>
    </row>
    <row r="708" spans="1:9" ht="15" thickBot="1" x14ac:dyDescent="0.35">
      <c r="A708" s="277"/>
      <c r="B708" s="267"/>
      <c r="C708" s="81">
        <f>C706+C707</f>
        <v>2</v>
      </c>
      <c r="D708" s="81">
        <f>D706+D707</f>
        <v>3</v>
      </c>
      <c r="E708" s="81">
        <f>E706+E707</f>
        <v>4</v>
      </c>
      <c r="F708" s="23"/>
      <c r="G708" s="10" t="s">
        <v>38</v>
      </c>
      <c r="H708" s="30"/>
      <c r="I708" s="17"/>
    </row>
    <row r="709" spans="1:9" ht="15" customHeight="1" thickBot="1" x14ac:dyDescent="0.35">
      <c r="A709" s="278" t="s">
        <v>290</v>
      </c>
      <c r="B709" s="265" t="s">
        <v>291</v>
      </c>
      <c r="C709" s="80">
        <v>2</v>
      </c>
      <c r="D709" s="80">
        <v>3</v>
      </c>
      <c r="E709" s="80">
        <v>4</v>
      </c>
      <c r="F709" s="24"/>
      <c r="G709" s="22" t="s">
        <v>33</v>
      </c>
      <c r="H709" s="29">
        <v>288724610</v>
      </c>
      <c r="I709" s="17" t="s">
        <v>257</v>
      </c>
    </row>
    <row r="710" spans="1:9" ht="15" thickBot="1" x14ac:dyDescent="0.35">
      <c r="A710" s="276"/>
      <c r="B710" s="266"/>
      <c r="C710" s="80"/>
      <c r="D710" s="80"/>
      <c r="E710" s="80"/>
      <c r="F710" s="24"/>
      <c r="G710" s="22" t="s">
        <v>36</v>
      </c>
      <c r="H710" s="30"/>
      <c r="I710" s="17"/>
    </row>
    <row r="711" spans="1:9" ht="15" thickBot="1" x14ac:dyDescent="0.35">
      <c r="A711" s="277"/>
      <c r="B711" s="267"/>
      <c r="C711" s="81">
        <f>C709+C710</f>
        <v>2</v>
      </c>
      <c r="D711" s="81">
        <f t="shared" ref="D711" si="131">D709+D710</f>
        <v>3</v>
      </c>
      <c r="E711" s="81">
        <f t="shared" ref="E711" si="132">E709+E710</f>
        <v>4</v>
      </c>
      <c r="F711" s="23"/>
      <c r="G711" s="10" t="s">
        <v>38</v>
      </c>
      <c r="H711" s="30"/>
      <c r="I711" s="17"/>
    </row>
    <row r="712" spans="1:9" ht="15" thickBot="1" x14ac:dyDescent="0.35">
      <c r="A712" s="33" t="s">
        <v>106</v>
      </c>
      <c r="B712" s="34" t="s">
        <v>276</v>
      </c>
      <c r="C712" s="35"/>
      <c r="D712" s="35"/>
      <c r="E712" s="35"/>
      <c r="F712" s="36" t="s">
        <v>215</v>
      </c>
      <c r="G712" s="34"/>
      <c r="H712" s="35"/>
      <c r="I712" s="35"/>
    </row>
    <row r="713" spans="1:9" ht="40.200000000000003" thickBot="1" x14ac:dyDescent="0.35">
      <c r="A713" s="37" t="s">
        <v>292</v>
      </c>
      <c r="B713" s="38" t="s">
        <v>295</v>
      </c>
      <c r="C713" s="39"/>
      <c r="D713" s="39"/>
      <c r="E713" s="39"/>
      <c r="F713" s="40" t="s">
        <v>294</v>
      </c>
      <c r="G713" s="38"/>
      <c r="H713" s="39"/>
      <c r="I713" s="39"/>
    </row>
    <row r="714" spans="1:9" ht="15" customHeight="1" thickBot="1" x14ac:dyDescent="0.35">
      <c r="A714" s="278" t="s">
        <v>293</v>
      </c>
      <c r="B714" s="265" t="s">
        <v>298</v>
      </c>
      <c r="C714" s="80">
        <v>10</v>
      </c>
      <c r="D714" s="80">
        <v>11</v>
      </c>
      <c r="E714" s="80">
        <v>12</v>
      </c>
      <c r="F714" s="24"/>
      <c r="G714" s="22" t="s">
        <v>33</v>
      </c>
      <c r="H714" s="29">
        <v>288724610</v>
      </c>
      <c r="I714" s="17" t="s">
        <v>257</v>
      </c>
    </row>
    <row r="715" spans="1:9" ht="15" thickBot="1" x14ac:dyDescent="0.35">
      <c r="A715" s="276"/>
      <c r="B715" s="266"/>
      <c r="C715" s="80"/>
      <c r="D715" s="80"/>
      <c r="E715" s="80"/>
      <c r="F715" s="24"/>
      <c r="G715" s="22" t="s">
        <v>36</v>
      </c>
      <c r="H715" s="30"/>
      <c r="I715" s="17"/>
    </row>
    <row r="716" spans="1:9" ht="15" thickBot="1" x14ac:dyDescent="0.35">
      <c r="A716" s="277"/>
      <c r="B716" s="267"/>
      <c r="C716" s="81">
        <f>C714+C715</f>
        <v>10</v>
      </c>
      <c r="D716" s="81">
        <f t="shared" ref="D716" si="133">D714+D715</f>
        <v>11</v>
      </c>
      <c r="E716" s="81">
        <f t="shared" ref="E716" si="134">E714+E715</f>
        <v>12</v>
      </c>
      <c r="F716" s="23"/>
      <c r="G716" s="10" t="s">
        <v>38</v>
      </c>
      <c r="H716" s="30"/>
      <c r="I716" s="17"/>
    </row>
    <row r="717" spans="1:9" ht="15" customHeight="1" thickBot="1" x14ac:dyDescent="0.35">
      <c r="A717" s="278" t="s">
        <v>297</v>
      </c>
      <c r="B717" s="265" t="s">
        <v>296</v>
      </c>
      <c r="C717" s="80">
        <v>5</v>
      </c>
      <c r="D717" s="80">
        <v>6</v>
      </c>
      <c r="E717" s="80">
        <v>7</v>
      </c>
      <c r="F717" s="24"/>
      <c r="G717" s="22" t="s">
        <v>33</v>
      </c>
      <c r="H717" s="29">
        <v>288724610</v>
      </c>
      <c r="I717" s="17" t="s">
        <v>257</v>
      </c>
    </row>
    <row r="718" spans="1:9" ht="15" thickBot="1" x14ac:dyDescent="0.35">
      <c r="A718" s="276"/>
      <c r="B718" s="266"/>
      <c r="C718" s="80"/>
      <c r="D718" s="80"/>
      <c r="E718" s="80"/>
      <c r="F718" s="24"/>
      <c r="G718" s="22" t="s">
        <v>36</v>
      </c>
      <c r="H718" s="30"/>
      <c r="I718" s="17"/>
    </row>
    <row r="719" spans="1:9" ht="15" thickBot="1" x14ac:dyDescent="0.35">
      <c r="A719" s="277"/>
      <c r="B719" s="267"/>
      <c r="C719" s="81">
        <f>C717+C718</f>
        <v>5</v>
      </c>
      <c r="D719" s="81">
        <f t="shared" ref="D719" si="135">D717+D718</f>
        <v>6</v>
      </c>
      <c r="E719" s="81">
        <f t="shared" ref="E719" si="136">E717+E718</f>
        <v>7</v>
      </c>
      <c r="F719" s="23"/>
      <c r="G719" s="10" t="s">
        <v>38</v>
      </c>
      <c r="H719" s="30"/>
      <c r="I719" s="17"/>
    </row>
    <row r="720" spans="1:9" ht="15" thickBot="1" x14ac:dyDescent="0.35">
      <c r="A720" s="33" t="s">
        <v>106</v>
      </c>
      <c r="B720" s="34" t="s">
        <v>276</v>
      </c>
      <c r="C720" s="35"/>
      <c r="D720" s="35"/>
      <c r="E720" s="35"/>
      <c r="F720" s="36" t="s">
        <v>215</v>
      </c>
      <c r="G720" s="34"/>
      <c r="H720" s="35"/>
      <c r="I720" s="35"/>
    </row>
    <row r="721" spans="1:12" ht="27" thickBot="1" x14ac:dyDescent="0.35">
      <c r="A721" s="37" t="s">
        <v>299</v>
      </c>
      <c r="B721" s="38" t="s">
        <v>304</v>
      </c>
      <c r="C721" s="39"/>
      <c r="D721" s="39"/>
      <c r="E721" s="39"/>
      <c r="F721" s="40" t="s">
        <v>301</v>
      </c>
      <c r="G721" s="38"/>
      <c r="H721" s="39"/>
      <c r="I721" s="39"/>
    </row>
    <row r="722" spans="1:12" ht="15" customHeight="1" thickBot="1" x14ac:dyDescent="0.35">
      <c r="A722" s="278" t="s">
        <v>300</v>
      </c>
      <c r="B722" s="265" t="s">
        <v>302</v>
      </c>
      <c r="C722" s="22"/>
      <c r="D722" s="22"/>
      <c r="E722" s="80">
        <v>10</v>
      </c>
      <c r="F722" s="24"/>
      <c r="G722" s="22" t="s">
        <v>33</v>
      </c>
      <c r="H722" s="29">
        <v>288724610</v>
      </c>
      <c r="I722" s="17" t="s">
        <v>257</v>
      </c>
      <c r="J722" s="150">
        <f>C668+C673+C678+C684+C692+C695+C698+C701+C706+C714+C722+C709+C717</f>
        <v>2235</v>
      </c>
      <c r="K722" s="150">
        <f>D668+D673+D678+D684+D692+D695+D698+D701+D706+D714+D722+D709+D717+D689</f>
        <v>2288</v>
      </c>
      <c r="L722" s="150">
        <f>E668+E673+E678+E684+E692+E695+E698+E701+E706+E714+E722+E709+E717+E689</f>
        <v>2301</v>
      </c>
    </row>
    <row r="723" spans="1:12" ht="15" thickBot="1" x14ac:dyDescent="0.35">
      <c r="A723" s="276"/>
      <c r="B723" s="266"/>
      <c r="C723" s="22"/>
      <c r="D723" s="22"/>
      <c r="E723" s="80"/>
      <c r="F723" s="24"/>
      <c r="G723" s="22" t="s">
        <v>36</v>
      </c>
      <c r="H723" s="30"/>
      <c r="I723" s="17"/>
      <c r="J723" s="150">
        <f>C669+C674+C679+C685+C693+C696+C699+C702+C707+C715+C723+C710+C718</f>
        <v>0</v>
      </c>
      <c r="K723" s="150">
        <f t="shared" ref="K723:L723" si="137">D669+D674+D679+D685+D693+D696+D699+D702+D707+D715+D723+D710+D718</f>
        <v>0</v>
      </c>
      <c r="L723" s="150">
        <f t="shared" si="137"/>
        <v>0</v>
      </c>
    </row>
    <row r="724" spans="1:12" ht="15" thickBot="1" x14ac:dyDescent="0.35">
      <c r="A724" s="277"/>
      <c r="B724" s="267"/>
      <c r="C724" s="10">
        <f>C722+C723</f>
        <v>0</v>
      </c>
      <c r="D724" s="10">
        <f t="shared" ref="D724" si="138">D722+D723</f>
        <v>0</v>
      </c>
      <c r="E724" s="81">
        <f t="shared" ref="E724" si="139">E722+E723</f>
        <v>10</v>
      </c>
      <c r="F724" s="23"/>
      <c r="G724" s="10" t="s">
        <v>38</v>
      </c>
      <c r="H724" s="30"/>
      <c r="I724" s="17"/>
      <c r="J724" s="154">
        <f>SUM(J722:J723)</f>
        <v>2235</v>
      </c>
      <c r="K724" s="154">
        <f t="shared" ref="K724:L724" si="140">SUM(K722:K723)</f>
        <v>2288</v>
      </c>
      <c r="L724" s="154">
        <f t="shared" si="140"/>
        <v>2301</v>
      </c>
    </row>
    <row r="725" spans="1:12" ht="15" thickBot="1" x14ac:dyDescent="0.35">
      <c r="A725" s="19"/>
      <c r="B725" s="25" t="s">
        <v>123</v>
      </c>
      <c r="C725" s="9"/>
      <c r="D725" s="9"/>
      <c r="E725" s="9"/>
      <c r="F725" s="9"/>
      <c r="G725" s="10"/>
      <c r="H725" s="29"/>
      <c r="I725" s="29"/>
    </row>
    <row r="726" spans="1:12" ht="15" customHeight="1" thickBot="1" x14ac:dyDescent="0.35">
      <c r="A726" s="46"/>
      <c r="B726" s="47" t="s">
        <v>498</v>
      </c>
      <c r="C726" s="82">
        <f>C670+C675+C680+C686+C689+C703+C711+C716+C719+C724+C697+C708</f>
        <v>2235</v>
      </c>
      <c r="D726" s="82">
        <f>D670+D675+D680+D686+D689+D694+D697+D700+D703+D708+D711+D716+D719+D724</f>
        <v>2288</v>
      </c>
      <c r="E726" s="82">
        <f>E670+E675+E680+E686+E689+E694+E697+E700+E703+E708+E711+E716+E719+E724</f>
        <v>2301</v>
      </c>
      <c r="F726" s="48"/>
      <c r="G726" s="49"/>
      <c r="H726" s="50"/>
      <c r="I726" s="51"/>
    </row>
    <row r="729" spans="1:12" ht="15" thickBot="1" x14ac:dyDescent="0.35">
      <c r="A729" s="52" t="s">
        <v>305</v>
      </c>
      <c r="B729" s="52"/>
      <c r="C729" s="52"/>
      <c r="D729" s="52"/>
      <c r="E729" s="53"/>
      <c r="F729" s="54"/>
      <c r="G729" s="54"/>
      <c r="H729" s="54"/>
    </row>
    <row r="730" spans="1:12" ht="46.2" thickBot="1" x14ac:dyDescent="0.35">
      <c r="A730" s="55" t="s">
        <v>5</v>
      </c>
      <c r="B730" s="56" t="s">
        <v>230</v>
      </c>
      <c r="C730" s="56" t="s">
        <v>24</v>
      </c>
      <c r="D730" s="56" t="s">
        <v>25</v>
      </c>
      <c r="E730" s="56" t="s">
        <v>26</v>
      </c>
      <c r="F730" s="56" t="s">
        <v>6</v>
      </c>
      <c r="G730" s="56" t="s">
        <v>32</v>
      </c>
      <c r="H730" s="56" t="s">
        <v>27</v>
      </c>
      <c r="I730" s="56" t="s">
        <v>50</v>
      </c>
    </row>
    <row r="731" spans="1:12" ht="15" thickBot="1" x14ac:dyDescent="0.35">
      <c r="A731" s="57">
        <v>1</v>
      </c>
      <c r="B731" s="58">
        <v>2</v>
      </c>
      <c r="C731" s="58">
        <v>3</v>
      </c>
      <c r="D731" s="58">
        <v>4</v>
      </c>
      <c r="E731" s="58">
        <v>5</v>
      </c>
      <c r="F731" s="58">
        <v>6</v>
      </c>
      <c r="G731" s="58">
        <v>7</v>
      </c>
      <c r="H731" s="58">
        <v>8</v>
      </c>
      <c r="I731" s="58">
        <v>9</v>
      </c>
    </row>
    <row r="732" spans="1:12" ht="28.2" customHeight="1" thickBot="1" x14ac:dyDescent="0.35">
      <c r="A732" s="33" t="s">
        <v>30</v>
      </c>
      <c r="B732" s="34" t="s">
        <v>113</v>
      </c>
      <c r="C732" s="35"/>
      <c r="D732" s="35"/>
      <c r="E732" s="35"/>
      <c r="F732" s="36" t="s">
        <v>225</v>
      </c>
      <c r="G732" s="34"/>
      <c r="H732" s="35"/>
      <c r="I732" s="35"/>
    </row>
    <row r="733" spans="1:12" ht="21.6" customHeight="1" thickBot="1" x14ac:dyDescent="0.35">
      <c r="A733" s="37" t="s">
        <v>29</v>
      </c>
      <c r="B733" s="38" t="s">
        <v>308</v>
      </c>
      <c r="C733" s="39"/>
      <c r="D733" s="39"/>
      <c r="E733" s="39"/>
      <c r="F733" s="40" t="s">
        <v>307</v>
      </c>
      <c r="G733" s="38"/>
      <c r="H733" s="39"/>
      <c r="I733" s="39"/>
    </row>
    <row r="734" spans="1:12" ht="15" customHeight="1" thickBot="1" x14ac:dyDescent="0.35">
      <c r="A734" s="278" t="s">
        <v>98</v>
      </c>
      <c r="B734" s="265" t="s">
        <v>309</v>
      </c>
      <c r="C734" s="80">
        <v>5</v>
      </c>
      <c r="D734" s="80">
        <v>5.3</v>
      </c>
      <c r="E734" s="80">
        <v>5.6</v>
      </c>
      <c r="F734" s="24"/>
      <c r="G734" s="22" t="s">
        <v>306</v>
      </c>
      <c r="H734" s="29">
        <v>288724610</v>
      </c>
      <c r="I734" s="17" t="s">
        <v>254</v>
      </c>
    </row>
    <row r="735" spans="1:12" ht="15" thickBot="1" x14ac:dyDescent="0.35">
      <c r="A735" s="276"/>
      <c r="B735" s="266"/>
      <c r="C735" s="80"/>
      <c r="D735" s="80"/>
      <c r="E735" s="80"/>
      <c r="F735" s="24"/>
      <c r="G735" s="22" t="s">
        <v>36</v>
      </c>
      <c r="H735" s="30"/>
      <c r="I735" s="17"/>
    </row>
    <row r="736" spans="1:12" ht="15" thickBot="1" x14ac:dyDescent="0.35">
      <c r="A736" s="277"/>
      <c r="B736" s="267"/>
      <c r="C736" s="81">
        <f>C734+C735</f>
        <v>5</v>
      </c>
      <c r="D736" s="81">
        <f t="shared" ref="D736" si="141">D734+D735</f>
        <v>5.3</v>
      </c>
      <c r="E736" s="81">
        <f t="shared" ref="E736" si="142">E734+E735</f>
        <v>5.6</v>
      </c>
      <c r="F736" s="23"/>
      <c r="G736" s="10" t="s">
        <v>38</v>
      </c>
      <c r="H736" s="30"/>
      <c r="I736" s="17"/>
    </row>
    <row r="737" spans="1:9" ht="15" customHeight="1" thickBot="1" x14ac:dyDescent="0.35">
      <c r="A737" s="278" t="s">
        <v>40</v>
      </c>
      <c r="B737" s="265" t="s">
        <v>310</v>
      </c>
      <c r="C737" s="80">
        <v>5</v>
      </c>
      <c r="D737" s="80">
        <v>5.3</v>
      </c>
      <c r="E737" s="80">
        <v>5.6</v>
      </c>
      <c r="F737" s="24"/>
      <c r="G737" s="22" t="s">
        <v>306</v>
      </c>
      <c r="H737" s="29">
        <v>288724610</v>
      </c>
      <c r="I737" s="17" t="s">
        <v>254</v>
      </c>
    </row>
    <row r="738" spans="1:9" ht="20.399999999999999" customHeight="1" thickBot="1" x14ac:dyDescent="0.35">
      <c r="A738" s="276"/>
      <c r="B738" s="266"/>
      <c r="C738" s="80"/>
      <c r="D738" s="80"/>
      <c r="E738" s="80"/>
      <c r="F738" s="24"/>
      <c r="G738" s="22" t="s">
        <v>36</v>
      </c>
      <c r="H738" s="30"/>
      <c r="I738" s="17"/>
    </row>
    <row r="739" spans="1:9" ht="22.95" customHeight="1" thickBot="1" x14ac:dyDescent="0.35">
      <c r="A739" s="277"/>
      <c r="B739" s="267"/>
      <c r="C739" s="81">
        <f>C737+C738</f>
        <v>5</v>
      </c>
      <c r="D739" s="81">
        <f t="shared" ref="D739" si="143">D737+D738</f>
        <v>5.3</v>
      </c>
      <c r="E739" s="81">
        <f t="shared" ref="E739" si="144">E737+E738</f>
        <v>5.6</v>
      </c>
      <c r="F739" s="23"/>
      <c r="G739" s="10" t="s">
        <v>38</v>
      </c>
      <c r="H739" s="30"/>
      <c r="I739" s="17"/>
    </row>
    <row r="740" spans="1:9" ht="15" customHeight="1" thickBot="1" x14ac:dyDescent="0.35">
      <c r="A740" s="278" t="s">
        <v>42</v>
      </c>
      <c r="B740" s="265" t="s">
        <v>311</v>
      </c>
      <c r="C740" s="80"/>
      <c r="D740" s="80"/>
      <c r="E740" s="80"/>
      <c r="F740" s="24"/>
      <c r="G740" s="22" t="s">
        <v>306</v>
      </c>
      <c r="H740" s="29">
        <v>288724610</v>
      </c>
      <c r="I740" s="17" t="s">
        <v>254</v>
      </c>
    </row>
    <row r="741" spans="1:9" ht="15" thickBot="1" x14ac:dyDescent="0.35">
      <c r="A741" s="276"/>
      <c r="B741" s="266"/>
      <c r="C741" s="80">
        <v>10.9</v>
      </c>
      <c r="D741" s="80"/>
      <c r="E741" s="80"/>
      <c r="F741" s="24"/>
      <c r="G741" s="22" t="s">
        <v>36</v>
      </c>
      <c r="H741" s="30"/>
      <c r="I741" s="17"/>
    </row>
    <row r="742" spans="1:9" ht="15" thickBot="1" x14ac:dyDescent="0.35">
      <c r="A742" s="277"/>
      <c r="B742" s="267"/>
      <c r="C742" s="81">
        <f>C740+C741</f>
        <v>10.9</v>
      </c>
      <c r="D742" s="81">
        <f t="shared" ref="D742" si="145">D740+D741</f>
        <v>0</v>
      </c>
      <c r="E742" s="81">
        <f t="shared" ref="E742" si="146">E740+E741</f>
        <v>0</v>
      </c>
      <c r="F742" s="23"/>
      <c r="G742" s="10" t="s">
        <v>38</v>
      </c>
      <c r="H742" s="30"/>
      <c r="I742" s="17"/>
    </row>
    <row r="743" spans="1:9" ht="42.6" customHeight="1" thickBot="1" x14ac:dyDescent="0.35">
      <c r="A743" s="33" t="s">
        <v>30</v>
      </c>
      <c r="B743" s="34" t="s">
        <v>113</v>
      </c>
      <c r="C743" s="35"/>
      <c r="D743" s="35"/>
      <c r="E743" s="35"/>
      <c r="F743" s="36" t="s">
        <v>225</v>
      </c>
      <c r="G743" s="34"/>
      <c r="H743" s="35"/>
      <c r="I743" s="35"/>
    </row>
    <row r="744" spans="1:9" ht="44.4" customHeight="1" thickBot="1" x14ac:dyDescent="0.35">
      <c r="A744" s="37" t="s">
        <v>51</v>
      </c>
      <c r="B744" s="38" t="s">
        <v>312</v>
      </c>
      <c r="C744" s="39"/>
      <c r="D744" s="39"/>
      <c r="E744" s="39"/>
      <c r="F744" s="40"/>
      <c r="G744" s="38"/>
      <c r="H744" s="39"/>
      <c r="I744" s="39"/>
    </row>
    <row r="745" spans="1:9" ht="15" customHeight="1" thickBot="1" x14ac:dyDescent="0.35">
      <c r="A745" s="278" t="s">
        <v>54</v>
      </c>
      <c r="B745" s="265" t="s">
        <v>313</v>
      </c>
      <c r="C745" s="80">
        <v>215</v>
      </c>
      <c r="D745" s="80">
        <v>226</v>
      </c>
      <c r="E745" s="80">
        <v>237</v>
      </c>
      <c r="F745" s="24"/>
      <c r="G745" s="22" t="s">
        <v>306</v>
      </c>
      <c r="H745" s="29">
        <v>288724610</v>
      </c>
      <c r="I745" s="17" t="s">
        <v>254</v>
      </c>
    </row>
    <row r="746" spans="1:9" ht="15" thickBot="1" x14ac:dyDescent="0.35">
      <c r="A746" s="276"/>
      <c r="B746" s="266"/>
      <c r="C746" s="80">
        <v>417.5</v>
      </c>
      <c r="D746" s="80"/>
      <c r="E746" s="80"/>
      <c r="F746" s="24"/>
      <c r="G746" s="22" t="s">
        <v>36</v>
      </c>
      <c r="H746" s="30"/>
      <c r="I746" s="17"/>
    </row>
    <row r="747" spans="1:9" ht="15" thickBot="1" x14ac:dyDescent="0.35">
      <c r="A747" s="277"/>
      <c r="B747" s="267"/>
      <c r="C747" s="81">
        <f>C745+C746</f>
        <v>632.5</v>
      </c>
      <c r="D747" s="81">
        <f t="shared" ref="D747" si="147">D745+D746</f>
        <v>226</v>
      </c>
      <c r="E747" s="81">
        <f t="shared" ref="E747" si="148">E745+E746</f>
        <v>237</v>
      </c>
      <c r="F747" s="23"/>
      <c r="G747" s="10" t="s">
        <v>38</v>
      </c>
      <c r="H747" s="30"/>
      <c r="I747" s="17"/>
    </row>
    <row r="748" spans="1:9" ht="15" customHeight="1" thickBot="1" x14ac:dyDescent="0.35">
      <c r="A748" s="278" t="s">
        <v>55</v>
      </c>
      <c r="B748" s="265" t="s">
        <v>314</v>
      </c>
      <c r="C748" s="80">
        <v>30</v>
      </c>
      <c r="D748" s="80">
        <v>32</v>
      </c>
      <c r="E748" s="80">
        <v>34</v>
      </c>
      <c r="F748" s="24"/>
      <c r="G748" s="22" t="s">
        <v>306</v>
      </c>
      <c r="H748" s="29">
        <v>288724610</v>
      </c>
      <c r="I748" s="17" t="s">
        <v>254</v>
      </c>
    </row>
    <row r="749" spans="1:9" ht="15" thickBot="1" x14ac:dyDescent="0.35">
      <c r="A749" s="276"/>
      <c r="B749" s="266"/>
      <c r="C749" s="80">
        <v>10</v>
      </c>
      <c r="D749" s="80"/>
      <c r="E749" s="80"/>
      <c r="F749" s="24"/>
      <c r="G749" s="22" t="s">
        <v>36</v>
      </c>
      <c r="H749" s="30"/>
      <c r="I749" s="17"/>
    </row>
    <row r="750" spans="1:9" ht="15" customHeight="1" thickBot="1" x14ac:dyDescent="0.35">
      <c r="A750" s="277"/>
      <c r="B750" s="267"/>
      <c r="C750" s="81">
        <f t="shared" ref="C750" si="149">C748+C749</f>
        <v>40</v>
      </c>
      <c r="D750" s="81">
        <f t="shared" ref="D750" si="150">D748+D749</f>
        <v>32</v>
      </c>
      <c r="E750" s="81">
        <f t="shared" ref="E750" si="151">E748+E749</f>
        <v>34</v>
      </c>
      <c r="F750" s="23"/>
      <c r="G750" s="10" t="s">
        <v>38</v>
      </c>
      <c r="H750" s="30"/>
      <c r="I750" s="17"/>
    </row>
    <row r="751" spans="1:9" ht="15" customHeight="1" thickBot="1" x14ac:dyDescent="0.35">
      <c r="A751" s="278" t="s">
        <v>56</v>
      </c>
      <c r="B751" s="265" t="s">
        <v>315</v>
      </c>
      <c r="C751" s="80">
        <v>50</v>
      </c>
      <c r="D751" s="80">
        <v>53</v>
      </c>
      <c r="E751" s="80">
        <v>56</v>
      </c>
      <c r="F751" s="24"/>
      <c r="G751" s="22" t="s">
        <v>306</v>
      </c>
      <c r="H751" s="29">
        <v>288724610</v>
      </c>
      <c r="I751" s="17" t="s">
        <v>254</v>
      </c>
    </row>
    <row r="752" spans="1:9" ht="15" thickBot="1" x14ac:dyDescent="0.35">
      <c r="A752" s="276"/>
      <c r="B752" s="266"/>
      <c r="C752" s="80">
        <v>20</v>
      </c>
      <c r="D752" s="80"/>
      <c r="E752" s="80"/>
      <c r="F752" s="24"/>
      <c r="G752" s="22" t="s">
        <v>36</v>
      </c>
      <c r="H752" s="30"/>
      <c r="I752" s="17"/>
    </row>
    <row r="753" spans="1:9" ht="21" customHeight="1" thickBot="1" x14ac:dyDescent="0.35">
      <c r="A753" s="277"/>
      <c r="B753" s="267"/>
      <c r="C753" s="81">
        <f t="shared" ref="C753" si="152">C751+C752</f>
        <v>70</v>
      </c>
      <c r="D753" s="81">
        <f t="shared" ref="D753" si="153">D751+D752</f>
        <v>53</v>
      </c>
      <c r="E753" s="81">
        <f t="shared" ref="E753" si="154">E751+E752</f>
        <v>56</v>
      </c>
      <c r="F753" s="23"/>
      <c r="G753" s="10" t="s">
        <v>38</v>
      </c>
      <c r="H753" s="30"/>
      <c r="I753" s="17"/>
    </row>
    <row r="754" spans="1:9" ht="15" customHeight="1" thickBot="1" x14ac:dyDescent="0.35">
      <c r="A754" s="278" t="s">
        <v>57</v>
      </c>
      <c r="B754" s="291" t="s">
        <v>608</v>
      </c>
      <c r="C754" s="80">
        <v>65</v>
      </c>
      <c r="D754" s="80">
        <v>68</v>
      </c>
      <c r="E754" s="80">
        <v>72</v>
      </c>
      <c r="F754" s="24"/>
      <c r="G754" s="22" t="s">
        <v>306</v>
      </c>
      <c r="H754" s="29">
        <v>288724610</v>
      </c>
      <c r="I754" s="17" t="s">
        <v>254</v>
      </c>
    </row>
    <row r="755" spans="1:9" ht="15" thickBot="1" x14ac:dyDescent="0.35">
      <c r="A755" s="276"/>
      <c r="B755" s="292"/>
      <c r="C755" s="124">
        <v>430</v>
      </c>
      <c r="D755" s="80"/>
      <c r="E755" s="80"/>
      <c r="F755" s="24"/>
      <c r="G755" s="22" t="s">
        <v>33</v>
      </c>
      <c r="H755" s="30"/>
      <c r="I755" s="17"/>
    </row>
    <row r="756" spans="1:9" ht="15" thickBot="1" x14ac:dyDescent="0.35">
      <c r="A756" s="276"/>
      <c r="B756" s="292"/>
      <c r="C756" s="80">
        <v>40.700000000000003</v>
      </c>
      <c r="D756" s="80"/>
      <c r="E756" s="80"/>
      <c r="F756" s="24"/>
      <c r="G756" s="22" t="s">
        <v>36</v>
      </c>
      <c r="H756" s="30"/>
      <c r="I756" s="17"/>
    </row>
    <row r="757" spans="1:9" ht="25.2" customHeight="1" thickBot="1" x14ac:dyDescent="0.35">
      <c r="A757" s="277"/>
      <c r="B757" s="293"/>
      <c r="C757" s="81">
        <f>C754+C755+C756</f>
        <v>535.70000000000005</v>
      </c>
      <c r="D757" s="81">
        <f t="shared" ref="D757" si="155">D754+D755</f>
        <v>68</v>
      </c>
      <c r="E757" s="81">
        <f t="shared" ref="E757" si="156">E754+E755</f>
        <v>72</v>
      </c>
      <c r="F757" s="23"/>
      <c r="G757" s="10" t="s">
        <v>38</v>
      </c>
      <c r="H757" s="30"/>
      <c r="I757" s="17"/>
    </row>
    <row r="758" spans="1:9" ht="15" customHeight="1" thickBot="1" x14ac:dyDescent="0.35">
      <c r="A758" s="278" t="s">
        <v>58</v>
      </c>
      <c r="B758" s="265" t="s">
        <v>316</v>
      </c>
      <c r="C758" s="80">
        <v>15</v>
      </c>
      <c r="D758" s="80">
        <v>16</v>
      </c>
      <c r="E758" s="80">
        <v>17</v>
      </c>
      <c r="F758" s="24"/>
      <c r="G758" s="22" t="s">
        <v>306</v>
      </c>
      <c r="H758" s="29">
        <v>288724610</v>
      </c>
      <c r="I758" s="17" t="s">
        <v>254</v>
      </c>
    </row>
    <row r="759" spans="1:9" ht="15" thickBot="1" x14ac:dyDescent="0.35">
      <c r="A759" s="276"/>
      <c r="B759" s="266"/>
      <c r="C759" s="80">
        <v>3</v>
      </c>
      <c r="D759" s="80"/>
      <c r="E759" s="80"/>
      <c r="F759" s="24"/>
      <c r="G759" s="22" t="s">
        <v>36</v>
      </c>
      <c r="H759" s="30"/>
      <c r="I759" s="17"/>
    </row>
    <row r="760" spans="1:9" ht="15" thickBot="1" x14ac:dyDescent="0.35">
      <c r="A760" s="277"/>
      <c r="B760" s="267"/>
      <c r="C760" s="81">
        <f t="shared" ref="C760" si="157">C758+C759</f>
        <v>18</v>
      </c>
      <c r="D760" s="81">
        <f t="shared" ref="D760" si="158">D758+D759</f>
        <v>16</v>
      </c>
      <c r="E760" s="81">
        <f t="shared" ref="E760" si="159">E758+E759</f>
        <v>17</v>
      </c>
      <c r="F760" s="23"/>
      <c r="G760" s="10" t="s">
        <v>38</v>
      </c>
      <c r="H760" s="30"/>
      <c r="I760" s="17"/>
    </row>
    <row r="761" spans="1:9" ht="15" customHeight="1" thickBot="1" x14ac:dyDescent="0.35">
      <c r="A761" s="278" t="s">
        <v>59</v>
      </c>
      <c r="B761" s="265" t="s">
        <v>317</v>
      </c>
      <c r="C761" s="80">
        <v>10</v>
      </c>
      <c r="D761" s="80">
        <v>11</v>
      </c>
      <c r="E761" s="80">
        <v>12</v>
      </c>
      <c r="F761" s="24"/>
      <c r="G761" s="22" t="s">
        <v>306</v>
      </c>
      <c r="H761" s="29">
        <v>288724610</v>
      </c>
      <c r="I761" s="17" t="s">
        <v>254</v>
      </c>
    </row>
    <row r="762" spans="1:9" ht="15" thickBot="1" x14ac:dyDescent="0.35">
      <c r="A762" s="276"/>
      <c r="B762" s="266"/>
      <c r="C762" s="80">
        <v>40</v>
      </c>
      <c r="D762" s="80"/>
      <c r="E762" s="80"/>
      <c r="F762" s="24"/>
      <c r="G762" s="22" t="s">
        <v>36</v>
      </c>
      <c r="H762" s="30"/>
      <c r="I762" s="17"/>
    </row>
    <row r="763" spans="1:9" ht="15" thickBot="1" x14ac:dyDescent="0.35">
      <c r="A763" s="277"/>
      <c r="B763" s="267"/>
      <c r="C763" s="81">
        <f t="shared" ref="C763" si="160">C761+C762</f>
        <v>50</v>
      </c>
      <c r="D763" s="81">
        <f t="shared" ref="D763" si="161">D761+D762</f>
        <v>11</v>
      </c>
      <c r="E763" s="81">
        <f t="shared" ref="E763" si="162">E761+E762</f>
        <v>12</v>
      </c>
      <c r="F763" s="23"/>
      <c r="G763" s="10" t="s">
        <v>38</v>
      </c>
      <c r="H763" s="30"/>
      <c r="I763" s="17"/>
    </row>
    <row r="764" spans="1:9" ht="15" thickBot="1" x14ac:dyDescent="0.35">
      <c r="A764" s="278" t="s">
        <v>60</v>
      </c>
      <c r="B764" s="265" t="s">
        <v>318</v>
      </c>
      <c r="C764" s="80"/>
      <c r="D764" s="80"/>
      <c r="E764" s="80"/>
      <c r="F764" s="24"/>
      <c r="G764" s="22" t="s">
        <v>33</v>
      </c>
      <c r="H764" s="29">
        <v>288724610</v>
      </c>
      <c r="I764" s="17" t="s">
        <v>254</v>
      </c>
    </row>
    <row r="765" spans="1:9" ht="15" thickBot="1" x14ac:dyDescent="0.35">
      <c r="A765" s="276"/>
      <c r="B765" s="266"/>
      <c r="C765" s="80"/>
      <c r="D765" s="80"/>
      <c r="E765" s="80"/>
      <c r="F765" s="24"/>
      <c r="G765" s="22" t="s">
        <v>35</v>
      </c>
      <c r="H765" s="30"/>
      <c r="I765" s="17"/>
    </row>
    <row r="766" spans="1:9" ht="15" thickBot="1" x14ac:dyDescent="0.35">
      <c r="A766" s="277"/>
      <c r="B766" s="267"/>
      <c r="C766" s="81">
        <f t="shared" ref="C766" si="163">C764+C765</f>
        <v>0</v>
      </c>
      <c r="D766" s="81">
        <f t="shared" ref="D766" si="164">D764+D765</f>
        <v>0</v>
      </c>
      <c r="E766" s="81">
        <f t="shared" ref="E766" si="165">E764+E765</f>
        <v>0</v>
      </c>
      <c r="F766" s="23"/>
      <c r="G766" s="10" t="s">
        <v>38</v>
      </c>
      <c r="H766" s="30"/>
      <c r="I766" s="17"/>
    </row>
    <row r="767" spans="1:9" ht="15" customHeight="1" thickBot="1" x14ac:dyDescent="0.35">
      <c r="A767" s="278" t="s">
        <v>61</v>
      </c>
      <c r="B767" s="265" t="s">
        <v>319</v>
      </c>
      <c r="C767" s="22"/>
      <c r="D767" s="22"/>
      <c r="E767" s="22"/>
      <c r="F767" s="24"/>
      <c r="G767" s="22" t="s">
        <v>306</v>
      </c>
      <c r="H767" s="29">
        <v>288724610</v>
      </c>
      <c r="I767" s="17" t="s">
        <v>254</v>
      </c>
    </row>
    <row r="768" spans="1:9" ht="15" thickBot="1" x14ac:dyDescent="0.35">
      <c r="A768" s="276"/>
      <c r="B768" s="266"/>
      <c r="C768" s="22"/>
      <c r="D768" s="22"/>
      <c r="E768" s="22"/>
      <c r="F768" s="24"/>
      <c r="G768" s="22" t="s">
        <v>36</v>
      </c>
      <c r="H768" s="30"/>
      <c r="I768" s="17"/>
    </row>
    <row r="769" spans="1:12" ht="26.4" customHeight="1" thickBot="1" x14ac:dyDescent="0.35">
      <c r="A769" s="277"/>
      <c r="B769" s="267"/>
      <c r="C769" s="10">
        <f t="shared" ref="C769" si="166">C767+C768</f>
        <v>0</v>
      </c>
      <c r="D769" s="10">
        <f t="shared" ref="D769" si="167">D767+D768</f>
        <v>0</v>
      </c>
      <c r="E769" s="10">
        <f t="shared" ref="E769" si="168">E767+E768</f>
        <v>0</v>
      </c>
      <c r="F769" s="23"/>
      <c r="G769" s="10" t="s">
        <v>38</v>
      </c>
      <c r="H769" s="30"/>
      <c r="I769" s="17"/>
    </row>
    <row r="770" spans="1:12" ht="15" customHeight="1" thickBot="1" x14ac:dyDescent="0.35">
      <c r="A770" s="278" t="s">
        <v>62</v>
      </c>
      <c r="B770" s="265" t="s">
        <v>320</v>
      </c>
      <c r="C770" s="22"/>
      <c r="D770" s="22"/>
      <c r="E770" s="22"/>
      <c r="F770" s="24"/>
      <c r="G770" s="22" t="s">
        <v>306</v>
      </c>
      <c r="H770" s="29">
        <v>288724610</v>
      </c>
      <c r="I770" s="17" t="s">
        <v>254</v>
      </c>
    </row>
    <row r="771" spans="1:12" ht="15" thickBot="1" x14ac:dyDescent="0.35">
      <c r="A771" s="276"/>
      <c r="B771" s="266"/>
      <c r="C771" s="22">
        <v>795.8</v>
      </c>
      <c r="D771" s="22"/>
      <c r="E771" s="22"/>
      <c r="F771" s="24"/>
      <c r="G771" s="22" t="s">
        <v>36</v>
      </c>
      <c r="H771" s="30"/>
      <c r="I771" s="17"/>
    </row>
    <row r="772" spans="1:12" ht="15" thickBot="1" x14ac:dyDescent="0.35">
      <c r="A772" s="277"/>
      <c r="B772" s="267"/>
      <c r="C772" s="10">
        <f t="shared" ref="C772" si="169">C770+C771</f>
        <v>795.8</v>
      </c>
      <c r="D772" s="10">
        <f t="shared" ref="D772" si="170">D770+D771</f>
        <v>0</v>
      </c>
      <c r="E772" s="10">
        <f t="shared" ref="E772" si="171">E770+E771</f>
        <v>0</v>
      </c>
      <c r="F772" s="23"/>
      <c r="G772" s="10" t="s">
        <v>38</v>
      </c>
      <c r="H772" s="30"/>
      <c r="I772" s="17"/>
      <c r="J772">
        <f>C765*1</f>
        <v>0</v>
      </c>
      <c r="K772">
        <f t="shared" ref="K772:L772" si="172">D765*1</f>
        <v>0</v>
      </c>
      <c r="L772">
        <f t="shared" si="172"/>
        <v>0</v>
      </c>
    </row>
    <row r="773" spans="1:12" ht="15" customHeight="1" thickBot="1" x14ac:dyDescent="0.35">
      <c r="A773" s="242" t="s">
        <v>63</v>
      </c>
      <c r="B773" s="271" t="s">
        <v>321</v>
      </c>
      <c r="C773" s="22">
        <v>847.6</v>
      </c>
      <c r="D773" s="80">
        <v>889</v>
      </c>
      <c r="E773" s="80">
        <v>930</v>
      </c>
      <c r="F773" s="24"/>
      <c r="G773" s="22" t="s">
        <v>33</v>
      </c>
      <c r="H773" s="29">
        <v>288724610</v>
      </c>
      <c r="I773" s="17" t="s">
        <v>642</v>
      </c>
      <c r="J773" s="150">
        <f>C755+C773</f>
        <v>1277.5999999999999</v>
      </c>
      <c r="K773" s="150">
        <f t="shared" ref="K773:L773" si="173">D755+D773</f>
        <v>889</v>
      </c>
      <c r="L773" s="150">
        <f t="shared" si="173"/>
        <v>930</v>
      </c>
    </row>
    <row r="774" spans="1:12" ht="15" customHeight="1" thickBot="1" x14ac:dyDescent="0.35">
      <c r="A774" s="240"/>
      <c r="B774" s="272"/>
      <c r="C774" s="22"/>
      <c r="D774" s="80"/>
      <c r="E774" s="80"/>
      <c r="F774" s="24"/>
      <c r="G774" s="22" t="s">
        <v>36</v>
      </c>
      <c r="H774" s="30"/>
      <c r="I774" s="17"/>
      <c r="J774" s="150">
        <f>C735+C738+C741+C746+C749+C752+C759+C762+C768+C771+C774+C756</f>
        <v>1337.8999999999999</v>
      </c>
      <c r="K774" s="150">
        <f t="shared" ref="K774:L774" si="174">D735+D738+D741+D746+D749+D752+D759+D762+D768+D771+D774</f>
        <v>0</v>
      </c>
      <c r="L774" s="150">
        <f t="shared" si="174"/>
        <v>0</v>
      </c>
    </row>
    <row r="775" spans="1:12" ht="15" thickBot="1" x14ac:dyDescent="0.35">
      <c r="A775" s="240"/>
      <c r="B775" s="272"/>
      <c r="C775" s="80">
        <v>120</v>
      </c>
      <c r="D775" s="80">
        <v>126</v>
      </c>
      <c r="E775" s="80">
        <v>130</v>
      </c>
      <c r="F775" s="24"/>
      <c r="G775" s="22" t="s">
        <v>306</v>
      </c>
      <c r="H775" s="30"/>
      <c r="I775" s="17"/>
      <c r="J775" s="150">
        <f>C734+C737+C740+C745+C748+C751+C754+C758+C761+C767+C770+C775</f>
        <v>515</v>
      </c>
      <c r="K775" s="150">
        <f t="shared" ref="K775:L775" si="175">D734+D737+D740+D745+D748+D751+D754+D758+D761+D767+D770+D775</f>
        <v>542.6</v>
      </c>
      <c r="L775" s="150">
        <f t="shared" si="175"/>
        <v>569.20000000000005</v>
      </c>
    </row>
    <row r="776" spans="1:12" ht="15" thickBot="1" x14ac:dyDescent="0.35">
      <c r="A776" s="241"/>
      <c r="B776" s="273"/>
      <c r="C776" s="81">
        <f>C773+C774+C775</f>
        <v>967.6</v>
      </c>
      <c r="D776" s="81">
        <f t="shared" ref="D776:E776" si="176">D773+D774+D775</f>
        <v>1015</v>
      </c>
      <c r="E776" s="81">
        <f t="shared" si="176"/>
        <v>1060</v>
      </c>
      <c r="F776" s="23"/>
      <c r="G776" s="10" t="s">
        <v>38</v>
      </c>
      <c r="H776" s="30"/>
      <c r="I776" s="17"/>
      <c r="J776" s="154">
        <f>SUM(J772:J775)</f>
        <v>3130.5</v>
      </c>
      <c r="K776" s="154">
        <f t="shared" ref="K776:L776" si="177">SUM(K772:K775)</f>
        <v>1431.6</v>
      </c>
      <c r="L776" s="154">
        <f t="shared" si="177"/>
        <v>1499.2</v>
      </c>
    </row>
    <row r="777" spans="1:12" ht="15" thickBot="1" x14ac:dyDescent="0.35">
      <c r="A777" s="19"/>
      <c r="B777" s="25" t="s">
        <v>105</v>
      </c>
      <c r="C777" s="9"/>
      <c r="D777" s="9"/>
      <c r="E777" s="9"/>
      <c r="F777" s="9"/>
      <c r="G777" s="10"/>
      <c r="H777" s="29"/>
      <c r="I777" s="29"/>
    </row>
    <row r="778" spans="1:12" ht="15" thickBot="1" x14ac:dyDescent="0.35">
      <c r="A778" s="41"/>
      <c r="B778" s="42" t="s">
        <v>84</v>
      </c>
      <c r="C778" s="83">
        <f>C779-C735-C738-C741-C746-C749-C752-C756-C759-C762-C768-C771-C774</f>
        <v>1792.5999999999997</v>
      </c>
      <c r="D778" s="83">
        <f t="shared" ref="D778:E778" si="178">D779-D735-D738-D741-D746-D749-D752-D756-D759-D762-D768-D771-D774</f>
        <v>1431.6</v>
      </c>
      <c r="E778" s="83">
        <f t="shared" si="178"/>
        <v>1499.2</v>
      </c>
      <c r="F778" s="43"/>
      <c r="G778" s="42"/>
      <c r="H778" s="44"/>
      <c r="I778" s="45"/>
    </row>
    <row r="779" spans="1:12" ht="15" thickBot="1" x14ac:dyDescent="0.35">
      <c r="A779" s="46"/>
      <c r="B779" s="47" t="s">
        <v>497</v>
      </c>
      <c r="C779" s="82">
        <f>C736+C739+C742+C747+C750+C753+C757+C760+C763+C766+C769+C772+C776</f>
        <v>3130.4999999999995</v>
      </c>
      <c r="D779" s="82">
        <f t="shared" ref="D779:E779" si="179">D736+D739+D742+D747+D750+D753+D757+D760+D763+D766+D769+D772+D776</f>
        <v>1431.6</v>
      </c>
      <c r="E779" s="82">
        <f t="shared" si="179"/>
        <v>1499.2</v>
      </c>
      <c r="F779" s="48"/>
      <c r="G779" s="49"/>
      <c r="H779" s="50"/>
      <c r="I779" s="51"/>
    </row>
    <row r="782" spans="1:12" ht="15" thickBot="1" x14ac:dyDescent="0.35">
      <c r="A782" s="52" t="s">
        <v>322</v>
      </c>
      <c r="B782" s="52"/>
      <c r="C782" s="52"/>
      <c r="D782" s="52"/>
      <c r="E782" s="53"/>
      <c r="F782" s="54"/>
      <c r="G782" s="54"/>
      <c r="H782" s="54"/>
    </row>
    <row r="783" spans="1:12" ht="46.2" thickBot="1" x14ac:dyDescent="0.35">
      <c r="A783" s="55" t="s">
        <v>5</v>
      </c>
      <c r="B783" s="56" t="s">
        <v>230</v>
      </c>
      <c r="C783" s="56" t="s">
        <v>24</v>
      </c>
      <c r="D783" s="56" t="s">
        <v>25</v>
      </c>
      <c r="E783" s="56" t="s">
        <v>26</v>
      </c>
      <c r="F783" s="56" t="s">
        <v>6</v>
      </c>
      <c r="G783" s="56" t="s">
        <v>32</v>
      </c>
      <c r="H783" s="56" t="s">
        <v>27</v>
      </c>
      <c r="I783" s="56" t="s">
        <v>50</v>
      </c>
    </row>
    <row r="784" spans="1:12" ht="15" thickBot="1" x14ac:dyDescent="0.35">
      <c r="A784" s="57">
        <v>1</v>
      </c>
      <c r="B784" s="58">
        <v>2</v>
      </c>
      <c r="C784" s="58">
        <v>3</v>
      </c>
      <c r="D784" s="58">
        <v>4</v>
      </c>
      <c r="E784" s="58">
        <v>5</v>
      </c>
      <c r="F784" s="58">
        <v>6</v>
      </c>
      <c r="G784" s="58">
        <v>7</v>
      </c>
      <c r="H784" s="58">
        <v>8</v>
      </c>
      <c r="I784" s="58">
        <v>9</v>
      </c>
    </row>
    <row r="785" spans="1:9" ht="27" thickBot="1" x14ac:dyDescent="0.35">
      <c r="A785" s="33" t="s">
        <v>30</v>
      </c>
      <c r="B785" s="34" t="s">
        <v>324</v>
      </c>
      <c r="C785" s="35"/>
      <c r="D785" s="35"/>
      <c r="E785" s="35"/>
      <c r="F785" s="36" t="s">
        <v>323</v>
      </c>
      <c r="G785" s="34"/>
      <c r="H785" s="35"/>
      <c r="I785" s="35"/>
    </row>
    <row r="786" spans="1:9" ht="27.6" customHeight="1" thickBot="1" x14ac:dyDescent="0.35">
      <c r="A786" s="37" t="s">
        <v>29</v>
      </c>
      <c r="B786" s="38" t="s">
        <v>326</v>
      </c>
      <c r="C786" s="39"/>
      <c r="D786" s="39"/>
      <c r="E786" s="39"/>
      <c r="F786" s="40" t="s">
        <v>325</v>
      </c>
      <c r="G786" s="38"/>
      <c r="H786" s="39"/>
      <c r="I786" s="39"/>
    </row>
    <row r="787" spans="1:9" ht="22.95" customHeight="1" thickBot="1" x14ac:dyDescent="0.35">
      <c r="A787" s="278" t="s">
        <v>98</v>
      </c>
      <c r="B787" s="265" t="s">
        <v>328</v>
      </c>
      <c r="C787" s="80">
        <v>90</v>
      </c>
      <c r="D787" s="80">
        <v>95</v>
      </c>
      <c r="E787" s="80">
        <v>100</v>
      </c>
      <c r="F787" s="24"/>
      <c r="G787" s="22" t="s">
        <v>33</v>
      </c>
      <c r="H787" s="29">
        <v>288724610</v>
      </c>
      <c r="I787" s="17" t="s">
        <v>327</v>
      </c>
    </row>
    <row r="788" spans="1:9" ht="18.600000000000001" customHeight="1" thickBot="1" x14ac:dyDescent="0.35">
      <c r="A788" s="276"/>
      <c r="B788" s="266"/>
      <c r="C788" s="80"/>
      <c r="D788" s="80"/>
      <c r="E788" s="80"/>
      <c r="F788" s="24"/>
      <c r="G788" s="22" t="s">
        <v>36</v>
      </c>
      <c r="H788" s="30"/>
      <c r="I788" s="17"/>
    </row>
    <row r="789" spans="1:9" ht="54.6" customHeight="1" thickBot="1" x14ac:dyDescent="0.35">
      <c r="A789" s="277"/>
      <c r="B789" s="267"/>
      <c r="C789" s="81">
        <f>C787+C788</f>
        <v>90</v>
      </c>
      <c r="D789" s="81">
        <f t="shared" ref="D789" si="180">D787+D788</f>
        <v>95</v>
      </c>
      <c r="E789" s="81">
        <f t="shared" ref="E789" si="181">E787+E788</f>
        <v>100</v>
      </c>
      <c r="F789" s="23"/>
      <c r="G789" s="10" t="s">
        <v>38</v>
      </c>
      <c r="H789" s="30"/>
      <c r="I789" s="17"/>
    </row>
    <row r="790" spans="1:9" ht="15" customHeight="1" thickBot="1" x14ac:dyDescent="0.35">
      <c r="A790" s="278" t="s">
        <v>40</v>
      </c>
      <c r="B790" s="265" t="s">
        <v>329</v>
      </c>
      <c r="C790" s="80">
        <v>90</v>
      </c>
      <c r="D790" s="80">
        <v>95</v>
      </c>
      <c r="E790" s="80">
        <v>100</v>
      </c>
      <c r="F790" s="24"/>
      <c r="G790" s="22" t="s">
        <v>33</v>
      </c>
      <c r="H790" s="29"/>
      <c r="I790" s="17" t="s">
        <v>327</v>
      </c>
    </row>
    <row r="791" spans="1:9" ht="32.4" customHeight="1" thickBot="1" x14ac:dyDescent="0.35">
      <c r="A791" s="276"/>
      <c r="B791" s="266"/>
      <c r="C791" s="80"/>
      <c r="D791" s="80"/>
      <c r="E791" s="80"/>
      <c r="F791" s="24"/>
      <c r="G791" s="22" t="s">
        <v>36</v>
      </c>
      <c r="H791" s="30"/>
      <c r="I791" s="17"/>
    </row>
    <row r="792" spans="1:9" ht="46.95" customHeight="1" thickBot="1" x14ac:dyDescent="0.35">
      <c r="A792" s="277"/>
      <c r="B792" s="267"/>
      <c r="C792" s="81">
        <f>C790+C791</f>
        <v>90</v>
      </c>
      <c r="D792" s="81">
        <f t="shared" ref="D792" si="182">D790+D791</f>
        <v>95</v>
      </c>
      <c r="E792" s="81">
        <f t="shared" ref="E792" si="183">E790+E791</f>
        <v>100</v>
      </c>
      <c r="F792" s="23"/>
      <c r="G792" s="10" t="s">
        <v>38</v>
      </c>
      <c r="H792" s="30"/>
      <c r="I792" s="17"/>
    </row>
    <row r="793" spans="1:9" ht="15" thickBot="1" x14ac:dyDescent="0.35">
      <c r="A793" s="19"/>
      <c r="B793" s="25" t="s">
        <v>105</v>
      </c>
      <c r="C793" s="104"/>
      <c r="D793" s="104"/>
      <c r="E793" s="104"/>
      <c r="F793" s="9"/>
      <c r="G793" s="10"/>
      <c r="H793" s="29"/>
      <c r="I793" s="29"/>
    </row>
    <row r="794" spans="1:9" ht="27" thickBot="1" x14ac:dyDescent="0.35">
      <c r="A794" s="33" t="s">
        <v>106</v>
      </c>
      <c r="B794" s="34" t="s">
        <v>324</v>
      </c>
      <c r="C794" s="35"/>
      <c r="D794" s="35"/>
      <c r="E794" s="35"/>
      <c r="F794" s="36" t="s">
        <v>330</v>
      </c>
      <c r="G794" s="34"/>
      <c r="H794" s="35"/>
      <c r="I794" s="35"/>
    </row>
    <row r="795" spans="1:9" ht="27" thickBot="1" x14ac:dyDescent="0.35">
      <c r="A795" s="37" t="s">
        <v>107</v>
      </c>
      <c r="B795" s="38" t="s">
        <v>331</v>
      </c>
      <c r="C795" s="39"/>
      <c r="D795" s="39"/>
      <c r="E795" s="39"/>
      <c r="F795" s="40" t="s">
        <v>332</v>
      </c>
      <c r="G795" s="38"/>
      <c r="H795" s="39"/>
      <c r="I795" s="39"/>
    </row>
    <row r="796" spans="1:9" ht="15" customHeight="1" thickBot="1" x14ac:dyDescent="0.35">
      <c r="A796" s="278" t="s">
        <v>110</v>
      </c>
      <c r="B796" s="265" t="s">
        <v>630</v>
      </c>
      <c r="C796" s="80">
        <v>35</v>
      </c>
      <c r="D796" s="80">
        <v>37</v>
      </c>
      <c r="E796" s="80">
        <v>39</v>
      </c>
      <c r="F796" s="24"/>
      <c r="G796" s="22" t="s">
        <v>33</v>
      </c>
      <c r="H796" s="29">
        <v>288724610</v>
      </c>
      <c r="I796" s="17" t="s">
        <v>327</v>
      </c>
    </row>
    <row r="797" spans="1:9" ht="15" thickBot="1" x14ac:dyDescent="0.35">
      <c r="A797" s="276"/>
      <c r="B797" s="266"/>
      <c r="C797" s="80"/>
      <c r="D797" s="80"/>
      <c r="E797" s="80"/>
      <c r="F797" s="24"/>
      <c r="G797" s="22" t="s">
        <v>36</v>
      </c>
      <c r="H797" s="30"/>
      <c r="I797" s="17"/>
    </row>
    <row r="798" spans="1:9" ht="15" thickBot="1" x14ac:dyDescent="0.35">
      <c r="A798" s="277"/>
      <c r="B798" s="267"/>
      <c r="C798" s="81">
        <f>C796+C797</f>
        <v>35</v>
      </c>
      <c r="D798" s="81">
        <f t="shared" ref="D798" si="184">D796+D797</f>
        <v>37</v>
      </c>
      <c r="E798" s="81">
        <f t="shared" ref="E798" si="185">E796+E797</f>
        <v>39</v>
      </c>
      <c r="F798" s="23"/>
      <c r="G798" s="10" t="s">
        <v>38</v>
      </c>
      <c r="H798" s="30"/>
      <c r="I798" s="17"/>
    </row>
    <row r="799" spans="1:9" ht="15" customHeight="1" thickBot="1" x14ac:dyDescent="0.35">
      <c r="A799" s="278" t="s">
        <v>120</v>
      </c>
      <c r="B799" s="265" t="s">
        <v>631</v>
      </c>
      <c r="C799" s="80">
        <v>61.6</v>
      </c>
      <c r="D799" s="80">
        <v>65</v>
      </c>
      <c r="E799" s="80">
        <v>68</v>
      </c>
      <c r="F799" s="24"/>
      <c r="G799" s="22" t="s">
        <v>33</v>
      </c>
      <c r="H799" s="29">
        <v>288724610</v>
      </c>
      <c r="I799" s="17" t="s">
        <v>327</v>
      </c>
    </row>
    <row r="800" spans="1:9" ht="15" thickBot="1" x14ac:dyDescent="0.35">
      <c r="A800" s="276"/>
      <c r="B800" s="266"/>
      <c r="C800" s="80"/>
      <c r="D800" s="80"/>
      <c r="E800" s="80"/>
      <c r="F800" s="24"/>
      <c r="G800" s="22" t="s">
        <v>36</v>
      </c>
      <c r="H800" s="30"/>
      <c r="I800" s="17"/>
    </row>
    <row r="801" spans="1:12" ht="15" thickBot="1" x14ac:dyDescent="0.35">
      <c r="A801" s="277"/>
      <c r="B801" s="267"/>
      <c r="C801" s="81">
        <f>C799+C800</f>
        <v>61.6</v>
      </c>
      <c r="D801" s="81">
        <f t="shared" ref="D801" si="186">D799+D800</f>
        <v>65</v>
      </c>
      <c r="E801" s="81">
        <f t="shared" ref="E801" si="187">E799+E800</f>
        <v>68</v>
      </c>
      <c r="F801" s="23"/>
      <c r="G801" s="10" t="s">
        <v>38</v>
      </c>
      <c r="H801" s="30"/>
      <c r="I801" s="17"/>
    </row>
    <row r="802" spans="1:12" ht="15" customHeight="1" thickBot="1" x14ac:dyDescent="0.35">
      <c r="A802" s="278" t="s">
        <v>240</v>
      </c>
      <c r="B802" s="265" t="s">
        <v>632</v>
      </c>
      <c r="C802" s="80">
        <v>15</v>
      </c>
      <c r="D802" s="80">
        <v>16</v>
      </c>
      <c r="E802" s="80">
        <v>17</v>
      </c>
      <c r="F802" s="24"/>
      <c r="G802" s="22" t="s">
        <v>33</v>
      </c>
      <c r="H802" s="29">
        <v>288724610</v>
      </c>
      <c r="I802" s="17" t="s">
        <v>327</v>
      </c>
    </row>
    <row r="803" spans="1:12" ht="15" thickBot="1" x14ac:dyDescent="0.35">
      <c r="A803" s="276"/>
      <c r="B803" s="266"/>
      <c r="C803" s="80"/>
      <c r="D803" s="80"/>
      <c r="E803" s="80"/>
      <c r="F803" s="24"/>
      <c r="G803" s="22" t="s">
        <v>36</v>
      </c>
      <c r="H803" s="30"/>
      <c r="I803" s="17"/>
    </row>
    <row r="804" spans="1:12" ht="15" thickBot="1" x14ac:dyDescent="0.35">
      <c r="A804" s="277"/>
      <c r="B804" s="267"/>
      <c r="C804" s="81">
        <f>C802+C803</f>
        <v>15</v>
      </c>
      <c r="D804" s="81">
        <f t="shared" ref="D804" si="188">D802+D803</f>
        <v>16</v>
      </c>
      <c r="E804" s="81">
        <f t="shared" ref="E804" si="189">E802+E803</f>
        <v>17</v>
      </c>
      <c r="F804" s="23"/>
      <c r="G804" s="10" t="s">
        <v>38</v>
      </c>
      <c r="H804" s="30"/>
      <c r="I804" s="17"/>
    </row>
    <row r="805" spans="1:12" ht="27" thickBot="1" x14ac:dyDescent="0.35">
      <c r="A805" s="33" t="s">
        <v>106</v>
      </c>
      <c r="B805" s="34" t="s">
        <v>324</v>
      </c>
      <c r="C805" s="35"/>
      <c r="D805" s="35"/>
      <c r="E805" s="35"/>
      <c r="F805" s="36" t="s">
        <v>330</v>
      </c>
      <c r="G805" s="34"/>
      <c r="H805" s="35"/>
      <c r="I805" s="35"/>
    </row>
    <row r="806" spans="1:12" ht="15" thickBot="1" x14ac:dyDescent="0.35">
      <c r="A806" s="37" t="s">
        <v>244</v>
      </c>
      <c r="B806" s="38" t="s">
        <v>335</v>
      </c>
      <c r="C806" s="39"/>
      <c r="D806" s="39"/>
      <c r="E806" s="39"/>
      <c r="F806" s="40" t="s">
        <v>334</v>
      </c>
      <c r="G806" s="38"/>
      <c r="H806" s="39"/>
      <c r="I806" s="39"/>
    </row>
    <row r="807" spans="1:12" ht="18.600000000000001" customHeight="1" thickBot="1" x14ac:dyDescent="0.35">
      <c r="A807" s="278" t="s">
        <v>247</v>
      </c>
      <c r="B807" s="265" t="s">
        <v>333</v>
      </c>
      <c r="C807" s="80">
        <v>98</v>
      </c>
      <c r="D807" s="80">
        <v>103</v>
      </c>
      <c r="E807" s="80">
        <v>108</v>
      </c>
      <c r="F807" s="24"/>
      <c r="G807" s="22" t="s">
        <v>33</v>
      </c>
      <c r="H807" s="29">
        <v>288724610</v>
      </c>
      <c r="I807" s="17" t="s">
        <v>343</v>
      </c>
      <c r="J807" s="150">
        <f>C787+C790+C796+C799+C807+C802</f>
        <v>389.6</v>
      </c>
      <c r="K807" s="150">
        <f t="shared" ref="K807:L807" si="190">D787+D790+D796+D799+D807+D802</f>
        <v>411</v>
      </c>
      <c r="L807" s="150">
        <f t="shared" si="190"/>
        <v>432</v>
      </c>
    </row>
    <row r="808" spans="1:12" ht="18" customHeight="1" thickBot="1" x14ac:dyDescent="0.35">
      <c r="A808" s="276"/>
      <c r="B808" s="266"/>
      <c r="C808" s="80"/>
      <c r="D808" s="80"/>
      <c r="E808" s="80"/>
      <c r="F808" s="24"/>
      <c r="G808" s="22" t="s">
        <v>36</v>
      </c>
      <c r="H808" s="30"/>
      <c r="I808" s="17"/>
      <c r="J808" s="150">
        <f>C788+C791+C797+C800+C808+C803</f>
        <v>0</v>
      </c>
      <c r="K808" s="150">
        <f t="shared" ref="K808:L808" si="191">D788+D791+D797+D800+D808+D803</f>
        <v>0</v>
      </c>
      <c r="L808" s="150">
        <f t="shared" si="191"/>
        <v>0</v>
      </c>
    </row>
    <row r="809" spans="1:12" ht="19.95" customHeight="1" thickBot="1" x14ac:dyDescent="0.35">
      <c r="A809" s="277"/>
      <c r="B809" s="267"/>
      <c r="C809" s="81">
        <f>C807+C808</f>
        <v>98</v>
      </c>
      <c r="D809" s="81">
        <f t="shared" ref="D809" si="192">D807+D808</f>
        <v>103</v>
      </c>
      <c r="E809" s="81">
        <f t="shared" ref="E809" si="193">E807+E808</f>
        <v>108</v>
      </c>
      <c r="F809" s="23"/>
      <c r="G809" s="10" t="s">
        <v>38</v>
      </c>
      <c r="H809" s="30"/>
      <c r="I809" s="17"/>
      <c r="J809" s="154">
        <f>SUM(J807:J808)</f>
        <v>389.6</v>
      </c>
      <c r="K809" s="154">
        <f t="shared" ref="K809:L809" si="194">SUM(K807:K808)</f>
        <v>411</v>
      </c>
      <c r="L809" s="154">
        <f t="shared" si="194"/>
        <v>432</v>
      </c>
    </row>
    <row r="810" spans="1:12" ht="15" customHeight="1" thickBot="1" x14ac:dyDescent="0.35">
      <c r="A810" s="19"/>
      <c r="B810" s="25" t="s">
        <v>123</v>
      </c>
      <c r="C810" s="104"/>
      <c r="D810" s="104"/>
      <c r="E810" s="104"/>
      <c r="F810" s="9"/>
      <c r="G810" s="10"/>
      <c r="H810" s="29"/>
      <c r="I810" s="29"/>
    </row>
    <row r="811" spans="1:12" ht="15" thickBot="1" x14ac:dyDescent="0.35">
      <c r="A811" s="46"/>
      <c r="B811" s="47" t="s">
        <v>496</v>
      </c>
      <c r="C811" s="82">
        <f>C789+C792+C798+C801+C804+C809</f>
        <v>389.6</v>
      </c>
      <c r="D811" s="82">
        <f>D789+D792+D798+D801+D804+D809</f>
        <v>411</v>
      </c>
      <c r="E811" s="82">
        <f>E789+E792+E798+E801+E804+E809</f>
        <v>432</v>
      </c>
      <c r="F811" s="48"/>
      <c r="G811" s="49"/>
      <c r="H811" s="50"/>
      <c r="I811" s="51"/>
    </row>
    <row r="814" spans="1:12" ht="15" thickBot="1" x14ac:dyDescent="0.35">
      <c r="A814" s="52" t="s">
        <v>337</v>
      </c>
      <c r="B814" s="52"/>
      <c r="C814" s="52"/>
      <c r="D814" s="52"/>
      <c r="E814" s="53"/>
      <c r="F814" s="54"/>
      <c r="G814" s="54"/>
      <c r="H814" s="54"/>
    </row>
    <row r="815" spans="1:12" ht="46.2" thickBot="1" x14ac:dyDescent="0.35">
      <c r="A815" s="55" t="s">
        <v>5</v>
      </c>
      <c r="B815" s="56" t="s">
        <v>230</v>
      </c>
      <c r="C815" s="56" t="s">
        <v>24</v>
      </c>
      <c r="D815" s="56" t="s">
        <v>25</v>
      </c>
      <c r="E815" s="56" t="s">
        <v>26</v>
      </c>
      <c r="F815" s="56" t="s">
        <v>6</v>
      </c>
      <c r="G815" s="56" t="s">
        <v>32</v>
      </c>
      <c r="H815" s="56" t="s">
        <v>27</v>
      </c>
      <c r="I815" s="56" t="s">
        <v>50</v>
      </c>
    </row>
    <row r="816" spans="1:12" ht="15" thickBot="1" x14ac:dyDescent="0.35">
      <c r="A816" s="57">
        <v>1</v>
      </c>
      <c r="B816" s="58">
        <v>2</v>
      </c>
      <c r="C816" s="58">
        <v>3</v>
      </c>
      <c r="D816" s="58">
        <v>4</v>
      </c>
      <c r="E816" s="58">
        <v>5</v>
      </c>
      <c r="F816" s="58">
        <v>6</v>
      </c>
      <c r="G816" s="58">
        <v>7</v>
      </c>
      <c r="H816" s="58">
        <v>8</v>
      </c>
      <c r="I816" s="58">
        <v>9</v>
      </c>
    </row>
    <row r="817" spans="1:12" ht="27" thickBot="1" x14ac:dyDescent="0.35">
      <c r="A817" s="33" t="s">
        <v>30</v>
      </c>
      <c r="B817" s="34" t="s">
        <v>113</v>
      </c>
      <c r="C817" s="35"/>
      <c r="D817" s="35"/>
      <c r="E817" s="35"/>
      <c r="F817" s="36" t="s">
        <v>225</v>
      </c>
      <c r="G817" s="34"/>
      <c r="H817" s="35"/>
      <c r="I817" s="35"/>
    </row>
    <row r="818" spans="1:12" ht="15" thickBot="1" x14ac:dyDescent="0.35">
      <c r="A818" s="37" t="s">
        <v>29</v>
      </c>
      <c r="B818" s="38" t="s">
        <v>227</v>
      </c>
      <c r="C818" s="39"/>
      <c r="D818" s="39"/>
      <c r="E818" s="39"/>
      <c r="F818" s="40" t="s">
        <v>226</v>
      </c>
      <c r="G818" s="38"/>
      <c r="H818" s="39"/>
      <c r="I818" s="39"/>
    </row>
    <row r="819" spans="1:12" ht="15" customHeight="1" thickBot="1" x14ac:dyDescent="0.35">
      <c r="A819" s="278" t="s">
        <v>98</v>
      </c>
      <c r="B819" s="265" t="s">
        <v>339</v>
      </c>
      <c r="C819" s="22">
        <v>46.2</v>
      </c>
      <c r="D819" s="80">
        <v>49</v>
      </c>
      <c r="E819" s="80">
        <v>51</v>
      </c>
      <c r="F819" s="24"/>
      <c r="G819" s="22" t="s">
        <v>33</v>
      </c>
      <c r="H819" s="29">
        <v>288724610</v>
      </c>
      <c r="I819" s="17" t="s">
        <v>338</v>
      </c>
    </row>
    <row r="820" spans="1:12" ht="15" thickBot="1" x14ac:dyDescent="0.35">
      <c r="A820" s="276"/>
      <c r="B820" s="266"/>
      <c r="C820" s="22"/>
      <c r="D820" s="80"/>
      <c r="E820" s="80"/>
      <c r="F820" s="24"/>
      <c r="G820" s="22" t="s">
        <v>36</v>
      </c>
      <c r="H820" s="30"/>
      <c r="I820" s="17"/>
    </row>
    <row r="821" spans="1:12" ht="15" thickBot="1" x14ac:dyDescent="0.35">
      <c r="A821" s="277"/>
      <c r="B821" s="267"/>
      <c r="C821" s="10">
        <f>C819+C820</f>
        <v>46.2</v>
      </c>
      <c r="D821" s="81">
        <f t="shared" ref="D821" si="195">D819+D820</f>
        <v>49</v>
      </c>
      <c r="E821" s="81">
        <f t="shared" ref="E821" si="196">E819+E820</f>
        <v>51</v>
      </c>
      <c r="F821" s="23"/>
      <c r="G821" s="10" t="s">
        <v>38</v>
      </c>
      <c r="H821" s="30"/>
      <c r="I821" s="17"/>
    </row>
    <row r="822" spans="1:12" ht="15" customHeight="1" thickBot="1" x14ac:dyDescent="0.35">
      <c r="A822" s="278" t="s">
        <v>40</v>
      </c>
      <c r="B822" s="265" t="s">
        <v>340</v>
      </c>
      <c r="C822" s="80">
        <v>308</v>
      </c>
      <c r="D822" s="80">
        <v>323</v>
      </c>
      <c r="E822" s="80">
        <v>339</v>
      </c>
      <c r="F822" s="102"/>
      <c r="G822" s="22" t="s">
        <v>33</v>
      </c>
      <c r="H822" s="29">
        <v>288724610</v>
      </c>
      <c r="I822" s="17" t="s">
        <v>338</v>
      </c>
    </row>
    <row r="823" spans="1:12" ht="15" thickBot="1" x14ac:dyDescent="0.35">
      <c r="A823" s="276"/>
      <c r="B823" s="266"/>
      <c r="C823" s="80"/>
      <c r="D823" s="80"/>
      <c r="E823" s="80"/>
      <c r="F823" s="102"/>
      <c r="G823" s="22" t="s">
        <v>36</v>
      </c>
      <c r="H823" s="30"/>
      <c r="I823" s="17"/>
    </row>
    <row r="824" spans="1:12" ht="15" thickBot="1" x14ac:dyDescent="0.35">
      <c r="A824" s="277"/>
      <c r="B824" s="267"/>
      <c r="C824" s="81">
        <f t="shared" ref="C824" si="197">C822+C823</f>
        <v>308</v>
      </c>
      <c r="D824" s="81">
        <f t="shared" ref="D824" si="198">D822+D823</f>
        <v>323</v>
      </c>
      <c r="E824" s="81">
        <f t="shared" ref="E824" si="199">E822+E823</f>
        <v>339</v>
      </c>
      <c r="F824" s="103"/>
      <c r="G824" s="10" t="s">
        <v>38</v>
      </c>
      <c r="H824" s="30"/>
      <c r="I824" s="17"/>
    </row>
    <row r="825" spans="1:12" ht="15" customHeight="1" thickBot="1" x14ac:dyDescent="0.35">
      <c r="A825" s="278" t="s">
        <v>42</v>
      </c>
      <c r="B825" s="265" t="s">
        <v>341</v>
      </c>
      <c r="C825" s="80"/>
      <c r="D825" s="80"/>
      <c r="E825" s="80"/>
      <c r="F825" s="102"/>
      <c r="G825" s="22" t="s">
        <v>33</v>
      </c>
      <c r="H825" s="29">
        <v>288724610</v>
      </c>
      <c r="I825" s="17" t="s">
        <v>338</v>
      </c>
    </row>
    <row r="826" spans="1:12" ht="15" thickBot="1" x14ac:dyDescent="0.35">
      <c r="A826" s="276"/>
      <c r="B826" s="266"/>
      <c r="C826" s="80"/>
      <c r="D826" s="80"/>
      <c r="E826" s="80"/>
      <c r="F826" s="102"/>
      <c r="G826" s="22" t="s">
        <v>36</v>
      </c>
      <c r="H826" s="30"/>
      <c r="I826" s="17"/>
    </row>
    <row r="827" spans="1:12" ht="15" thickBot="1" x14ac:dyDescent="0.35">
      <c r="A827" s="277"/>
      <c r="B827" s="267"/>
      <c r="C827" s="81">
        <f t="shared" ref="C827" si="200">C825+C826</f>
        <v>0</v>
      </c>
      <c r="D827" s="81">
        <f t="shared" ref="D827" si="201">D825+D826</f>
        <v>0</v>
      </c>
      <c r="E827" s="81">
        <f t="shared" ref="E827" si="202">E825+E826</f>
        <v>0</v>
      </c>
      <c r="F827" s="103"/>
      <c r="G827" s="10" t="s">
        <v>38</v>
      </c>
      <c r="H827" s="30"/>
      <c r="I827" s="17"/>
    </row>
    <row r="828" spans="1:12" ht="15" customHeight="1" thickBot="1" x14ac:dyDescent="0.35">
      <c r="A828" s="278" t="s">
        <v>44</v>
      </c>
      <c r="B828" s="265" t="s">
        <v>342</v>
      </c>
      <c r="C828" s="80"/>
      <c r="D828" s="80"/>
      <c r="E828" s="80"/>
      <c r="F828" s="102"/>
      <c r="G828" s="22" t="s">
        <v>33</v>
      </c>
      <c r="H828" s="29">
        <v>288724610</v>
      </c>
      <c r="I828" s="17" t="s">
        <v>338</v>
      </c>
      <c r="J828" s="150">
        <f>C819+C822+C825+C828</f>
        <v>354.2</v>
      </c>
      <c r="K828" s="150">
        <f t="shared" ref="K828:L828" si="203">D819+D822+D825+D828</f>
        <v>372</v>
      </c>
      <c r="L828" s="150">
        <f t="shared" si="203"/>
        <v>390</v>
      </c>
    </row>
    <row r="829" spans="1:12" ht="15" thickBot="1" x14ac:dyDescent="0.35">
      <c r="A829" s="276"/>
      <c r="B829" s="266"/>
      <c r="C829" s="80"/>
      <c r="D829" s="80"/>
      <c r="E829" s="80"/>
      <c r="F829" s="102"/>
      <c r="G829" s="22" t="s">
        <v>36</v>
      </c>
      <c r="H829" s="30"/>
      <c r="I829" s="17"/>
      <c r="J829" s="150">
        <f>C820+C823+C826+C829</f>
        <v>0</v>
      </c>
      <c r="K829" s="150">
        <f t="shared" ref="K829:L829" si="204">D820+D823+D826+D829</f>
        <v>0</v>
      </c>
      <c r="L829" s="150">
        <f t="shared" si="204"/>
        <v>0</v>
      </c>
    </row>
    <row r="830" spans="1:12" ht="15" thickBot="1" x14ac:dyDescent="0.35">
      <c r="A830" s="277"/>
      <c r="B830" s="267"/>
      <c r="C830" s="81">
        <f t="shared" ref="C830" si="205">C828+C829</f>
        <v>0</v>
      </c>
      <c r="D830" s="81">
        <f t="shared" ref="D830" si="206">D828+D829</f>
        <v>0</v>
      </c>
      <c r="E830" s="81">
        <f t="shared" ref="E830" si="207">E828+E829</f>
        <v>0</v>
      </c>
      <c r="F830" s="103"/>
      <c r="G830" s="10" t="s">
        <v>38</v>
      </c>
      <c r="H830" s="30"/>
      <c r="I830" s="17"/>
      <c r="J830" s="154">
        <f>SUM(J828:J829)</f>
        <v>354.2</v>
      </c>
      <c r="K830" s="154">
        <f t="shared" ref="K830:L830" si="208">SUM(K828:K829)</f>
        <v>372</v>
      </c>
      <c r="L830" s="154">
        <f t="shared" si="208"/>
        <v>390</v>
      </c>
    </row>
    <row r="831" spans="1:12" ht="15" thickBot="1" x14ac:dyDescent="0.35">
      <c r="A831" s="19"/>
      <c r="B831" s="25" t="s">
        <v>105</v>
      </c>
      <c r="C831" s="104"/>
      <c r="D831" s="104"/>
      <c r="E831" s="104"/>
      <c r="F831" s="104"/>
      <c r="G831" s="10"/>
      <c r="H831" s="29"/>
      <c r="I831" s="29"/>
    </row>
    <row r="832" spans="1:12" ht="15" thickBot="1" x14ac:dyDescent="0.35">
      <c r="A832" s="46"/>
      <c r="B832" s="47" t="s">
        <v>495</v>
      </c>
      <c r="C832" s="82">
        <f>C821+C824+C827+C830</f>
        <v>354.2</v>
      </c>
      <c r="D832" s="82">
        <f>D821+D824+D827+D830</f>
        <v>372</v>
      </c>
      <c r="E832" s="82">
        <f>E821+E824+E827+E830</f>
        <v>390</v>
      </c>
      <c r="F832" s="48"/>
      <c r="G832" s="49"/>
      <c r="H832" s="50"/>
      <c r="I832" s="51"/>
    </row>
    <row r="835" spans="1:9" ht="34.200000000000003" customHeight="1" thickBot="1" x14ac:dyDescent="0.35">
      <c r="A835" s="274" t="s">
        <v>344</v>
      </c>
      <c r="B835" s="274"/>
      <c r="C835" s="274"/>
      <c r="D835" s="274"/>
      <c r="E835" s="274"/>
      <c r="F835" s="274"/>
      <c r="G835" s="274"/>
      <c r="H835" s="274"/>
      <c r="I835" s="274"/>
    </row>
    <row r="836" spans="1:9" ht="46.2" thickBot="1" x14ac:dyDescent="0.35">
      <c r="A836" s="55" t="s">
        <v>5</v>
      </c>
      <c r="B836" s="56" t="s">
        <v>230</v>
      </c>
      <c r="C836" s="56" t="s">
        <v>24</v>
      </c>
      <c r="D836" s="56" t="s">
        <v>25</v>
      </c>
      <c r="E836" s="56" t="s">
        <v>26</v>
      </c>
      <c r="F836" s="56" t="s">
        <v>6</v>
      </c>
      <c r="G836" s="56" t="s">
        <v>32</v>
      </c>
      <c r="H836" s="56" t="s">
        <v>27</v>
      </c>
      <c r="I836" s="56" t="s">
        <v>50</v>
      </c>
    </row>
    <row r="837" spans="1:9" ht="15" thickBot="1" x14ac:dyDescent="0.35">
      <c r="A837" s="57">
        <v>1</v>
      </c>
      <c r="B837" s="58">
        <v>2</v>
      </c>
      <c r="C837" s="58">
        <v>3</v>
      </c>
      <c r="D837" s="58">
        <v>4</v>
      </c>
      <c r="E837" s="58">
        <v>5</v>
      </c>
      <c r="F837" s="58">
        <v>6</v>
      </c>
      <c r="G837" s="58">
        <v>7</v>
      </c>
      <c r="H837" s="58">
        <v>8</v>
      </c>
      <c r="I837" s="58">
        <v>9</v>
      </c>
    </row>
    <row r="838" spans="1:9" ht="27" thickBot="1" x14ac:dyDescent="0.35">
      <c r="A838" s="33" t="s">
        <v>30</v>
      </c>
      <c r="B838" s="34" t="s">
        <v>345</v>
      </c>
      <c r="C838" s="35"/>
      <c r="D838" s="35"/>
      <c r="E838" s="35"/>
      <c r="F838" s="36" t="s">
        <v>157</v>
      </c>
      <c r="G838" s="34"/>
      <c r="H838" s="35"/>
      <c r="I838" s="35"/>
    </row>
    <row r="839" spans="1:9" ht="28.2" customHeight="1" thickBot="1" x14ac:dyDescent="0.35">
      <c r="A839" s="37" t="s">
        <v>29</v>
      </c>
      <c r="B839" s="38" t="s">
        <v>346</v>
      </c>
      <c r="C839" s="39"/>
      <c r="D839" s="39"/>
      <c r="E839" s="39"/>
      <c r="F839" s="40" t="s">
        <v>159</v>
      </c>
      <c r="G839" s="38"/>
      <c r="H839" s="39"/>
      <c r="I839" s="39"/>
    </row>
    <row r="840" spans="1:9" ht="15" customHeight="1" thickBot="1" x14ac:dyDescent="0.35">
      <c r="A840" s="262" t="s">
        <v>98</v>
      </c>
      <c r="B840" s="265" t="s">
        <v>348</v>
      </c>
      <c r="C840" s="80">
        <v>331.7</v>
      </c>
      <c r="D840" s="80">
        <v>341</v>
      </c>
      <c r="E840" s="80">
        <v>358</v>
      </c>
      <c r="F840" s="24" t="s">
        <v>389</v>
      </c>
      <c r="G840" s="22" t="s">
        <v>33</v>
      </c>
      <c r="H840" s="29">
        <v>288724610</v>
      </c>
      <c r="I840" s="17" t="s">
        <v>643</v>
      </c>
    </row>
    <row r="841" spans="1:9" ht="15" thickBot="1" x14ac:dyDescent="0.35">
      <c r="A841" s="263"/>
      <c r="B841" s="266"/>
      <c r="C841" s="80"/>
      <c r="D841" s="80"/>
      <c r="E841" s="80"/>
      <c r="F841" s="24" t="s">
        <v>390</v>
      </c>
      <c r="G841" s="22" t="s">
        <v>35</v>
      </c>
      <c r="H841" s="29"/>
      <c r="I841" s="17"/>
    </row>
    <row r="842" spans="1:9" ht="15" thickBot="1" x14ac:dyDescent="0.35">
      <c r="A842" s="263"/>
      <c r="B842" s="266"/>
      <c r="C842" s="80"/>
      <c r="D842" s="80"/>
      <c r="E842" s="80"/>
      <c r="F842" s="24"/>
      <c r="G842" s="22" t="s">
        <v>100</v>
      </c>
      <c r="H842" s="29"/>
      <c r="I842" s="17"/>
    </row>
    <row r="843" spans="1:9" ht="15" thickBot="1" x14ac:dyDescent="0.35">
      <c r="A843" s="263"/>
      <c r="B843" s="266"/>
      <c r="C843" s="80">
        <v>382.3</v>
      </c>
      <c r="D843" s="80">
        <v>401</v>
      </c>
      <c r="E843" s="80">
        <v>421</v>
      </c>
      <c r="F843" s="24"/>
      <c r="G843" s="22" t="s">
        <v>347</v>
      </c>
      <c r="H843" s="29"/>
      <c r="I843" s="17"/>
    </row>
    <row r="844" spans="1:9" ht="15" thickBot="1" x14ac:dyDescent="0.35">
      <c r="A844" s="263"/>
      <c r="B844" s="266"/>
      <c r="C844" s="80">
        <v>200</v>
      </c>
      <c r="D844" s="80"/>
      <c r="E844" s="80"/>
      <c r="F844" s="24"/>
      <c r="G844" s="22" t="s">
        <v>36</v>
      </c>
      <c r="H844" s="30"/>
      <c r="I844" s="17"/>
    </row>
    <row r="845" spans="1:9" ht="15" customHeight="1" thickBot="1" x14ac:dyDescent="0.35">
      <c r="A845" s="264"/>
      <c r="B845" s="267"/>
      <c r="C845" s="81">
        <f>SUM(C840:C844)</f>
        <v>914</v>
      </c>
      <c r="D845" s="81">
        <f t="shared" ref="D845" si="209">SUM(D840:D844)</f>
        <v>742</v>
      </c>
      <c r="E845" s="81">
        <f>SUM(E840:E844)</f>
        <v>779</v>
      </c>
      <c r="F845" s="23"/>
      <c r="G845" s="10" t="s">
        <v>38</v>
      </c>
      <c r="H845" s="30"/>
      <c r="I845" s="17"/>
    </row>
    <row r="846" spans="1:9" ht="27" thickBot="1" x14ac:dyDescent="0.35">
      <c r="A846" s="33" t="s">
        <v>30</v>
      </c>
      <c r="B846" s="34" t="s">
        <v>345</v>
      </c>
      <c r="C846" s="35"/>
      <c r="D846" s="35"/>
      <c r="E846" s="35"/>
      <c r="F846" s="36" t="s">
        <v>157</v>
      </c>
      <c r="G846" s="34"/>
      <c r="H846" s="35"/>
      <c r="I846" s="35"/>
    </row>
    <row r="847" spans="1:9" ht="19.8" customHeight="1" thickBot="1" x14ac:dyDescent="0.35">
      <c r="A847" s="37" t="s">
        <v>51</v>
      </c>
      <c r="B847" s="38" t="s">
        <v>349</v>
      </c>
      <c r="C847" s="39"/>
      <c r="D847" s="39"/>
      <c r="E847" s="39"/>
      <c r="F847" s="40" t="s">
        <v>162</v>
      </c>
      <c r="G847" s="38"/>
      <c r="H847" s="39"/>
      <c r="I847" s="39"/>
    </row>
    <row r="848" spans="1:9" ht="15" customHeight="1" thickBot="1" x14ac:dyDescent="0.35">
      <c r="A848" s="262" t="s">
        <v>54</v>
      </c>
      <c r="B848" s="265" t="s">
        <v>585</v>
      </c>
      <c r="C848" s="80">
        <v>164</v>
      </c>
      <c r="D848" s="80">
        <v>172</v>
      </c>
      <c r="E848" s="80">
        <v>180</v>
      </c>
      <c r="F848" s="24" t="s">
        <v>385</v>
      </c>
      <c r="G848" s="22" t="s">
        <v>33</v>
      </c>
      <c r="H848" s="29">
        <v>288724610</v>
      </c>
      <c r="I848" s="17" t="s">
        <v>643</v>
      </c>
    </row>
    <row r="849" spans="1:9" ht="15" thickBot="1" x14ac:dyDescent="0.35">
      <c r="A849" s="263"/>
      <c r="B849" s="266"/>
      <c r="C849" s="80"/>
      <c r="D849" s="80"/>
      <c r="E849" s="80"/>
      <c r="F849" s="24" t="s">
        <v>386</v>
      </c>
      <c r="G849" s="22" t="s">
        <v>35</v>
      </c>
      <c r="H849" s="29"/>
      <c r="I849" s="17"/>
    </row>
    <row r="850" spans="1:9" ht="15" thickBot="1" x14ac:dyDescent="0.35">
      <c r="A850" s="263"/>
      <c r="B850" s="266"/>
      <c r="C850" s="80"/>
      <c r="D850" s="80"/>
      <c r="E850" s="80"/>
      <c r="F850" s="24" t="s">
        <v>165</v>
      </c>
      <c r="G850" s="22" t="s">
        <v>100</v>
      </c>
      <c r="H850" s="29"/>
      <c r="I850" s="17"/>
    </row>
    <row r="851" spans="1:9" ht="15" customHeight="1" thickBot="1" x14ac:dyDescent="0.35">
      <c r="A851" s="263"/>
      <c r="B851" s="266"/>
      <c r="C851" s="80">
        <v>200</v>
      </c>
      <c r="D851" s="80">
        <v>210</v>
      </c>
      <c r="E851" s="80">
        <v>220</v>
      </c>
      <c r="F851" s="24"/>
      <c r="G851" s="22" t="s">
        <v>347</v>
      </c>
      <c r="H851" s="29"/>
      <c r="I851" s="17"/>
    </row>
    <row r="852" spans="1:9" ht="15" thickBot="1" x14ac:dyDescent="0.35">
      <c r="A852" s="263"/>
      <c r="B852" s="266"/>
      <c r="C852" s="80"/>
      <c r="D852" s="80"/>
      <c r="E852" s="80"/>
      <c r="F852" s="24"/>
      <c r="G852" s="22" t="s">
        <v>36</v>
      </c>
      <c r="H852" s="30"/>
      <c r="I852" s="17"/>
    </row>
    <row r="853" spans="1:9" ht="33.6" customHeight="1" thickBot="1" x14ac:dyDescent="0.35">
      <c r="A853" s="264"/>
      <c r="B853" s="267"/>
      <c r="C853" s="81">
        <f>SUM(C848:C852)</f>
        <v>364</v>
      </c>
      <c r="D853" s="81">
        <f t="shared" ref="D853" si="210">SUM(D848:D852)</f>
        <v>382</v>
      </c>
      <c r="E853" s="81">
        <f>SUM(E848:E852)</f>
        <v>400</v>
      </c>
      <c r="F853" s="23"/>
      <c r="G853" s="10" t="s">
        <v>38</v>
      </c>
      <c r="H853" s="30"/>
      <c r="I853" s="17"/>
    </row>
    <row r="854" spans="1:9" ht="15" customHeight="1" thickBot="1" x14ac:dyDescent="0.35">
      <c r="A854" s="262" t="s">
        <v>55</v>
      </c>
      <c r="B854" s="265" t="s">
        <v>586</v>
      </c>
      <c r="C854" s="12"/>
      <c r="D854" s="12"/>
      <c r="E854" s="12"/>
      <c r="F854" s="66" t="s">
        <v>387</v>
      </c>
      <c r="G854" s="12" t="s">
        <v>33</v>
      </c>
      <c r="H854" s="73">
        <v>288724610</v>
      </c>
      <c r="I854" s="67" t="s">
        <v>254</v>
      </c>
    </row>
    <row r="855" spans="1:9" ht="15" thickBot="1" x14ac:dyDescent="0.35">
      <c r="A855" s="263"/>
      <c r="B855" s="266"/>
      <c r="C855" s="22"/>
      <c r="D855" s="22"/>
      <c r="E855" s="22"/>
      <c r="F855" s="24" t="s">
        <v>388</v>
      </c>
      <c r="G855" s="22" t="s">
        <v>35</v>
      </c>
      <c r="H855" s="29"/>
      <c r="I855" s="17"/>
    </row>
    <row r="856" spans="1:9" ht="15" thickBot="1" x14ac:dyDescent="0.35">
      <c r="A856" s="263"/>
      <c r="B856" s="266"/>
      <c r="C856" s="22"/>
      <c r="D856" s="22"/>
      <c r="E856" s="22"/>
      <c r="F856" s="24"/>
      <c r="G856" s="22" t="s">
        <v>100</v>
      </c>
      <c r="H856" s="29"/>
      <c r="I856" s="17"/>
    </row>
    <row r="857" spans="1:9" ht="15" thickBot="1" x14ac:dyDescent="0.35">
      <c r="A857" s="263"/>
      <c r="B857" s="266"/>
      <c r="C857" s="22"/>
      <c r="D857" s="22"/>
      <c r="E857" s="22"/>
      <c r="F857" s="24"/>
      <c r="G857" s="22" t="s">
        <v>347</v>
      </c>
      <c r="H857" s="29"/>
      <c r="I857" s="17"/>
    </row>
    <row r="858" spans="1:9" ht="15" thickBot="1" x14ac:dyDescent="0.35">
      <c r="A858" s="263"/>
      <c r="B858" s="266"/>
      <c r="C858" s="22"/>
      <c r="D858" s="22"/>
      <c r="E858" s="22"/>
      <c r="F858" s="24"/>
      <c r="G858" s="22" t="s">
        <v>36</v>
      </c>
      <c r="H858" s="30"/>
      <c r="I858" s="17"/>
    </row>
    <row r="859" spans="1:9" ht="15" customHeight="1" thickBot="1" x14ac:dyDescent="0.35">
      <c r="A859" s="264"/>
      <c r="B859" s="267"/>
      <c r="C859" s="10">
        <f t="shared" ref="C859" si="211">SUM(C854:C858)</f>
        <v>0</v>
      </c>
      <c r="D859" s="10">
        <f t="shared" ref="D859" si="212">SUM(D854:D858)</f>
        <v>0</v>
      </c>
      <c r="E859" s="10">
        <f>SUM(E854:E858)</f>
        <v>0</v>
      </c>
      <c r="F859" s="23"/>
      <c r="G859" s="10" t="s">
        <v>38</v>
      </c>
      <c r="H859" s="30"/>
      <c r="I859" s="17"/>
    </row>
    <row r="860" spans="1:9" ht="27" thickBot="1" x14ac:dyDescent="0.35">
      <c r="A860" s="33" t="s">
        <v>30</v>
      </c>
      <c r="B860" s="34" t="s">
        <v>345</v>
      </c>
      <c r="C860" s="35"/>
      <c r="D860" s="35"/>
      <c r="E860" s="35"/>
      <c r="F860" s="36" t="s">
        <v>157</v>
      </c>
      <c r="G860" s="34"/>
      <c r="H860" s="35"/>
      <c r="I860" s="35"/>
    </row>
    <row r="861" spans="1:9" ht="27" thickBot="1" x14ac:dyDescent="0.35">
      <c r="A861" s="37" t="s">
        <v>271</v>
      </c>
      <c r="B861" s="38" t="s">
        <v>351</v>
      </c>
      <c r="C861" s="39"/>
      <c r="D861" s="39"/>
      <c r="E861" s="39"/>
      <c r="F861" s="40" t="s">
        <v>350</v>
      </c>
      <c r="G861" s="38"/>
      <c r="H861" s="39"/>
      <c r="I861" s="39"/>
    </row>
    <row r="862" spans="1:9" ht="15" customHeight="1" thickBot="1" x14ac:dyDescent="0.35">
      <c r="A862" s="262" t="s">
        <v>272</v>
      </c>
      <c r="B862" s="265" t="s">
        <v>587</v>
      </c>
      <c r="C862" s="22"/>
      <c r="D862" s="22"/>
      <c r="E862" s="22"/>
      <c r="F862" s="24"/>
      <c r="G862" s="22" t="s">
        <v>33</v>
      </c>
      <c r="H862" s="29">
        <v>288724610</v>
      </c>
      <c r="I862" s="17" t="s">
        <v>254</v>
      </c>
    </row>
    <row r="863" spans="1:9" ht="15" thickBot="1" x14ac:dyDescent="0.35">
      <c r="A863" s="263"/>
      <c r="B863" s="266"/>
      <c r="C863" s="22"/>
      <c r="D863" s="22"/>
      <c r="E863" s="22"/>
      <c r="F863" s="24"/>
      <c r="G863" s="22" t="s">
        <v>35</v>
      </c>
      <c r="H863" s="29"/>
      <c r="I863" s="17"/>
    </row>
    <row r="864" spans="1:9" ht="15" thickBot="1" x14ac:dyDescent="0.35">
      <c r="A864" s="263"/>
      <c r="B864" s="266"/>
      <c r="C864" s="22"/>
      <c r="D864" s="22"/>
      <c r="E864" s="22"/>
      <c r="F864" s="24"/>
      <c r="G864" s="22" t="s">
        <v>100</v>
      </c>
      <c r="H864" s="29"/>
      <c r="I864" s="17"/>
    </row>
    <row r="865" spans="1:9" ht="15" thickBot="1" x14ac:dyDescent="0.35">
      <c r="A865" s="263"/>
      <c r="B865" s="266"/>
      <c r="C865" s="22"/>
      <c r="D865" s="22"/>
      <c r="E865" s="22"/>
      <c r="F865" s="24"/>
      <c r="G865" s="22" t="s">
        <v>347</v>
      </c>
      <c r="H865" s="29"/>
      <c r="I865" s="17"/>
    </row>
    <row r="866" spans="1:9" ht="15" thickBot="1" x14ac:dyDescent="0.35">
      <c r="A866" s="263"/>
      <c r="B866" s="266"/>
      <c r="C866" s="22"/>
      <c r="D866" s="22"/>
      <c r="E866" s="22"/>
      <c r="F866" s="24"/>
      <c r="G866" s="22" t="s">
        <v>36</v>
      </c>
      <c r="H866" s="30"/>
      <c r="I866" s="17"/>
    </row>
    <row r="867" spans="1:9" ht="15" thickBot="1" x14ac:dyDescent="0.35">
      <c r="A867" s="264"/>
      <c r="B867" s="267"/>
      <c r="C867" s="10">
        <f t="shared" ref="C867" si="213">SUM(C862:C866)</f>
        <v>0</v>
      </c>
      <c r="D867" s="10">
        <f t="shared" ref="D867" si="214">SUM(D862:D866)</f>
        <v>0</v>
      </c>
      <c r="E867" s="10">
        <f>SUM(E862:E866)</f>
        <v>0</v>
      </c>
      <c r="F867" s="23"/>
      <c r="G867" s="10" t="s">
        <v>38</v>
      </c>
      <c r="H867" s="30"/>
      <c r="I867" s="17"/>
    </row>
    <row r="868" spans="1:9" ht="41.4" customHeight="1" thickBot="1" x14ac:dyDescent="0.35">
      <c r="A868" s="33" t="s">
        <v>30</v>
      </c>
      <c r="B868" s="34" t="s">
        <v>345</v>
      </c>
      <c r="C868" s="35"/>
      <c r="D868" s="35"/>
      <c r="E868" s="35"/>
      <c r="F868" s="36" t="s">
        <v>157</v>
      </c>
      <c r="G868" s="34"/>
      <c r="H868" s="35"/>
      <c r="I868" s="35"/>
    </row>
    <row r="869" spans="1:9" ht="35.4" customHeight="1" thickBot="1" x14ac:dyDescent="0.35">
      <c r="A869" s="37" t="s">
        <v>352</v>
      </c>
      <c r="B869" s="38" t="s">
        <v>169</v>
      </c>
      <c r="C869" s="39"/>
      <c r="D869" s="39"/>
      <c r="E869" s="39"/>
      <c r="F869" s="40" t="s">
        <v>168</v>
      </c>
      <c r="G869" s="38"/>
      <c r="H869" s="39"/>
      <c r="I869" s="39"/>
    </row>
    <row r="870" spans="1:9" ht="15" customHeight="1" thickBot="1" x14ac:dyDescent="0.35">
      <c r="A870" s="262" t="s">
        <v>353</v>
      </c>
      <c r="B870" s="265" t="s">
        <v>588</v>
      </c>
      <c r="C870" s="22"/>
      <c r="D870" s="22"/>
      <c r="E870" s="22"/>
      <c r="F870" s="24"/>
      <c r="G870" s="22" t="s">
        <v>33</v>
      </c>
      <c r="H870" s="29">
        <v>288724610</v>
      </c>
      <c r="I870" s="17" t="s">
        <v>254</v>
      </c>
    </row>
    <row r="871" spans="1:9" ht="15" thickBot="1" x14ac:dyDescent="0.35">
      <c r="A871" s="263"/>
      <c r="B871" s="266"/>
      <c r="C871" s="22"/>
      <c r="D871" s="22"/>
      <c r="E871" s="22"/>
      <c r="F871" s="24"/>
      <c r="G871" s="22" t="s">
        <v>35</v>
      </c>
      <c r="H871" s="29"/>
      <c r="I871" s="17"/>
    </row>
    <row r="872" spans="1:9" ht="21.6" customHeight="1" thickBot="1" x14ac:dyDescent="0.35">
      <c r="A872" s="263"/>
      <c r="B872" s="266"/>
      <c r="C872" s="22"/>
      <c r="D872" s="22"/>
      <c r="E872" s="22"/>
      <c r="F872" s="24"/>
      <c r="G872" s="22" t="s">
        <v>100</v>
      </c>
      <c r="H872" s="29"/>
      <c r="I872" s="17"/>
    </row>
    <row r="873" spans="1:9" ht="15" customHeight="1" thickBot="1" x14ac:dyDescent="0.35">
      <c r="A873" s="263"/>
      <c r="B873" s="266"/>
      <c r="C873" s="22"/>
      <c r="D873" s="22"/>
      <c r="E873" s="22"/>
      <c r="F873" s="24"/>
      <c r="G873" s="22" t="s">
        <v>347</v>
      </c>
      <c r="H873" s="29"/>
      <c r="I873" s="17"/>
    </row>
    <row r="874" spans="1:9" ht="15" thickBot="1" x14ac:dyDescent="0.35">
      <c r="A874" s="263"/>
      <c r="B874" s="266"/>
      <c r="C874" s="22"/>
      <c r="D874" s="22"/>
      <c r="E874" s="22"/>
      <c r="F874" s="24"/>
      <c r="G874" s="22" t="s">
        <v>36</v>
      </c>
      <c r="H874" s="30"/>
      <c r="I874" s="17"/>
    </row>
    <row r="875" spans="1:9" ht="19.8" customHeight="1" thickBot="1" x14ac:dyDescent="0.35">
      <c r="A875" s="264"/>
      <c r="B875" s="267"/>
      <c r="C875" s="10">
        <f t="shared" ref="C875" si="215">SUM(C870:C874)</f>
        <v>0</v>
      </c>
      <c r="D875" s="10">
        <f t="shared" ref="D875" si="216">SUM(D870:D874)</f>
        <v>0</v>
      </c>
      <c r="E875" s="10">
        <f>SUM(E870:E874)</f>
        <v>0</v>
      </c>
      <c r="F875" s="23"/>
      <c r="G875" s="10" t="s">
        <v>38</v>
      </c>
      <c r="H875" s="30"/>
      <c r="I875" s="17"/>
    </row>
    <row r="876" spans="1:9" ht="36" customHeight="1" thickBot="1" x14ac:dyDescent="0.35">
      <c r="A876" s="33" t="s">
        <v>30</v>
      </c>
      <c r="B876" s="34" t="s">
        <v>345</v>
      </c>
      <c r="C876" s="35"/>
      <c r="D876" s="35"/>
      <c r="E876" s="35"/>
      <c r="F876" s="36" t="s">
        <v>157</v>
      </c>
      <c r="G876" s="34"/>
      <c r="H876" s="35"/>
      <c r="I876" s="35"/>
    </row>
    <row r="877" spans="1:9" ht="49.8" customHeight="1" thickBot="1" x14ac:dyDescent="0.35">
      <c r="A877" s="37" t="s">
        <v>354</v>
      </c>
      <c r="B877" s="110" t="s">
        <v>635</v>
      </c>
      <c r="C877" s="39"/>
      <c r="D877" s="39"/>
      <c r="E877" s="39"/>
      <c r="F877" s="40" t="s">
        <v>356</v>
      </c>
      <c r="G877" s="38"/>
      <c r="H877" s="39"/>
      <c r="I877" s="39"/>
    </row>
    <row r="878" spans="1:9" ht="15" customHeight="1" thickBot="1" x14ac:dyDescent="0.35">
      <c r="A878" s="262" t="s">
        <v>355</v>
      </c>
      <c r="B878" s="265" t="s">
        <v>357</v>
      </c>
      <c r="C878" s="22">
        <v>2048.3000000000002</v>
      </c>
      <c r="D878" s="80">
        <v>2000</v>
      </c>
      <c r="E878" s="80"/>
      <c r="F878" s="24"/>
      <c r="G878" s="22" t="s">
        <v>33</v>
      </c>
      <c r="H878" s="29">
        <v>288724610</v>
      </c>
      <c r="I878" s="17" t="s">
        <v>644</v>
      </c>
    </row>
    <row r="879" spans="1:9" ht="15" customHeight="1" thickBot="1" x14ac:dyDescent="0.35">
      <c r="A879" s="263"/>
      <c r="B879" s="266"/>
      <c r="C879" s="22"/>
      <c r="D879" s="80"/>
      <c r="E879" s="80"/>
      <c r="F879" s="24"/>
      <c r="G879" s="22" t="s">
        <v>35</v>
      </c>
      <c r="H879" s="29"/>
      <c r="I879" s="17"/>
    </row>
    <row r="880" spans="1:9" ht="15" thickBot="1" x14ac:dyDescent="0.35">
      <c r="A880" s="263"/>
      <c r="B880" s="266"/>
      <c r="C880" s="22"/>
      <c r="D880" s="80"/>
      <c r="E880" s="80"/>
      <c r="F880" s="24"/>
      <c r="G880" s="22" t="s">
        <v>100</v>
      </c>
      <c r="H880" s="29"/>
      <c r="I880" s="17"/>
    </row>
    <row r="881" spans="1:9" ht="15" thickBot="1" x14ac:dyDescent="0.35">
      <c r="A881" s="263"/>
      <c r="B881" s="266"/>
      <c r="C881" s="22"/>
      <c r="D881" s="80"/>
      <c r="E881" s="80"/>
      <c r="F881" s="24"/>
      <c r="G881" s="22" t="s">
        <v>347</v>
      </c>
      <c r="H881" s="29"/>
      <c r="I881" s="17"/>
    </row>
    <row r="882" spans="1:9" ht="15" thickBot="1" x14ac:dyDescent="0.35">
      <c r="A882" s="263"/>
      <c r="B882" s="266"/>
      <c r="C882" s="22"/>
      <c r="D882" s="80"/>
      <c r="E882" s="80"/>
      <c r="F882" s="24"/>
      <c r="G882" s="22" t="s">
        <v>36</v>
      </c>
      <c r="H882" s="30"/>
      <c r="I882" s="17"/>
    </row>
    <row r="883" spans="1:9" ht="27" customHeight="1" thickBot="1" x14ac:dyDescent="0.35">
      <c r="A883" s="264"/>
      <c r="B883" s="267"/>
      <c r="C883" s="10">
        <f t="shared" ref="C883" si="217">SUM(C878:C882)</f>
        <v>2048.3000000000002</v>
      </c>
      <c r="D883" s="81">
        <f t="shared" ref="D883" si="218">SUM(D878:D882)</f>
        <v>2000</v>
      </c>
      <c r="E883" s="81">
        <f>SUM(E878:E882)</f>
        <v>0</v>
      </c>
      <c r="F883" s="23"/>
      <c r="G883" s="10" t="s">
        <v>38</v>
      </c>
      <c r="H883" s="30"/>
      <c r="I883" s="17"/>
    </row>
    <row r="884" spans="1:9" ht="15" customHeight="1" thickBot="1" x14ac:dyDescent="0.35">
      <c r="A884" s="262" t="s">
        <v>358</v>
      </c>
      <c r="B884" s="265" t="s">
        <v>359</v>
      </c>
      <c r="C884" s="22"/>
      <c r="D884" s="22"/>
      <c r="E884" s="22"/>
      <c r="F884" s="23"/>
      <c r="G884" s="10"/>
      <c r="H884" s="30"/>
      <c r="I884" s="17" t="s">
        <v>643</v>
      </c>
    </row>
    <row r="885" spans="1:9" ht="15" thickBot="1" x14ac:dyDescent="0.35">
      <c r="A885" s="263"/>
      <c r="B885" s="266"/>
      <c r="C885" s="22"/>
      <c r="D885" s="22"/>
      <c r="E885" s="22"/>
      <c r="F885" s="23"/>
      <c r="G885" s="10"/>
      <c r="H885" s="30"/>
      <c r="I885" s="17"/>
    </row>
    <row r="886" spans="1:9" ht="15" thickBot="1" x14ac:dyDescent="0.35">
      <c r="A886" s="263"/>
      <c r="B886" s="266"/>
      <c r="C886" s="22"/>
      <c r="D886" s="22"/>
      <c r="E886" s="22"/>
      <c r="F886" s="23"/>
      <c r="G886" s="10"/>
      <c r="H886" s="30"/>
      <c r="I886" s="17"/>
    </row>
    <row r="887" spans="1:9" ht="15" thickBot="1" x14ac:dyDescent="0.35">
      <c r="A887" s="263"/>
      <c r="B887" s="266"/>
      <c r="C887" s="22"/>
      <c r="D887" s="22"/>
      <c r="E887" s="22"/>
      <c r="F887" s="23"/>
      <c r="G887" s="10"/>
      <c r="H887" s="30"/>
      <c r="I887" s="17"/>
    </row>
    <row r="888" spans="1:9" ht="15" customHeight="1" thickBot="1" x14ac:dyDescent="0.35">
      <c r="A888" s="263"/>
      <c r="B888" s="266"/>
      <c r="C888" s="22"/>
      <c r="D888" s="22"/>
      <c r="E888" s="22"/>
      <c r="F888" s="23"/>
      <c r="G888" s="10"/>
      <c r="H888" s="30"/>
      <c r="I888" s="17"/>
    </row>
    <row r="889" spans="1:9" ht="20.399999999999999" customHeight="1" thickBot="1" x14ac:dyDescent="0.35">
      <c r="A889" s="264"/>
      <c r="B889" s="267"/>
      <c r="C889" s="10">
        <f t="shared" ref="C889:D889" si="219">SUM(C884:C888)</f>
        <v>0</v>
      </c>
      <c r="D889" s="10">
        <f t="shared" si="219"/>
        <v>0</v>
      </c>
      <c r="E889" s="10">
        <f>SUM(E884:E888)</f>
        <v>0</v>
      </c>
      <c r="F889" s="23"/>
      <c r="G889" s="10"/>
      <c r="H889" s="30"/>
      <c r="I889" s="17"/>
    </row>
    <row r="890" spans="1:9" ht="26.4" customHeight="1" thickBot="1" x14ac:dyDescent="0.35">
      <c r="A890" s="19"/>
      <c r="B890" s="25" t="s">
        <v>105</v>
      </c>
      <c r="C890" s="9"/>
      <c r="D890" s="9"/>
      <c r="E890" s="9"/>
      <c r="F890" s="9"/>
      <c r="G890" s="10"/>
      <c r="H890" s="29"/>
      <c r="I890" s="29"/>
    </row>
    <row r="891" spans="1:9" ht="27" thickBot="1" x14ac:dyDescent="0.35">
      <c r="A891" s="33" t="s">
        <v>106</v>
      </c>
      <c r="B891" s="34" t="s">
        <v>360</v>
      </c>
      <c r="C891" s="35"/>
      <c r="D891" s="35"/>
      <c r="E891" s="35"/>
      <c r="F891" s="36" t="s">
        <v>175</v>
      </c>
      <c r="G891" s="34"/>
      <c r="H891" s="35"/>
      <c r="I891" s="35"/>
    </row>
    <row r="892" spans="1:9" ht="36.6" customHeight="1" thickBot="1" x14ac:dyDescent="0.35">
      <c r="A892" s="37" t="s">
        <v>107</v>
      </c>
      <c r="B892" s="38" t="s">
        <v>361</v>
      </c>
      <c r="C892" s="39"/>
      <c r="D892" s="39"/>
      <c r="E892" s="39"/>
      <c r="F892" s="40" t="s">
        <v>177</v>
      </c>
      <c r="G892" s="38"/>
      <c r="H892" s="39"/>
      <c r="I892" s="39"/>
    </row>
    <row r="893" spans="1:9" ht="15" customHeight="1" thickBot="1" x14ac:dyDescent="0.35">
      <c r="A893" s="262" t="s">
        <v>110</v>
      </c>
      <c r="B893" s="265" t="s">
        <v>584</v>
      </c>
      <c r="C893" s="22"/>
      <c r="D893" s="22"/>
      <c r="E893" s="22"/>
      <c r="F893" s="24"/>
      <c r="G893" s="22" t="s">
        <v>33</v>
      </c>
      <c r="H893" s="29">
        <v>288724610</v>
      </c>
      <c r="I893" s="17" t="s">
        <v>254</v>
      </c>
    </row>
    <row r="894" spans="1:9" ht="15" customHeight="1" thickBot="1" x14ac:dyDescent="0.35">
      <c r="A894" s="263"/>
      <c r="B894" s="266"/>
      <c r="C894" s="22"/>
      <c r="D894" s="22"/>
      <c r="E894" s="22"/>
      <c r="F894" s="24"/>
      <c r="G894" s="22" t="s">
        <v>35</v>
      </c>
      <c r="H894" s="29"/>
      <c r="I894" s="17"/>
    </row>
    <row r="895" spans="1:9" ht="15" thickBot="1" x14ac:dyDescent="0.35">
      <c r="A895" s="263"/>
      <c r="B895" s="266"/>
      <c r="C895" s="22"/>
      <c r="D895" s="22"/>
      <c r="E895" s="22"/>
      <c r="F895" s="24"/>
      <c r="G895" s="22" t="s">
        <v>100</v>
      </c>
      <c r="H895" s="29"/>
      <c r="I895" s="17"/>
    </row>
    <row r="896" spans="1:9" ht="21" customHeight="1" thickBot="1" x14ac:dyDescent="0.35">
      <c r="A896" s="263"/>
      <c r="B896" s="266"/>
      <c r="C896" s="22"/>
      <c r="D896" s="22"/>
      <c r="E896" s="22"/>
      <c r="F896" s="24"/>
      <c r="G896" s="22" t="s">
        <v>347</v>
      </c>
      <c r="H896" s="29"/>
      <c r="I896" s="17"/>
    </row>
    <row r="897" spans="1:9" ht="15" thickBot="1" x14ac:dyDescent="0.35">
      <c r="A897" s="263"/>
      <c r="B897" s="266"/>
      <c r="C897" s="22"/>
      <c r="D897" s="22"/>
      <c r="E897" s="22"/>
      <c r="F897" s="24"/>
      <c r="G897" s="22" t="s">
        <v>36</v>
      </c>
      <c r="H897" s="30"/>
      <c r="I897" s="17"/>
    </row>
    <row r="898" spans="1:9" ht="36" customHeight="1" thickBot="1" x14ac:dyDescent="0.35">
      <c r="A898" s="264"/>
      <c r="B898" s="267"/>
      <c r="C898" s="10">
        <f t="shared" ref="C898" si="220">SUM(C893:C897)</f>
        <v>0</v>
      </c>
      <c r="D898" s="10">
        <f t="shared" ref="D898" si="221">SUM(D893:D897)</f>
        <v>0</v>
      </c>
      <c r="E898" s="10">
        <f>SUM(E893:E897)</f>
        <v>0</v>
      </c>
      <c r="F898" s="23"/>
      <c r="G898" s="10" t="s">
        <v>38</v>
      </c>
      <c r="H898" s="30"/>
      <c r="I898" s="17"/>
    </row>
    <row r="899" spans="1:9" ht="15" customHeight="1" thickBot="1" x14ac:dyDescent="0.35">
      <c r="A899" s="262" t="s">
        <v>120</v>
      </c>
      <c r="B899" s="265" t="s">
        <v>362</v>
      </c>
      <c r="C899" s="22"/>
      <c r="D899" s="22"/>
      <c r="E899" s="22"/>
      <c r="F899" s="24"/>
      <c r="G899" s="22" t="s">
        <v>33</v>
      </c>
      <c r="H899" s="29">
        <v>288724610</v>
      </c>
      <c r="I899" s="17" t="s">
        <v>254</v>
      </c>
    </row>
    <row r="900" spans="1:9" ht="15" thickBot="1" x14ac:dyDescent="0.35">
      <c r="A900" s="263"/>
      <c r="B900" s="266"/>
      <c r="C900" s="22"/>
      <c r="D900" s="22"/>
      <c r="E900" s="22"/>
      <c r="F900" s="24"/>
      <c r="G900" s="22" t="s">
        <v>35</v>
      </c>
      <c r="H900" s="29"/>
      <c r="I900" s="17"/>
    </row>
    <row r="901" spans="1:9" ht="19.2" customHeight="1" thickBot="1" x14ac:dyDescent="0.35">
      <c r="A901" s="263"/>
      <c r="B901" s="266"/>
      <c r="C901" s="22"/>
      <c r="D901" s="22"/>
      <c r="E901" s="22"/>
      <c r="F901" s="24"/>
      <c r="G901" s="22" t="s">
        <v>100</v>
      </c>
      <c r="H901" s="29"/>
      <c r="I901" s="17"/>
    </row>
    <row r="902" spans="1:9" ht="15" customHeight="1" thickBot="1" x14ac:dyDescent="0.35">
      <c r="A902" s="263"/>
      <c r="B902" s="266"/>
      <c r="C902" s="22"/>
      <c r="D902" s="22"/>
      <c r="E902" s="22"/>
      <c r="F902" s="24"/>
      <c r="G902" s="22" t="s">
        <v>347</v>
      </c>
      <c r="H902" s="29"/>
      <c r="I902" s="17"/>
    </row>
    <row r="903" spans="1:9" ht="15" thickBot="1" x14ac:dyDescent="0.35">
      <c r="A903" s="263"/>
      <c r="B903" s="266"/>
      <c r="C903" s="22"/>
      <c r="D903" s="22"/>
      <c r="E903" s="22"/>
      <c r="F903" s="24"/>
      <c r="G903" s="22" t="s">
        <v>36</v>
      </c>
      <c r="H903" s="30"/>
      <c r="I903" s="17"/>
    </row>
    <row r="904" spans="1:9" ht="19.8" customHeight="1" thickBot="1" x14ac:dyDescent="0.35">
      <c r="A904" s="264"/>
      <c r="B904" s="267"/>
      <c r="C904" s="10">
        <f t="shared" ref="C904" si="222">SUM(C899:C903)</f>
        <v>0</v>
      </c>
      <c r="D904" s="10">
        <f t="shared" ref="D904" si="223">SUM(D899:D903)</f>
        <v>0</v>
      </c>
      <c r="E904" s="10">
        <f>SUM(E899:E903)</f>
        <v>0</v>
      </c>
      <c r="F904" s="23"/>
      <c r="G904" s="10" t="s">
        <v>38</v>
      </c>
      <c r="H904" s="30"/>
      <c r="I904" s="17"/>
    </row>
    <row r="905" spans="1:9" ht="9.6" customHeight="1" thickBot="1" x14ac:dyDescent="0.35">
      <c r="A905" s="262" t="s">
        <v>240</v>
      </c>
      <c r="B905" s="265" t="s">
        <v>589</v>
      </c>
      <c r="C905" s="22"/>
      <c r="D905" s="22"/>
      <c r="E905" s="22"/>
      <c r="F905" s="24"/>
      <c r="G905" s="22" t="s">
        <v>33</v>
      </c>
      <c r="H905" s="29">
        <v>288724610</v>
      </c>
      <c r="I905" s="17" t="s">
        <v>254</v>
      </c>
    </row>
    <row r="906" spans="1:9" ht="12.6" customHeight="1" thickBot="1" x14ac:dyDescent="0.35">
      <c r="A906" s="263"/>
      <c r="B906" s="266"/>
      <c r="C906" s="22"/>
      <c r="D906" s="22"/>
      <c r="E906" s="22"/>
      <c r="F906" s="24"/>
      <c r="G906" s="22" t="s">
        <v>35</v>
      </c>
      <c r="H906" s="29"/>
      <c r="I906" s="17"/>
    </row>
    <row r="907" spans="1:9" ht="13.8" customHeight="1" thickBot="1" x14ac:dyDescent="0.35">
      <c r="A907" s="263"/>
      <c r="B907" s="266"/>
      <c r="C907" s="22"/>
      <c r="D907" s="22"/>
      <c r="E907" s="22"/>
      <c r="F907" s="24"/>
      <c r="G907" s="22" t="s">
        <v>100</v>
      </c>
      <c r="H907" s="29"/>
      <c r="I907" s="17"/>
    </row>
    <row r="908" spans="1:9" ht="13.2" customHeight="1" thickBot="1" x14ac:dyDescent="0.35">
      <c r="A908" s="263"/>
      <c r="B908" s="266"/>
      <c r="C908" s="22"/>
      <c r="D908" s="22"/>
      <c r="E908" s="22"/>
      <c r="F908" s="24"/>
      <c r="G908" s="22" t="s">
        <v>347</v>
      </c>
      <c r="H908" s="29"/>
      <c r="I908" s="17"/>
    </row>
    <row r="909" spans="1:9" ht="15" thickBot="1" x14ac:dyDescent="0.35">
      <c r="A909" s="263"/>
      <c r="B909" s="266"/>
      <c r="C909" s="22"/>
      <c r="D909" s="22"/>
      <c r="E909" s="22"/>
      <c r="F909" s="24"/>
      <c r="G909" s="22" t="s">
        <v>36</v>
      </c>
      <c r="H909" s="30"/>
      <c r="I909" s="17"/>
    </row>
    <row r="910" spans="1:9" ht="15" thickBot="1" x14ac:dyDescent="0.35">
      <c r="A910" s="264"/>
      <c r="B910" s="267"/>
      <c r="C910" s="10">
        <f t="shared" ref="C910" si="224">SUM(C905:C909)</f>
        <v>0</v>
      </c>
      <c r="D910" s="10">
        <f t="shared" ref="D910" si="225">SUM(D905:D909)</f>
        <v>0</v>
      </c>
      <c r="E910" s="10">
        <f>SUM(E905:E909)</f>
        <v>0</v>
      </c>
      <c r="F910" s="23"/>
      <c r="G910" s="10" t="s">
        <v>38</v>
      </c>
      <c r="H910" s="30"/>
      <c r="I910" s="17"/>
    </row>
    <row r="911" spans="1:9" ht="15" customHeight="1" thickBot="1" x14ac:dyDescent="0.35">
      <c r="A911" s="262" t="s">
        <v>241</v>
      </c>
      <c r="B911" s="265" t="s">
        <v>363</v>
      </c>
      <c r="C911" s="80">
        <v>50</v>
      </c>
      <c r="D911" s="80">
        <v>53</v>
      </c>
      <c r="E911" s="80">
        <v>55</v>
      </c>
      <c r="F911" s="24"/>
      <c r="G911" s="22" t="s">
        <v>33</v>
      </c>
      <c r="H911" s="29">
        <v>288724610</v>
      </c>
      <c r="I911" s="17" t="s">
        <v>254</v>
      </c>
    </row>
    <row r="912" spans="1:9" ht="15" thickBot="1" x14ac:dyDescent="0.35">
      <c r="A912" s="263"/>
      <c r="B912" s="266"/>
      <c r="C912" s="80"/>
      <c r="D912" s="80"/>
      <c r="E912" s="80"/>
      <c r="F912" s="24"/>
      <c r="G912" s="22" t="s">
        <v>35</v>
      </c>
      <c r="H912" s="29"/>
      <c r="I912" s="17"/>
    </row>
    <row r="913" spans="1:9" ht="15" thickBot="1" x14ac:dyDescent="0.35">
      <c r="A913" s="263"/>
      <c r="B913" s="266"/>
      <c r="C913" s="80"/>
      <c r="D913" s="80"/>
      <c r="E913" s="80"/>
      <c r="F913" s="24"/>
      <c r="G913" s="22" t="s">
        <v>100</v>
      </c>
      <c r="H913" s="29"/>
      <c r="I913" s="17"/>
    </row>
    <row r="914" spans="1:9" ht="15" thickBot="1" x14ac:dyDescent="0.35">
      <c r="A914" s="263"/>
      <c r="B914" s="266"/>
      <c r="C914" s="80"/>
      <c r="D914" s="80"/>
      <c r="E914" s="80"/>
      <c r="F914" s="24"/>
      <c r="G914" s="22" t="s">
        <v>347</v>
      </c>
      <c r="H914" s="29"/>
      <c r="I914" s="17"/>
    </row>
    <row r="915" spans="1:9" ht="15" thickBot="1" x14ac:dyDescent="0.35">
      <c r="A915" s="263"/>
      <c r="B915" s="266"/>
      <c r="C915" s="80"/>
      <c r="D915" s="80"/>
      <c r="E915" s="80"/>
      <c r="F915" s="24"/>
      <c r="G915" s="22" t="s">
        <v>36</v>
      </c>
      <c r="H915" s="30"/>
      <c r="I915" s="17"/>
    </row>
    <row r="916" spans="1:9" ht="15" customHeight="1" thickBot="1" x14ac:dyDescent="0.35">
      <c r="A916" s="264"/>
      <c r="B916" s="267"/>
      <c r="C916" s="81">
        <f t="shared" ref="C916" si="226">SUM(C911:C915)</f>
        <v>50</v>
      </c>
      <c r="D916" s="81">
        <f t="shared" ref="D916" si="227">SUM(D911:D915)</f>
        <v>53</v>
      </c>
      <c r="E916" s="81">
        <f>SUM(E911:E915)</f>
        <v>55</v>
      </c>
      <c r="F916" s="23"/>
      <c r="G916" s="10" t="s">
        <v>38</v>
      </c>
      <c r="H916" s="30"/>
      <c r="I916" s="17"/>
    </row>
    <row r="917" spans="1:9" ht="27" thickBot="1" x14ac:dyDescent="0.35">
      <c r="A917" s="33" t="s">
        <v>106</v>
      </c>
      <c r="B917" s="34" t="s">
        <v>360</v>
      </c>
      <c r="C917" s="35"/>
      <c r="D917" s="35"/>
      <c r="E917" s="35"/>
      <c r="F917" s="36" t="s">
        <v>175</v>
      </c>
      <c r="G917" s="34"/>
      <c r="H917" s="35"/>
      <c r="I917" s="35"/>
    </row>
    <row r="918" spans="1:9" ht="27" thickBot="1" x14ac:dyDescent="0.35">
      <c r="A918" s="37" t="s">
        <v>244</v>
      </c>
      <c r="B918" s="38" t="s">
        <v>364</v>
      </c>
      <c r="C918" s="39"/>
      <c r="D918" s="39"/>
      <c r="E918" s="39"/>
      <c r="F918" s="40" t="s">
        <v>186</v>
      </c>
      <c r="G918" s="38"/>
      <c r="H918" s="39"/>
      <c r="I918" s="39"/>
    </row>
    <row r="919" spans="1:9" ht="15" thickBot="1" x14ac:dyDescent="0.35">
      <c r="A919" s="262" t="s">
        <v>247</v>
      </c>
      <c r="B919" s="265" t="s">
        <v>365</v>
      </c>
      <c r="C919" s="22">
        <v>116.4</v>
      </c>
      <c r="D919" s="80">
        <v>118</v>
      </c>
      <c r="E919" s="80">
        <v>120</v>
      </c>
      <c r="F919" s="24"/>
      <c r="G919" s="22" t="s">
        <v>33</v>
      </c>
      <c r="H919" s="29">
        <v>288724610</v>
      </c>
      <c r="I919" s="17" t="s">
        <v>254</v>
      </c>
    </row>
    <row r="920" spans="1:9" ht="15" thickBot="1" x14ac:dyDescent="0.35">
      <c r="A920" s="263"/>
      <c r="B920" s="266"/>
      <c r="C920" s="22"/>
      <c r="D920" s="80"/>
      <c r="E920" s="80"/>
      <c r="F920" s="24"/>
      <c r="G920" s="22" t="s">
        <v>35</v>
      </c>
      <c r="H920" s="29"/>
      <c r="I920" s="17"/>
    </row>
    <row r="921" spans="1:9" ht="15" thickBot="1" x14ac:dyDescent="0.35">
      <c r="A921" s="263"/>
      <c r="B921" s="266"/>
      <c r="C921" s="22"/>
      <c r="D921" s="80"/>
      <c r="E921" s="80"/>
      <c r="F921" s="24"/>
      <c r="G921" s="22" t="s">
        <v>100</v>
      </c>
      <c r="H921" s="29"/>
      <c r="I921" s="17"/>
    </row>
    <row r="922" spans="1:9" ht="15" customHeight="1" thickBot="1" x14ac:dyDescent="0.35">
      <c r="A922" s="263"/>
      <c r="B922" s="266"/>
      <c r="C922" s="22"/>
      <c r="D922" s="80"/>
      <c r="E922" s="80"/>
      <c r="F922" s="24"/>
      <c r="G922" s="22" t="s">
        <v>347</v>
      </c>
      <c r="H922" s="29"/>
      <c r="I922" s="17"/>
    </row>
    <row r="923" spans="1:9" ht="15" thickBot="1" x14ac:dyDescent="0.35">
      <c r="A923" s="263"/>
      <c r="B923" s="266"/>
      <c r="C923" s="22"/>
      <c r="D923" s="80"/>
      <c r="E923" s="80"/>
      <c r="F923" s="24"/>
      <c r="G923" s="22" t="s">
        <v>36</v>
      </c>
      <c r="H923" s="30"/>
      <c r="I923" s="17"/>
    </row>
    <row r="924" spans="1:9" ht="15" thickBot="1" x14ac:dyDescent="0.35">
      <c r="A924" s="264"/>
      <c r="B924" s="267"/>
      <c r="C924" s="10">
        <f t="shared" ref="C924" si="228">SUM(C919:C923)</f>
        <v>116.4</v>
      </c>
      <c r="D924" s="81">
        <f t="shared" ref="D924" si="229">SUM(D919:D923)</f>
        <v>118</v>
      </c>
      <c r="E924" s="81">
        <f>SUM(E919:E923)</f>
        <v>120</v>
      </c>
      <c r="F924" s="23"/>
      <c r="G924" s="10" t="s">
        <v>38</v>
      </c>
      <c r="H924" s="30"/>
      <c r="I924" s="17"/>
    </row>
    <row r="925" spans="1:9" ht="15" thickBot="1" x14ac:dyDescent="0.35">
      <c r="A925" s="268" t="s">
        <v>249</v>
      </c>
      <c r="B925" s="265" t="s">
        <v>366</v>
      </c>
      <c r="C925" s="124">
        <v>4072</v>
      </c>
      <c r="D925" s="80">
        <v>4275</v>
      </c>
      <c r="E925" s="80">
        <v>4489</v>
      </c>
      <c r="F925" s="24"/>
      <c r="G925" s="22" t="s">
        <v>33</v>
      </c>
      <c r="H925" s="29">
        <v>288724610</v>
      </c>
      <c r="I925" s="17" t="s">
        <v>643</v>
      </c>
    </row>
    <row r="926" spans="1:9" ht="15" thickBot="1" x14ac:dyDescent="0.35">
      <c r="A926" s="269"/>
      <c r="B926" s="266"/>
      <c r="C926" s="80"/>
      <c r="D926" s="80"/>
      <c r="E926" s="80"/>
      <c r="F926" s="24"/>
      <c r="G926" s="22" t="s">
        <v>35</v>
      </c>
      <c r="H926" s="29"/>
      <c r="I926" s="17"/>
    </row>
    <row r="927" spans="1:9" ht="15" thickBot="1" x14ac:dyDescent="0.35">
      <c r="A927" s="269"/>
      <c r="B927" s="266"/>
      <c r="C927" s="80"/>
      <c r="D927" s="80"/>
      <c r="E927" s="80"/>
      <c r="F927" s="24"/>
      <c r="G927" s="22" t="s">
        <v>100</v>
      </c>
      <c r="H927" s="29"/>
      <c r="I927" s="17"/>
    </row>
    <row r="928" spans="1:9" ht="15" customHeight="1" thickBot="1" x14ac:dyDescent="0.35">
      <c r="A928" s="269"/>
      <c r="B928" s="266"/>
      <c r="C928" s="80"/>
      <c r="D928" s="80"/>
      <c r="E928" s="80"/>
      <c r="F928" s="24"/>
      <c r="G928" s="22" t="s">
        <v>347</v>
      </c>
      <c r="H928" s="29"/>
      <c r="I928" s="17"/>
    </row>
    <row r="929" spans="1:9" ht="15" thickBot="1" x14ac:dyDescent="0.35">
      <c r="A929" s="269"/>
      <c r="B929" s="266"/>
      <c r="C929" s="80"/>
      <c r="D929" s="80"/>
      <c r="E929" s="80"/>
      <c r="F929" s="24"/>
      <c r="G929" s="22" t="s">
        <v>36</v>
      </c>
      <c r="H929" s="30"/>
      <c r="I929" s="17"/>
    </row>
    <row r="930" spans="1:9" ht="15" thickBot="1" x14ac:dyDescent="0.35">
      <c r="A930" s="270"/>
      <c r="B930" s="267"/>
      <c r="C930" s="81">
        <f t="shared" ref="C930" si="230">SUM(C925:C929)</f>
        <v>4072</v>
      </c>
      <c r="D930" s="81">
        <f t="shared" ref="D930" si="231">SUM(D925:D929)</f>
        <v>4275</v>
      </c>
      <c r="E930" s="81">
        <f>SUM(E925:E929)</f>
        <v>4489</v>
      </c>
      <c r="F930" s="23"/>
      <c r="G930" s="10" t="s">
        <v>38</v>
      </c>
      <c r="H930" s="30"/>
      <c r="I930" s="17"/>
    </row>
    <row r="931" spans="1:9" ht="15" customHeight="1" thickBot="1" x14ac:dyDescent="0.35">
      <c r="A931" s="268" t="s">
        <v>250</v>
      </c>
      <c r="B931" s="243" t="s">
        <v>367</v>
      </c>
      <c r="C931" s="197">
        <v>1073.5</v>
      </c>
      <c r="D931" s="80">
        <v>1166</v>
      </c>
      <c r="E931" s="80">
        <v>1225</v>
      </c>
      <c r="F931" s="24"/>
      <c r="G931" s="197" t="s">
        <v>33</v>
      </c>
      <c r="H931" s="29">
        <v>288724610</v>
      </c>
      <c r="I931" s="17" t="s">
        <v>645</v>
      </c>
    </row>
    <row r="932" spans="1:9" ht="15" thickBot="1" x14ac:dyDescent="0.35">
      <c r="A932" s="269"/>
      <c r="B932" s="244"/>
      <c r="C932" s="22"/>
      <c r="D932" s="80"/>
      <c r="E932" s="80"/>
      <c r="F932" s="24"/>
      <c r="G932" s="22" t="s">
        <v>35</v>
      </c>
      <c r="H932" s="29"/>
      <c r="I932" s="17"/>
    </row>
    <row r="933" spans="1:9" ht="15" thickBot="1" x14ac:dyDescent="0.35">
      <c r="A933" s="269"/>
      <c r="B933" s="244"/>
      <c r="C933" s="22"/>
      <c r="D933" s="80"/>
      <c r="E933" s="80"/>
      <c r="F933" s="24"/>
      <c r="G933" s="22" t="s">
        <v>100</v>
      </c>
      <c r="H933" s="29"/>
      <c r="I933" s="17"/>
    </row>
    <row r="934" spans="1:9" ht="15" customHeight="1" thickBot="1" x14ac:dyDescent="0.35">
      <c r="A934" s="269"/>
      <c r="B934" s="244"/>
      <c r="C934" s="22"/>
      <c r="D934" s="80"/>
      <c r="E934" s="80"/>
      <c r="F934" s="24"/>
      <c r="G934" s="22" t="s">
        <v>347</v>
      </c>
      <c r="H934" s="29"/>
      <c r="I934" s="17"/>
    </row>
    <row r="935" spans="1:9" ht="15" thickBot="1" x14ac:dyDescent="0.35">
      <c r="A935" s="269"/>
      <c r="B935" s="244"/>
      <c r="C935" s="22"/>
      <c r="D935" s="80"/>
      <c r="E935" s="80"/>
      <c r="F935" s="24"/>
      <c r="G935" s="22" t="s">
        <v>36</v>
      </c>
      <c r="H935" s="30"/>
      <c r="I935" s="17"/>
    </row>
    <row r="936" spans="1:9" ht="15" thickBot="1" x14ac:dyDescent="0.35">
      <c r="A936" s="270"/>
      <c r="B936" s="245"/>
      <c r="C936" s="10">
        <f t="shared" ref="C936" si="232">SUM(C931:C935)</f>
        <v>1073.5</v>
      </c>
      <c r="D936" s="81">
        <f t="shared" ref="D936" si="233">SUM(D931:D935)</f>
        <v>1166</v>
      </c>
      <c r="E936" s="81">
        <f>SUM(E931:E935)</f>
        <v>1225</v>
      </c>
      <c r="F936" s="23"/>
      <c r="G936" s="10" t="s">
        <v>38</v>
      </c>
      <c r="H936" s="30"/>
      <c r="I936" s="17"/>
    </row>
    <row r="937" spans="1:9" ht="15" thickBot="1" x14ac:dyDescent="0.35">
      <c r="A937" s="19"/>
      <c r="B937" s="25" t="s">
        <v>123</v>
      </c>
      <c r="C937" s="9"/>
      <c r="D937" s="9"/>
      <c r="E937" s="9"/>
      <c r="F937" s="9"/>
      <c r="G937" s="10"/>
      <c r="H937" s="29"/>
      <c r="I937" s="29"/>
    </row>
    <row r="938" spans="1:9" ht="15" thickBot="1" x14ac:dyDescent="0.35">
      <c r="A938" s="33" t="s">
        <v>124</v>
      </c>
      <c r="B938" s="34" t="s">
        <v>368</v>
      </c>
      <c r="C938" s="35"/>
      <c r="D938" s="35"/>
      <c r="E938" s="35"/>
      <c r="F938" s="36" t="s">
        <v>192</v>
      </c>
      <c r="G938" s="34"/>
      <c r="H938" s="35"/>
      <c r="I938" s="35"/>
    </row>
    <row r="939" spans="1:9" ht="27" thickBot="1" x14ac:dyDescent="0.35">
      <c r="A939" s="37" t="s">
        <v>125</v>
      </c>
      <c r="B939" s="38" t="s">
        <v>238</v>
      </c>
      <c r="C939" s="39"/>
      <c r="D939" s="39"/>
      <c r="E939" s="39"/>
      <c r="F939" s="40" t="s">
        <v>194</v>
      </c>
      <c r="G939" s="38"/>
      <c r="H939" s="39"/>
      <c r="I939" s="39"/>
    </row>
    <row r="940" spans="1:9" ht="15" customHeight="1" thickBot="1" x14ac:dyDescent="0.35">
      <c r="A940" s="268" t="s">
        <v>126</v>
      </c>
      <c r="B940" s="243" t="s">
        <v>200</v>
      </c>
      <c r="C940" s="198">
        <v>2249.5</v>
      </c>
      <c r="D940" s="80">
        <v>2330</v>
      </c>
      <c r="E940" s="80">
        <v>2446</v>
      </c>
      <c r="F940" s="24"/>
      <c r="G940" s="197" t="s">
        <v>33</v>
      </c>
      <c r="H940" s="29">
        <v>288724610</v>
      </c>
      <c r="I940" s="17" t="s">
        <v>643</v>
      </c>
    </row>
    <row r="941" spans="1:9" ht="15" thickBot="1" x14ac:dyDescent="0.35">
      <c r="A941" s="269"/>
      <c r="B941" s="244"/>
      <c r="C941" s="80"/>
      <c r="D941" s="80"/>
      <c r="E941" s="80"/>
      <c r="F941" s="24"/>
      <c r="G941" s="22" t="s">
        <v>35</v>
      </c>
      <c r="H941" s="29"/>
      <c r="I941" s="17"/>
    </row>
    <row r="942" spans="1:9" ht="15" thickBot="1" x14ac:dyDescent="0.35">
      <c r="A942" s="269"/>
      <c r="B942" s="244"/>
      <c r="C942" s="80"/>
      <c r="D942" s="80"/>
      <c r="E942" s="80"/>
      <c r="F942" s="24"/>
      <c r="G942" s="22" t="s">
        <v>100</v>
      </c>
      <c r="H942" s="29"/>
      <c r="I942" s="17"/>
    </row>
    <row r="943" spans="1:9" ht="15" thickBot="1" x14ac:dyDescent="0.35">
      <c r="A943" s="269"/>
      <c r="B943" s="244"/>
      <c r="C943" s="198">
        <v>3932.8</v>
      </c>
      <c r="D943" s="80">
        <v>3560</v>
      </c>
      <c r="E943" s="80">
        <v>3738</v>
      </c>
      <c r="F943" s="24"/>
      <c r="G943" s="197" t="s">
        <v>347</v>
      </c>
      <c r="H943" s="29"/>
      <c r="I943" s="17"/>
    </row>
    <row r="944" spans="1:9" ht="15" thickBot="1" x14ac:dyDescent="0.35">
      <c r="A944" s="269"/>
      <c r="B944" s="244"/>
      <c r="C944" s="80">
        <v>360.8</v>
      </c>
      <c r="D944" s="80"/>
      <c r="E944" s="80"/>
      <c r="F944" s="24"/>
      <c r="G944" s="22" t="s">
        <v>36</v>
      </c>
      <c r="H944" s="30"/>
      <c r="I944" s="17"/>
    </row>
    <row r="945" spans="1:9" ht="15" thickBot="1" x14ac:dyDescent="0.35">
      <c r="A945" s="270"/>
      <c r="B945" s="245"/>
      <c r="C945" s="81">
        <f t="shared" ref="C945" si="234">SUM(C940:C944)</f>
        <v>6543.1</v>
      </c>
      <c r="D945" s="81">
        <f t="shared" ref="D945" si="235">SUM(D940:D944)</f>
        <v>5890</v>
      </c>
      <c r="E945" s="81">
        <f>SUM(E940:E944)</f>
        <v>6184</v>
      </c>
      <c r="F945" s="23"/>
      <c r="G945" s="10" t="s">
        <v>38</v>
      </c>
      <c r="H945" s="30"/>
      <c r="I945" s="17"/>
    </row>
    <row r="946" spans="1:9" ht="15" customHeight="1" thickBot="1" x14ac:dyDescent="0.35">
      <c r="A946" s="262" t="s">
        <v>133</v>
      </c>
      <c r="B946" s="265" t="s">
        <v>373</v>
      </c>
      <c r="C946" s="22">
        <v>1315.3</v>
      </c>
      <c r="D946" s="80">
        <v>1381</v>
      </c>
      <c r="E946" s="80">
        <v>1450</v>
      </c>
      <c r="F946" s="24"/>
      <c r="G946" s="22" t="s">
        <v>33</v>
      </c>
      <c r="H946" s="29">
        <v>288724610</v>
      </c>
      <c r="I946" s="17" t="s">
        <v>254</v>
      </c>
    </row>
    <row r="947" spans="1:9" ht="15" thickBot="1" x14ac:dyDescent="0.35">
      <c r="A947" s="263"/>
      <c r="B947" s="266"/>
      <c r="C947" s="22"/>
      <c r="D947" s="80"/>
      <c r="E947" s="80"/>
      <c r="F947" s="24"/>
      <c r="G947" s="22" t="s">
        <v>35</v>
      </c>
      <c r="H947" s="29"/>
      <c r="I947" s="17"/>
    </row>
    <row r="948" spans="1:9" ht="15" thickBot="1" x14ac:dyDescent="0.35">
      <c r="A948" s="263"/>
      <c r="B948" s="266"/>
      <c r="C948" s="22"/>
      <c r="D948" s="80"/>
      <c r="E948" s="80"/>
      <c r="F948" s="24"/>
      <c r="G948" s="22" t="s">
        <v>100</v>
      </c>
      <c r="H948" s="29"/>
      <c r="I948" s="17"/>
    </row>
    <row r="949" spans="1:9" ht="15" thickBot="1" x14ac:dyDescent="0.35">
      <c r="A949" s="263"/>
      <c r="B949" s="266"/>
      <c r="C949" s="22"/>
      <c r="D949" s="80"/>
      <c r="E949" s="80"/>
      <c r="F949" s="24"/>
      <c r="G949" s="22" t="s">
        <v>347</v>
      </c>
      <c r="H949" s="29"/>
      <c r="I949" s="17"/>
    </row>
    <row r="950" spans="1:9" ht="15" thickBot="1" x14ac:dyDescent="0.35">
      <c r="A950" s="263"/>
      <c r="B950" s="266"/>
      <c r="C950" s="22"/>
      <c r="D950" s="80"/>
      <c r="E950" s="80"/>
      <c r="F950" s="24"/>
      <c r="G950" s="22" t="s">
        <v>36</v>
      </c>
      <c r="H950" s="30"/>
      <c r="I950" s="17"/>
    </row>
    <row r="951" spans="1:9" ht="15" thickBot="1" x14ac:dyDescent="0.35">
      <c r="A951" s="264"/>
      <c r="B951" s="267"/>
      <c r="C951" s="10">
        <f t="shared" ref="C951" si="236">SUM(C946:C950)</f>
        <v>1315.3</v>
      </c>
      <c r="D951" s="81">
        <f t="shared" ref="D951" si="237">SUM(D946:D950)</f>
        <v>1381</v>
      </c>
      <c r="E951" s="81">
        <f>SUM(E946:E950)</f>
        <v>1450</v>
      </c>
      <c r="F951" s="23"/>
      <c r="G951" s="10" t="s">
        <v>38</v>
      </c>
      <c r="H951" s="30"/>
      <c r="I951" s="17"/>
    </row>
    <row r="952" spans="1:9" ht="15" thickBot="1" x14ac:dyDescent="0.35">
      <c r="A952" s="262" t="s">
        <v>369</v>
      </c>
      <c r="B952" s="265" t="s">
        <v>374</v>
      </c>
      <c r="C952" s="80">
        <v>10</v>
      </c>
      <c r="D952" s="80">
        <v>11</v>
      </c>
      <c r="E952" s="80">
        <v>12</v>
      </c>
      <c r="F952" s="24"/>
      <c r="G952" s="22" t="s">
        <v>33</v>
      </c>
      <c r="H952" s="29">
        <v>288724610</v>
      </c>
      <c r="I952" s="17" t="s">
        <v>254</v>
      </c>
    </row>
    <row r="953" spans="1:9" ht="15" thickBot="1" x14ac:dyDescent="0.35">
      <c r="A953" s="263"/>
      <c r="B953" s="266"/>
      <c r="C953" s="80"/>
      <c r="D953" s="80"/>
      <c r="E953" s="80"/>
      <c r="F953" s="24"/>
      <c r="G953" s="22" t="s">
        <v>35</v>
      </c>
      <c r="H953" s="29"/>
      <c r="I953" s="17"/>
    </row>
    <row r="954" spans="1:9" ht="15" thickBot="1" x14ac:dyDescent="0.35">
      <c r="A954" s="263"/>
      <c r="B954" s="266"/>
      <c r="C954" s="80"/>
      <c r="D954" s="80"/>
      <c r="E954" s="80"/>
      <c r="F954" s="24"/>
      <c r="G954" s="22" t="s">
        <v>100</v>
      </c>
      <c r="H954" s="29"/>
      <c r="I954" s="17"/>
    </row>
    <row r="955" spans="1:9" ht="15" thickBot="1" x14ac:dyDescent="0.35">
      <c r="A955" s="263"/>
      <c r="B955" s="266"/>
      <c r="C955" s="80"/>
      <c r="D955" s="80"/>
      <c r="E955" s="80"/>
      <c r="F955" s="24"/>
      <c r="G955" s="22" t="s">
        <v>347</v>
      </c>
      <c r="H955" s="29"/>
      <c r="I955" s="17"/>
    </row>
    <row r="956" spans="1:9" ht="15" thickBot="1" x14ac:dyDescent="0.35">
      <c r="A956" s="263"/>
      <c r="B956" s="266"/>
      <c r="C956" s="80"/>
      <c r="D956" s="80"/>
      <c r="E956" s="80"/>
      <c r="F956" s="24"/>
      <c r="G956" s="22" t="s">
        <v>36</v>
      </c>
      <c r="H956" s="30"/>
      <c r="I956" s="17"/>
    </row>
    <row r="957" spans="1:9" ht="15" thickBot="1" x14ac:dyDescent="0.35">
      <c r="A957" s="264"/>
      <c r="B957" s="267"/>
      <c r="C957" s="81">
        <f t="shared" ref="C957" si="238">SUM(C952:C956)</f>
        <v>10</v>
      </c>
      <c r="D957" s="81">
        <f t="shared" ref="D957" si="239">SUM(D952:D956)</f>
        <v>11</v>
      </c>
      <c r="E957" s="81">
        <f>SUM(E952:E956)</f>
        <v>12</v>
      </c>
      <c r="F957" s="23"/>
      <c r="G957" s="10" t="s">
        <v>38</v>
      </c>
      <c r="H957" s="30"/>
      <c r="I957" s="17"/>
    </row>
    <row r="958" spans="1:9" ht="15" customHeight="1" thickBot="1" x14ac:dyDescent="0.35">
      <c r="A958" s="262" t="s">
        <v>370</v>
      </c>
      <c r="B958" s="265" t="s">
        <v>375</v>
      </c>
      <c r="C958" s="80">
        <v>40</v>
      </c>
      <c r="D958" s="80">
        <v>42</v>
      </c>
      <c r="E958" s="80">
        <v>44</v>
      </c>
      <c r="F958" s="24"/>
      <c r="G958" s="22" t="s">
        <v>33</v>
      </c>
      <c r="H958" s="29">
        <v>288724610</v>
      </c>
      <c r="I958" s="17" t="s">
        <v>644</v>
      </c>
    </row>
    <row r="959" spans="1:9" ht="15" thickBot="1" x14ac:dyDescent="0.35">
      <c r="A959" s="263"/>
      <c r="B959" s="266"/>
      <c r="C959" s="80"/>
      <c r="D959" s="80"/>
      <c r="E959" s="80"/>
      <c r="F959" s="24"/>
      <c r="G959" s="22" t="s">
        <v>35</v>
      </c>
      <c r="H959" s="29"/>
      <c r="I959" s="17"/>
    </row>
    <row r="960" spans="1:9" ht="15" thickBot="1" x14ac:dyDescent="0.35">
      <c r="A960" s="263"/>
      <c r="B960" s="266"/>
      <c r="C960" s="80"/>
      <c r="D960" s="80"/>
      <c r="E960" s="80"/>
      <c r="F960" s="24"/>
      <c r="G960" s="22" t="s">
        <v>100</v>
      </c>
      <c r="H960" s="29"/>
      <c r="I960" s="17"/>
    </row>
    <row r="961" spans="1:9" ht="15" thickBot="1" x14ac:dyDescent="0.35">
      <c r="A961" s="263"/>
      <c r="B961" s="266"/>
      <c r="C961" s="80">
        <v>60</v>
      </c>
      <c r="D961" s="80">
        <v>63</v>
      </c>
      <c r="E961" s="80">
        <v>66</v>
      </c>
      <c r="F961" s="24"/>
      <c r="G961" s="22" t="s">
        <v>347</v>
      </c>
      <c r="H961" s="29"/>
      <c r="I961" s="17"/>
    </row>
    <row r="962" spans="1:9" ht="15" thickBot="1" x14ac:dyDescent="0.35">
      <c r="A962" s="263"/>
      <c r="B962" s="266"/>
      <c r="C962" s="80"/>
      <c r="D962" s="80"/>
      <c r="E962" s="80"/>
      <c r="F962" s="24"/>
      <c r="G962" s="22" t="s">
        <v>36</v>
      </c>
      <c r="H962" s="30"/>
      <c r="I962" s="17"/>
    </row>
    <row r="963" spans="1:9" ht="15" thickBot="1" x14ac:dyDescent="0.35">
      <c r="A963" s="264"/>
      <c r="B963" s="267"/>
      <c r="C963" s="81">
        <f t="shared" ref="C963" si="240">SUM(C958:C962)</f>
        <v>100</v>
      </c>
      <c r="D963" s="81">
        <f t="shared" ref="D963" si="241">SUM(D958:D962)</f>
        <v>105</v>
      </c>
      <c r="E963" s="81">
        <f>SUM(E958:E962)</f>
        <v>110</v>
      </c>
      <c r="F963" s="23"/>
      <c r="G963" s="10" t="s">
        <v>38</v>
      </c>
      <c r="H963" s="30"/>
      <c r="I963" s="17"/>
    </row>
    <row r="964" spans="1:9" ht="15" customHeight="1" thickBot="1" x14ac:dyDescent="0.35">
      <c r="A964" s="268" t="s">
        <v>371</v>
      </c>
      <c r="B964" s="243" t="s">
        <v>376</v>
      </c>
      <c r="C964" s="80">
        <v>124</v>
      </c>
      <c r="D964" s="80">
        <v>130</v>
      </c>
      <c r="E964" s="80">
        <v>137</v>
      </c>
      <c r="F964" s="24"/>
      <c r="G964" s="22" t="s">
        <v>33</v>
      </c>
      <c r="H964" s="29">
        <v>288724610</v>
      </c>
      <c r="I964" s="17" t="s">
        <v>254</v>
      </c>
    </row>
    <row r="965" spans="1:9" ht="15" thickBot="1" x14ac:dyDescent="0.35">
      <c r="A965" s="269"/>
      <c r="B965" s="244"/>
      <c r="C965" s="80"/>
      <c r="D965" s="80"/>
      <c r="E965" s="80"/>
      <c r="F965" s="24"/>
      <c r="G965" s="22" t="s">
        <v>35</v>
      </c>
      <c r="H965" s="29"/>
      <c r="I965" s="17"/>
    </row>
    <row r="966" spans="1:9" ht="15" thickBot="1" x14ac:dyDescent="0.35">
      <c r="A966" s="269"/>
      <c r="B966" s="244"/>
      <c r="C966" s="80"/>
      <c r="D966" s="80"/>
      <c r="E966" s="80"/>
      <c r="F966" s="24"/>
      <c r="G966" s="22" t="s">
        <v>100</v>
      </c>
      <c r="H966" s="29"/>
      <c r="I966" s="17"/>
    </row>
    <row r="967" spans="1:9" ht="15" customHeight="1" thickBot="1" x14ac:dyDescent="0.35">
      <c r="A967" s="269"/>
      <c r="B967" s="244"/>
      <c r="C967" s="198">
        <v>150</v>
      </c>
      <c r="D967" s="80">
        <v>420</v>
      </c>
      <c r="E967" s="80">
        <v>440</v>
      </c>
      <c r="F967" s="24"/>
      <c r="G967" s="197" t="s">
        <v>347</v>
      </c>
      <c r="H967" s="29"/>
      <c r="I967" s="17"/>
    </row>
    <row r="968" spans="1:9" ht="15" thickBot="1" x14ac:dyDescent="0.35">
      <c r="A968" s="269"/>
      <c r="B968" s="244"/>
      <c r="C968" s="80"/>
      <c r="D968" s="80"/>
      <c r="E968" s="80"/>
      <c r="F968" s="24"/>
      <c r="G968" s="22" t="s">
        <v>36</v>
      </c>
      <c r="H968" s="30"/>
      <c r="I968" s="17"/>
    </row>
    <row r="969" spans="1:9" ht="21.6" customHeight="1" thickBot="1" x14ac:dyDescent="0.35">
      <c r="A969" s="270"/>
      <c r="B969" s="245"/>
      <c r="C969" s="81">
        <f t="shared" ref="C969" si="242">SUM(C964:C968)</f>
        <v>274</v>
      </c>
      <c r="D969" s="81">
        <f t="shared" ref="D969" si="243">SUM(D964:D968)</f>
        <v>550</v>
      </c>
      <c r="E969" s="81">
        <f>SUM(E964:E968)</f>
        <v>577</v>
      </c>
      <c r="F969" s="23"/>
      <c r="G969" s="10" t="s">
        <v>38</v>
      </c>
      <c r="H969" s="30"/>
      <c r="I969" s="17"/>
    </row>
    <row r="970" spans="1:9" ht="15" customHeight="1" thickBot="1" x14ac:dyDescent="0.35">
      <c r="A970" s="262" t="s">
        <v>372</v>
      </c>
      <c r="B970" s="265" t="s">
        <v>377</v>
      </c>
      <c r="C970" s="80">
        <v>625</v>
      </c>
      <c r="D970" s="80">
        <v>650</v>
      </c>
      <c r="E970" s="80">
        <v>685</v>
      </c>
      <c r="F970" s="24"/>
      <c r="G970" s="22" t="s">
        <v>33</v>
      </c>
      <c r="H970" s="29">
        <v>288724610</v>
      </c>
      <c r="I970" s="17" t="s">
        <v>254</v>
      </c>
    </row>
    <row r="971" spans="1:9" ht="15" thickBot="1" x14ac:dyDescent="0.35">
      <c r="A971" s="263"/>
      <c r="B971" s="266"/>
      <c r="C971" s="80"/>
      <c r="D971" s="80"/>
      <c r="E971" s="80"/>
      <c r="F971" s="24"/>
      <c r="G971" s="22" t="s">
        <v>35</v>
      </c>
      <c r="H971" s="29"/>
      <c r="I971" s="17"/>
    </row>
    <row r="972" spans="1:9" ht="15" thickBot="1" x14ac:dyDescent="0.35">
      <c r="A972" s="263"/>
      <c r="B972" s="266"/>
      <c r="C972" s="80"/>
      <c r="D972" s="80"/>
      <c r="E972" s="80"/>
      <c r="F972" s="24"/>
      <c r="G972" s="22" t="s">
        <v>100</v>
      </c>
      <c r="H972" s="29"/>
      <c r="I972" s="17"/>
    </row>
    <row r="973" spans="1:9" ht="15" thickBot="1" x14ac:dyDescent="0.35">
      <c r="A973" s="263"/>
      <c r="B973" s="266"/>
      <c r="C973" s="80"/>
      <c r="D973" s="80"/>
      <c r="E973" s="80"/>
      <c r="F973" s="24"/>
      <c r="G973" s="22" t="s">
        <v>347</v>
      </c>
      <c r="H973" s="29"/>
      <c r="I973" s="17"/>
    </row>
    <row r="974" spans="1:9" ht="15" thickBot="1" x14ac:dyDescent="0.35">
      <c r="A974" s="263"/>
      <c r="B974" s="266"/>
      <c r="C974" s="80"/>
      <c r="D974" s="80"/>
      <c r="E974" s="80"/>
      <c r="F974" s="24"/>
      <c r="G974" s="22" t="s">
        <v>36</v>
      </c>
      <c r="H974" s="30"/>
      <c r="I974" s="17"/>
    </row>
    <row r="975" spans="1:9" ht="15" thickBot="1" x14ac:dyDescent="0.35">
      <c r="A975" s="264"/>
      <c r="B975" s="267"/>
      <c r="C975" s="81">
        <f t="shared" ref="C975" si="244">SUM(C970:C974)</f>
        <v>625</v>
      </c>
      <c r="D975" s="81">
        <f t="shared" ref="D975" si="245">SUM(D970:D974)</f>
        <v>650</v>
      </c>
      <c r="E975" s="81">
        <f>SUM(E970:E974)</f>
        <v>685</v>
      </c>
      <c r="F975" s="23"/>
      <c r="G975" s="10" t="s">
        <v>38</v>
      </c>
      <c r="H975" s="30"/>
      <c r="I975" s="17"/>
    </row>
    <row r="976" spans="1:9" ht="15" thickBot="1" x14ac:dyDescent="0.35">
      <c r="A976" s="33" t="s">
        <v>124</v>
      </c>
      <c r="B976" s="34" t="s">
        <v>368</v>
      </c>
      <c r="C976" s="35"/>
      <c r="D976" s="35"/>
      <c r="E976" s="35"/>
      <c r="F976" s="36" t="s">
        <v>192</v>
      </c>
      <c r="G976" s="34"/>
      <c r="H976" s="35"/>
      <c r="I976" s="35"/>
    </row>
    <row r="977" spans="1:9" ht="40.200000000000003" thickBot="1" x14ac:dyDescent="0.35">
      <c r="A977" s="37" t="s">
        <v>137</v>
      </c>
      <c r="B977" s="38" t="s">
        <v>378</v>
      </c>
      <c r="C977" s="39"/>
      <c r="D977" s="39"/>
      <c r="E977" s="39"/>
      <c r="F977" s="40"/>
      <c r="G977" s="38"/>
      <c r="H977" s="39"/>
      <c r="I977" s="39"/>
    </row>
    <row r="978" spans="1:9" ht="15" customHeight="1" thickBot="1" x14ac:dyDescent="0.35">
      <c r="A978" s="262" t="s">
        <v>140</v>
      </c>
      <c r="B978" s="265" t="s">
        <v>381</v>
      </c>
      <c r="C978" s="80">
        <v>220</v>
      </c>
      <c r="D978" s="80">
        <v>230</v>
      </c>
      <c r="E978" s="80">
        <v>240</v>
      </c>
      <c r="F978" s="24"/>
      <c r="G978" s="22" t="s">
        <v>33</v>
      </c>
      <c r="H978" s="29">
        <v>288724610</v>
      </c>
      <c r="I978" s="17" t="s">
        <v>644</v>
      </c>
    </row>
    <row r="979" spans="1:9" ht="15" customHeight="1" thickBot="1" x14ac:dyDescent="0.35">
      <c r="A979" s="263"/>
      <c r="B979" s="266"/>
      <c r="C979" s="80"/>
      <c r="D979" s="80"/>
      <c r="E979" s="80"/>
      <c r="F979" s="24"/>
      <c r="G979" s="22" t="s">
        <v>35</v>
      </c>
      <c r="H979" s="29"/>
      <c r="I979" s="17"/>
    </row>
    <row r="980" spans="1:9" ht="15" thickBot="1" x14ac:dyDescent="0.35">
      <c r="A980" s="263"/>
      <c r="B980" s="266"/>
      <c r="C980" s="80"/>
      <c r="D980" s="80"/>
      <c r="E980" s="80"/>
      <c r="F980" s="24"/>
      <c r="G980" s="22" t="s">
        <v>100</v>
      </c>
      <c r="H980" s="29"/>
      <c r="I980" s="17"/>
    </row>
    <row r="981" spans="1:9" ht="15" thickBot="1" x14ac:dyDescent="0.35">
      <c r="A981" s="263"/>
      <c r="B981" s="266"/>
      <c r="C981" s="80"/>
      <c r="D981" s="80"/>
      <c r="E981" s="80"/>
      <c r="F981" s="24"/>
      <c r="G981" s="22" t="s">
        <v>347</v>
      </c>
      <c r="H981" s="29"/>
      <c r="I981" s="17"/>
    </row>
    <row r="982" spans="1:9" ht="15" thickBot="1" x14ac:dyDescent="0.35">
      <c r="A982" s="263"/>
      <c r="B982" s="266"/>
      <c r="C982" s="80"/>
      <c r="D982" s="80"/>
      <c r="E982" s="80"/>
      <c r="F982" s="24"/>
      <c r="G982" s="22" t="s">
        <v>36</v>
      </c>
      <c r="H982" s="30"/>
      <c r="I982" s="17"/>
    </row>
    <row r="983" spans="1:9" ht="15" thickBot="1" x14ac:dyDescent="0.35">
      <c r="A983" s="264"/>
      <c r="B983" s="267"/>
      <c r="C983" s="81">
        <f t="shared" ref="C983" si="246">SUM(C978:C982)</f>
        <v>220</v>
      </c>
      <c r="D983" s="81">
        <f t="shared" ref="D983" si="247">SUM(D978:D982)</f>
        <v>230</v>
      </c>
      <c r="E983" s="81">
        <f>SUM(E978:E982)</f>
        <v>240</v>
      </c>
      <c r="F983" s="23"/>
      <c r="G983" s="10" t="s">
        <v>38</v>
      </c>
      <c r="H983" s="30"/>
      <c r="I983" s="17"/>
    </row>
    <row r="984" spans="1:9" ht="15" thickBot="1" x14ac:dyDescent="0.35">
      <c r="A984" s="262" t="s">
        <v>379</v>
      </c>
      <c r="B984" s="265" t="s">
        <v>382</v>
      </c>
      <c r="C984" s="80">
        <v>4</v>
      </c>
      <c r="D984" s="80">
        <v>4.5</v>
      </c>
      <c r="E984" s="80">
        <v>5</v>
      </c>
      <c r="F984" s="24"/>
      <c r="G984" s="22" t="s">
        <v>33</v>
      </c>
      <c r="H984" s="29">
        <v>288724610</v>
      </c>
      <c r="I984" s="17" t="s">
        <v>644</v>
      </c>
    </row>
    <row r="985" spans="1:9" ht="15" thickBot="1" x14ac:dyDescent="0.35">
      <c r="A985" s="263"/>
      <c r="B985" s="266"/>
      <c r="C985" s="80"/>
      <c r="D985" s="80"/>
      <c r="E985" s="80"/>
      <c r="F985" s="24"/>
      <c r="G985" s="22" t="s">
        <v>35</v>
      </c>
      <c r="H985" s="29"/>
      <c r="I985" s="17"/>
    </row>
    <row r="986" spans="1:9" ht="15" thickBot="1" x14ac:dyDescent="0.35">
      <c r="A986" s="263"/>
      <c r="B986" s="266"/>
      <c r="C986" s="80"/>
      <c r="D986" s="80"/>
      <c r="E986" s="80"/>
      <c r="F986" s="24"/>
      <c r="G986" s="22" t="s">
        <v>100</v>
      </c>
      <c r="H986" s="29"/>
      <c r="I986" s="17"/>
    </row>
    <row r="987" spans="1:9" ht="15" thickBot="1" x14ac:dyDescent="0.35">
      <c r="A987" s="263"/>
      <c r="B987" s="266"/>
      <c r="C987" s="80"/>
      <c r="D987" s="80"/>
      <c r="E987" s="80"/>
      <c r="F987" s="24"/>
      <c r="G987" s="22" t="s">
        <v>347</v>
      </c>
      <c r="H987" s="29"/>
      <c r="I987" s="17"/>
    </row>
    <row r="988" spans="1:9" ht="15" thickBot="1" x14ac:dyDescent="0.35">
      <c r="A988" s="263"/>
      <c r="B988" s="266"/>
      <c r="C988" s="80"/>
      <c r="D988" s="80"/>
      <c r="E988" s="80"/>
      <c r="F988" s="24"/>
      <c r="G988" s="22" t="s">
        <v>36</v>
      </c>
      <c r="H988" s="30"/>
      <c r="I988" s="17"/>
    </row>
    <row r="989" spans="1:9" ht="15" thickBot="1" x14ac:dyDescent="0.35">
      <c r="A989" s="264"/>
      <c r="B989" s="267"/>
      <c r="C989" s="81">
        <f t="shared" ref="C989" si="248">SUM(C984:C988)</f>
        <v>4</v>
      </c>
      <c r="D989" s="81">
        <f t="shared" ref="D989" si="249">SUM(D984:D988)</f>
        <v>4.5</v>
      </c>
      <c r="E989" s="81">
        <f>SUM(E984:E988)</f>
        <v>5</v>
      </c>
      <c r="F989" s="23"/>
      <c r="G989" s="10" t="s">
        <v>38</v>
      </c>
      <c r="H989" s="30"/>
      <c r="I989" s="17"/>
    </row>
    <row r="990" spans="1:9" ht="15" customHeight="1" thickBot="1" x14ac:dyDescent="0.35">
      <c r="A990" s="268" t="s">
        <v>637</v>
      </c>
      <c r="B990" s="271" t="s">
        <v>383</v>
      </c>
      <c r="C990" s="115">
        <v>27.9</v>
      </c>
      <c r="D990" s="124">
        <v>29</v>
      </c>
      <c r="E990" s="124">
        <v>31</v>
      </c>
      <c r="F990" s="177"/>
      <c r="G990" s="115" t="s">
        <v>33</v>
      </c>
      <c r="H990" s="116">
        <v>288724610</v>
      </c>
      <c r="I990" s="176">
        <v>0</v>
      </c>
    </row>
    <row r="991" spans="1:9" ht="15" thickBot="1" x14ac:dyDescent="0.35">
      <c r="A991" s="269"/>
      <c r="B991" s="272"/>
      <c r="C991" s="124"/>
      <c r="D991" s="124"/>
      <c r="E991" s="124"/>
      <c r="F991" s="177"/>
      <c r="G991" s="115" t="s">
        <v>35</v>
      </c>
      <c r="H991" s="116"/>
      <c r="I991" s="176"/>
    </row>
    <row r="992" spans="1:9" ht="15" thickBot="1" x14ac:dyDescent="0.35">
      <c r="A992" s="269"/>
      <c r="B992" s="272"/>
      <c r="C992" s="124"/>
      <c r="D992" s="124"/>
      <c r="E992" s="124"/>
      <c r="F992" s="177"/>
      <c r="G992" s="115" t="s">
        <v>100</v>
      </c>
      <c r="H992" s="116"/>
      <c r="I992" s="176"/>
    </row>
    <row r="993" spans="1:12" ht="15" thickBot="1" x14ac:dyDescent="0.35">
      <c r="A993" s="269"/>
      <c r="B993" s="272"/>
      <c r="C993" s="124"/>
      <c r="D993" s="124"/>
      <c r="E993" s="124"/>
      <c r="F993" s="177"/>
      <c r="G993" s="115" t="s">
        <v>347</v>
      </c>
      <c r="H993" s="116"/>
      <c r="I993" s="176"/>
    </row>
    <row r="994" spans="1:12" ht="15" customHeight="1" thickBot="1" x14ac:dyDescent="0.35">
      <c r="A994" s="269"/>
      <c r="B994" s="272"/>
      <c r="C994" s="124"/>
      <c r="D994" s="124"/>
      <c r="E994" s="124"/>
      <c r="F994" s="177"/>
      <c r="G994" s="115" t="s">
        <v>36</v>
      </c>
      <c r="H994" s="118"/>
      <c r="I994" s="176"/>
    </row>
    <row r="995" spans="1:12" ht="15" thickBot="1" x14ac:dyDescent="0.35">
      <c r="A995" s="270"/>
      <c r="B995" s="273"/>
      <c r="C995" s="113">
        <f>SUM(C990:C994)</f>
        <v>27.9</v>
      </c>
      <c r="D995" s="113">
        <f t="shared" ref="D995" si="250">SUM(D990:D994)</f>
        <v>29</v>
      </c>
      <c r="E995" s="113">
        <f>SUM(E990:E994)</f>
        <v>31</v>
      </c>
      <c r="F995" s="178"/>
      <c r="G995" s="114" t="s">
        <v>38</v>
      </c>
      <c r="H995" s="118"/>
      <c r="I995" s="176"/>
    </row>
    <row r="996" spans="1:12" ht="15" customHeight="1" thickBot="1" x14ac:dyDescent="0.35">
      <c r="A996" s="262" t="s">
        <v>380</v>
      </c>
      <c r="B996" s="265" t="s">
        <v>384</v>
      </c>
      <c r="C996" s="22">
        <v>933.8</v>
      </c>
      <c r="D996" s="80">
        <v>980</v>
      </c>
      <c r="E996" s="80">
        <v>1029</v>
      </c>
      <c r="F996" s="24"/>
      <c r="G996" s="22" t="s">
        <v>33</v>
      </c>
      <c r="H996" s="29">
        <v>288724610</v>
      </c>
      <c r="I996" s="17" t="s">
        <v>644</v>
      </c>
      <c r="J996" s="199">
        <f>C840+C848+C854+C862+C870+C878+C884+C893+C899+C905+C911+C919+C925+C931+C940+C946+C952+C958+C964+C970+C978+C984+C996+C990</f>
        <v>13405.399999999998</v>
      </c>
      <c r="K996" s="150">
        <f t="shared" ref="K996:L996" si="251">D840+D848+D854+D862+D870+D878+D884+D893+D899+D905+D911+D919+D925+D931+D940+D946+D952+D958+D964+D970+D978+D984+D996+D990</f>
        <v>13912.5</v>
      </c>
      <c r="L996" s="150">
        <f t="shared" si="251"/>
        <v>12506</v>
      </c>
    </row>
    <row r="997" spans="1:12" ht="15" thickBot="1" x14ac:dyDescent="0.35">
      <c r="A997" s="263"/>
      <c r="B997" s="266"/>
      <c r="C997" s="22"/>
      <c r="D997" s="80"/>
      <c r="E997" s="80"/>
      <c r="F997" s="24"/>
      <c r="G997" s="22" t="s">
        <v>35</v>
      </c>
      <c r="H997" s="29"/>
      <c r="I997" s="17"/>
      <c r="J997" s="150">
        <f t="shared" ref="J997:L999" si="252">C841+C849+C855+C863+C871+C879+C885+C894+C900+C906+C912+C920+C926+C932+C941+C947+C953+C959+C965+C971+C979+C985+C997</f>
        <v>0</v>
      </c>
      <c r="K997" s="150">
        <f t="shared" si="252"/>
        <v>0</v>
      </c>
      <c r="L997" s="150">
        <f t="shared" si="252"/>
        <v>0</v>
      </c>
    </row>
    <row r="998" spans="1:12" ht="15" thickBot="1" x14ac:dyDescent="0.35">
      <c r="A998" s="263"/>
      <c r="B998" s="266"/>
      <c r="C998" s="22"/>
      <c r="D998" s="80"/>
      <c r="E998" s="80"/>
      <c r="F998" s="24"/>
      <c r="G998" s="22" t="s">
        <v>100</v>
      </c>
      <c r="H998" s="29"/>
      <c r="I998" s="17"/>
      <c r="J998" s="150">
        <f t="shared" si="252"/>
        <v>0</v>
      </c>
      <c r="K998" s="150">
        <f t="shared" si="252"/>
        <v>0</v>
      </c>
      <c r="L998" s="150">
        <f t="shared" si="252"/>
        <v>0</v>
      </c>
    </row>
    <row r="999" spans="1:12" ht="15" thickBot="1" x14ac:dyDescent="0.35">
      <c r="A999" s="263"/>
      <c r="B999" s="266"/>
      <c r="C999" s="22"/>
      <c r="D999" s="80"/>
      <c r="E999" s="80"/>
      <c r="F999" s="24"/>
      <c r="G999" s="22" t="s">
        <v>347</v>
      </c>
      <c r="H999" s="29"/>
      <c r="I999" s="17"/>
      <c r="J999" s="150">
        <f t="shared" si="252"/>
        <v>4725.1000000000004</v>
      </c>
      <c r="K999" s="150">
        <f t="shared" si="252"/>
        <v>4654</v>
      </c>
      <c r="L999" s="150">
        <f t="shared" si="252"/>
        <v>4885</v>
      </c>
    </row>
    <row r="1000" spans="1:12" ht="15" customHeight="1" thickBot="1" x14ac:dyDescent="0.35">
      <c r="A1000" s="263"/>
      <c r="B1000" s="266"/>
      <c r="C1000" s="22"/>
      <c r="D1000" s="80"/>
      <c r="E1000" s="80"/>
      <c r="F1000" s="24"/>
      <c r="G1000" s="22" t="s">
        <v>36</v>
      </c>
      <c r="H1000" s="30"/>
      <c r="I1000" s="17"/>
      <c r="J1000" s="150">
        <f>C844+C852+C858+C866+C874+C882+C888+C897+C903+C909+C915+C923+C929+C935+C944+C950+C956+C962+C968+C974+C982+C988+C1000+C994</f>
        <v>560.79999999999995</v>
      </c>
      <c r="K1000" s="150">
        <f t="shared" ref="K1000:L1000" si="253">D844+D852+D858+D866+D874+D882+D888+D897+D903+D909+D915+D923+D929+D935+D944+D950+D956+D962+D968+D974+D982+D988+D1000+D994</f>
        <v>0</v>
      </c>
      <c r="L1000" s="150">
        <f t="shared" si="253"/>
        <v>0</v>
      </c>
    </row>
    <row r="1001" spans="1:12" ht="15" thickBot="1" x14ac:dyDescent="0.35">
      <c r="A1001" s="264"/>
      <c r="B1001" s="267"/>
      <c r="C1001" s="10">
        <f t="shared" ref="C1001" si="254">SUM(C996:C1000)</f>
        <v>933.8</v>
      </c>
      <c r="D1001" s="81">
        <f t="shared" ref="D1001" si="255">SUM(D996:D1000)</f>
        <v>980</v>
      </c>
      <c r="E1001" s="81">
        <f>SUM(E996:E1000)</f>
        <v>1029</v>
      </c>
      <c r="F1001" s="23"/>
      <c r="G1001" s="10" t="s">
        <v>38</v>
      </c>
      <c r="H1001" s="30"/>
      <c r="I1001" s="17"/>
      <c r="J1001" s="154">
        <f>SUM(J996:J1000)</f>
        <v>18691.3</v>
      </c>
      <c r="K1001" s="154">
        <f t="shared" ref="K1001:L1001" si="256">SUM(K996:K1000)</f>
        <v>18566.5</v>
      </c>
      <c r="L1001" s="154">
        <f t="shared" si="256"/>
        <v>17391</v>
      </c>
    </row>
    <row r="1002" spans="1:12" ht="15" thickBot="1" x14ac:dyDescent="0.35">
      <c r="A1002" s="19"/>
      <c r="B1002" s="25" t="s">
        <v>136</v>
      </c>
      <c r="C1002" s="9"/>
      <c r="D1002" s="9"/>
      <c r="E1002" s="9"/>
      <c r="F1002" s="9"/>
      <c r="G1002" s="10"/>
      <c r="H1002" s="29"/>
      <c r="I1002" s="29"/>
    </row>
    <row r="1003" spans="1:12" ht="15" thickBot="1" x14ac:dyDescent="0.35">
      <c r="A1003" s="41"/>
      <c r="B1003" s="42" t="s">
        <v>84</v>
      </c>
      <c r="C1003" s="83">
        <f>C1004-C1000-C994-C988-C982-C974-C968-C962-C956-C950-C944-C935-C929-C923-C915-C909-C903-C897-C888-C882-C874-C866-C858--C852-C844</f>
        <v>18130.500000000004</v>
      </c>
      <c r="D1003" s="83">
        <f t="shared" ref="D1003:E1003" si="257">D1004-D1000-D994-D988-D982-D974-D968-D962-D956-D950-D944-D935-D929-D923-D915-D909-D903-D897-D888-D882-D874-D866-D858--D852-D844</f>
        <v>18566.5</v>
      </c>
      <c r="E1003" s="83">
        <f t="shared" si="257"/>
        <v>17391</v>
      </c>
      <c r="F1003" s="43"/>
      <c r="G1003" s="42"/>
      <c r="H1003" s="44"/>
      <c r="I1003" s="45"/>
    </row>
    <row r="1004" spans="1:12" ht="15" thickBot="1" x14ac:dyDescent="0.35">
      <c r="A1004" s="46"/>
      <c r="B1004" s="47" t="s">
        <v>494</v>
      </c>
      <c r="C1004" s="82">
        <f>C845+C853+C859+C867+C875+C883+C889+C898+C904+C910+C916+C924+C930+C936+C945+C951+C957+C963+C969+C975+C983+C989+C1001+C995</f>
        <v>18691.300000000003</v>
      </c>
      <c r="D1004" s="82">
        <f t="shared" ref="D1004:E1004" si="258">D845+D853+D859+D867+D875+D883+D889+D898+D904+D910+D916+D924+D930+D936+D945+D951+D957+D963+D969+D975+D983+D989+D1001+D995</f>
        <v>18566.5</v>
      </c>
      <c r="E1004" s="82">
        <f t="shared" si="258"/>
        <v>17391</v>
      </c>
      <c r="F1004" s="48"/>
      <c r="G1004" s="49"/>
      <c r="H1004" s="50"/>
      <c r="I1004" s="51"/>
    </row>
    <row r="1007" spans="1:12" ht="15" customHeight="1" thickBot="1" x14ac:dyDescent="0.35">
      <c r="A1007" s="274" t="s">
        <v>391</v>
      </c>
      <c r="B1007" s="274"/>
      <c r="C1007" s="274"/>
      <c r="D1007" s="274"/>
      <c r="E1007" s="274"/>
      <c r="F1007" s="274"/>
      <c r="G1007" s="274"/>
      <c r="H1007" s="274"/>
      <c r="I1007" s="274"/>
    </row>
    <row r="1008" spans="1:12" ht="46.2" thickBot="1" x14ac:dyDescent="0.35">
      <c r="A1008" s="55" t="s">
        <v>5</v>
      </c>
      <c r="B1008" s="56" t="s">
        <v>230</v>
      </c>
      <c r="C1008" s="56" t="s">
        <v>24</v>
      </c>
      <c r="D1008" s="56" t="s">
        <v>25</v>
      </c>
      <c r="E1008" s="56" t="s">
        <v>26</v>
      </c>
      <c r="F1008" s="56" t="s">
        <v>6</v>
      </c>
      <c r="G1008" s="56" t="s">
        <v>32</v>
      </c>
      <c r="H1008" s="56" t="s">
        <v>27</v>
      </c>
      <c r="I1008" s="56" t="s">
        <v>50</v>
      </c>
    </row>
    <row r="1009" spans="1:9" ht="15" thickBot="1" x14ac:dyDescent="0.35">
      <c r="A1009" s="57">
        <v>1</v>
      </c>
      <c r="B1009" s="58">
        <v>2</v>
      </c>
      <c r="C1009" s="58">
        <v>3</v>
      </c>
      <c r="D1009" s="58">
        <v>4</v>
      </c>
      <c r="E1009" s="58">
        <v>5</v>
      </c>
      <c r="F1009" s="58">
        <v>6</v>
      </c>
      <c r="G1009" s="58">
        <v>7</v>
      </c>
      <c r="H1009" s="58">
        <v>8</v>
      </c>
      <c r="I1009" s="58">
        <v>9</v>
      </c>
    </row>
    <row r="1010" spans="1:9" ht="40.200000000000003" thickBot="1" x14ac:dyDescent="0.35">
      <c r="A1010" s="33" t="s">
        <v>30</v>
      </c>
      <c r="B1010" s="34" t="s">
        <v>115</v>
      </c>
      <c r="C1010" s="35"/>
      <c r="D1010" s="35"/>
      <c r="E1010" s="35"/>
      <c r="F1010" s="36" t="s">
        <v>423</v>
      </c>
      <c r="G1010" s="34"/>
      <c r="H1010" s="35"/>
      <c r="I1010" s="35"/>
    </row>
    <row r="1011" spans="1:9" ht="40.200000000000003" thickBot="1" x14ac:dyDescent="0.35">
      <c r="A1011" s="37" t="s">
        <v>29</v>
      </c>
      <c r="B1011" s="38" t="s">
        <v>392</v>
      </c>
      <c r="C1011" s="39"/>
      <c r="D1011" s="39"/>
      <c r="E1011" s="39"/>
      <c r="F1011" s="40" t="s">
        <v>415</v>
      </c>
      <c r="G1011" s="38"/>
      <c r="H1011" s="39"/>
      <c r="I1011" s="39"/>
    </row>
    <row r="1012" spans="1:9" ht="15" customHeight="1" thickBot="1" x14ac:dyDescent="0.35">
      <c r="A1012" s="278" t="s">
        <v>98</v>
      </c>
      <c r="B1012" s="265" t="s">
        <v>394</v>
      </c>
      <c r="C1012" s="80">
        <v>3</v>
      </c>
      <c r="D1012" s="80">
        <v>3.2</v>
      </c>
      <c r="E1012" s="80">
        <v>3.4</v>
      </c>
      <c r="F1012" s="24" t="s">
        <v>416</v>
      </c>
      <c r="G1012" s="22" t="s">
        <v>33</v>
      </c>
      <c r="H1012" s="29">
        <v>288724610</v>
      </c>
      <c r="I1012" s="17" t="s">
        <v>396</v>
      </c>
    </row>
    <row r="1013" spans="1:9" ht="15" thickBot="1" x14ac:dyDescent="0.35">
      <c r="A1013" s="276"/>
      <c r="B1013" s="266"/>
      <c r="C1013" s="80"/>
      <c r="D1013" s="80"/>
      <c r="E1013" s="80"/>
      <c r="F1013" s="24"/>
      <c r="G1013" s="22" t="s">
        <v>306</v>
      </c>
      <c r="H1013" s="29"/>
      <c r="I1013" s="17"/>
    </row>
    <row r="1014" spans="1:9" ht="15" thickBot="1" x14ac:dyDescent="0.35">
      <c r="A1014" s="276"/>
      <c r="B1014" s="266"/>
      <c r="C1014" s="80"/>
      <c r="D1014" s="80"/>
      <c r="E1014" s="80"/>
      <c r="F1014" s="24"/>
      <c r="G1014" s="22" t="s">
        <v>35</v>
      </c>
      <c r="H1014" s="29"/>
      <c r="I1014" s="17"/>
    </row>
    <row r="1015" spans="1:9" ht="15" thickBot="1" x14ac:dyDescent="0.35">
      <c r="A1015" s="276"/>
      <c r="B1015" s="266"/>
      <c r="C1015" s="80"/>
      <c r="D1015" s="80"/>
      <c r="E1015" s="80"/>
      <c r="F1015" s="24"/>
      <c r="G1015" s="22" t="s">
        <v>34</v>
      </c>
      <c r="H1015" s="29"/>
      <c r="I1015" s="17"/>
    </row>
    <row r="1016" spans="1:9" ht="15" thickBot="1" x14ac:dyDescent="0.35">
      <c r="A1016" s="276"/>
      <c r="B1016" s="266"/>
      <c r="C1016" s="80"/>
      <c r="D1016" s="80"/>
      <c r="E1016" s="80"/>
      <c r="F1016" s="24"/>
      <c r="G1016" s="22" t="s">
        <v>36</v>
      </c>
      <c r="H1016" s="30"/>
      <c r="I1016" s="17"/>
    </row>
    <row r="1017" spans="1:9" ht="15" thickBot="1" x14ac:dyDescent="0.35">
      <c r="A1017" s="277"/>
      <c r="B1017" s="267"/>
      <c r="C1017" s="81">
        <f t="shared" ref="C1017:D1017" si="259">SUM(C1012:C1016)</f>
        <v>3</v>
      </c>
      <c r="D1017" s="81">
        <f t="shared" si="259"/>
        <v>3.2</v>
      </c>
      <c r="E1017" s="81">
        <f>SUM(E1012:E1016)</f>
        <v>3.4</v>
      </c>
      <c r="F1017" s="23"/>
      <c r="G1017" s="10" t="s">
        <v>38</v>
      </c>
      <c r="H1017" s="30"/>
      <c r="I1017" s="17"/>
    </row>
    <row r="1018" spans="1:9" ht="15" customHeight="1" thickBot="1" x14ac:dyDescent="0.35">
      <c r="A1018" s="278" t="s">
        <v>40</v>
      </c>
      <c r="B1018" s="265" t="s">
        <v>395</v>
      </c>
      <c r="C1018" s="80">
        <v>40</v>
      </c>
      <c r="D1018" s="80">
        <v>42</v>
      </c>
      <c r="E1018" s="80">
        <v>44</v>
      </c>
      <c r="F1018" s="24" t="s">
        <v>417</v>
      </c>
      <c r="G1018" s="22" t="s">
        <v>33</v>
      </c>
      <c r="H1018" s="29">
        <v>288724610</v>
      </c>
      <c r="I1018" s="17" t="s">
        <v>396</v>
      </c>
    </row>
    <row r="1019" spans="1:9" ht="15" thickBot="1" x14ac:dyDescent="0.35">
      <c r="A1019" s="276"/>
      <c r="B1019" s="266"/>
      <c r="C1019" s="80"/>
      <c r="D1019" s="80"/>
      <c r="E1019" s="80"/>
      <c r="F1019" s="24"/>
      <c r="G1019" s="22" t="s">
        <v>306</v>
      </c>
      <c r="H1019" s="29"/>
      <c r="I1019" s="17"/>
    </row>
    <row r="1020" spans="1:9" ht="15" thickBot="1" x14ac:dyDescent="0.35">
      <c r="A1020" s="276"/>
      <c r="B1020" s="266"/>
      <c r="C1020" s="80"/>
      <c r="D1020" s="80"/>
      <c r="E1020" s="80"/>
      <c r="F1020" s="24"/>
      <c r="G1020" s="22" t="s">
        <v>35</v>
      </c>
      <c r="H1020" s="29"/>
      <c r="I1020" s="17"/>
    </row>
    <row r="1021" spans="1:9" ht="15" thickBot="1" x14ac:dyDescent="0.35">
      <c r="A1021" s="276"/>
      <c r="B1021" s="266"/>
      <c r="C1021" s="80"/>
      <c r="D1021" s="80"/>
      <c r="E1021" s="80"/>
      <c r="F1021" s="24"/>
      <c r="G1021" s="22" t="s">
        <v>34</v>
      </c>
      <c r="H1021" s="29"/>
      <c r="I1021" s="17"/>
    </row>
    <row r="1022" spans="1:9" ht="15" thickBot="1" x14ac:dyDescent="0.35">
      <c r="A1022" s="276"/>
      <c r="B1022" s="266"/>
      <c r="C1022" s="80"/>
      <c r="D1022" s="80"/>
      <c r="E1022" s="80"/>
      <c r="F1022" s="24"/>
      <c r="G1022" s="22" t="s">
        <v>36</v>
      </c>
      <c r="H1022" s="30"/>
      <c r="I1022" s="17"/>
    </row>
    <row r="1023" spans="1:9" ht="15" thickBot="1" x14ac:dyDescent="0.35">
      <c r="A1023" s="277"/>
      <c r="B1023" s="267"/>
      <c r="C1023" s="81">
        <f t="shared" ref="C1023:D1023" si="260">SUM(C1018:C1022)</f>
        <v>40</v>
      </c>
      <c r="D1023" s="81">
        <f t="shared" si="260"/>
        <v>42</v>
      </c>
      <c r="E1023" s="81">
        <f>SUM(E1018:E1022)</f>
        <v>44</v>
      </c>
      <c r="F1023" s="23"/>
      <c r="G1023" s="10" t="s">
        <v>38</v>
      </c>
      <c r="H1023" s="30"/>
      <c r="I1023" s="17"/>
    </row>
    <row r="1024" spans="1:9" ht="15" customHeight="1" thickBot="1" x14ac:dyDescent="0.35">
      <c r="A1024" s="278" t="s">
        <v>42</v>
      </c>
      <c r="B1024" s="243" t="s">
        <v>397</v>
      </c>
      <c r="C1024" s="198">
        <v>140</v>
      </c>
      <c r="D1024" s="80">
        <v>137</v>
      </c>
      <c r="E1024" s="80">
        <v>144</v>
      </c>
      <c r="F1024" s="24" t="s">
        <v>418</v>
      </c>
      <c r="G1024" s="22" t="s">
        <v>33</v>
      </c>
      <c r="H1024" s="29">
        <v>288724610</v>
      </c>
      <c r="I1024" s="17" t="s">
        <v>396</v>
      </c>
    </row>
    <row r="1025" spans="1:9" ht="15" thickBot="1" x14ac:dyDescent="0.35">
      <c r="A1025" s="276"/>
      <c r="B1025" s="244"/>
      <c r="C1025" s="80"/>
      <c r="D1025" s="80"/>
      <c r="E1025" s="80"/>
      <c r="F1025" s="24"/>
      <c r="G1025" s="22" t="s">
        <v>306</v>
      </c>
      <c r="H1025" s="29"/>
      <c r="I1025" s="17"/>
    </row>
    <row r="1026" spans="1:9" ht="15" thickBot="1" x14ac:dyDescent="0.35">
      <c r="A1026" s="276"/>
      <c r="B1026" s="244"/>
      <c r="C1026" s="80"/>
      <c r="D1026" s="80"/>
      <c r="E1026" s="80"/>
      <c r="F1026" s="24"/>
      <c r="G1026" s="22" t="s">
        <v>35</v>
      </c>
      <c r="H1026" s="29"/>
      <c r="I1026" s="17"/>
    </row>
    <row r="1027" spans="1:9" ht="15" thickBot="1" x14ac:dyDescent="0.35">
      <c r="A1027" s="276"/>
      <c r="B1027" s="244"/>
      <c r="C1027" s="80"/>
      <c r="D1027" s="80"/>
      <c r="E1027" s="80"/>
      <c r="F1027" s="24"/>
      <c r="G1027" s="22" t="s">
        <v>34</v>
      </c>
      <c r="H1027" s="29"/>
      <c r="I1027" s="17"/>
    </row>
    <row r="1028" spans="1:9" ht="15" thickBot="1" x14ac:dyDescent="0.35">
      <c r="A1028" s="276"/>
      <c r="B1028" s="244"/>
      <c r="C1028" s="80"/>
      <c r="D1028" s="80"/>
      <c r="E1028" s="80"/>
      <c r="F1028" s="24"/>
      <c r="G1028" s="22" t="s">
        <v>36</v>
      </c>
      <c r="H1028" s="30"/>
      <c r="I1028" s="17"/>
    </row>
    <row r="1029" spans="1:9" ht="19.8" customHeight="1" thickBot="1" x14ac:dyDescent="0.35">
      <c r="A1029" s="277"/>
      <c r="B1029" s="245"/>
      <c r="C1029" s="81">
        <f t="shared" ref="C1029:D1029" si="261">SUM(C1024:C1028)</f>
        <v>140</v>
      </c>
      <c r="D1029" s="81">
        <f t="shared" si="261"/>
        <v>137</v>
      </c>
      <c r="E1029" s="81">
        <f>SUM(E1024:E1028)</f>
        <v>144</v>
      </c>
      <c r="F1029" s="23"/>
      <c r="G1029" s="10" t="s">
        <v>38</v>
      </c>
      <c r="H1029" s="30"/>
      <c r="I1029" s="17"/>
    </row>
    <row r="1030" spans="1:9" ht="15" customHeight="1" thickBot="1" x14ac:dyDescent="0.35">
      <c r="A1030" s="278" t="s">
        <v>44</v>
      </c>
      <c r="B1030" s="265" t="s">
        <v>398</v>
      </c>
      <c r="C1030" s="80">
        <v>1304.5</v>
      </c>
      <c r="D1030" s="80">
        <v>1370</v>
      </c>
      <c r="E1030" s="80">
        <v>1438</v>
      </c>
      <c r="F1030" s="24"/>
      <c r="G1030" s="22" t="s">
        <v>33</v>
      </c>
      <c r="H1030" s="29">
        <v>190431250</v>
      </c>
      <c r="I1030" s="17" t="s">
        <v>396</v>
      </c>
    </row>
    <row r="1031" spans="1:9" ht="15" thickBot="1" x14ac:dyDescent="0.35">
      <c r="A1031" s="276"/>
      <c r="B1031" s="266"/>
      <c r="C1031" s="80">
        <v>3</v>
      </c>
      <c r="D1031" s="80">
        <v>3.2</v>
      </c>
      <c r="E1031" s="80">
        <v>3.4</v>
      </c>
      <c r="F1031" s="24"/>
      <c r="G1031" s="22" t="s">
        <v>306</v>
      </c>
      <c r="H1031" s="29"/>
      <c r="I1031" s="17"/>
    </row>
    <row r="1032" spans="1:9" ht="15" thickBot="1" x14ac:dyDescent="0.35">
      <c r="A1032" s="276"/>
      <c r="B1032" s="266"/>
      <c r="C1032" s="80">
        <v>35.799999999999997</v>
      </c>
      <c r="D1032" s="80">
        <v>37.6</v>
      </c>
      <c r="E1032" s="80">
        <v>39.5</v>
      </c>
      <c r="F1032" s="24"/>
      <c r="G1032" s="22" t="s">
        <v>35</v>
      </c>
      <c r="H1032" s="29"/>
      <c r="I1032" s="17"/>
    </row>
    <row r="1033" spans="1:9" ht="15" thickBot="1" x14ac:dyDescent="0.35">
      <c r="A1033" s="276"/>
      <c r="B1033" s="266"/>
      <c r="C1033" s="80"/>
      <c r="D1033" s="80"/>
      <c r="E1033" s="80"/>
      <c r="F1033" s="24"/>
      <c r="G1033" s="22" t="s">
        <v>34</v>
      </c>
      <c r="H1033" s="29"/>
      <c r="I1033" s="17"/>
    </row>
    <row r="1034" spans="1:9" ht="15" thickBot="1" x14ac:dyDescent="0.35">
      <c r="A1034" s="276"/>
      <c r="B1034" s="266"/>
      <c r="C1034" s="80">
        <v>4.0999999999999996</v>
      </c>
      <c r="D1034" s="80"/>
      <c r="E1034" s="80"/>
      <c r="F1034" s="24"/>
      <c r="G1034" s="22" t="s">
        <v>36</v>
      </c>
      <c r="H1034" s="30"/>
      <c r="I1034" s="17"/>
    </row>
    <row r="1035" spans="1:9" ht="24.6" customHeight="1" thickBot="1" x14ac:dyDescent="0.35">
      <c r="A1035" s="277"/>
      <c r="B1035" s="267"/>
      <c r="C1035" s="81">
        <f t="shared" ref="C1035:D1035" si="262">SUM(C1030:C1034)</f>
        <v>1347.3999999999999</v>
      </c>
      <c r="D1035" s="81">
        <f t="shared" si="262"/>
        <v>1410.8</v>
      </c>
      <c r="E1035" s="81">
        <f>SUM(E1030:E1034)</f>
        <v>1480.9</v>
      </c>
      <c r="F1035" s="23"/>
      <c r="G1035" s="10" t="s">
        <v>38</v>
      </c>
      <c r="H1035" s="30"/>
      <c r="I1035" s="17"/>
    </row>
    <row r="1036" spans="1:9" ht="15" customHeight="1" thickBot="1" x14ac:dyDescent="0.35">
      <c r="A1036" s="278" t="s">
        <v>45</v>
      </c>
      <c r="B1036" s="265" t="s">
        <v>399</v>
      </c>
      <c r="C1036" s="80">
        <v>778.6</v>
      </c>
      <c r="D1036" s="80">
        <v>817</v>
      </c>
      <c r="E1036" s="80">
        <v>858</v>
      </c>
      <c r="F1036" s="24"/>
      <c r="G1036" s="22" t="s">
        <v>33</v>
      </c>
      <c r="H1036" s="29">
        <v>190431446</v>
      </c>
      <c r="I1036" s="17" t="s">
        <v>396</v>
      </c>
    </row>
    <row r="1037" spans="1:9" ht="15" thickBot="1" x14ac:dyDescent="0.35">
      <c r="A1037" s="276"/>
      <c r="B1037" s="266"/>
      <c r="C1037" s="80">
        <v>15</v>
      </c>
      <c r="D1037" s="80">
        <v>16</v>
      </c>
      <c r="E1037" s="80">
        <v>17</v>
      </c>
      <c r="F1037" s="24"/>
      <c r="G1037" s="22" t="s">
        <v>306</v>
      </c>
      <c r="H1037" s="29"/>
      <c r="I1037" s="17"/>
    </row>
    <row r="1038" spans="1:9" ht="15" thickBot="1" x14ac:dyDescent="0.35">
      <c r="A1038" s="276"/>
      <c r="B1038" s="266"/>
      <c r="C1038" s="80"/>
      <c r="D1038" s="80"/>
      <c r="E1038" s="80"/>
      <c r="F1038" s="24"/>
      <c r="G1038" s="22" t="s">
        <v>35</v>
      </c>
      <c r="H1038" s="29"/>
      <c r="I1038" s="17"/>
    </row>
    <row r="1039" spans="1:9" ht="15" thickBot="1" x14ac:dyDescent="0.35">
      <c r="A1039" s="276"/>
      <c r="B1039" s="266"/>
      <c r="C1039" s="80"/>
      <c r="D1039" s="80"/>
      <c r="E1039" s="80"/>
      <c r="F1039" s="24"/>
      <c r="G1039" s="22" t="s">
        <v>34</v>
      </c>
      <c r="H1039" s="29"/>
      <c r="I1039" s="17"/>
    </row>
    <row r="1040" spans="1:9" ht="15" thickBot="1" x14ac:dyDescent="0.35">
      <c r="A1040" s="276"/>
      <c r="B1040" s="266"/>
      <c r="C1040" s="80"/>
      <c r="D1040" s="80"/>
      <c r="E1040" s="80"/>
      <c r="F1040" s="24"/>
      <c r="G1040" s="22" t="s">
        <v>36</v>
      </c>
      <c r="H1040" s="30"/>
      <c r="I1040" s="17"/>
    </row>
    <row r="1041" spans="1:9" ht="33" customHeight="1" thickBot="1" x14ac:dyDescent="0.35">
      <c r="A1041" s="277"/>
      <c r="B1041" s="267"/>
      <c r="C1041" s="81">
        <f t="shared" ref="C1041:D1041" si="263">SUM(C1036:C1040)</f>
        <v>793.6</v>
      </c>
      <c r="D1041" s="81">
        <f t="shared" si="263"/>
        <v>833</v>
      </c>
      <c r="E1041" s="81">
        <f>SUM(E1036:E1040)</f>
        <v>875</v>
      </c>
      <c r="F1041" s="23"/>
      <c r="G1041" s="10" t="s">
        <v>38</v>
      </c>
      <c r="H1041" s="30"/>
      <c r="I1041" s="17"/>
    </row>
    <row r="1042" spans="1:9" ht="15" thickBot="1" x14ac:dyDescent="0.35">
      <c r="A1042" s="278" t="s">
        <v>47</v>
      </c>
      <c r="B1042" s="265" t="s">
        <v>400</v>
      </c>
      <c r="C1042" s="80">
        <v>390.4</v>
      </c>
      <c r="D1042" s="80">
        <v>410</v>
      </c>
      <c r="E1042" s="80">
        <v>430</v>
      </c>
      <c r="F1042" s="24"/>
      <c r="G1042" s="22" t="s">
        <v>33</v>
      </c>
      <c r="H1042" s="29">
        <v>302477544</v>
      </c>
      <c r="I1042" s="17" t="s">
        <v>401</v>
      </c>
    </row>
    <row r="1043" spans="1:9" ht="15" thickBot="1" x14ac:dyDescent="0.35">
      <c r="A1043" s="276"/>
      <c r="B1043" s="266"/>
      <c r="C1043" s="80">
        <v>13</v>
      </c>
      <c r="D1043" s="80">
        <v>14</v>
      </c>
      <c r="E1043" s="80">
        <v>15</v>
      </c>
      <c r="F1043" s="24"/>
      <c r="G1043" s="22" t="s">
        <v>306</v>
      </c>
      <c r="H1043" s="29"/>
      <c r="I1043" s="17"/>
    </row>
    <row r="1044" spans="1:9" ht="15" thickBot="1" x14ac:dyDescent="0.35">
      <c r="A1044" s="276"/>
      <c r="B1044" s="266"/>
      <c r="C1044" s="80"/>
      <c r="D1044" s="80"/>
      <c r="E1044" s="80"/>
      <c r="F1044" s="24"/>
      <c r="G1044" s="22" t="s">
        <v>35</v>
      </c>
      <c r="H1044" s="29"/>
      <c r="I1044" s="17"/>
    </row>
    <row r="1045" spans="1:9" ht="15" customHeight="1" thickBot="1" x14ac:dyDescent="0.35">
      <c r="A1045" s="276"/>
      <c r="B1045" s="266"/>
      <c r="C1045" s="80">
        <v>22.6</v>
      </c>
      <c r="D1045" s="80"/>
      <c r="E1045" s="80"/>
      <c r="F1045" s="24"/>
      <c r="G1045" s="22" t="s">
        <v>34</v>
      </c>
      <c r="H1045" s="29"/>
      <c r="I1045" s="17"/>
    </row>
    <row r="1046" spans="1:9" ht="15" thickBot="1" x14ac:dyDescent="0.35">
      <c r="A1046" s="276"/>
      <c r="B1046" s="266"/>
      <c r="C1046" s="80">
        <v>6.2</v>
      </c>
      <c r="D1046" s="80"/>
      <c r="E1046" s="80"/>
      <c r="F1046" s="24"/>
      <c r="G1046" s="22" t="s">
        <v>36</v>
      </c>
      <c r="H1046" s="30"/>
      <c r="I1046" s="17"/>
    </row>
    <row r="1047" spans="1:9" ht="34.799999999999997" customHeight="1" thickBot="1" x14ac:dyDescent="0.35">
      <c r="A1047" s="277"/>
      <c r="B1047" s="267"/>
      <c r="C1047" s="81">
        <f t="shared" ref="C1047:D1047" si="264">SUM(C1042:C1046)</f>
        <v>432.2</v>
      </c>
      <c r="D1047" s="81">
        <f t="shared" si="264"/>
        <v>424</v>
      </c>
      <c r="E1047" s="81">
        <f>SUM(E1042:E1046)</f>
        <v>445</v>
      </c>
      <c r="F1047" s="23"/>
      <c r="G1047" s="10" t="s">
        <v>38</v>
      </c>
      <c r="H1047" s="30"/>
      <c r="I1047" s="17"/>
    </row>
    <row r="1048" spans="1:9" ht="15" thickBot="1" x14ac:dyDescent="0.35">
      <c r="A1048" s="278" t="s">
        <v>49</v>
      </c>
      <c r="B1048" s="265" t="s">
        <v>402</v>
      </c>
      <c r="C1048" s="80">
        <v>1414.5</v>
      </c>
      <c r="D1048" s="80">
        <v>1485</v>
      </c>
      <c r="E1048" s="80">
        <v>1559</v>
      </c>
      <c r="F1048" s="24"/>
      <c r="G1048" s="22" t="s">
        <v>33</v>
      </c>
      <c r="H1048" s="29">
        <v>304929400</v>
      </c>
      <c r="I1048" s="17" t="s">
        <v>396</v>
      </c>
    </row>
    <row r="1049" spans="1:9" ht="15" thickBot="1" x14ac:dyDescent="0.35">
      <c r="A1049" s="276"/>
      <c r="B1049" s="266"/>
      <c r="C1049" s="80">
        <v>8</v>
      </c>
      <c r="D1049" s="80">
        <v>8.4</v>
      </c>
      <c r="E1049" s="80">
        <v>9</v>
      </c>
      <c r="F1049" s="24"/>
      <c r="G1049" s="22" t="s">
        <v>306</v>
      </c>
      <c r="H1049" s="29"/>
      <c r="I1049" s="17"/>
    </row>
    <row r="1050" spans="1:9" ht="15" thickBot="1" x14ac:dyDescent="0.35">
      <c r="A1050" s="276"/>
      <c r="B1050" s="266"/>
      <c r="C1050" s="80"/>
      <c r="D1050" s="80"/>
      <c r="E1050" s="80"/>
      <c r="F1050" s="24"/>
      <c r="G1050" s="22" t="s">
        <v>35</v>
      </c>
      <c r="H1050" s="29"/>
      <c r="I1050" s="17"/>
    </row>
    <row r="1051" spans="1:9" ht="15" customHeight="1" thickBot="1" x14ac:dyDescent="0.35">
      <c r="A1051" s="276"/>
      <c r="B1051" s="266"/>
      <c r="C1051" s="80"/>
      <c r="D1051" s="80"/>
      <c r="E1051" s="80"/>
      <c r="F1051" s="24"/>
      <c r="G1051" s="22" t="s">
        <v>34</v>
      </c>
      <c r="H1051" s="29"/>
      <c r="I1051" s="17"/>
    </row>
    <row r="1052" spans="1:9" ht="15" thickBot="1" x14ac:dyDescent="0.35">
      <c r="A1052" s="276"/>
      <c r="B1052" s="266"/>
      <c r="C1052" s="80">
        <v>2</v>
      </c>
      <c r="D1052" s="80"/>
      <c r="E1052" s="80"/>
      <c r="F1052" s="24"/>
      <c r="G1052" s="22" t="s">
        <v>36</v>
      </c>
      <c r="H1052" s="30"/>
      <c r="I1052" s="17"/>
    </row>
    <row r="1053" spans="1:9" ht="24" customHeight="1" thickBot="1" x14ac:dyDescent="0.35">
      <c r="A1053" s="277"/>
      <c r="B1053" s="267"/>
      <c r="C1053" s="81">
        <f t="shared" ref="C1053:D1053" si="265">SUM(C1048:C1052)</f>
        <v>1424.5</v>
      </c>
      <c r="D1053" s="81">
        <f t="shared" si="265"/>
        <v>1493.4</v>
      </c>
      <c r="E1053" s="81">
        <f>SUM(E1048:E1052)</f>
        <v>1568</v>
      </c>
      <c r="F1053" s="23"/>
      <c r="G1053" s="10" t="s">
        <v>38</v>
      </c>
      <c r="H1053" s="30"/>
      <c r="I1053" s="17"/>
    </row>
    <row r="1054" spans="1:9" ht="15" thickBot="1" x14ac:dyDescent="0.35">
      <c r="A1054" s="278" t="s">
        <v>336</v>
      </c>
      <c r="B1054" s="265" t="s">
        <v>633</v>
      </c>
      <c r="C1054" s="80">
        <v>1274.9000000000001</v>
      </c>
      <c r="D1054" s="80">
        <v>1339</v>
      </c>
      <c r="E1054" s="80">
        <v>1406</v>
      </c>
      <c r="F1054" s="24"/>
      <c r="G1054" s="22" t="s">
        <v>33</v>
      </c>
      <c r="H1054" s="29">
        <v>193278297</v>
      </c>
      <c r="I1054" s="17" t="s">
        <v>396</v>
      </c>
    </row>
    <row r="1055" spans="1:9" ht="15" thickBot="1" x14ac:dyDescent="0.35">
      <c r="A1055" s="276"/>
      <c r="B1055" s="266"/>
      <c r="C1055" s="80">
        <v>148</v>
      </c>
      <c r="D1055" s="80">
        <v>155</v>
      </c>
      <c r="E1055" s="80">
        <v>163</v>
      </c>
      <c r="F1055" s="24"/>
      <c r="G1055" s="22" t="s">
        <v>306</v>
      </c>
      <c r="H1055" s="29"/>
      <c r="I1055" s="17"/>
    </row>
    <row r="1056" spans="1:9" ht="15" thickBot="1" x14ac:dyDescent="0.35">
      <c r="A1056" s="276"/>
      <c r="B1056" s="266"/>
      <c r="C1056" s="80"/>
      <c r="D1056" s="80"/>
      <c r="E1056" s="80"/>
      <c r="F1056" s="24"/>
      <c r="G1056" s="22" t="s">
        <v>35</v>
      </c>
      <c r="H1056" s="29"/>
      <c r="I1056" s="17"/>
    </row>
    <row r="1057" spans="1:9" ht="15" customHeight="1" thickBot="1" x14ac:dyDescent="0.35">
      <c r="A1057" s="276"/>
      <c r="B1057" s="266"/>
      <c r="C1057" s="80"/>
      <c r="D1057" s="80"/>
      <c r="E1057" s="80"/>
      <c r="F1057" s="24"/>
      <c r="G1057" s="22" t="s">
        <v>34</v>
      </c>
      <c r="H1057" s="29"/>
      <c r="I1057" s="17"/>
    </row>
    <row r="1058" spans="1:9" ht="15" thickBot="1" x14ac:dyDescent="0.35">
      <c r="A1058" s="276"/>
      <c r="B1058" s="266"/>
      <c r="C1058" s="80">
        <v>85.7</v>
      </c>
      <c r="D1058" s="80"/>
      <c r="E1058" s="80"/>
      <c r="F1058" s="24"/>
      <c r="G1058" s="22" t="s">
        <v>36</v>
      </c>
      <c r="H1058" s="30"/>
      <c r="I1058" s="17"/>
    </row>
    <row r="1059" spans="1:9" ht="15" thickBot="1" x14ac:dyDescent="0.35">
      <c r="A1059" s="277"/>
      <c r="B1059" s="267"/>
      <c r="C1059" s="81">
        <f t="shared" ref="C1059:D1059" si="266">SUM(C1054:C1058)</f>
        <v>1508.6000000000001</v>
      </c>
      <c r="D1059" s="81">
        <f t="shared" si="266"/>
        <v>1494</v>
      </c>
      <c r="E1059" s="81">
        <f>SUM(E1054:E1058)</f>
        <v>1569</v>
      </c>
      <c r="F1059" s="23"/>
      <c r="G1059" s="10" t="s">
        <v>38</v>
      </c>
      <c r="H1059" s="30"/>
      <c r="I1059" s="17"/>
    </row>
    <row r="1060" spans="1:9" ht="15" thickBot="1" x14ac:dyDescent="0.35">
      <c r="A1060" s="278" t="s">
        <v>393</v>
      </c>
      <c r="B1060" s="265" t="s">
        <v>403</v>
      </c>
      <c r="C1060" s="80">
        <v>362.1</v>
      </c>
      <c r="D1060" s="80">
        <v>380</v>
      </c>
      <c r="E1060" s="80">
        <v>399</v>
      </c>
      <c r="F1060" s="24"/>
      <c r="G1060" s="22" t="s">
        <v>33</v>
      </c>
      <c r="H1060" s="29">
        <v>148504349</v>
      </c>
      <c r="I1060" s="17" t="s">
        <v>396</v>
      </c>
    </row>
    <row r="1061" spans="1:9" ht="15" thickBot="1" x14ac:dyDescent="0.35">
      <c r="A1061" s="276"/>
      <c r="B1061" s="266"/>
      <c r="C1061" s="80">
        <v>84</v>
      </c>
      <c r="D1061" s="80">
        <v>88</v>
      </c>
      <c r="E1061" s="80">
        <v>93</v>
      </c>
      <c r="F1061" s="24"/>
      <c r="G1061" s="22" t="s">
        <v>306</v>
      </c>
      <c r="H1061" s="29"/>
      <c r="I1061" s="17"/>
    </row>
    <row r="1062" spans="1:9" ht="15" thickBot="1" x14ac:dyDescent="0.35">
      <c r="A1062" s="276"/>
      <c r="B1062" s="266"/>
      <c r="C1062" s="80"/>
      <c r="D1062" s="80"/>
      <c r="E1062" s="80"/>
      <c r="F1062" s="24"/>
      <c r="G1062" s="22" t="s">
        <v>35</v>
      </c>
      <c r="H1062" s="29"/>
      <c r="I1062" s="17"/>
    </row>
    <row r="1063" spans="1:9" ht="15" customHeight="1" thickBot="1" x14ac:dyDescent="0.35">
      <c r="A1063" s="276"/>
      <c r="B1063" s="266"/>
      <c r="C1063" s="80"/>
      <c r="D1063" s="80"/>
      <c r="E1063" s="80"/>
      <c r="F1063" s="24"/>
      <c r="G1063" s="22" t="s">
        <v>34</v>
      </c>
      <c r="H1063" s="29"/>
      <c r="I1063" s="17"/>
    </row>
    <row r="1064" spans="1:9" ht="15" thickBot="1" x14ac:dyDescent="0.35">
      <c r="A1064" s="276"/>
      <c r="B1064" s="266"/>
      <c r="C1064" s="80">
        <v>57.6</v>
      </c>
      <c r="D1064" s="80"/>
      <c r="E1064" s="80"/>
      <c r="F1064" s="24"/>
      <c r="G1064" s="22" t="s">
        <v>36</v>
      </c>
      <c r="H1064" s="30"/>
      <c r="I1064" s="17"/>
    </row>
    <row r="1065" spans="1:9" ht="15" thickBot="1" x14ac:dyDescent="0.35">
      <c r="A1065" s="277"/>
      <c r="B1065" s="267"/>
      <c r="C1065" s="81">
        <f t="shared" ref="C1065:D1065" si="267">SUM(C1060:C1064)</f>
        <v>503.70000000000005</v>
      </c>
      <c r="D1065" s="81">
        <f t="shared" si="267"/>
        <v>468</v>
      </c>
      <c r="E1065" s="81">
        <f>SUM(E1060:E1064)</f>
        <v>492</v>
      </c>
      <c r="F1065" s="23"/>
      <c r="G1065" s="10" t="s">
        <v>38</v>
      </c>
      <c r="H1065" s="30"/>
      <c r="I1065" s="17"/>
    </row>
    <row r="1066" spans="1:9" ht="27" thickBot="1" x14ac:dyDescent="0.35">
      <c r="A1066" s="33" t="s">
        <v>30</v>
      </c>
      <c r="B1066" s="34" t="s">
        <v>115</v>
      </c>
      <c r="C1066" s="35"/>
      <c r="D1066" s="35"/>
      <c r="E1066" s="35"/>
      <c r="F1066" s="36" t="s">
        <v>323</v>
      </c>
      <c r="G1066" s="34"/>
      <c r="H1066" s="35"/>
      <c r="I1066" s="35"/>
    </row>
    <row r="1067" spans="1:9" ht="27" thickBot="1" x14ac:dyDescent="0.35">
      <c r="A1067" s="37" t="s">
        <v>51</v>
      </c>
      <c r="B1067" s="38" t="s">
        <v>404</v>
      </c>
      <c r="C1067" s="39"/>
      <c r="D1067" s="39"/>
      <c r="E1067" s="39"/>
      <c r="F1067" s="40" t="s">
        <v>419</v>
      </c>
      <c r="G1067" s="38"/>
      <c r="H1067" s="39"/>
      <c r="I1067" s="39"/>
    </row>
    <row r="1068" spans="1:9" ht="15" thickBot="1" x14ac:dyDescent="0.35">
      <c r="A1068" s="278" t="s">
        <v>54</v>
      </c>
      <c r="B1068" s="265" t="s">
        <v>405</v>
      </c>
      <c r="C1068" s="80">
        <v>23</v>
      </c>
      <c r="D1068" s="80">
        <v>24</v>
      </c>
      <c r="E1068" s="80">
        <v>25</v>
      </c>
      <c r="F1068" s="24" t="s">
        <v>420</v>
      </c>
      <c r="G1068" s="22" t="s">
        <v>33</v>
      </c>
      <c r="H1068" s="29">
        <v>288724610</v>
      </c>
      <c r="I1068" s="17" t="s">
        <v>396</v>
      </c>
    </row>
    <row r="1069" spans="1:9" ht="15" thickBot="1" x14ac:dyDescent="0.35">
      <c r="A1069" s="276"/>
      <c r="B1069" s="266"/>
      <c r="C1069" s="80"/>
      <c r="D1069" s="80"/>
      <c r="E1069" s="80"/>
      <c r="F1069" s="24"/>
      <c r="G1069" s="22" t="s">
        <v>306</v>
      </c>
      <c r="H1069" s="29"/>
      <c r="I1069" s="17"/>
    </row>
    <row r="1070" spans="1:9" ht="15" thickBot="1" x14ac:dyDescent="0.35">
      <c r="A1070" s="276"/>
      <c r="B1070" s="266"/>
      <c r="C1070" s="80"/>
      <c r="D1070" s="80"/>
      <c r="E1070" s="80"/>
      <c r="F1070" s="24"/>
      <c r="G1070" s="22" t="s">
        <v>35</v>
      </c>
      <c r="H1070" s="29"/>
      <c r="I1070" s="17"/>
    </row>
    <row r="1071" spans="1:9" ht="15" thickBot="1" x14ac:dyDescent="0.35">
      <c r="A1071" s="276"/>
      <c r="B1071" s="266"/>
      <c r="C1071" s="80"/>
      <c r="D1071" s="80"/>
      <c r="E1071" s="80"/>
      <c r="F1071" s="24"/>
      <c r="G1071" s="22" t="s">
        <v>34</v>
      </c>
      <c r="H1071" s="29"/>
      <c r="I1071" s="17"/>
    </row>
    <row r="1072" spans="1:9" ht="15" thickBot="1" x14ac:dyDescent="0.35">
      <c r="A1072" s="276"/>
      <c r="B1072" s="266"/>
      <c r="C1072" s="80"/>
      <c r="D1072" s="80"/>
      <c r="E1072" s="80"/>
      <c r="F1072" s="24"/>
      <c r="G1072" s="22" t="s">
        <v>36</v>
      </c>
      <c r="H1072" s="30"/>
      <c r="I1072" s="17"/>
    </row>
    <row r="1073" spans="1:9" ht="15" thickBot="1" x14ac:dyDescent="0.35">
      <c r="A1073" s="277"/>
      <c r="B1073" s="267"/>
      <c r="C1073" s="81">
        <f t="shared" ref="C1073:D1073" si="268">SUM(C1068:C1072)</f>
        <v>23</v>
      </c>
      <c r="D1073" s="81">
        <f t="shared" si="268"/>
        <v>24</v>
      </c>
      <c r="E1073" s="81">
        <f>SUM(E1068:E1072)</f>
        <v>25</v>
      </c>
      <c r="F1073" s="23"/>
      <c r="G1073" s="10" t="s">
        <v>38</v>
      </c>
      <c r="H1073" s="30"/>
      <c r="I1073" s="17"/>
    </row>
    <row r="1074" spans="1:9" ht="15" thickBot="1" x14ac:dyDescent="0.35">
      <c r="A1074" s="278" t="s">
        <v>55</v>
      </c>
      <c r="B1074" s="265" t="s">
        <v>406</v>
      </c>
      <c r="C1074" s="22"/>
      <c r="D1074" s="22"/>
      <c r="E1074" s="22"/>
      <c r="F1074" s="24" t="s">
        <v>421</v>
      </c>
      <c r="G1074" s="22" t="s">
        <v>33</v>
      </c>
      <c r="H1074" s="29">
        <v>288724610</v>
      </c>
      <c r="I1074" s="17" t="s">
        <v>396</v>
      </c>
    </row>
    <row r="1075" spans="1:9" ht="15" customHeight="1" thickBot="1" x14ac:dyDescent="0.35">
      <c r="A1075" s="276"/>
      <c r="B1075" s="266"/>
      <c r="C1075" s="22"/>
      <c r="D1075" s="22"/>
      <c r="E1075" s="22"/>
      <c r="F1075" s="24"/>
      <c r="G1075" s="22" t="s">
        <v>306</v>
      </c>
      <c r="H1075" s="29"/>
      <c r="I1075" s="17"/>
    </row>
    <row r="1076" spans="1:9" ht="15" thickBot="1" x14ac:dyDescent="0.35">
      <c r="A1076" s="276"/>
      <c r="B1076" s="266"/>
      <c r="C1076" s="22"/>
      <c r="D1076" s="22"/>
      <c r="E1076" s="22"/>
      <c r="F1076" s="24"/>
      <c r="G1076" s="22" t="s">
        <v>35</v>
      </c>
      <c r="H1076" s="29"/>
      <c r="I1076" s="17"/>
    </row>
    <row r="1077" spans="1:9" ht="12.6" customHeight="1" thickBot="1" x14ac:dyDescent="0.35">
      <c r="A1077" s="276"/>
      <c r="B1077" s="266"/>
      <c r="C1077" s="22"/>
      <c r="D1077" s="22"/>
      <c r="E1077" s="22"/>
      <c r="F1077" s="24"/>
      <c r="G1077" s="22" t="s">
        <v>34</v>
      </c>
      <c r="H1077" s="29"/>
      <c r="I1077" s="17"/>
    </row>
    <row r="1078" spans="1:9" ht="15" thickBot="1" x14ac:dyDescent="0.35">
      <c r="A1078" s="276"/>
      <c r="B1078" s="266"/>
      <c r="C1078" s="22"/>
      <c r="D1078" s="22"/>
      <c r="E1078" s="22"/>
      <c r="F1078" s="24"/>
      <c r="G1078" s="22" t="s">
        <v>36</v>
      </c>
      <c r="H1078" s="30"/>
      <c r="I1078" s="17"/>
    </row>
    <row r="1079" spans="1:9" ht="15" thickBot="1" x14ac:dyDescent="0.35">
      <c r="A1079" s="277"/>
      <c r="B1079" s="267"/>
      <c r="C1079" s="10">
        <f t="shared" ref="C1079:D1079" si="269">SUM(C1074:C1078)</f>
        <v>0</v>
      </c>
      <c r="D1079" s="10">
        <f t="shared" si="269"/>
        <v>0</v>
      </c>
      <c r="E1079" s="10">
        <f>SUM(E1074:E1078)</f>
        <v>0</v>
      </c>
      <c r="F1079" s="23"/>
      <c r="G1079" s="10" t="s">
        <v>38</v>
      </c>
      <c r="H1079" s="30"/>
      <c r="I1079" s="17"/>
    </row>
    <row r="1080" spans="1:9" ht="15" thickBot="1" x14ac:dyDescent="0.35">
      <c r="A1080" s="278" t="s">
        <v>56</v>
      </c>
      <c r="B1080" s="265" t="s">
        <v>407</v>
      </c>
      <c r="C1080" s="80">
        <v>707</v>
      </c>
      <c r="D1080" s="80">
        <v>742</v>
      </c>
      <c r="E1080" s="80">
        <v>779</v>
      </c>
      <c r="F1080" s="24"/>
      <c r="G1080" s="22" t="s">
        <v>33</v>
      </c>
      <c r="H1080" s="29">
        <v>190432352</v>
      </c>
      <c r="I1080" s="17" t="s">
        <v>396</v>
      </c>
    </row>
    <row r="1081" spans="1:9" ht="15" thickBot="1" x14ac:dyDescent="0.35">
      <c r="A1081" s="276"/>
      <c r="B1081" s="266"/>
      <c r="C1081" s="80">
        <v>50</v>
      </c>
      <c r="D1081" s="80">
        <v>53</v>
      </c>
      <c r="E1081" s="80">
        <v>56</v>
      </c>
      <c r="F1081" s="24"/>
      <c r="G1081" s="22" t="s">
        <v>306</v>
      </c>
      <c r="H1081" s="29"/>
      <c r="I1081" s="17"/>
    </row>
    <row r="1082" spans="1:9" ht="15" thickBot="1" x14ac:dyDescent="0.35">
      <c r="A1082" s="276"/>
      <c r="B1082" s="266"/>
      <c r="C1082" s="80"/>
      <c r="D1082" s="80"/>
      <c r="E1082" s="80"/>
      <c r="F1082" s="24"/>
      <c r="G1082" s="22" t="s">
        <v>35</v>
      </c>
      <c r="H1082" s="29"/>
      <c r="I1082" s="17"/>
    </row>
    <row r="1083" spans="1:9" ht="15" thickBot="1" x14ac:dyDescent="0.35">
      <c r="A1083" s="276"/>
      <c r="B1083" s="266"/>
      <c r="C1083" s="80"/>
      <c r="D1083" s="80"/>
      <c r="E1083" s="80"/>
      <c r="F1083" s="24"/>
      <c r="G1083" s="22" t="s">
        <v>34</v>
      </c>
      <c r="H1083" s="29"/>
      <c r="I1083" s="17"/>
    </row>
    <row r="1084" spans="1:9" ht="15" customHeight="1" thickBot="1" x14ac:dyDescent="0.35">
      <c r="A1084" s="276"/>
      <c r="B1084" s="266"/>
      <c r="C1084" s="80">
        <v>16.899999999999999</v>
      </c>
      <c r="D1084" s="80"/>
      <c r="E1084" s="80"/>
      <c r="F1084" s="24"/>
      <c r="G1084" s="22" t="s">
        <v>36</v>
      </c>
      <c r="H1084" s="30"/>
      <c r="I1084" s="17"/>
    </row>
    <row r="1085" spans="1:9" ht="15" thickBot="1" x14ac:dyDescent="0.35">
      <c r="A1085" s="277"/>
      <c r="B1085" s="267"/>
      <c r="C1085" s="81">
        <f t="shared" ref="C1085:D1085" si="270">SUM(C1080:C1084)</f>
        <v>773.9</v>
      </c>
      <c r="D1085" s="81">
        <f t="shared" si="270"/>
        <v>795</v>
      </c>
      <c r="E1085" s="81">
        <f>SUM(E1080:E1084)</f>
        <v>835</v>
      </c>
      <c r="F1085" s="23"/>
      <c r="G1085" s="10" t="s">
        <v>38</v>
      </c>
      <c r="H1085" s="30"/>
      <c r="I1085" s="17"/>
    </row>
    <row r="1086" spans="1:9" ht="15" thickBot="1" x14ac:dyDescent="0.35">
      <c r="A1086" s="278" t="s">
        <v>57</v>
      </c>
      <c r="B1086" s="265" t="s">
        <v>408</v>
      </c>
      <c r="C1086" s="80">
        <v>617.5</v>
      </c>
      <c r="D1086" s="80">
        <v>648.4</v>
      </c>
      <c r="E1086" s="80">
        <v>681</v>
      </c>
      <c r="F1086" s="24"/>
      <c r="G1086" s="22" t="s">
        <v>33</v>
      </c>
      <c r="H1086" s="29">
        <v>191782373</v>
      </c>
      <c r="I1086" s="17" t="s">
        <v>396</v>
      </c>
    </row>
    <row r="1087" spans="1:9" ht="15" thickBot="1" x14ac:dyDescent="0.35">
      <c r="A1087" s="276"/>
      <c r="B1087" s="266"/>
      <c r="C1087" s="80">
        <v>40</v>
      </c>
      <c r="D1087" s="80">
        <v>42</v>
      </c>
      <c r="E1087" s="80">
        <v>44</v>
      </c>
      <c r="F1087" s="24"/>
      <c r="G1087" s="22" t="s">
        <v>306</v>
      </c>
      <c r="H1087" s="29"/>
      <c r="I1087" s="17"/>
    </row>
    <row r="1088" spans="1:9" ht="15" thickBot="1" x14ac:dyDescent="0.35">
      <c r="A1088" s="276"/>
      <c r="B1088" s="266"/>
      <c r="C1088" s="80"/>
      <c r="D1088" s="80"/>
      <c r="E1088" s="80"/>
      <c r="F1088" s="24"/>
      <c r="G1088" s="22" t="s">
        <v>35</v>
      </c>
      <c r="H1088" s="29"/>
      <c r="I1088" s="17"/>
    </row>
    <row r="1089" spans="1:9" ht="15" thickBot="1" x14ac:dyDescent="0.35">
      <c r="A1089" s="276"/>
      <c r="B1089" s="266"/>
      <c r="C1089" s="80"/>
      <c r="D1089" s="80"/>
      <c r="E1089" s="80"/>
      <c r="F1089" s="24"/>
      <c r="G1089" s="22" t="s">
        <v>34</v>
      </c>
      <c r="H1089" s="29"/>
      <c r="I1089" s="17"/>
    </row>
    <row r="1090" spans="1:9" ht="15" customHeight="1" thickBot="1" x14ac:dyDescent="0.35">
      <c r="A1090" s="276"/>
      <c r="B1090" s="266"/>
      <c r="C1090" s="80">
        <v>14.9</v>
      </c>
      <c r="D1090" s="80"/>
      <c r="E1090" s="80"/>
      <c r="F1090" s="24"/>
      <c r="G1090" s="22" t="s">
        <v>36</v>
      </c>
      <c r="H1090" s="30"/>
      <c r="I1090" s="17"/>
    </row>
    <row r="1091" spans="1:9" ht="15" thickBot="1" x14ac:dyDescent="0.35">
      <c r="A1091" s="277"/>
      <c r="B1091" s="267"/>
      <c r="C1091" s="81">
        <f t="shared" ref="C1091:D1091" si="271">SUM(C1086:C1090)</f>
        <v>672.4</v>
      </c>
      <c r="D1091" s="81">
        <f t="shared" si="271"/>
        <v>690.4</v>
      </c>
      <c r="E1091" s="81">
        <f>SUM(E1086:E1090)</f>
        <v>725</v>
      </c>
      <c r="F1091" s="23"/>
      <c r="G1091" s="10" t="s">
        <v>38</v>
      </c>
      <c r="H1091" s="30"/>
      <c r="I1091" s="17"/>
    </row>
    <row r="1092" spans="1:9" ht="15" thickBot="1" x14ac:dyDescent="0.35">
      <c r="A1092" s="278" t="s">
        <v>58</v>
      </c>
      <c r="B1092" s="265" t="s">
        <v>409</v>
      </c>
      <c r="C1092" s="80">
        <v>2115.3000000000002</v>
      </c>
      <c r="D1092" s="80">
        <v>2221</v>
      </c>
      <c r="E1092" s="80">
        <v>2332</v>
      </c>
      <c r="F1092" s="24"/>
      <c r="G1092" s="22" t="s">
        <v>33</v>
      </c>
      <c r="H1092" s="29">
        <v>148428990</v>
      </c>
      <c r="I1092" s="17" t="s">
        <v>396</v>
      </c>
    </row>
    <row r="1093" spans="1:9" ht="15" thickBot="1" x14ac:dyDescent="0.35">
      <c r="A1093" s="276"/>
      <c r="B1093" s="266"/>
      <c r="C1093" s="80">
        <v>140</v>
      </c>
      <c r="D1093" s="80">
        <v>147</v>
      </c>
      <c r="E1093" s="80">
        <v>154</v>
      </c>
      <c r="F1093" s="24"/>
      <c r="G1093" s="22" t="s">
        <v>306</v>
      </c>
      <c r="H1093" s="29"/>
      <c r="I1093" s="17"/>
    </row>
    <row r="1094" spans="1:9" ht="15" thickBot="1" x14ac:dyDescent="0.35">
      <c r="A1094" s="276"/>
      <c r="B1094" s="266"/>
      <c r="C1094" s="80"/>
      <c r="D1094" s="80"/>
      <c r="E1094" s="80"/>
      <c r="F1094" s="24"/>
      <c r="G1094" s="22" t="s">
        <v>35</v>
      </c>
      <c r="H1094" s="29"/>
      <c r="I1094" s="17"/>
    </row>
    <row r="1095" spans="1:9" ht="15" thickBot="1" x14ac:dyDescent="0.35">
      <c r="A1095" s="276"/>
      <c r="B1095" s="266"/>
      <c r="C1095" s="80"/>
      <c r="D1095" s="80"/>
      <c r="E1095" s="80"/>
      <c r="F1095" s="24"/>
      <c r="G1095" s="22" t="s">
        <v>34</v>
      </c>
      <c r="H1095" s="29"/>
      <c r="I1095" s="17"/>
    </row>
    <row r="1096" spans="1:9" ht="15" thickBot="1" x14ac:dyDescent="0.35">
      <c r="A1096" s="276"/>
      <c r="B1096" s="266"/>
      <c r="C1096" s="80">
        <v>36.200000000000003</v>
      </c>
      <c r="D1096" s="80"/>
      <c r="E1096" s="80"/>
      <c r="F1096" s="24"/>
      <c r="G1096" s="22" t="s">
        <v>36</v>
      </c>
      <c r="H1096" s="30"/>
      <c r="I1096" s="17"/>
    </row>
    <row r="1097" spans="1:9" ht="24" customHeight="1" thickBot="1" x14ac:dyDescent="0.35">
      <c r="A1097" s="277"/>
      <c r="B1097" s="267"/>
      <c r="C1097" s="81">
        <f t="shared" ref="C1097:D1097" si="272">SUM(C1092:C1096)</f>
        <v>2291.5</v>
      </c>
      <c r="D1097" s="81">
        <f t="shared" si="272"/>
        <v>2368</v>
      </c>
      <c r="E1097" s="81">
        <f>SUM(E1092:E1096)</f>
        <v>2486</v>
      </c>
      <c r="F1097" s="23"/>
      <c r="G1097" s="10" t="s">
        <v>38</v>
      </c>
      <c r="H1097" s="30"/>
      <c r="I1097" s="17"/>
    </row>
    <row r="1098" spans="1:9" ht="41.4" customHeight="1" thickBot="1" x14ac:dyDescent="0.35">
      <c r="A1098" s="33" t="s">
        <v>30</v>
      </c>
      <c r="B1098" s="34" t="s">
        <v>115</v>
      </c>
      <c r="C1098" s="35"/>
      <c r="D1098" s="35"/>
      <c r="E1098" s="35"/>
      <c r="F1098" s="36" t="s">
        <v>323</v>
      </c>
      <c r="G1098" s="34"/>
      <c r="H1098" s="35"/>
      <c r="I1098" s="35"/>
    </row>
    <row r="1099" spans="1:9" ht="61.2" customHeight="1" thickBot="1" x14ac:dyDescent="0.35">
      <c r="A1099" s="37" t="s">
        <v>271</v>
      </c>
      <c r="B1099" s="38" t="s">
        <v>414</v>
      </c>
      <c r="C1099" s="39"/>
      <c r="D1099" s="39"/>
      <c r="E1099" s="39"/>
      <c r="F1099" s="40" t="s">
        <v>422</v>
      </c>
      <c r="G1099" s="38"/>
      <c r="H1099" s="39"/>
      <c r="I1099" s="39"/>
    </row>
    <row r="1100" spans="1:9" ht="24.6" customHeight="1" thickBot="1" x14ac:dyDescent="0.35">
      <c r="A1100" s="276" t="s">
        <v>272</v>
      </c>
      <c r="B1100" s="265" t="s">
        <v>411</v>
      </c>
      <c r="C1100" s="22"/>
      <c r="D1100" s="22"/>
      <c r="E1100" s="22"/>
      <c r="F1100" s="24"/>
      <c r="G1100" s="22" t="s">
        <v>33</v>
      </c>
      <c r="H1100" s="29">
        <v>288724610</v>
      </c>
      <c r="I1100" s="17" t="s">
        <v>396</v>
      </c>
    </row>
    <row r="1101" spans="1:9" ht="15" thickBot="1" x14ac:dyDescent="0.35">
      <c r="A1101" s="276"/>
      <c r="B1101" s="266"/>
      <c r="C1101" s="22"/>
      <c r="D1101" s="22"/>
      <c r="E1101" s="22"/>
      <c r="F1101" s="24"/>
      <c r="G1101" s="22" t="s">
        <v>306</v>
      </c>
      <c r="H1101" s="29"/>
      <c r="I1101" s="17"/>
    </row>
    <row r="1102" spans="1:9" ht="15" thickBot="1" x14ac:dyDescent="0.35">
      <c r="A1102" s="276"/>
      <c r="B1102" s="266"/>
      <c r="C1102" s="22"/>
      <c r="D1102" s="22"/>
      <c r="E1102" s="22"/>
      <c r="F1102" s="24"/>
      <c r="G1102" s="22" t="s">
        <v>35</v>
      </c>
      <c r="H1102" s="29"/>
      <c r="I1102" s="17"/>
    </row>
    <row r="1103" spans="1:9" ht="15" thickBot="1" x14ac:dyDescent="0.35">
      <c r="A1103" s="276"/>
      <c r="B1103" s="266"/>
      <c r="C1103" s="22"/>
      <c r="D1103" s="22"/>
      <c r="E1103" s="22"/>
      <c r="F1103" s="24"/>
      <c r="G1103" s="22" t="s">
        <v>34</v>
      </c>
      <c r="H1103" s="29"/>
      <c r="I1103" s="17"/>
    </row>
    <row r="1104" spans="1:9" ht="26.4" customHeight="1" thickBot="1" x14ac:dyDescent="0.35">
      <c r="A1104" s="276"/>
      <c r="B1104" s="266"/>
      <c r="C1104" s="22"/>
      <c r="D1104" s="22"/>
      <c r="E1104" s="22"/>
      <c r="F1104" s="24"/>
      <c r="G1104" s="22" t="s">
        <v>36</v>
      </c>
      <c r="H1104" s="30"/>
      <c r="I1104" s="17"/>
    </row>
    <row r="1105" spans="1:12" ht="34.200000000000003" customHeight="1" thickBot="1" x14ac:dyDescent="0.35">
      <c r="A1105" s="277"/>
      <c r="B1105" s="267"/>
      <c r="C1105" s="10">
        <f t="shared" ref="C1105:D1105" si="273">SUM(C1100:C1104)</f>
        <v>0</v>
      </c>
      <c r="D1105" s="10">
        <f t="shared" si="273"/>
        <v>0</v>
      </c>
      <c r="E1105" s="10">
        <f>SUM(E1100:E1104)</f>
        <v>0</v>
      </c>
      <c r="F1105" s="23"/>
      <c r="G1105" s="10" t="s">
        <v>38</v>
      </c>
      <c r="H1105" s="30"/>
      <c r="I1105" s="17"/>
    </row>
    <row r="1106" spans="1:12" ht="15" thickBot="1" x14ac:dyDescent="0.35">
      <c r="A1106" s="276" t="s">
        <v>303</v>
      </c>
      <c r="B1106" s="243" t="s">
        <v>412</v>
      </c>
      <c r="C1106" s="198">
        <v>0</v>
      </c>
      <c r="D1106" s="80">
        <v>11</v>
      </c>
      <c r="E1106" s="80">
        <v>12</v>
      </c>
      <c r="F1106" s="24"/>
      <c r="G1106" s="22" t="s">
        <v>33</v>
      </c>
      <c r="H1106" s="29">
        <v>288724610</v>
      </c>
      <c r="I1106" s="17" t="s">
        <v>396</v>
      </c>
    </row>
    <row r="1107" spans="1:12" ht="15" thickBot="1" x14ac:dyDescent="0.35">
      <c r="A1107" s="276"/>
      <c r="B1107" s="244"/>
      <c r="C1107" s="80"/>
      <c r="D1107" s="80"/>
      <c r="E1107" s="80"/>
      <c r="F1107" s="24"/>
      <c r="G1107" s="22" t="s">
        <v>306</v>
      </c>
      <c r="H1107" s="29"/>
      <c r="I1107" s="17"/>
    </row>
    <row r="1108" spans="1:12" ht="15" thickBot="1" x14ac:dyDescent="0.35">
      <c r="A1108" s="276"/>
      <c r="B1108" s="244"/>
      <c r="C1108" s="80"/>
      <c r="D1108" s="80"/>
      <c r="E1108" s="80"/>
      <c r="F1108" s="24"/>
      <c r="G1108" s="22" t="s">
        <v>35</v>
      </c>
      <c r="H1108" s="29"/>
      <c r="I1108" s="17"/>
    </row>
    <row r="1109" spans="1:12" ht="15" thickBot="1" x14ac:dyDescent="0.35">
      <c r="A1109" s="276"/>
      <c r="B1109" s="244"/>
      <c r="C1109" s="80"/>
      <c r="D1109" s="80"/>
      <c r="E1109" s="80"/>
      <c r="F1109" s="24"/>
      <c r="G1109" s="22" t="s">
        <v>34</v>
      </c>
      <c r="H1109" s="29"/>
      <c r="I1109" s="17"/>
    </row>
    <row r="1110" spans="1:12" ht="15" thickBot="1" x14ac:dyDescent="0.35">
      <c r="A1110" s="276"/>
      <c r="B1110" s="244"/>
      <c r="C1110" s="80"/>
      <c r="D1110" s="80"/>
      <c r="E1110" s="80"/>
      <c r="F1110" s="24"/>
      <c r="G1110" s="22" t="s">
        <v>36</v>
      </c>
      <c r="H1110" s="30"/>
      <c r="I1110" s="17"/>
    </row>
    <row r="1111" spans="1:12" ht="31.8" customHeight="1" thickBot="1" x14ac:dyDescent="0.35">
      <c r="A1111" s="277"/>
      <c r="B1111" s="245"/>
      <c r="C1111" s="81">
        <f t="shared" ref="C1111:D1111" si="274">SUM(C1106:C1110)</f>
        <v>0</v>
      </c>
      <c r="D1111" s="81">
        <f t="shared" si="274"/>
        <v>11</v>
      </c>
      <c r="E1111" s="81">
        <f>SUM(E1106:E1110)</f>
        <v>12</v>
      </c>
      <c r="F1111" s="23"/>
      <c r="G1111" s="10" t="s">
        <v>38</v>
      </c>
      <c r="H1111" s="30"/>
      <c r="I1111" s="17"/>
    </row>
    <row r="1112" spans="1:12" ht="15" thickBot="1" x14ac:dyDescent="0.35">
      <c r="A1112" s="276" t="s">
        <v>410</v>
      </c>
      <c r="B1112" s="265" t="s">
        <v>413</v>
      </c>
      <c r="C1112" s="80">
        <v>5</v>
      </c>
      <c r="D1112" s="80">
        <v>5.5</v>
      </c>
      <c r="E1112" s="80">
        <v>6</v>
      </c>
      <c r="F1112" s="24"/>
      <c r="G1112" s="22" t="s">
        <v>33</v>
      </c>
      <c r="H1112" s="29">
        <v>288724610</v>
      </c>
      <c r="I1112" s="17" t="s">
        <v>396</v>
      </c>
      <c r="J1112" s="150">
        <f>C1012+C1018+C1024+C1030+C1036+C1042+C1048+C1054+C1060+C1068+C1074+C1080+C1086+C1092+C1100+C1106+C1112</f>
        <v>9175.7999999999993</v>
      </c>
      <c r="K1112" s="150">
        <f t="shared" ref="K1112:L1112" si="275">D1012+D1018+D1024+D1030+D1036+D1042+D1048+D1054+D1060+D1068+D1074+D1080+D1086+D1092+D1100+D1106+D1112</f>
        <v>9635.0999999999985</v>
      </c>
      <c r="L1112" s="150">
        <f t="shared" si="275"/>
        <v>10116.4</v>
      </c>
    </row>
    <row r="1113" spans="1:12" ht="15" thickBot="1" x14ac:dyDescent="0.35">
      <c r="A1113" s="276"/>
      <c r="B1113" s="266"/>
      <c r="C1113" s="80"/>
      <c r="D1113" s="80"/>
      <c r="E1113" s="80"/>
      <c r="F1113" s="24"/>
      <c r="G1113" s="22" t="s">
        <v>306</v>
      </c>
      <c r="H1113" s="29"/>
      <c r="I1113" s="17"/>
      <c r="J1113" s="150">
        <f>C1013+C1019+C1025+C1031+C1037+C1043+C1049+C1055+C1061+C1069+C1075+C1081+C1087+C1093+C1101+C1107+C1113</f>
        <v>501</v>
      </c>
      <c r="K1113" s="150">
        <f t="shared" ref="K1113:L1113" si="276">D1013+D1019+D1025+D1031+D1037+D1043+D1049+D1055+D1061+D1069+D1075+D1081+D1087+D1093+D1101+D1107+D1113</f>
        <v>526.6</v>
      </c>
      <c r="L1113" s="150">
        <f t="shared" si="276"/>
        <v>554.4</v>
      </c>
    </row>
    <row r="1114" spans="1:12" ht="15" thickBot="1" x14ac:dyDescent="0.35">
      <c r="A1114" s="276"/>
      <c r="B1114" s="266"/>
      <c r="C1114" s="80"/>
      <c r="D1114" s="80"/>
      <c r="E1114" s="80"/>
      <c r="F1114" s="24"/>
      <c r="G1114" s="22" t="s">
        <v>35</v>
      </c>
      <c r="H1114" s="29"/>
      <c r="I1114" s="17"/>
      <c r="J1114" s="150">
        <f>C1014+C1020+C1026+C1032+C1038+C1044+C1050+C1056+C1062+C1070+C1076+C1082+C1088+C1094+C1102+C1108+C1114</f>
        <v>35.799999999999997</v>
      </c>
      <c r="K1114" s="150">
        <f t="shared" ref="K1114:L1114" si="277">D1014+D1020+D1026+D1032+D1038+D1044+D1050+D1056+D1062+D1070+D1076+D1082+D1088+D1094+D1102+D1108+D1114</f>
        <v>37.6</v>
      </c>
      <c r="L1114" s="150">
        <f t="shared" si="277"/>
        <v>39.5</v>
      </c>
    </row>
    <row r="1115" spans="1:12" ht="15" thickBot="1" x14ac:dyDescent="0.35">
      <c r="A1115" s="276"/>
      <c r="B1115" s="266"/>
      <c r="C1115" s="80"/>
      <c r="D1115" s="80"/>
      <c r="E1115" s="80"/>
      <c r="F1115" s="24"/>
      <c r="G1115" s="22" t="s">
        <v>34</v>
      </c>
      <c r="H1115" s="29"/>
      <c r="I1115" s="17"/>
      <c r="J1115" s="150">
        <f>C1015+C1021+C1027+C1033+C1039+C1045+C1051+C1057+C1063+C1071+C1077+C1083+C1089+C1095+C1103+C1109+C1115</f>
        <v>22.6</v>
      </c>
      <c r="K1115" s="150">
        <f t="shared" ref="K1115:L1116" si="278">D1015+D1021+D1027+D1033+D1039+D1045+D1051+D1057+D1063+D1071+D1077+D1083+D1089+D1095+D1103+D1109+D1115</f>
        <v>0</v>
      </c>
      <c r="L1115" s="150">
        <f t="shared" si="278"/>
        <v>0</v>
      </c>
    </row>
    <row r="1116" spans="1:12" ht="15" thickBot="1" x14ac:dyDescent="0.35">
      <c r="A1116" s="276"/>
      <c r="B1116" s="266"/>
      <c r="C1116" s="80"/>
      <c r="D1116" s="80"/>
      <c r="E1116" s="80"/>
      <c r="F1116" s="24"/>
      <c r="G1116" s="22" t="s">
        <v>36</v>
      </c>
      <c r="H1116" s="30"/>
      <c r="I1116" s="17"/>
      <c r="J1116" s="150">
        <f t="shared" ref="J1116" si="279">C1016+C1022+C1028+C1034+C1040+C1046+C1052+C1058+C1064+C1072+C1078+C1084+C1090+C1096+C1104+C1110+C1116</f>
        <v>223.60000000000002</v>
      </c>
      <c r="K1116" s="150">
        <f t="shared" si="278"/>
        <v>0</v>
      </c>
      <c r="L1116" s="150">
        <f t="shared" si="278"/>
        <v>0</v>
      </c>
    </row>
    <row r="1117" spans="1:12" ht="15" thickBot="1" x14ac:dyDescent="0.35">
      <c r="A1117" s="277"/>
      <c r="B1117" s="267"/>
      <c r="C1117" s="81">
        <f t="shared" ref="C1117:D1117" si="280">SUM(C1112:C1116)</f>
        <v>5</v>
      </c>
      <c r="D1117" s="81">
        <f t="shared" si="280"/>
        <v>5.5</v>
      </c>
      <c r="E1117" s="81">
        <f>SUM(E1112:E1116)</f>
        <v>6</v>
      </c>
      <c r="F1117" s="23"/>
      <c r="G1117" s="10" t="s">
        <v>38</v>
      </c>
      <c r="H1117" s="30"/>
      <c r="I1117" s="17"/>
      <c r="J1117" s="154">
        <f>SUM(J1112:J1116)</f>
        <v>9958.7999999999993</v>
      </c>
      <c r="K1117" s="154">
        <f t="shared" ref="K1117:L1117" si="281">SUM(K1112:K1116)</f>
        <v>10199.299999999999</v>
      </c>
      <c r="L1117" s="154">
        <f t="shared" si="281"/>
        <v>10710.3</v>
      </c>
    </row>
    <row r="1118" spans="1:12" ht="15" thickBot="1" x14ac:dyDescent="0.35">
      <c r="A1118" s="19"/>
      <c r="B1118" s="25" t="s">
        <v>105</v>
      </c>
      <c r="C1118" s="9"/>
      <c r="D1118" s="9"/>
      <c r="E1118" s="9"/>
      <c r="F1118" s="9"/>
      <c r="G1118" s="10"/>
      <c r="H1118" s="29"/>
      <c r="I1118" s="29"/>
    </row>
    <row r="1119" spans="1:12" ht="15" thickBot="1" x14ac:dyDescent="0.35">
      <c r="A1119" s="41"/>
      <c r="B1119" s="42" t="s">
        <v>84</v>
      </c>
      <c r="C1119" s="83">
        <f>C1120-C1116-C1110-C1104-C1096-C1090-C1084-C1078-C1072-C1064-C1058-C1052-C1046-C1040-C1034-C1028-C1022-C1016</f>
        <v>9735.1999999999971</v>
      </c>
      <c r="D1119" s="83">
        <f t="shared" ref="D1119:E1119" si="282">D1120-D1116-D1110-D1104-D1096-D1090-D1084-D1078-D1072-D1064-D1058-D1052-D1046-D1040-D1034-D1028-D1022-D1016</f>
        <v>10199.299999999999</v>
      </c>
      <c r="E1119" s="83">
        <f t="shared" si="282"/>
        <v>10710.3</v>
      </c>
      <c r="F1119" s="43"/>
      <c r="G1119" s="42"/>
      <c r="H1119" s="44"/>
      <c r="I1119" s="45"/>
    </row>
    <row r="1120" spans="1:12" ht="15" thickBot="1" x14ac:dyDescent="0.35">
      <c r="A1120" s="46"/>
      <c r="B1120" s="47" t="s">
        <v>493</v>
      </c>
      <c r="C1120" s="82">
        <f>C1017+C1023+C1029+C1035+C1041+C1047+C1053+C1059+C1065+C1073+C1079+C1085+C1091+C1097+C1105+C1111+C1117</f>
        <v>9958.7999999999993</v>
      </c>
      <c r="D1120" s="82">
        <f t="shared" ref="D1120:E1120" si="283">D1017+D1023+D1029+D1035+D1041+D1047+D1053+D1059+D1065+D1073+D1079+D1085+D1091+D1097+D1105+D1111+D1117</f>
        <v>10199.299999999999</v>
      </c>
      <c r="E1120" s="82">
        <f t="shared" si="283"/>
        <v>10710.3</v>
      </c>
      <c r="F1120" s="48"/>
      <c r="G1120" s="49"/>
      <c r="H1120" s="50"/>
      <c r="I1120" s="51"/>
    </row>
    <row r="1123" spans="1:11" ht="15" thickBot="1" x14ac:dyDescent="0.35">
      <c r="A1123" s="274" t="s">
        <v>424</v>
      </c>
      <c r="B1123" s="275"/>
      <c r="C1123" s="275"/>
      <c r="D1123" s="275"/>
      <c r="E1123" s="275"/>
      <c r="F1123" s="275"/>
      <c r="G1123" s="275"/>
      <c r="H1123" s="275"/>
      <c r="I1123" s="275"/>
    </row>
    <row r="1124" spans="1:11" ht="46.2" thickBot="1" x14ac:dyDescent="0.35">
      <c r="A1124" s="55" t="s">
        <v>5</v>
      </c>
      <c r="B1124" s="56" t="s">
        <v>230</v>
      </c>
      <c r="C1124" s="56" t="s">
        <v>24</v>
      </c>
      <c r="D1124" s="56" t="s">
        <v>25</v>
      </c>
      <c r="E1124" s="56" t="s">
        <v>26</v>
      </c>
      <c r="F1124" s="56" t="s">
        <v>6</v>
      </c>
      <c r="G1124" s="56" t="s">
        <v>32</v>
      </c>
      <c r="H1124" s="56" t="s">
        <v>27</v>
      </c>
      <c r="I1124" s="56" t="s">
        <v>50</v>
      </c>
    </row>
    <row r="1125" spans="1:11" ht="24.6" customHeight="1" thickBot="1" x14ac:dyDescent="0.35">
      <c r="A1125" s="57">
        <v>1</v>
      </c>
      <c r="B1125" s="58">
        <v>2</v>
      </c>
      <c r="C1125" s="58">
        <v>3</v>
      </c>
      <c r="D1125" s="58">
        <v>4</v>
      </c>
      <c r="E1125" s="58">
        <v>5</v>
      </c>
      <c r="F1125" s="58">
        <v>6</v>
      </c>
      <c r="G1125" s="58">
        <v>7</v>
      </c>
      <c r="H1125" s="58">
        <v>8</v>
      </c>
      <c r="I1125" s="58">
        <v>9</v>
      </c>
    </row>
    <row r="1126" spans="1:11" ht="40.200000000000003" customHeight="1" thickBot="1" x14ac:dyDescent="0.35">
      <c r="A1126" s="33" t="s">
        <v>30</v>
      </c>
      <c r="B1126" s="34" t="s">
        <v>425</v>
      </c>
      <c r="C1126" s="35"/>
      <c r="D1126" s="35"/>
      <c r="E1126" s="35"/>
      <c r="F1126" s="36" t="s">
        <v>109</v>
      </c>
      <c r="G1126" s="34"/>
      <c r="H1126" s="35"/>
      <c r="I1126" s="35"/>
    </row>
    <row r="1127" spans="1:11" ht="45.6" customHeight="1" thickBot="1" x14ac:dyDescent="0.35">
      <c r="A1127" s="37" t="s">
        <v>29</v>
      </c>
      <c r="B1127" s="38" t="s">
        <v>119</v>
      </c>
      <c r="C1127" s="39"/>
      <c r="D1127" s="39"/>
      <c r="E1127" s="39"/>
      <c r="F1127" s="40" t="s">
        <v>108</v>
      </c>
      <c r="G1127" s="38"/>
      <c r="H1127" s="39"/>
      <c r="I1127" s="39"/>
    </row>
    <row r="1128" spans="1:11" ht="15" thickBot="1" x14ac:dyDescent="0.35">
      <c r="A1128" s="276" t="s">
        <v>98</v>
      </c>
      <c r="B1128" s="265" t="s">
        <v>427</v>
      </c>
      <c r="C1128" s="80">
        <v>2496.1</v>
      </c>
      <c r="D1128" s="80">
        <v>2621</v>
      </c>
      <c r="E1128" s="80">
        <v>2752</v>
      </c>
      <c r="F1128" s="24"/>
      <c r="G1128" s="22" t="s">
        <v>33</v>
      </c>
      <c r="H1128" s="279" t="s">
        <v>559</v>
      </c>
      <c r="I1128" s="17" t="s">
        <v>426</v>
      </c>
    </row>
    <row r="1129" spans="1:11" ht="15" thickBot="1" x14ac:dyDescent="0.35">
      <c r="A1129" s="276"/>
      <c r="B1129" s="266"/>
      <c r="C1129" s="80">
        <v>430</v>
      </c>
      <c r="D1129" s="80">
        <v>452</v>
      </c>
      <c r="E1129" s="80">
        <v>474</v>
      </c>
      <c r="F1129" s="24"/>
      <c r="G1129" s="22" t="s">
        <v>33</v>
      </c>
      <c r="H1129" s="280"/>
      <c r="I1129" s="17"/>
    </row>
    <row r="1130" spans="1:11" ht="15" thickBot="1" x14ac:dyDescent="0.35">
      <c r="A1130" s="276"/>
      <c r="B1130" s="266"/>
      <c r="C1130" s="80">
        <v>150</v>
      </c>
      <c r="D1130" s="80">
        <v>158</v>
      </c>
      <c r="E1130" s="80">
        <v>165</v>
      </c>
      <c r="F1130" s="24"/>
      <c r="G1130" s="22" t="s">
        <v>306</v>
      </c>
      <c r="H1130" s="281"/>
      <c r="I1130" s="17"/>
      <c r="K1130" s="92"/>
    </row>
    <row r="1131" spans="1:11" ht="15" thickBot="1" x14ac:dyDescent="0.35">
      <c r="A1131" s="276"/>
      <c r="B1131" s="266"/>
      <c r="C1131" s="80"/>
      <c r="D1131" s="80"/>
      <c r="E1131" s="80"/>
      <c r="F1131" s="24"/>
      <c r="G1131" s="22" t="s">
        <v>35</v>
      </c>
      <c r="H1131" s="281"/>
      <c r="I1131" s="17"/>
      <c r="K1131" s="92"/>
    </row>
    <row r="1132" spans="1:11" ht="15" thickBot="1" x14ac:dyDescent="0.35">
      <c r="A1132" s="276"/>
      <c r="B1132" s="266"/>
      <c r="C1132" s="80"/>
      <c r="D1132" s="80"/>
      <c r="E1132" s="80"/>
      <c r="F1132" s="24"/>
      <c r="G1132" s="22" t="s">
        <v>34</v>
      </c>
      <c r="H1132" s="281"/>
      <c r="I1132" s="17"/>
    </row>
    <row r="1133" spans="1:11" ht="15" thickBot="1" x14ac:dyDescent="0.35">
      <c r="A1133" s="276"/>
      <c r="B1133" s="266"/>
      <c r="C1133" s="80">
        <v>51.2</v>
      </c>
      <c r="D1133" s="80"/>
      <c r="E1133" s="80"/>
      <c r="F1133" s="24"/>
      <c r="G1133" s="22" t="s">
        <v>36</v>
      </c>
      <c r="H1133" s="281"/>
      <c r="I1133" s="17"/>
    </row>
    <row r="1134" spans="1:11" ht="15" thickBot="1" x14ac:dyDescent="0.35">
      <c r="A1134" s="277"/>
      <c r="B1134" s="267"/>
      <c r="C1134" s="81">
        <f>SUM(C1128:C1133)</f>
        <v>3127.2999999999997</v>
      </c>
      <c r="D1134" s="81">
        <f>SUM(D1128:D1133)</f>
        <v>3231</v>
      </c>
      <c r="E1134" s="81">
        <f>SUM(E1128:E1133)</f>
        <v>3391</v>
      </c>
      <c r="F1134" s="23"/>
      <c r="G1134" s="10" t="s">
        <v>38</v>
      </c>
      <c r="H1134" s="282"/>
      <c r="I1134" s="17"/>
    </row>
    <row r="1135" spans="1:11" ht="15" thickBot="1" x14ac:dyDescent="0.35">
      <c r="A1135" s="276" t="s">
        <v>40</v>
      </c>
      <c r="B1135" s="265" t="s">
        <v>428</v>
      </c>
      <c r="C1135" s="22"/>
      <c r="D1135" s="22"/>
      <c r="E1135" s="22"/>
      <c r="F1135" s="24"/>
      <c r="G1135" s="22" t="s">
        <v>33</v>
      </c>
      <c r="H1135" s="29">
        <v>288724610</v>
      </c>
      <c r="I1135" s="17" t="s">
        <v>426</v>
      </c>
    </row>
    <row r="1136" spans="1:11" ht="15" thickBot="1" x14ac:dyDescent="0.35">
      <c r="A1136" s="276"/>
      <c r="B1136" s="266"/>
      <c r="C1136" s="22"/>
      <c r="D1136" s="22"/>
      <c r="E1136" s="22"/>
      <c r="F1136" s="24"/>
      <c r="G1136" s="22" t="s">
        <v>306</v>
      </c>
      <c r="H1136" s="29"/>
      <c r="I1136" s="17"/>
    </row>
    <row r="1137" spans="1:9" ht="15" thickBot="1" x14ac:dyDescent="0.35">
      <c r="A1137" s="276"/>
      <c r="B1137" s="266"/>
      <c r="C1137" s="22"/>
      <c r="D1137" s="22"/>
      <c r="E1137" s="22"/>
      <c r="F1137" s="24"/>
      <c r="G1137" s="22" t="s">
        <v>35</v>
      </c>
      <c r="H1137" s="29"/>
      <c r="I1137" s="17"/>
    </row>
    <row r="1138" spans="1:9" ht="15" thickBot="1" x14ac:dyDescent="0.35">
      <c r="A1138" s="276"/>
      <c r="B1138" s="266"/>
      <c r="C1138" s="22"/>
      <c r="D1138" s="22"/>
      <c r="E1138" s="22"/>
      <c r="F1138" s="24"/>
      <c r="G1138" s="22" t="s">
        <v>34</v>
      </c>
      <c r="H1138" s="29"/>
      <c r="I1138" s="17"/>
    </row>
    <row r="1139" spans="1:9" ht="15" thickBot="1" x14ac:dyDescent="0.35">
      <c r="A1139" s="276"/>
      <c r="B1139" s="266"/>
      <c r="C1139" s="22"/>
      <c r="D1139" s="22"/>
      <c r="E1139" s="22"/>
      <c r="F1139" s="24"/>
      <c r="G1139" s="22" t="s">
        <v>36</v>
      </c>
      <c r="H1139" s="30"/>
      <c r="I1139" s="17"/>
    </row>
    <row r="1140" spans="1:9" ht="45" customHeight="1" thickBot="1" x14ac:dyDescent="0.35">
      <c r="A1140" s="277"/>
      <c r="B1140" s="267"/>
      <c r="C1140" s="10">
        <f t="shared" ref="C1140:D1140" si="284">SUM(C1135:C1139)</f>
        <v>0</v>
      </c>
      <c r="D1140" s="10">
        <f t="shared" si="284"/>
        <v>0</v>
      </c>
      <c r="E1140" s="10">
        <f>SUM(E1135:E1139)</f>
        <v>0</v>
      </c>
      <c r="F1140" s="23"/>
      <c r="G1140" s="10" t="s">
        <v>38</v>
      </c>
      <c r="H1140" s="30"/>
      <c r="I1140" s="17"/>
    </row>
    <row r="1141" spans="1:9" ht="15" thickBot="1" x14ac:dyDescent="0.35">
      <c r="A1141" s="276" t="s">
        <v>42</v>
      </c>
      <c r="B1141" s="265" t="s">
        <v>429</v>
      </c>
      <c r="C1141" s="80">
        <v>65</v>
      </c>
      <c r="D1141" s="80">
        <v>68</v>
      </c>
      <c r="E1141" s="80">
        <v>71</v>
      </c>
      <c r="F1141" s="24"/>
      <c r="G1141" s="22" t="s">
        <v>33</v>
      </c>
      <c r="H1141" s="29">
        <v>288724610</v>
      </c>
      <c r="I1141" s="17" t="s">
        <v>426</v>
      </c>
    </row>
    <row r="1142" spans="1:9" ht="15" thickBot="1" x14ac:dyDescent="0.35">
      <c r="A1142" s="276"/>
      <c r="B1142" s="266"/>
      <c r="C1142" s="80"/>
      <c r="D1142" s="80"/>
      <c r="E1142" s="80"/>
      <c r="F1142" s="24"/>
      <c r="G1142" s="22" t="s">
        <v>306</v>
      </c>
      <c r="H1142" s="29"/>
      <c r="I1142" s="17"/>
    </row>
    <row r="1143" spans="1:9" ht="15" thickBot="1" x14ac:dyDescent="0.35">
      <c r="A1143" s="276"/>
      <c r="B1143" s="266"/>
      <c r="C1143" s="80"/>
      <c r="D1143" s="80"/>
      <c r="E1143" s="80"/>
      <c r="F1143" s="24"/>
      <c r="G1143" s="22" t="s">
        <v>35</v>
      </c>
      <c r="H1143" s="29"/>
      <c r="I1143" s="17"/>
    </row>
    <row r="1144" spans="1:9" ht="15" thickBot="1" x14ac:dyDescent="0.35">
      <c r="A1144" s="276"/>
      <c r="B1144" s="266"/>
      <c r="C1144" s="80"/>
      <c r="D1144" s="80"/>
      <c r="E1144" s="80"/>
      <c r="F1144" s="24"/>
      <c r="G1144" s="22" t="s">
        <v>34</v>
      </c>
      <c r="H1144" s="29"/>
      <c r="I1144" s="17"/>
    </row>
    <row r="1145" spans="1:9" ht="15" thickBot="1" x14ac:dyDescent="0.35">
      <c r="A1145" s="276"/>
      <c r="B1145" s="266"/>
      <c r="C1145" s="80"/>
      <c r="D1145" s="80"/>
      <c r="E1145" s="80"/>
      <c r="F1145" s="24"/>
      <c r="G1145" s="22" t="s">
        <v>36</v>
      </c>
      <c r="H1145" s="30"/>
      <c r="I1145" s="17"/>
    </row>
    <row r="1146" spans="1:9" ht="27.6" customHeight="1" thickBot="1" x14ac:dyDescent="0.35">
      <c r="A1146" s="277"/>
      <c r="B1146" s="267"/>
      <c r="C1146" s="81">
        <f t="shared" ref="C1146:D1146" si="285">SUM(C1141:C1145)</f>
        <v>65</v>
      </c>
      <c r="D1146" s="81">
        <f t="shared" si="285"/>
        <v>68</v>
      </c>
      <c r="E1146" s="81">
        <f>SUM(E1141:E1145)</f>
        <v>71</v>
      </c>
      <c r="F1146" s="23"/>
      <c r="G1146" s="10" t="s">
        <v>38</v>
      </c>
      <c r="H1146" s="30"/>
      <c r="I1146" s="17"/>
    </row>
    <row r="1147" spans="1:9" ht="33.6" customHeight="1" thickBot="1" x14ac:dyDescent="0.35">
      <c r="A1147" s="33" t="s">
        <v>30</v>
      </c>
      <c r="B1147" s="34" t="s">
        <v>425</v>
      </c>
      <c r="C1147" s="35"/>
      <c r="D1147" s="35"/>
      <c r="E1147" s="35"/>
      <c r="F1147" s="36" t="s">
        <v>109</v>
      </c>
      <c r="G1147" s="34"/>
      <c r="H1147" s="35"/>
      <c r="I1147" s="35"/>
    </row>
    <row r="1148" spans="1:9" ht="63" customHeight="1" thickBot="1" x14ac:dyDescent="0.35">
      <c r="A1148" s="37" t="s">
        <v>51</v>
      </c>
      <c r="B1148" s="38" t="s">
        <v>431</v>
      </c>
      <c r="C1148" s="39"/>
      <c r="D1148" s="39"/>
      <c r="E1148" s="39"/>
      <c r="F1148" s="40" t="s">
        <v>430</v>
      </c>
      <c r="G1148" s="38"/>
      <c r="H1148" s="39"/>
      <c r="I1148" s="39"/>
    </row>
    <row r="1149" spans="1:9" ht="15" thickBot="1" x14ac:dyDescent="0.35">
      <c r="A1149" s="276" t="s">
        <v>54</v>
      </c>
      <c r="B1149" s="265" t="s">
        <v>432</v>
      </c>
      <c r="C1149" s="80">
        <v>150</v>
      </c>
      <c r="D1149" s="80">
        <v>158</v>
      </c>
      <c r="E1149" s="80">
        <v>166</v>
      </c>
      <c r="F1149" s="24"/>
      <c r="G1149" s="22" t="s">
        <v>33</v>
      </c>
      <c r="H1149" s="29">
        <v>288724610</v>
      </c>
      <c r="I1149" s="17" t="s">
        <v>426</v>
      </c>
    </row>
    <row r="1150" spans="1:9" ht="15" thickBot="1" x14ac:dyDescent="0.35">
      <c r="A1150" s="276"/>
      <c r="B1150" s="266"/>
      <c r="C1150" s="80"/>
      <c r="D1150" s="80"/>
      <c r="E1150" s="80"/>
      <c r="F1150" s="24"/>
      <c r="G1150" s="22" t="s">
        <v>306</v>
      </c>
      <c r="H1150" s="29"/>
      <c r="I1150" s="17"/>
    </row>
    <row r="1151" spans="1:9" ht="15" thickBot="1" x14ac:dyDescent="0.35">
      <c r="A1151" s="276"/>
      <c r="B1151" s="266"/>
      <c r="C1151" s="80"/>
      <c r="D1151" s="80"/>
      <c r="E1151" s="80"/>
      <c r="F1151" s="24"/>
      <c r="G1151" s="22" t="s">
        <v>35</v>
      </c>
      <c r="H1151" s="29"/>
      <c r="I1151" s="17"/>
    </row>
    <row r="1152" spans="1:9" ht="15" thickBot="1" x14ac:dyDescent="0.35">
      <c r="A1152" s="276"/>
      <c r="B1152" s="266"/>
      <c r="C1152" s="80"/>
      <c r="D1152" s="80"/>
      <c r="E1152" s="80"/>
      <c r="F1152" s="24"/>
      <c r="G1152" s="22" t="s">
        <v>34</v>
      </c>
      <c r="H1152" s="29"/>
      <c r="I1152" s="17"/>
    </row>
    <row r="1153" spans="1:12" ht="15" thickBot="1" x14ac:dyDescent="0.35">
      <c r="A1153" s="276"/>
      <c r="B1153" s="266"/>
      <c r="C1153" s="80"/>
      <c r="D1153" s="80"/>
      <c r="E1153" s="80"/>
      <c r="F1153" s="24"/>
      <c r="G1153" s="22" t="s">
        <v>36</v>
      </c>
      <c r="H1153" s="30"/>
      <c r="I1153" s="17"/>
    </row>
    <row r="1154" spans="1:12" ht="22.2" customHeight="1" thickBot="1" x14ac:dyDescent="0.35">
      <c r="A1154" s="277"/>
      <c r="B1154" s="267"/>
      <c r="C1154" s="81">
        <f>SUM(C1149:C1153)</f>
        <v>150</v>
      </c>
      <c r="D1154" s="81">
        <f>SUM(D1149:D1153)</f>
        <v>158</v>
      </c>
      <c r="E1154" s="81">
        <f>SUM(E1149:E1153)</f>
        <v>166</v>
      </c>
      <c r="F1154" s="23"/>
      <c r="G1154" s="10" t="s">
        <v>38</v>
      </c>
      <c r="H1154" s="30"/>
      <c r="I1154" s="17"/>
    </row>
    <row r="1155" spans="1:12" ht="15" thickBot="1" x14ac:dyDescent="0.35">
      <c r="A1155" s="276" t="s">
        <v>55</v>
      </c>
      <c r="B1155" s="265" t="s">
        <v>433</v>
      </c>
      <c r="C1155" s="80">
        <v>50</v>
      </c>
      <c r="D1155" s="80">
        <v>53</v>
      </c>
      <c r="E1155" s="80">
        <v>56</v>
      </c>
      <c r="F1155" s="24"/>
      <c r="G1155" s="22" t="s">
        <v>33</v>
      </c>
      <c r="H1155" s="29">
        <v>288724610</v>
      </c>
      <c r="I1155" s="17" t="s">
        <v>426</v>
      </c>
    </row>
    <row r="1156" spans="1:12" ht="15" thickBot="1" x14ac:dyDescent="0.35">
      <c r="A1156" s="276"/>
      <c r="B1156" s="266"/>
      <c r="C1156" s="80"/>
      <c r="D1156" s="80"/>
      <c r="E1156" s="80"/>
      <c r="F1156" s="24"/>
      <c r="G1156" s="22" t="s">
        <v>306</v>
      </c>
      <c r="H1156" s="29"/>
      <c r="I1156" s="17"/>
    </row>
    <row r="1157" spans="1:12" ht="15" thickBot="1" x14ac:dyDescent="0.35">
      <c r="A1157" s="276"/>
      <c r="B1157" s="266"/>
      <c r="C1157" s="80"/>
      <c r="D1157" s="80"/>
      <c r="E1157" s="80"/>
      <c r="F1157" s="24"/>
      <c r="G1157" s="22" t="s">
        <v>35</v>
      </c>
      <c r="H1157" s="29"/>
      <c r="I1157" s="17"/>
    </row>
    <row r="1158" spans="1:12" ht="15" thickBot="1" x14ac:dyDescent="0.35">
      <c r="A1158" s="276"/>
      <c r="B1158" s="266"/>
      <c r="C1158" s="80"/>
      <c r="D1158" s="80"/>
      <c r="E1158" s="80"/>
      <c r="F1158" s="24"/>
      <c r="G1158" s="22" t="s">
        <v>34</v>
      </c>
      <c r="H1158" s="29"/>
      <c r="I1158" s="17"/>
    </row>
    <row r="1159" spans="1:12" ht="15" thickBot="1" x14ac:dyDescent="0.35">
      <c r="A1159" s="276"/>
      <c r="B1159" s="266"/>
      <c r="C1159" s="80"/>
      <c r="D1159" s="80"/>
      <c r="E1159" s="80"/>
      <c r="F1159" s="24"/>
      <c r="G1159" s="22" t="s">
        <v>36</v>
      </c>
      <c r="H1159" s="30"/>
      <c r="I1159" s="17"/>
    </row>
    <row r="1160" spans="1:12" ht="31.2" customHeight="1" thickBot="1" x14ac:dyDescent="0.35">
      <c r="A1160" s="277"/>
      <c r="B1160" s="267"/>
      <c r="C1160" s="81">
        <f t="shared" ref="C1160:D1160" si="286">SUM(C1155:C1159)</f>
        <v>50</v>
      </c>
      <c r="D1160" s="81">
        <f t="shared" si="286"/>
        <v>53</v>
      </c>
      <c r="E1160" s="81">
        <f>SUM(E1155:E1159)</f>
        <v>56</v>
      </c>
      <c r="F1160" s="23"/>
      <c r="G1160" s="10" t="s">
        <v>38</v>
      </c>
      <c r="H1160" s="30"/>
      <c r="I1160" s="17"/>
    </row>
    <row r="1161" spans="1:12" ht="15" thickBot="1" x14ac:dyDescent="0.35">
      <c r="A1161" s="276" t="s">
        <v>56</v>
      </c>
      <c r="B1161" s="265" t="s">
        <v>434</v>
      </c>
      <c r="C1161" s="80">
        <v>1050</v>
      </c>
      <c r="D1161" s="80">
        <v>1103</v>
      </c>
      <c r="E1161" s="80">
        <v>1158</v>
      </c>
      <c r="F1161" s="24"/>
      <c r="G1161" s="22" t="s">
        <v>33</v>
      </c>
      <c r="H1161" s="29">
        <v>288724610</v>
      </c>
      <c r="I1161" s="17" t="s">
        <v>426</v>
      </c>
      <c r="J1161" s="150">
        <f>C1128+C1129+C1135+C1141+C1149+C1155+C1161</f>
        <v>4241.1000000000004</v>
      </c>
      <c r="K1161" s="150">
        <f t="shared" ref="K1161:L1161" si="287">D1128+D1129+D1135+D1141+D1149+D1155+D1161</f>
        <v>4455</v>
      </c>
      <c r="L1161" s="150">
        <f t="shared" si="287"/>
        <v>4677</v>
      </c>
    </row>
    <row r="1162" spans="1:12" ht="15" thickBot="1" x14ac:dyDescent="0.35">
      <c r="A1162" s="276"/>
      <c r="B1162" s="266"/>
      <c r="C1162" s="80"/>
      <c r="D1162" s="80"/>
      <c r="E1162" s="80"/>
      <c r="F1162" s="24"/>
      <c r="G1162" s="22" t="s">
        <v>306</v>
      </c>
      <c r="H1162" s="29"/>
      <c r="I1162" s="17"/>
      <c r="J1162" s="150">
        <f>C1130+C1136+C1142+C1150+C1156+C1162</f>
        <v>150</v>
      </c>
      <c r="K1162" s="150">
        <f t="shared" ref="K1162:L1162" si="288">D1130+D1136+D1142+D1150+D1156+D1162</f>
        <v>158</v>
      </c>
      <c r="L1162" s="150">
        <f t="shared" si="288"/>
        <v>165</v>
      </c>
    </row>
    <row r="1163" spans="1:12" ht="15" thickBot="1" x14ac:dyDescent="0.35">
      <c r="A1163" s="276"/>
      <c r="B1163" s="266"/>
      <c r="C1163" s="80"/>
      <c r="D1163" s="80"/>
      <c r="E1163" s="80"/>
      <c r="F1163" s="24"/>
      <c r="G1163" s="22" t="s">
        <v>35</v>
      </c>
      <c r="H1163" s="29"/>
      <c r="I1163" s="17"/>
      <c r="J1163" s="150">
        <f>C1131+C1137+C1143+C1151+C1157+C1163</f>
        <v>0</v>
      </c>
      <c r="K1163" s="150">
        <f t="shared" ref="K1163:L1163" si="289">D1131+D1137+D1143+D1151+D1157+D1163</f>
        <v>0</v>
      </c>
      <c r="L1163" s="150">
        <f t="shared" si="289"/>
        <v>0</v>
      </c>
    </row>
    <row r="1164" spans="1:12" ht="15" thickBot="1" x14ac:dyDescent="0.35">
      <c r="A1164" s="276"/>
      <c r="B1164" s="266"/>
      <c r="C1164" s="80"/>
      <c r="D1164" s="80"/>
      <c r="E1164" s="80"/>
      <c r="F1164" s="24"/>
      <c r="G1164" s="22" t="s">
        <v>34</v>
      </c>
      <c r="H1164" s="29"/>
      <c r="I1164" s="17"/>
      <c r="J1164" s="150">
        <f>C1132+C1138+C1144+C1152+C1158+C1164</f>
        <v>0</v>
      </c>
      <c r="K1164" s="150">
        <f t="shared" ref="K1164:L1164" si="290">D1132+D1138+D1144+D1152+D1158+D1164</f>
        <v>0</v>
      </c>
      <c r="L1164" s="150">
        <f t="shared" si="290"/>
        <v>0</v>
      </c>
    </row>
    <row r="1165" spans="1:12" ht="15" thickBot="1" x14ac:dyDescent="0.35">
      <c r="A1165" s="276"/>
      <c r="B1165" s="266"/>
      <c r="C1165" s="80"/>
      <c r="D1165" s="80"/>
      <c r="E1165" s="80"/>
      <c r="F1165" s="24"/>
      <c r="G1165" s="22" t="s">
        <v>36</v>
      </c>
      <c r="H1165" s="30"/>
      <c r="I1165" s="17"/>
      <c r="J1165" s="150">
        <f>C1133+C1139+C1145+C1153+C1159+C1165</f>
        <v>51.2</v>
      </c>
      <c r="K1165" s="150">
        <f t="shared" ref="K1165:L1165" si="291">D1133+D1139+D1145+D1153+D1159+D1165</f>
        <v>0</v>
      </c>
      <c r="L1165" s="150">
        <f t="shared" si="291"/>
        <v>0</v>
      </c>
    </row>
    <row r="1166" spans="1:12" ht="15" thickBot="1" x14ac:dyDescent="0.35">
      <c r="A1166" s="277"/>
      <c r="B1166" s="267"/>
      <c r="C1166" s="81">
        <f t="shared" ref="C1166:D1166" si="292">SUM(C1161:C1165)</f>
        <v>1050</v>
      </c>
      <c r="D1166" s="81">
        <f t="shared" si="292"/>
        <v>1103</v>
      </c>
      <c r="E1166" s="81">
        <f>SUM(E1161:E1165)</f>
        <v>1158</v>
      </c>
      <c r="F1166" s="23"/>
      <c r="G1166" s="10" t="s">
        <v>38</v>
      </c>
      <c r="H1166" s="30"/>
      <c r="I1166" s="17"/>
      <c r="J1166" s="154">
        <f>SUM(J1161:J1165)</f>
        <v>4442.3</v>
      </c>
      <c r="K1166" s="154">
        <f t="shared" ref="K1166:L1166" si="293">SUM(K1161:K1165)</f>
        <v>4613</v>
      </c>
      <c r="L1166" s="154">
        <f t="shared" si="293"/>
        <v>4842</v>
      </c>
    </row>
    <row r="1167" spans="1:12" ht="15" thickBot="1" x14ac:dyDescent="0.35">
      <c r="A1167" s="19"/>
      <c r="B1167" s="25" t="s">
        <v>105</v>
      </c>
      <c r="C1167" s="9"/>
      <c r="D1167" s="9"/>
      <c r="E1167" s="9"/>
      <c r="F1167" s="9"/>
      <c r="G1167" s="10"/>
      <c r="H1167" s="29"/>
      <c r="I1167" s="29"/>
    </row>
    <row r="1168" spans="1:12" ht="15" thickBot="1" x14ac:dyDescent="0.35">
      <c r="A1168" s="41"/>
      <c r="B1168" s="42" t="s">
        <v>84</v>
      </c>
      <c r="C1168" s="83">
        <f>C1169-C1133</f>
        <v>4391.0999999999995</v>
      </c>
      <c r="D1168" s="83">
        <f t="shared" ref="D1168:E1168" si="294">D1169-D1133</f>
        <v>4613</v>
      </c>
      <c r="E1168" s="83">
        <f t="shared" si="294"/>
        <v>4842</v>
      </c>
      <c r="F1168" s="43"/>
      <c r="G1168" s="42"/>
      <c r="H1168" s="44"/>
      <c r="I1168" s="45"/>
    </row>
    <row r="1169" spans="1:10" ht="15" thickBot="1" x14ac:dyDescent="0.35">
      <c r="A1169" s="46"/>
      <c r="B1169" s="47" t="s">
        <v>492</v>
      </c>
      <c r="C1169" s="82">
        <f>C1134+C1140+C1146+C1154+C1160+C1166</f>
        <v>4442.2999999999993</v>
      </c>
      <c r="D1169" s="82">
        <f>D1134+D1140+D1146+D1154+D1160+D1166</f>
        <v>4613</v>
      </c>
      <c r="E1169" s="82">
        <f>E1134+E1140+E1146+E1154+E1160+E1166</f>
        <v>4842</v>
      </c>
      <c r="F1169" s="48"/>
      <c r="G1169" s="49"/>
      <c r="H1169" s="50"/>
      <c r="I1169" s="51"/>
    </row>
    <row r="1170" spans="1:10" ht="25.2" customHeight="1" x14ac:dyDescent="0.3"/>
    <row r="1172" spans="1:10" ht="15" thickBot="1" x14ac:dyDescent="0.35">
      <c r="A1172" s="274" t="s">
        <v>435</v>
      </c>
      <c r="B1172" s="275"/>
      <c r="C1172" s="275"/>
      <c r="D1172" s="275"/>
      <c r="E1172" s="275"/>
      <c r="F1172" s="275"/>
      <c r="G1172" s="275"/>
      <c r="H1172" s="275"/>
      <c r="I1172" s="275"/>
    </row>
    <row r="1173" spans="1:10" ht="46.2" thickBot="1" x14ac:dyDescent="0.35">
      <c r="A1173" s="55" t="s">
        <v>5</v>
      </c>
      <c r="B1173" s="56" t="s">
        <v>230</v>
      </c>
      <c r="C1173" s="56" t="s">
        <v>24</v>
      </c>
      <c r="D1173" s="56" t="s">
        <v>25</v>
      </c>
      <c r="E1173" s="56" t="s">
        <v>26</v>
      </c>
      <c r="F1173" s="56" t="s">
        <v>6</v>
      </c>
      <c r="G1173" s="56" t="s">
        <v>32</v>
      </c>
      <c r="H1173" s="56" t="s">
        <v>27</v>
      </c>
      <c r="I1173" s="56" t="s">
        <v>50</v>
      </c>
    </row>
    <row r="1174" spans="1:10" ht="15" thickBot="1" x14ac:dyDescent="0.35">
      <c r="A1174" s="57">
        <v>1</v>
      </c>
      <c r="B1174" s="58">
        <v>2</v>
      </c>
      <c r="C1174" s="58">
        <v>3</v>
      </c>
      <c r="D1174" s="58">
        <v>4</v>
      </c>
      <c r="E1174" s="58">
        <v>5</v>
      </c>
      <c r="F1174" s="58">
        <v>6</v>
      </c>
      <c r="G1174" s="58">
        <v>7</v>
      </c>
      <c r="H1174" s="58">
        <v>8</v>
      </c>
      <c r="I1174" s="58">
        <v>9</v>
      </c>
    </row>
    <row r="1175" spans="1:10" ht="27" thickBot="1" x14ac:dyDescent="0.35">
      <c r="A1175" s="33" t="s">
        <v>30</v>
      </c>
      <c r="B1175" s="34" t="s">
        <v>439</v>
      </c>
      <c r="C1175" s="35"/>
      <c r="D1175" s="35"/>
      <c r="E1175" s="35"/>
      <c r="F1175" s="36" t="s">
        <v>557</v>
      </c>
      <c r="G1175" s="34"/>
      <c r="H1175" s="35"/>
      <c r="I1175" s="35"/>
    </row>
    <row r="1176" spans="1:10" ht="15" thickBot="1" x14ac:dyDescent="0.35">
      <c r="A1176" s="37" t="s">
        <v>29</v>
      </c>
      <c r="B1176" s="38" t="s">
        <v>441</v>
      </c>
      <c r="C1176" s="39"/>
      <c r="D1176" s="39"/>
      <c r="E1176" s="39"/>
      <c r="F1176" s="40" t="s">
        <v>440</v>
      </c>
      <c r="G1176" s="60"/>
      <c r="H1176" s="39"/>
      <c r="I1176" s="39"/>
    </row>
    <row r="1177" spans="1:10" ht="15" thickBot="1" x14ac:dyDescent="0.35">
      <c r="A1177" s="278" t="s">
        <v>98</v>
      </c>
      <c r="B1177" s="265" t="s">
        <v>442</v>
      </c>
      <c r="C1177" s="22">
        <v>16627.3</v>
      </c>
      <c r="D1177" s="80">
        <v>17458</v>
      </c>
      <c r="E1177" s="80">
        <v>18331</v>
      </c>
      <c r="F1177" s="24"/>
      <c r="G1177" s="61" t="s">
        <v>33</v>
      </c>
      <c r="H1177" s="294" t="s">
        <v>555</v>
      </c>
      <c r="I1177" s="17" t="s">
        <v>436</v>
      </c>
    </row>
    <row r="1178" spans="1:10" ht="15" thickBot="1" x14ac:dyDescent="0.35">
      <c r="A1178" s="276"/>
      <c r="B1178" s="266"/>
      <c r="C1178" s="22">
        <v>2236.6</v>
      </c>
      <c r="D1178" s="80">
        <v>2348</v>
      </c>
      <c r="E1178" s="80">
        <v>2466</v>
      </c>
      <c r="F1178" s="24"/>
      <c r="G1178" s="69" t="s">
        <v>306</v>
      </c>
      <c r="H1178" s="295"/>
      <c r="I1178" s="17"/>
      <c r="J1178" s="88"/>
    </row>
    <row r="1179" spans="1:10" ht="15" thickBot="1" x14ac:dyDescent="0.35">
      <c r="A1179" s="276"/>
      <c r="B1179" s="266"/>
      <c r="C1179" s="80">
        <v>57</v>
      </c>
      <c r="D1179" s="80"/>
      <c r="E1179" s="80"/>
      <c r="F1179" s="24"/>
      <c r="G1179" s="70" t="s">
        <v>35</v>
      </c>
      <c r="H1179" s="295"/>
      <c r="I1179" s="17"/>
      <c r="J1179" s="88"/>
    </row>
    <row r="1180" spans="1:10" ht="15" thickBot="1" x14ac:dyDescent="0.35">
      <c r="A1180" s="276"/>
      <c r="B1180" s="266"/>
      <c r="C1180" s="22">
        <v>11561.4</v>
      </c>
      <c r="D1180" s="80">
        <v>12061</v>
      </c>
      <c r="E1180" s="80">
        <v>12664</v>
      </c>
      <c r="F1180" s="24"/>
      <c r="G1180" s="69" t="s">
        <v>437</v>
      </c>
      <c r="H1180" s="295"/>
      <c r="I1180" s="17"/>
      <c r="J1180" s="88"/>
    </row>
    <row r="1181" spans="1:10" ht="15" thickBot="1" x14ac:dyDescent="0.35">
      <c r="A1181" s="276"/>
      <c r="B1181" s="266"/>
      <c r="C1181" s="22"/>
      <c r="D1181" s="80"/>
      <c r="E1181" s="80"/>
      <c r="F1181" s="24"/>
      <c r="G1181" s="70" t="s">
        <v>37</v>
      </c>
      <c r="H1181" s="295"/>
      <c r="I1181" s="17"/>
      <c r="J1181" s="88"/>
    </row>
    <row r="1182" spans="1:10" ht="15" thickBot="1" x14ac:dyDescent="0.35">
      <c r="A1182" s="276"/>
      <c r="B1182" s="266"/>
      <c r="C1182" s="22"/>
      <c r="D1182" s="80"/>
      <c r="E1182" s="80"/>
      <c r="F1182" s="24"/>
      <c r="G1182" s="69" t="s">
        <v>34</v>
      </c>
      <c r="H1182" s="295"/>
      <c r="I1182" s="17"/>
      <c r="J1182" s="88"/>
    </row>
    <row r="1183" spans="1:10" ht="15" thickBot="1" x14ac:dyDescent="0.35">
      <c r="A1183" s="276"/>
      <c r="B1183" s="266"/>
      <c r="C1183" s="22">
        <v>187.7</v>
      </c>
      <c r="D1183" s="80"/>
      <c r="E1183" s="80"/>
      <c r="F1183" s="24"/>
      <c r="G1183" s="70" t="s">
        <v>36</v>
      </c>
      <c r="H1183" s="295"/>
      <c r="I1183" s="17"/>
      <c r="J1183" s="88"/>
    </row>
    <row r="1184" spans="1:10" ht="15" thickBot="1" x14ac:dyDescent="0.35">
      <c r="A1184" s="276"/>
      <c r="B1184" s="266"/>
      <c r="C1184" s="22"/>
      <c r="D1184" s="80"/>
      <c r="E1184" s="80"/>
      <c r="F1184" s="24"/>
      <c r="G1184" s="69" t="s">
        <v>438</v>
      </c>
      <c r="H1184" s="295"/>
      <c r="I1184" s="17"/>
      <c r="J1184" s="88"/>
    </row>
    <row r="1185" spans="1:10" ht="15" thickBot="1" x14ac:dyDescent="0.35">
      <c r="A1185" s="276"/>
      <c r="B1185" s="266"/>
      <c r="C1185" s="81">
        <f>SUM(C1177:C1184)</f>
        <v>30669.999999999996</v>
      </c>
      <c r="D1185" s="81">
        <f t="shared" ref="D1185:E1185" si="295">SUM(D1177:D1184)</f>
        <v>31867</v>
      </c>
      <c r="E1185" s="81">
        <f t="shared" si="295"/>
        <v>33461</v>
      </c>
      <c r="F1185" s="24"/>
      <c r="G1185" s="71" t="s">
        <v>38</v>
      </c>
      <c r="H1185" s="295"/>
      <c r="I1185" s="17"/>
      <c r="J1185" s="88"/>
    </row>
    <row r="1186" spans="1:10" ht="15" thickBot="1" x14ac:dyDescent="0.35">
      <c r="A1186" s="276"/>
      <c r="B1186" s="266"/>
      <c r="C1186" s="10"/>
      <c r="D1186" s="10"/>
      <c r="E1186" s="10"/>
      <c r="F1186" s="24"/>
      <c r="G1186" s="68"/>
      <c r="H1186" s="295"/>
      <c r="I1186" s="17"/>
      <c r="J1186" s="88"/>
    </row>
    <row r="1187" spans="1:10" ht="15" thickBot="1" x14ac:dyDescent="0.35">
      <c r="A1187" s="276"/>
      <c r="B1187" s="266"/>
      <c r="C1187" s="10"/>
      <c r="D1187" s="10"/>
      <c r="E1187" s="10"/>
      <c r="F1187" s="24"/>
      <c r="G1187" s="68"/>
      <c r="H1187" s="295"/>
      <c r="I1187" s="17"/>
      <c r="J1187" s="88"/>
    </row>
    <row r="1188" spans="1:10" ht="15" thickBot="1" x14ac:dyDescent="0.35">
      <c r="A1188" s="276"/>
      <c r="B1188" s="266"/>
      <c r="C1188" s="10"/>
      <c r="D1188" s="10"/>
      <c r="E1188" s="10"/>
      <c r="F1188" s="24"/>
      <c r="G1188" s="68"/>
      <c r="H1188" s="295"/>
      <c r="I1188" s="17"/>
      <c r="J1188" s="88"/>
    </row>
    <row r="1189" spans="1:10" ht="15" thickBot="1" x14ac:dyDescent="0.35">
      <c r="A1189" s="276"/>
      <c r="B1189" s="266"/>
      <c r="C1189" s="10"/>
      <c r="D1189" s="10"/>
      <c r="E1189" s="10"/>
      <c r="F1189" s="24"/>
      <c r="G1189" s="68"/>
      <c r="H1189" s="295"/>
      <c r="I1189" s="17"/>
      <c r="J1189" s="88"/>
    </row>
    <row r="1190" spans="1:10" ht="18" customHeight="1" thickBot="1" x14ac:dyDescent="0.35">
      <c r="A1190" s="276"/>
      <c r="B1190" s="266"/>
      <c r="C1190" s="10"/>
      <c r="D1190" s="10"/>
      <c r="E1190" s="10"/>
      <c r="F1190" s="24"/>
      <c r="G1190" s="68"/>
      <c r="H1190" s="295"/>
      <c r="I1190" s="17"/>
      <c r="J1190" s="88"/>
    </row>
    <row r="1191" spans="1:10" ht="16.2" customHeight="1" thickBot="1" x14ac:dyDescent="0.35">
      <c r="A1191" s="276"/>
      <c r="B1191" s="266"/>
      <c r="C1191" s="10"/>
      <c r="D1191" s="10"/>
      <c r="E1191" s="10"/>
      <c r="F1191" s="24"/>
      <c r="G1191" s="68"/>
      <c r="H1191" s="295"/>
      <c r="I1191" s="17"/>
      <c r="J1191" s="88"/>
    </row>
    <row r="1192" spans="1:10" ht="15" thickBot="1" x14ac:dyDescent="0.35">
      <c r="A1192" s="276"/>
      <c r="B1192" s="266"/>
      <c r="C1192" s="10"/>
      <c r="D1192" s="10"/>
      <c r="E1192" s="10"/>
      <c r="F1192" s="24"/>
      <c r="G1192" s="68"/>
      <c r="H1192" s="295"/>
      <c r="I1192" s="17"/>
      <c r="J1192" s="88"/>
    </row>
    <row r="1193" spans="1:10" ht="15" thickBot="1" x14ac:dyDescent="0.35">
      <c r="A1193" s="276"/>
      <c r="B1193" s="266"/>
      <c r="C1193" s="10"/>
      <c r="D1193" s="10"/>
      <c r="E1193" s="10"/>
      <c r="F1193" s="24"/>
      <c r="G1193" s="68"/>
      <c r="H1193" s="295"/>
      <c r="I1193" s="17"/>
      <c r="J1193" s="88"/>
    </row>
    <row r="1194" spans="1:10" ht="15" thickBot="1" x14ac:dyDescent="0.35">
      <c r="A1194" s="276"/>
      <c r="B1194" s="266"/>
      <c r="C1194" s="10"/>
      <c r="D1194" s="10"/>
      <c r="E1194" s="10"/>
      <c r="F1194" s="24"/>
      <c r="G1194" s="68"/>
      <c r="H1194" s="295"/>
      <c r="I1194" s="17"/>
      <c r="J1194" s="88"/>
    </row>
    <row r="1195" spans="1:10" ht="15" thickBot="1" x14ac:dyDescent="0.35">
      <c r="A1195" s="276"/>
      <c r="B1195" s="266"/>
      <c r="C1195" s="10"/>
      <c r="D1195" s="10"/>
      <c r="E1195" s="10"/>
      <c r="F1195" s="24"/>
      <c r="G1195" s="68"/>
      <c r="H1195" s="295"/>
      <c r="I1195" s="17"/>
      <c r="J1195" s="88"/>
    </row>
    <row r="1196" spans="1:10" ht="15" thickBot="1" x14ac:dyDescent="0.35">
      <c r="A1196" s="276"/>
      <c r="B1196" s="266"/>
      <c r="C1196" s="10"/>
      <c r="D1196" s="10"/>
      <c r="E1196" s="10"/>
      <c r="F1196" s="24"/>
      <c r="G1196" s="68"/>
      <c r="H1196" s="295"/>
      <c r="I1196" s="17"/>
      <c r="J1196" s="88"/>
    </row>
    <row r="1197" spans="1:10" ht="15" thickBot="1" x14ac:dyDescent="0.35">
      <c r="A1197" s="276"/>
      <c r="B1197" s="266"/>
      <c r="C1197" s="10"/>
      <c r="D1197" s="10"/>
      <c r="E1197" s="10"/>
      <c r="F1197" s="24"/>
      <c r="G1197" s="68"/>
      <c r="H1197" s="295"/>
      <c r="I1197" s="17"/>
      <c r="J1197" s="88"/>
    </row>
    <row r="1198" spans="1:10" ht="15" thickBot="1" x14ac:dyDescent="0.35">
      <c r="A1198" s="276"/>
      <c r="B1198" s="266"/>
      <c r="C1198" s="10"/>
      <c r="D1198" s="10"/>
      <c r="E1198" s="10"/>
      <c r="F1198" s="24"/>
      <c r="G1198" s="68"/>
      <c r="H1198" s="295"/>
      <c r="I1198" s="17"/>
      <c r="J1198" s="88"/>
    </row>
    <row r="1199" spans="1:10" ht="15" thickBot="1" x14ac:dyDescent="0.35">
      <c r="A1199" s="277"/>
      <c r="B1199" s="266"/>
      <c r="C1199" s="10"/>
      <c r="D1199" s="10"/>
      <c r="E1199" s="10"/>
      <c r="F1199" s="24"/>
      <c r="G1199" s="68"/>
      <c r="H1199" s="295"/>
      <c r="I1199" s="17"/>
      <c r="J1199" s="88"/>
    </row>
    <row r="1200" spans="1:10" ht="15" thickBot="1" x14ac:dyDescent="0.35">
      <c r="A1200" s="276" t="s">
        <v>40</v>
      </c>
      <c r="B1200" s="265" t="s">
        <v>443</v>
      </c>
      <c r="C1200" s="22"/>
      <c r="D1200" s="22"/>
      <c r="E1200" s="22"/>
      <c r="F1200" s="24"/>
      <c r="G1200" s="69" t="s">
        <v>33</v>
      </c>
      <c r="H1200" s="89">
        <v>288724610</v>
      </c>
      <c r="I1200" s="17" t="s">
        <v>436</v>
      </c>
    </row>
    <row r="1201" spans="1:9" ht="16.8" customHeight="1" thickBot="1" x14ac:dyDescent="0.35">
      <c r="A1201" s="276"/>
      <c r="B1201" s="266"/>
      <c r="C1201" s="22"/>
      <c r="D1201" s="22"/>
      <c r="E1201" s="22"/>
      <c r="F1201" s="24"/>
      <c r="G1201" s="61" t="s">
        <v>306</v>
      </c>
      <c r="H1201" s="29"/>
      <c r="I1201" s="17"/>
    </row>
    <row r="1202" spans="1:9" ht="13.2" customHeight="1" thickBot="1" x14ac:dyDescent="0.35">
      <c r="A1202" s="276"/>
      <c r="B1202" s="266"/>
      <c r="C1202" s="22"/>
      <c r="D1202" s="22"/>
      <c r="E1202" s="22"/>
      <c r="F1202" s="24"/>
      <c r="G1202" s="62" t="s">
        <v>35</v>
      </c>
      <c r="H1202" s="29"/>
      <c r="I1202" s="17"/>
    </row>
    <row r="1203" spans="1:9" ht="27.6" customHeight="1" thickBot="1" x14ac:dyDescent="0.35">
      <c r="A1203" s="276"/>
      <c r="B1203" s="266"/>
      <c r="C1203" s="22">
        <v>134.30000000000001</v>
      </c>
      <c r="D1203" s="80">
        <v>140</v>
      </c>
      <c r="E1203" s="80">
        <v>148</v>
      </c>
      <c r="F1203" s="24"/>
      <c r="G1203" s="61" t="s">
        <v>437</v>
      </c>
      <c r="H1203" s="29"/>
      <c r="I1203" s="17"/>
    </row>
    <row r="1204" spans="1:9" ht="22.2" customHeight="1" thickBot="1" x14ac:dyDescent="0.35">
      <c r="A1204" s="276"/>
      <c r="B1204" s="266"/>
      <c r="C1204" s="22"/>
      <c r="D1204" s="80"/>
      <c r="E1204" s="80"/>
      <c r="F1204" s="24"/>
      <c r="G1204" s="62" t="s">
        <v>37</v>
      </c>
      <c r="H1204" s="30"/>
      <c r="I1204" s="17"/>
    </row>
    <row r="1205" spans="1:9" ht="16.8" customHeight="1" thickBot="1" x14ac:dyDescent="0.35">
      <c r="A1205" s="276"/>
      <c r="B1205" s="266"/>
      <c r="C1205" s="22"/>
      <c r="D1205" s="80"/>
      <c r="E1205" s="80"/>
      <c r="F1205" s="24"/>
      <c r="G1205" s="61" t="s">
        <v>34</v>
      </c>
      <c r="H1205" s="30"/>
      <c r="I1205" s="17"/>
    </row>
    <row r="1206" spans="1:9" ht="15" thickBot="1" x14ac:dyDescent="0.35">
      <c r="A1206" s="276"/>
      <c r="B1206" s="266"/>
      <c r="C1206" s="22"/>
      <c r="D1206" s="80"/>
      <c r="E1206" s="80"/>
      <c r="F1206" s="24"/>
      <c r="G1206" s="62" t="s">
        <v>36</v>
      </c>
      <c r="H1206" s="30"/>
      <c r="I1206" s="17"/>
    </row>
    <row r="1207" spans="1:9" ht="15" thickBot="1" x14ac:dyDescent="0.35">
      <c r="A1207" s="276"/>
      <c r="B1207" s="266"/>
      <c r="C1207" s="22"/>
      <c r="D1207" s="80"/>
      <c r="E1207" s="80"/>
      <c r="F1207" s="24"/>
      <c r="G1207" s="61" t="s">
        <v>438</v>
      </c>
      <c r="H1207" s="30"/>
      <c r="I1207" s="17"/>
    </row>
    <row r="1208" spans="1:9" ht="15" thickBot="1" x14ac:dyDescent="0.35">
      <c r="A1208" s="277"/>
      <c r="B1208" s="267"/>
      <c r="C1208" s="10">
        <f>SUM(C1200:C1207)</f>
        <v>134.30000000000001</v>
      </c>
      <c r="D1208" s="81">
        <f t="shared" ref="D1208" si="296">SUM(D1200:D1207)</f>
        <v>140</v>
      </c>
      <c r="E1208" s="81">
        <f t="shared" ref="E1208" si="297">SUM(E1200:E1207)</f>
        <v>148</v>
      </c>
      <c r="F1208" s="23"/>
      <c r="G1208" s="63" t="s">
        <v>38</v>
      </c>
      <c r="H1208" s="30"/>
      <c r="I1208" s="17"/>
    </row>
    <row r="1209" spans="1:9" ht="16.2" customHeight="1" thickBot="1" x14ac:dyDescent="0.35">
      <c r="A1209" s="278" t="s">
        <v>42</v>
      </c>
      <c r="B1209" s="243" t="s">
        <v>444</v>
      </c>
      <c r="C1209" s="80">
        <v>7882.1</v>
      </c>
      <c r="D1209" s="80">
        <v>8276</v>
      </c>
      <c r="E1209" s="80">
        <v>8690</v>
      </c>
      <c r="F1209" s="24"/>
      <c r="G1209" s="61" t="s">
        <v>33</v>
      </c>
      <c r="H1209" s="296" t="s">
        <v>556</v>
      </c>
      <c r="I1209" s="17" t="s">
        <v>436</v>
      </c>
    </row>
    <row r="1210" spans="1:9" ht="15" thickBot="1" x14ac:dyDescent="0.35">
      <c r="A1210" s="276"/>
      <c r="B1210" s="244"/>
      <c r="C1210" s="80">
        <v>418.6</v>
      </c>
      <c r="D1210" s="80">
        <v>440</v>
      </c>
      <c r="E1210" s="80">
        <v>462</v>
      </c>
      <c r="F1210" s="24"/>
      <c r="G1210" s="61" t="s">
        <v>306</v>
      </c>
      <c r="H1210" s="297"/>
      <c r="I1210" s="17"/>
    </row>
    <row r="1211" spans="1:9" ht="15" thickBot="1" x14ac:dyDescent="0.35">
      <c r="A1211" s="276"/>
      <c r="B1211" s="244"/>
      <c r="C1211" s="198">
        <v>188.8</v>
      </c>
      <c r="D1211" s="80"/>
      <c r="E1211" s="80"/>
      <c r="F1211" s="24"/>
      <c r="G1211" s="205" t="s">
        <v>35</v>
      </c>
      <c r="H1211" s="297"/>
      <c r="I1211" s="17"/>
    </row>
    <row r="1212" spans="1:9" ht="15" thickBot="1" x14ac:dyDescent="0.35">
      <c r="A1212" s="276"/>
      <c r="B1212" s="244"/>
      <c r="C1212" s="80">
        <v>29190.7</v>
      </c>
      <c r="D1212" s="80">
        <v>30218</v>
      </c>
      <c r="E1212" s="80">
        <v>31729</v>
      </c>
      <c r="F1212" s="24"/>
      <c r="G1212" s="61" t="s">
        <v>437</v>
      </c>
      <c r="H1212" s="297"/>
      <c r="I1212" s="17"/>
    </row>
    <row r="1213" spans="1:9" ht="15" thickBot="1" x14ac:dyDescent="0.35">
      <c r="A1213" s="276"/>
      <c r="B1213" s="244"/>
      <c r="C1213" s="80"/>
      <c r="D1213" s="80"/>
      <c r="E1213" s="80"/>
      <c r="F1213" s="24"/>
      <c r="G1213" s="62" t="s">
        <v>37</v>
      </c>
      <c r="H1213" s="297"/>
      <c r="I1213" s="17"/>
    </row>
    <row r="1214" spans="1:9" ht="15" thickBot="1" x14ac:dyDescent="0.35">
      <c r="A1214" s="276"/>
      <c r="B1214" s="244"/>
      <c r="C1214" s="80"/>
      <c r="D1214" s="80"/>
      <c r="E1214" s="80"/>
      <c r="F1214" s="24"/>
      <c r="G1214" s="61" t="s">
        <v>34</v>
      </c>
      <c r="H1214" s="297"/>
      <c r="I1214" s="17"/>
    </row>
    <row r="1215" spans="1:9" ht="15" thickBot="1" x14ac:dyDescent="0.35">
      <c r="A1215" s="276"/>
      <c r="B1215" s="244"/>
      <c r="C1215" s="80">
        <v>120.5</v>
      </c>
      <c r="D1215" s="80"/>
      <c r="E1215" s="80"/>
      <c r="F1215" s="24"/>
      <c r="G1215" s="62" t="s">
        <v>36</v>
      </c>
      <c r="H1215" s="297"/>
      <c r="I1215" s="17"/>
    </row>
    <row r="1216" spans="1:9" ht="15" thickBot="1" x14ac:dyDescent="0.35">
      <c r="A1216" s="276"/>
      <c r="B1216" s="244"/>
      <c r="C1216" s="80">
        <v>2192.6999999999998</v>
      </c>
      <c r="D1216" s="80">
        <v>2302</v>
      </c>
      <c r="E1216" s="80">
        <v>2417</v>
      </c>
      <c r="F1216" s="24"/>
      <c r="G1216" s="61" t="s">
        <v>438</v>
      </c>
      <c r="H1216" s="297"/>
      <c r="I1216" s="17"/>
    </row>
    <row r="1217" spans="1:9" ht="15" thickBot="1" x14ac:dyDescent="0.35">
      <c r="A1217" s="276"/>
      <c r="B1217" s="244"/>
      <c r="C1217" s="64">
        <f>SUM(C1209:C1216)</f>
        <v>39993.399999999994</v>
      </c>
      <c r="D1217" s="65">
        <f t="shared" ref="D1217:E1217" si="298">SUM(D1209:D1216)</f>
        <v>41236</v>
      </c>
      <c r="E1217" s="65">
        <f t="shared" si="298"/>
        <v>43298</v>
      </c>
      <c r="F1217" s="24"/>
      <c r="G1217" s="63" t="s">
        <v>38</v>
      </c>
      <c r="H1217" s="297"/>
      <c r="I1217" s="17"/>
    </row>
    <row r="1218" spans="1:9" ht="15" thickBot="1" x14ac:dyDescent="0.35">
      <c r="A1218" s="276"/>
      <c r="B1218" s="244"/>
      <c r="C1218" s="22"/>
      <c r="D1218" s="22"/>
      <c r="E1218" s="22"/>
      <c r="F1218" s="24"/>
      <c r="G1218" s="63"/>
      <c r="H1218" s="297"/>
      <c r="I1218" s="17"/>
    </row>
    <row r="1219" spans="1:9" ht="15" thickBot="1" x14ac:dyDescent="0.35">
      <c r="A1219" s="276"/>
      <c r="B1219" s="244"/>
      <c r="C1219" s="22"/>
      <c r="D1219" s="22"/>
      <c r="E1219" s="22"/>
      <c r="F1219" s="24"/>
      <c r="G1219" s="63"/>
      <c r="H1219" s="297"/>
      <c r="I1219" s="17"/>
    </row>
    <row r="1220" spans="1:9" ht="15" thickBot="1" x14ac:dyDescent="0.35">
      <c r="A1220" s="276"/>
      <c r="B1220" s="244"/>
      <c r="C1220" s="22"/>
      <c r="D1220" s="22"/>
      <c r="E1220" s="22"/>
      <c r="F1220" s="24"/>
      <c r="G1220" s="63"/>
      <c r="H1220" s="297"/>
      <c r="I1220" s="17"/>
    </row>
    <row r="1221" spans="1:9" ht="15" thickBot="1" x14ac:dyDescent="0.35">
      <c r="A1221" s="276"/>
      <c r="B1221" s="244"/>
      <c r="C1221" s="22"/>
      <c r="D1221" s="22"/>
      <c r="E1221" s="22"/>
      <c r="F1221" s="24"/>
      <c r="G1221" s="63"/>
      <c r="H1221" s="297"/>
      <c r="I1221" s="17"/>
    </row>
    <row r="1222" spans="1:9" ht="15" thickBot="1" x14ac:dyDescent="0.35">
      <c r="A1222" s="276"/>
      <c r="B1222" s="244"/>
      <c r="C1222" s="22"/>
      <c r="D1222" s="22"/>
      <c r="E1222" s="22"/>
      <c r="F1222" s="24"/>
      <c r="G1222" s="63"/>
      <c r="H1222" s="297"/>
      <c r="I1222" s="17"/>
    </row>
    <row r="1223" spans="1:9" ht="15" thickBot="1" x14ac:dyDescent="0.35">
      <c r="A1223" s="276"/>
      <c r="B1223" s="244"/>
      <c r="C1223" s="22"/>
      <c r="D1223" s="22"/>
      <c r="E1223" s="22"/>
      <c r="F1223" s="24"/>
      <c r="G1223" s="63"/>
      <c r="H1223" s="297"/>
      <c r="I1223" s="17"/>
    </row>
    <row r="1224" spans="1:9" ht="15" thickBot="1" x14ac:dyDescent="0.35">
      <c r="A1224" s="276"/>
      <c r="B1224" s="244"/>
      <c r="C1224" s="22"/>
      <c r="D1224" s="22"/>
      <c r="E1224" s="22"/>
      <c r="F1224" s="24"/>
      <c r="G1224" s="63"/>
      <c r="H1224" s="297"/>
      <c r="I1224" s="17"/>
    </row>
    <row r="1225" spans="1:9" ht="13.8" customHeight="1" thickBot="1" x14ac:dyDescent="0.35">
      <c r="A1225" s="277"/>
      <c r="B1225" s="244"/>
      <c r="C1225" s="22"/>
      <c r="D1225" s="22"/>
      <c r="E1225" s="22"/>
      <c r="F1225" s="24"/>
      <c r="G1225" s="90"/>
      <c r="H1225" s="297"/>
      <c r="I1225" s="91"/>
    </row>
    <row r="1226" spans="1:9" ht="15" thickBot="1" x14ac:dyDescent="0.35">
      <c r="A1226" s="276" t="s">
        <v>44</v>
      </c>
      <c r="B1226" s="243" t="s">
        <v>445</v>
      </c>
      <c r="C1226" s="22"/>
      <c r="D1226" s="22"/>
      <c r="E1226" s="22"/>
      <c r="F1226" s="24"/>
      <c r="G1226" s="61" t="s">
        <v>33</v>
      </c>
      <c r="H1226" s="73">
        <v>288724610</v>
      </c>
      <c r="I1226" s="67" t="s">
        <v>436</v>
      </c>
    </row>
    <row r="1227" spans="1:9" ht="15" thickBot="1" x14ac:dyDescent="0.35">
      <c r="A1227" s="276"/>
      <c r="B1227" s="244"/>
      <c r="C1227" s="22"/>
      <c r="D1227" s="22"/>
      <c r="E1227" s="22"/>
      <c r="F1227" s="24"/>
      <c r="G1227" s="61" t="s">
        <v>306</v>
      </c>
      <c r="H1227" s="29"/>
      <c r="I1227" s="17"/>
    </row>
    <row r="1228" spans="1:9" ht="15" thickBot="1" x14ac:dyDescent="0.35">
      <c r="A1228" s="276"/>
      <c r="B1228" s="244"/>
      <c r="C1228" s="197">
        <v>18.5</v>
      </c>
      <c r="D1228" s="22"/>
      <c r="E1228" s="22"/>
      <c r="F1228" s="24"/>
      <c r="G1228" s="205" t="s">
        <v>35</v>
      </c>
      <c r="H1228" s="29"/>
      <c r="I1228" s="17"/>
    </row>
    <row r="1229" spans="1:9" ht="15" thickBot="1" x14ac:dyDescent="0.35">
      <c r="A1229" s="276"/>
      <c r="B1229" s="244"/>
      <c r="C1229" s="22">
        <v>2493.3000000000002</v>
      </c>
      <c r="D1229" s="80">
        <v>2592</v>
      </c>
      <c r="E1229" s="80">
        <v>2722</v>
      </c>
      <c r="F1229" s="24"/>
      <c r="G1229" s="61" t="s">
        <v>437</v>
      </c>
      <c r="H1229" s="29"/>
      <c r="I1229" s="17"/>
    </row>
    <row r="1230" spans="1:9" ht="15" thickBot="1" x14ac:dyDescent="0.35">
      <c r="A1230" s="276"/>
      <c r="B1230" s="244"/>
      <c r="C1230" s="22"/>
      <c r="D1230" s="80"/>
      <c r="E1230" s="80"/>
      <c r="F1230" s="24"/>
      <c r="G1230" s="62" t="s">
        <v>37</v>
      </c>
      <c r="H1230" s="30"/>
      <c r="I1230" s="17"/>
    </row>
    <row r="1231" spans="1:9" ht="15" thickBot="1" x14ac:dyDescent="0.35">
      <c r="A1231" s="276"/>
      <c r="B1231" s="244"/>
      <c r="C1231" s="22"/>
      <c r="D1231" s="80"/>
      <c r="E1231" s="80"/>
      <c r="F1231" s="24"/>
      <c r="G1231" s="61" t="s">
        <v>34</v>
      </c>
      <c r="H1231" s="30"/>
      <c r="I1231" s="17"/>
    </row>
    <row r="1232" spans="1:9" ht="15" thickBot="1" x14ac:dyDescent="0.35">
      <c r="A1232" s="276"/>
      <c r="B1232" s="244"/>
      <c r="C1232" s="22"/>
      <c r="D1232" s="80"/>
      <c r="E1232" s="80"/>
      <c r="F1232" s="24"/>
      <c r="G1232" s="62" t="s">
        <v>36</v>
      </c>
      <c r="H1232" s="30"/>
      <c r="I1232" s="17"/>
    </row>
    <row r="1233" spans="1:11" ht="15" thickBot="1" x14ac:dyDescent="0.35">
      <c r="A1233" s="276"/>
      <c r="B1233" s="244"/>
      <c r="C1233" s="22"/>
      <c r="D1233" s="80"/>
      <c r="E1233" s="80"/>
      <c r="F1233" s="24"/>
      <c r="G1233" s="61" t="s">
        <v>438</v>
      </c>
      <c r="H1233" s="30"/>
      <c r="I1233" s="17"/>
    </row>
    <row r="1234" spans="1:11" ht="25.8" customHeight="1" thickBot="1" x14ac:dyDescent="0.35">
      <c r="A1234" s="277"/>
      <c r="B1234" s="245"/>
      <c r="C1234" s="10">
        <f>SUM(C1226:C1233)</f>
        <v>2511.8000000000002</v>
      </c>
      <c r="D1234" s="81">
        <f t="shared" ref="D1234" si="299">SUM(D1226:D1233)</f>
        <v>2592</v>
      </c>
      <c r="E1234" s="81">
        <f t="shared" ref="E1234" si="300">SUM(E1226:E1233)</f>
        <v>2722</v>
      </c>
      <c r="F1234" s="23"/>
      <c r="G1234" s="63" t="s">
        <v>38</v>
      </c>
      <c r="H1234" s="30"/>
      <c r="I1234" s="17"/>
    </row>
    <row r="1235" spans="1:11" ht="15" thickBot="1" x14ac:dyDescent="0.35">
      <c r="A1235" s="276" t="s">
        <v>45</v>
      </c>
      <c r="B1235" s="265" t="s">
        <v>446</v>
      </c>
      <c r="C1235" s="80">
        <v>3055.3</v>
      </c>
      <c r="D1235" s="80">
        <v>3155</v>
      </c>
      <c r="E1235" s="80">
        <v>3313</v>
      </c>
      <c r="F1235" s="24" t="s">
        <v>455</v>
      </c>
      <c r="G1235" s="61" t="s">
        <v>33</v>
      </c>
      <c r="H1235" s="279" t="s">
        <v>558</v>
      </c>
      <c r="I1235" s="17" t="s">
        <v>436</v>
      </c>
      <c r="K1235" s="92"/>
    </row>
    <row r="1236" spans="1:11" ht="15" thickBot="1" x14ac:dyDescent="0.35">
      <c r="A1236" s="276"/>
      <c r="B1236" s="266"/>
      <c r="C1236" s="80">
        <v>246</v>
      </c>
      <c r="D1236" s="80">
        <v>258</v>
      </c>
      <c r="E1236" s="80">
        <v>272</v>
      </c>
      <c r="F1236" s="24"/>
      <c r="G1236" s="61" t="s">
        <v>306</v>
      </c>
      <c r="H1236" s="281"/>
      <c r="I1236" s="17"/>
      <c r="K1236" s="92"/>
    </row>
    <row r="1237" spans="1:11" ht="15" thickBot="1" x14ac:dyDescent="0.35">
      <c r="A1237" s="276"/>
      <c r="B1237" s="266"/>
      <c r="C1237" s="80">
        <v>614.4</v>
      </c>
      <c r="D1237" s="80"/>
      <c r="E1237" s="80"/>
      <c r="F1237" s="24"/>
      <c r="G1237" s="62" t="s">
        <v>35</v>
      </c>
      <c r="H1237" s="281"/>
      <c r="I1237" s="17"/>
      <c r="K1237" s="92"/>
    </row>
    <row r="1238" spans="1:11" ht="15" thickBot="1" x14ac:dyDescent="0.35">
      <c r="A1238" s="276"/>
      <c r="B1238" s="266"/>
      <c r="C1238" s="80">
        <v>238.7</v>
      </c>
      <c r="D1238" s="80">
        <v>252</v>
      </c>
      <c r="E1238" s="80">
        <v>264</v>
      </c>
      <c r="F1238" s="24"/>
      <c r="G1238" s="61" t="s">
        <v>437</v>
      </c>
      <c r="H1238" s="281"/>
      <c r="I1238" s="17"/>
      <c r="K1238" s="92"/>
    </row>
    <row r="1239" spans="1:11" ht="15" thickBot="1" x14ac:dyDescent="0.35">
      <c r="A1239" s="276"/>
      <c r="B1239" s="266"/>
      <c r="C1239" s="80"/>
      <c r="D1239" s="80"/>
      <c r="E1239" s="80"/>
      <c r="F1239" s="24"/>
      <c r="G1239" s="62" t="s">
        <v>37</v>
      </c>
      <c r="H1239" s="281"/>
      <c r="I1239" s="17"/>
    </row>
    <row r="1240" spans="1:11" ht="15" thickBot="1" x14ac:dyDescent="0.35">
      <c r="A1240" s="276"/>
      <c r="B1240" s="266"/>
      <c r="C1240" s="80"/>
      <c r="D1240" s="80"/>
      <c r="E1240" s="80"/>
      <c r="F1240" s="24"/>
      <c r="G1240" s="61" t="s">
        <v>34</v>
      </c>
      <c r="H1240" s="281"/>
      <c r="I1240" s="17"/>
    </row>
    <row r="1241" spans="1:11" ht="15" thickBot="1" x14ac:dyDescent="0.35">
      <c r="A1241" s="276"/>
      <c r="B1241" s="266"/>
      <c r="C1241" s="80">
        <v>48.2</v>
      </c>
      <c r="D1241" s="80"/>
      <c r="E1241" s="80"/>
      <c r="F1241" s="24"/>
      <c r="G1241" s="62" t="s">
        <v>36</v>
      </c>
      <c r="H1241" s="281"/>
      <c r="I1241" s="17"/>
    </row>
    <row r="1242" spans="1:11" ht="15" thickBot="1" x14ac:dyDescent="0.35">
      <c r="A1242" s="276"/>
      <c r="B1242" s="266"/>
      <c r="C1242" s="80"/>
      <c r="D1242" s="80"/>
      <c r="E1242" s="80"/>
      <c r="F1242" s="24"/>
      <c r="G1242" s="61" t="s">
        <v>438</v>
      </c>
      <c r="H1242" s="281"/>
      <c r="I1242" s="17"/>
    </row>
    <row r="1243" spans="1:11" ht="15" thickBot="1" x14ac:dyDescent="0.35">
      <c r="A1243" s="277"/>
      <c r="B1243" s="267"/>
      <c r="C1243" s="81">
        <f>SUM(C1235:C1242)</f>
        <v>4202.6000000000004</v>
      </c>
      <c r="D1243" s="81">
        <f t="shared" ref="D1243" si="301">SUM(D1235:D1242)</f>
        <v>3665</v>
      </c>
      <c r="E1243" s="81">
        <f t="shared" ref="E1243" si="302">SUM(E1235:E1242)</f>
        <v>3849</v>
      </c>
      <c r="F1243" s="23"/>
      <c r="G1243" s="63" t="s">
        <v>38</v>
      </c>
      <c r="H1243" s="282"/>
      <c r="I1243" s="17"/>
    </row>
    <row r="1244" spans="1:11" ht="15" thickBot="1" x14ac:dyDescent="0.35">
      <c r="A1244" s="33" t="s">
        <v>30</v>
      </c>
      <c r="B1244" s="34" t="s">
        <v>439</v>
      </c>
      <c r="C1244" s="35"/>
      <c r="D1244" s="35"/>
      <c r="E1244" s="35"/>
      <c r="F1244" s="36" t="s">
        <v>205</v>
      </c>
      <c r="G1244" s="34"/>
      <c r="H1244" s="35"/>
      <c r="I1244" s="35"/>
    </row>
    <row r="1245" spans="1:11" ht="27" thickBot="1" x14ac:dyDescent="0.35">
      <c r="A1245" s="37" t="s">
        <v>51</v>
      </c>
      <c r="B1245" s="38" t="s">
        <v>447</v>
      </c>
      <c r="C1245" s="39"/>
      <c r="D1245" s="39"/>
      <c r="E1245" s="39"/>
      <c r="F1245" s="40" t="s">
        <v>207</v>
      </c>
      <c r="G1245" s="60"/>
      <c r="H1245" s="39"/>
      <c r="I1245" s="39"/>
    </row>
    <row r="1246" spans="1:11" ht="15" thickBot="1" x14ac:dyDescent="0.35">
      <c r="A1246" s="278" t="s">
        <v>54</v>
      </c>
      <c r="B1246" s="265" t="s">
        <v>448</v>
      </c>
      <c r="C1246" s="149">
        <v>335.1</v>
      </c>
      <c r="D1246" s="149">
        <v>352</v>
      </c>
      <c r="E1246" s="149">
        <v>369</v>
      </c>
      <c r="F1246" s="66" t="s">
        <v>209</v>
      </c>
      <c r="G1246" s="61" t="s">
        <v>33</v>
      </c>
      <c r="H1246" s="73">
        <v>288724610</v>
      </c>
      <c r="I1246" s="67" t="s">
        <v>436</v>
      </c>
    </row>
    <row r="1247" spans="1:11" ht="15" thickBot="1" x14ac:dyDescent="0.35">
      <c r="A1247" s="276"/>
      <c r="B1247" s="266"/>
      <c r="C1247" s="80"/>
      <c r="D1247" s="80"/>
      <c r="E1247" s="80"/>
      <c r="F1247" s="24" t="s">
        <v>456</v>
      </c>
      <c r="G1247" s="69" t="s">
        <v>306</v>
      </c>
      <c r="H1247" s="72"/>
      <c r="I1247" s="17"/>
    </row>
    <row r="1248" spans="1:11" ht="15" thickBot="1" x14ac:dyDescent="0.35">
      <c r="A1248" s="276"/>
      <c r="B1248" s="266"/>
      <c r="C1248" s="80">
        <v>352</v>
      </c>
      <c r="D1248" s="151">
        <v>237</v>
      </c>
      <c r="E1248" s="151"/>
      <c r="F1248" s="24" t="s">
        <v>457</v>
      </c>
      <c r="G1248" s="70" t="s">
        <v>35</v>
      </c>
      <c r="H1248" s="72"/>
      <c r="I1248" s="17"/>
    </row>
    <row r="1249" spans="1:9" ht="15" thickBot="1" x14ac:dyDescent="0.35">
      <c r="A1249" s="276"/>
      <c r="B1249" s="266"/>
      <c r="C1249" s="80"/>
      <c r="D1249" s="80"/>
      <c r="E1249" s="80"/>
      <c r="F1249" s="24"/>
      <c r="G1249" s="69" t="s">
        <v>437</v>
      </c>
      <c r="H1249" s="72"/>
      <c r="I1249" s="17"/>
    </row>
    <row r="1250" spans="1:9" ht="15" thickBot="1" x14ac:dyDescent="0.35">
      <c r="A1250" s="276"/>
      <c r="B1250" s="266"/>
      <c r="C1250" s="80"/>
      <c r="D1250" s="80"/>
      <c r="E1250" s="80"/>
      <c r="F1250" s="24"/>
      <c r="G1250" s="70" t="s">
        <v>37</v>
      </c>
      <c r="H1250" s="72"/>
      <c r="I1250" s="17"/>
    </row>
    <row r="1251" spans="1:9" ht="15" thickBot="1" x14ac:dyDescent="0.35">
      <c r="A1251" s="276"/>
      <c r="B1251" s="266"/>
      <c r="C1251" s="80"/>
      <c r="D1251" s="80"/>
      <c r="E1251" s="80"/>
      <c r="F1251" s="24"/>
      <c r="G1251" s="69" t="s">
        <v>34</v>
      </c>
      <c r="H1251" s="72"/>
      <c r="I1251" s="17"/>
    </row>
    <row r="1252" spans="1:9" ht="15" thickBot="1" x14ac:dyDescent="0.35">
      <c r="A1252" s="276"/>
      <c r="B1252" s="266"/>
      <c r="C1252" s="80"/>
      <c r="D1252" s="80"/>
      <c r="E1252" s="80"/>
      <c r="F1252" s="24"/>
      <c r="G1252" s="70" t="s">
        <v>36</v>
      </c>
      <c r="H1252" s="72"/>
      <c r="I1252" s="17"/>
    </row>
    <row r="1253" spans="1:9" ht="15" thickBot="1" x14ac:dyDescent="0.35">
      <c r="A1253" s="276"/>
      <c r="B1253" s="266"/>
      <c r="C1253" s="80"/>
      <c r="D1253" s="80"/>
      <c r="E1253" s="80"/>
      <c r="F1253" s="24"/>
      <c r="G1253" s="69" t="s">
        <v>438</v>
      </c>
      <c r="H1253" s="72"/>
      <c r="I1253" s="17"/>
    </row>
    <row r="1254" spans="1:9" ht="15" thickBot="1" x14ac:dyDescent="0.35">
      <c r="A1254" s="277"/>
      <c r="B1254" s="267"/>
      <c r="C1254" s="81">
        <f>SUM(C1246:C1253)</f>
        <v>687.1</v>
      </c>
      <c r="D1254" s="81">
        <f t="shared" ref="D1254" si="303">SUM(D1246:D1253)</f>
        <v>589</v>
      </c>
      <c r="E1254" s="81">
        <f t="shared" ref="E1254" si="304">SUM(E1246:E1253)</f>
        <v>369</v>
      </c>
      <c r="F1254" s="24"/>
      <c r="G1254" s="71" t="s">
        <v>38</v>
      </c>
      <c r="H1254" s="72"/>
      <c r="I1254" s="17"/>
    </row>
    <row r="1255" spans="1:9" ht="15" thickBot="1" x14ac:dyDescent="0.35">
      <c r="A1255" s="278" t="s">
        <v>55</v>
      </c>
      <c r="B1255" s="265" t="s">
        <v>449</v>
      </c>
      <c r="C1255" s="149">
        <v>65.900000000000006</v>
      </c>
      <c r="D1255" s="149">
        <v>74</v>
      </c>
      <c r="E1255" s="149">
        <v>78</v>
      </c>
      <c r="F1255" s="66"/>
      <c r="G1255" s="61" t="s">
        <v>33</v>
      </c>
      <c r="H1255" s="73">
        <v>195472991</v>
      </c>
      <c r="I1255" s="67" t="s">
        <v>436</v>
      </c>
    </row>
    <row r="1256" spans="1:9" ht="15" thickBot="1" x14ac:dyDescent="0.35">
      <c r="A1256" s="276"/>
      <c r="B1256" s="266"/>
      <c r="C1256" s="80">
        <v>4.2</v>
      </c>
      <c r="D1256" s="80">
        <v>4.4000000000000004</v>
      </c>
      <c r="E1256" s="80">
        <v>4.5999999999999996</v>
      </c>
      <c r="F1256" s="24"/>
      <c r="G1256" s="69" t="s">
        <v>306</v>
      </c>
      <c r="H1256" s="72"/>
      <c r="I1256" s="17"/>
    </row>
    <row r="1257" spans="1:9" ht="15" thickBot="1" x14ac:dyDescent="0.35">
      <c r="A1257" s="276"/>
      <c r="B1257" s="266"/>
      <c r="C1257" s="80"/>
      <c r="D1257" s="80"/>
      <c r="E1257" s="80"/>
      <c r="F1257" s="24"/>
      <c r="G1257" s="70" t="s">
        <v>35</v>
      </c>
      <c r="H1257" s="72"/>
      <c r="I1257" s="17"/>
    </row>
    <row r="1258" spans="1:9" ht="15" thickBot="1" x14ac:dyDescent="0.35">
      <c r="A1258" s="276"/>
      <c r="B1258" s="266"/>
      <c r="C1258" s="80">
        <v>462.2</v>
      </c>
      <c r="D1258" s="80">
        <v>485</v>
      </c>
      <c r="E1258" s="80">
        <v>510</v>
      </c>
      <c r="F1258" s="24"/>
      <c r="G1258" s="69" t="s">
        <v>437</v>
      </c>
      <c r="H1258" s="72"/>
      <c r="I1258" s="17"/>
    </row>
    <row r="1259" spans="1:9" ht="15" thickBot="1" x14ac:dyDescent="0.35">
      <c r="A1259" s="276"/>
      <c r="B1259" s="266"/>
      <c r="C1259" s="80"/>
      <c r="D1259" s="80"/>
      <c r="E1259" s="80"/>
      <c r="F1259" s="24"/>
      <c r="G1259" s="70" t="s">
        <v>37</v>
      </c>
      <c r="H1259" s="72"/>
      <c r="I1259" s="17"/>
    </row>
    <row r="1260" spans="1:9" ht="15" thickBot="1" x14ac:dyDescent="0.35">
      <c r="A1260" s="276"/>
      <c r="B1260" s="266"/>
      <c r="C1260" s="80"/>
      <c r="D1260" s="80"/>
      <c r="E1260" s="80"/>
      <c r="F1260" s="24"/>
      <c r="G1260" s="69" t="s">
        <v>34</v>
      </c>
      <c r="H1260" s="72"/>
      <c r="I1260" s="17"/>
    </row>
    <row r="1261" spans="1:9" ht="15" thickBot="1" x14ac:dyDescent="0.35">
      <c r="A1261" s="276"/>
      <c r="B1261" s="266"/>
      <c r="C1261" s="80">
        <v>3.5</v>
      </c>
      <c r="D1261" s="80"/>
      <c r="E1261" s="80"/>
      <c r="F1261" s="24"/>
      <c r="G1261" s="70" t="s">
        <v>36</v>
      </c>
      <c r="H1261" s="72"/>
      <c r="I1261" s="17"/>
    </row>
    <row r="1262" spans="1:9" ht="15" thickBot="1" x14ac:dyDescent="0.35">
      <c r="A1262" s="276"/>
      <c r="B1262" s="266"/>
      <c r="C1262" s="80"/>
      <c r="D1262" s="80"/>
      <c r="E1262" s="80"/>
      <c r="F1262" s="24"/>
      <c r="G1262" s="69" t="s">
        <v>438</v>
      </c>
      <c r="H1262" s="72"/>
      <c r="I1262" s="17"/>
    </row>
    <row r="1263" spans="1:9" ht="34.799999999999997" customHeight="1" thickBot="1" x14ac:dyDescent="0.35">
      <c r="A1263" s="277"/>
      <c r="B1263" s="267"/>
      <c r="C1263" s="81">
        <f>SUM(C1255:C1262)</f>
        <v>535.79999999999995</v>
      </c>
      <c r="D1263" s="81">
        <f t="shared" ref="D1263" si="305">SUM(D1255:D1262)</f>
        <v>563.4</v>
      </c>
      <c r="E1263" s="81">
        <f t="shared" ref="E1263" si="306">SUM(E1255:E1262)</f>
        <v>592.6</v>
      </c>
      <c r="F1263" s="24"/>
      <c r="G1263" s="71" t="s">
        <v>38</v>
      </c>
      <c r="H1263" s="72"/>
      <c r="I1263" s="17"/>
    </row>
    <row r="1264" spans="1:9" ht="30.6" customHeight="1" thickBot="1" x14ac:dyDescent="0.35">
      <c r="A1264" s="33" t="s">
        <v>30</v>
      </c>
      <c r="B1264" s="34" t="s">
        <v>439</v>
      </c>
      <c r="C1264" s="35"/>
      <c r="D1264" s="35"/>
      <c r="E1264" s="35"/>
      <c r="F1264" s="36" t="s">
        <v>205</v>
      </c>
      <c r="G1264" s="34"/>
      <c r="H1264" s="35"/>
      <c r="I1264" s="35"/>
    </row>
    <row r="1265" spans="1:9" ht="51" customHeight="1" thickBot="1" x14ac:dyDescent="0.35">
      <c r="A1265" s="37" t="s">
        <v>271</v>
      </c>
      <c r="B1265" s="38" t="s">
        <v>451</v>
      </c>
      <c r="C1265" s="39"/>
      <c r="D1265" s="39"/>
      <c r="E1265" s="39"/>
      <c r="F1265" s="40" t="s">
        <v>450</v>
      </c>
      <c r="G1265" s="60"/>
      <c r="H1265" s="39"/>
      <c r="I1265" s="39"/>
    </row>
    <row r="1266" spans="1:9" ht="15" thickBot="1" x14ac:dyDescent="0.35">
      <c r="A1266" s="278" t="s">
        <v>272</v>
      </c>
      <c r="B1266" s="243" t="s">
        <v>452</v>
      </c>
      <c r="C1266" s="149">
        <v>624.5</v>
      </c>
      <c r="D1266" s="149">
        <v>650</v>
      </c>
      <c r="E1266" s="149">
        <v>683</v>
      </c>
      <c r="F1266" s="66" t="s">
        <v>458</v>
      </c>
      <c r="G1266" s="61" t="s">
        <v>33</v>
      </c>
      <c r="H1266" s="73">
        <v>195473036</v>
      </c>
      <c r="I1266" s="67" t="s">
        <v>436</v>
      </c>
    </row>
    <row r="1267" spans="1:9" ht="15" thickBot="1" x14ac:dyDescent="0.35">
      <c r="A1267" s="276"/>
      <c r="B1267" s="244"/>
      <c r="C1267" s="80">
        <v>32</v>
      </c>
      <c r="D1267" s="80">
        <v>34</v>
      </c>
      <c r="E1267" s="80">
        <v>35</v>
      </c>
      <c r="F1267" s="66" t="s">
        <v>459</v>
      </c>
      <c r="G1267" s="69" t="s">
        <v>306</v>
      </c>
      <c r="H1267" s="72"/>
      <c r="I1267" s="17"/>
    </row>
    <row r="1268" spans="1:9" ht="15" thickBot="1" x14ac:dyDescent="0.35">
      <c r="A1268" s="276"/>
      <c r="B1268" s="244"/>
      <c r="C1268" s="198">
        <v>52.7</v>
      </c>
      <c r="D1268" s="80"/>
      <c r="E1268" s="80"/>
      <c r="F1268" s="66" t="s">
        <v>460</v>
      </c>
      <c r="G1268" s="206" t="s">
        <v>35</v>
      </c>
      <c r="H1268" s="72"/>
      <c r="I1268" s="17"/>
    </row>
    <row r="1269" spans="1:9" ht="15" thickBot="1" x14ac:dyDescent="0.35">
      <c r="A1269" s="276"/>
      <c r="B1269" s="244"/>
      <c r="C1269" s="80"/>
      <c r="D1269" s="80"/>
      <c r="E1269" s="80"/>
      <c r="F1269" s="66" t="s">
        <v>461</v>
      </c>
      <c r="G1269" s="69" t="s">
        <v>437</v>
      </c>
      <c r="H1269" s="72"/>
      <c r="I1269" s="17"/>
    </row>
    <row r="1270" spans="1:9" ht="15" thickBot="1" x14ac:dyDescent="0.35">
      <c r="A1270" s="276"/>
      <c r="B1270" s="244"/>
      <c r="C1270" s="80"/>
      <c r="D1270" s="80"/>
      <c r="E1270" s="80"/>
      <c r="F1270" s="66" t="s">
        <v>462</v>
      </c>
      <c r="G1270" s="70" t="s">
        <v>37</v>
      </c>
      <c r="H1270" s="72"/>
      <c r="I1270" s="17"/>
    </row>
    <row r="1271" spans="1:9" ht="36" customHeight="1" thickBot="1" x14ac:dyDescent="0.35">
      <c r="A1271" s="276"/>
      <c r="B1271" s="244"/>
      <c r="C1271" s="80">
        <v>196</v>
      </c>
      <c r="D1271" s="80">
        <v>206</v>
      </c>
      <c r="E1271" s="80">
        <v>216</v>
      </c>
      <c r="F1271" s="24"/>
      <c r="G1271" s="69" t="s">
        <v>34</v>
      </c>
      <c r="H1271" s="72"/>
      <c r="I1271" s="17"/>
    </row>
    <row r="1272" spans="1:9" ht="15" thickBot="1" x14ac:dyDescent="0.35">
      <c r="A1272" s="276"/>
      <c r="B1272" s="244"/>
      <c r="C1272" s="80">
        <v>3.1</v>
      </c>
      <c r="D1272" s="80"/>
      <c r="E1272" s="80"/>
      <c r="F1272" s="24"/>
      <c r="G1272" s="70" t="s">
        <v>36</v>
      </c>
      <c r="H1272" s="72"/>
      <c r="I1272" s="17"/>
    </row>
    <row r="1273" spans="1:9" ht="11.4" customHeight="1" thickBot="1" x14ac:dyDescent="0.35">
      <c r="A1273" s="276"/>
      <c r="B1273" s="244"/>
      <c r="C1273" s="80"/>
      <c r="D1273" s="80"/>
      <c r="E1273" s="80"/>
      <c r="F1273" s="24"/>
      <c r="G1273" s="69" t="s">
        <v>438</v>
      </c>
      <c r="H1273" s="72"/>
      <c r="I1273" s="17"/>
    </row>
    <row r="1274" spans="1:9" ht="15" thickBot="1" x14ac:dyDescent="0.35">
      <c r="A1274" s="277"/>
      <c r="B1274" s="245"/>
      <c r="C1274" s="81">
        <f>SUM(C1266:C1273)</f>
        <v>908.30000000000007</v>
      </c>
      <c r="D1274" s="81">
        <f t="shared" ref="D1274" si="307">SUM(D1266:D1273)</f>
        <v>890</v>
      </c>
      <c r="E1274" s="81">
        <f t="shared" ref="E1274" si="308">SUM(E1266:E1273)</f>
        <v>934</v>
      </c>
      <c r="F1274" s="24"/>
      <c r="G1274" s="71" t="s">
        <v>38</v>
      </c>
      <c r="H1274" s="72"/>
      <c r="I1274" s="17"/>
    </row>
    <row r="1275" spans="1:9" ht="36.6" customHeight="1" thickBot="1" x14ac:dyDescent="0.35">
      <c r="A1275" s="19"/>
      <c r="B1275" s="25" t="s">
        <v>105</v>
      </c>
      <c r="C1275" s="9"/>
      <c r="D1275" s="9"/>
      <c r="E1275" s="9"/>
      <c r="F1275" s="9"/>
      <c r="G1275" s="10"/>
      <c r="H1275" s="29"/>
      <c r="I1275" s="29"/>
    </row>
    <row r="1276" spans="1:9" ht="21.6" customHeight="1" thickBot="1" x14ac:dyDescent="0.35">
      <c r="A1276" s="33" t="s">
        <v>106</v>
      </c>
      <c r="B1276" s="34" t="s">
        <v>263</v>
      </c>
      <c r="C1276" s="35"/>
      <c r="D1276" s="35"/>
      <c r="E1276" s="35"/>
      <c r="F1276" s="36" t="s">
        <v>264</v>
      </c>
      <c r="G1276" s="34"/>
      <c r="H1276" s="35"/>
      <c r="I1276" s="35"/>
    </row>
    <row r="1277" spans="1:9" ht="40.200000000000003" thickBot="1" x14ac:dyDescent="0.35">
      <c r="A1277" s="37" t="s">
        <v>107</v>
      </c>
      <c r="B1277" s="38" t="s">
        <v>267</v>
      </c>
      <c r="C1277" s="39"/>
      <c r="D1277" s="39"/>
      <c r="E1277" s="39"/>
      <c r="F1277" s="40" t="s">
        <v>266</v>
      </c>
      <c r="G1277" s="60"/>
      <c r="H1277" s="39"/>
      <c r="I1277" s="39"/>
    </row>
    <row r="1278" spans="1:9" ht="13.8" customHeight="1" thickBot="1" x14ac:dyDescent="0.35">
      <c r="A1278" s="278" t="s">
        <v>110</v>
      </c>
      <c r="B1278" s="265" t="s">
        <v>453</v>
      </c>
      <c r="C1278" s="12"/>
      <c r="D1278" s="12"/>
      <c r="E1278" s="12"/>
      <c r="F1278" s="66"/>
      <c r="G1278" s="61" t="s">
        <v>33</v>
      </c>
      <c r="H1278" s="73">
        <v>288724610</v>
      </c>
      <c r="I1278" s="67" t="s">
        <v>436</v>
      </c>
    </row>
    <row r="1279" spans="1:9" ht="13.2" customHeight="1" thickBot="1" x14ac:dyDescent="0.35">
      <c r="A1279" s="276"/>
      <c r="B1279" s="266"/>
      <c r="C1279" s="22"/>
      <c r="D1279" s="22"/>
      <c r="E1279" s="22"/>
      <c r="F1279" s="24"/>
      <c r="G1279" s="69" t="s">
        <v>306</v>
      </c>
      <c r="H1279" s="72"/>
      <c r="I1279" s="17"/>
    </row>
    <row r="1280" spans="1:9" ht="15" thickBot="1" x14ac:dyDescent="0.35">
      <c r="A1280" s="276"/>
      <c r="B1280" s="266"/>
      <c r="C1280" s="22"/>
      <c r="D1280" s="22"/>
      <c r="E1280" s="22"/>
      <c r="F1280" s="24"/>
      <c r="G1280" s="70" t="s">
        <v>35</v>
      </c>
      <c r="H1280" s="72"/>
      <c r="I1280" s="17"/>
    </row>
    <row r="1281" spans="1:12" ht="11.4" customHeight="1" thickBot="1" x14ac:dyDescent="0.35">
      <c r="A1281" s="276"/>
      <c r="B1281" s="266"/>
      <c r="C1281" s="22"/>
      <c r="D1281" s="22"/>
      <c r="E1281" s="22"/>
      <c r="F1281" s="24"/>
      <c r="G1281" s="69" t="s">
        <v>437</v>
      </c>
      <c r="H1281" s="72"/>
      <c r="I1281" s="17"/>
    </row>
    <row r="1282" spans="1:12" ht="16.2" customHeight="1" thickBot="1" x14ac:dyDescent="0.35">
      <c r="A1282" s="276"/>
      <c r="B1282" s="266"/>
      <c r="C1282" s="22"/>
      <c r="D1282" s="22"/>
      <c r="E1282" s="22"/>
      <c r="F1282" s="24"/>
      <c r="G1282" s="70" t="s">
        <v>37</v>
      </c>
      <c r="H1282" s="72"/>
      <c r="I1282" s="17"/>
    </row>
    <row r="1283" spans="1:12" ht="15" thickBot="1" x14ac:dyDescent="0.35">
      <c r="A1283" s="276"/>
      <c r="B1283" s="266"/>
      <c r="C1283" s="22"/>
      <c r="D1283" s="22"/>
      <c r="E1283" s="22"/>
      <c r="F1283" s="24"/>
      <c r="G1283" s="69" t="s">
        <v>34</v>
      </c>
      <c r="H1283" s="72"/>
      <c r="I1283" s="17"/>
    </row>
    <row r="1284" spans="1:12" ht="15" thickBot="1" x14ac:dyDescent="0.35">
      <c r="A1284" s="276"/>
      <c r="B1284" s="266"/>
      <c r="C1284" s="22"/>
      <c r="D1284" s="22"/>
      <c r="E1284" s="22"/>
      <c r="F1284" s="24"/>
      <c r="G1284" s="70" t="s">
        <v>36</v>
      </c>
      <c r="H1284" s="72"/>
      <c r="I1284" s="17"/>
    </row>
    <row r="1285" spans="1:12" ht="15" thickBot="1" x14ac:dyDescent="0.35">
      <c r="A1285" s="276"/>
      <c r="B1285" s="266"/>
      <c r="C1285" s="22"/>
      <c r="D1285" s="22"/>
      <c r="E1285" s="22"/>
      <c r="F1285" s="24"/>
      <c r="G1285" s="69" t="s">
        <v>438</v>
      </c>
      <c r="H1285" s="72"/>
      <c r="I1285" s="17"/>
    </row>
    <row r="1286" spans="1:12" ht="15" thickBot="1" x14ac:dyDescent="0.35">
      <c r="A1286" s="277"/>
      <c r="B1286" s="267"/>
      <c r="C1286" s="10">
        <f>SUM(C1278:C1285)</f>
        <v>0</v>
      </c>
      <c r="D1286" s="10">
        <f t="shared" ref="D1286" si="309">SUM(D1278:D1285)</f>
        <v>0</v>
      </c>
      <c r="E1286" s="10">
        <f t="shared" ref="E1286" si="310">SUM(E1278:E1285)</f>
        <v>0</v>
      </c>
      <c r="F1286" s="24"/>
      <c r="G1286" s="71" t="s">
        <v>38</v>
      </c>
      <c r="H1286" s="72"/>
      <c r="I1286" s="17"/>
    </row>
    <row r="1287" spans="1:12" ht="15" thickBot="1" x14ac:dyDescent="0.35">
      <c r="A1287" s="278" t="s">
        <v>120</v>
      </c>
      <c r="B1287" s="265" t="s">
        <v>454</v>
      </c>
      <c r="C1287" s="12"/>
      <c r="D1287" s="12"/>
      <c r="E1287" s="12"/>
      <c r="F1287" s="66"/>
      <c r="G1287" s="61" t="s">
        <v>33</v>
      </c>
      <c r="H1287" s="73">
        <v>288724610</v>
      </c>
      <c r="I1287" s="67" t="s">
        <v>436</v>
      </c>
      <c r="J1287" s="150">
        <f t="shared" ref="J1287:J1294" si="311">C1177+C1200+C1209+C1226+C1235+C1246+C1255+C1266+C1278+C1287</f>
        <v>28590.2</v>
      </c>
      <c r="K1287" s="150">
        <f t="shared" ref="K1287:L1287" si="312">D1177+D1200+D1209+D1226+D1235+D1246+D1255+D1266+D1278+D1287</f>
        <v>29965</v>
      </c>
      <c r="L1287" s="150">
        <f t="shared" si="312"/>
        <v>31464</v>
      </c>
    </row>
    <row r="1288" spans="1:12" ht="15" thickBot="1" x14ac:dyDescent="0.35">
      <c r="A1288" s="276"/>
      <c r="B1288" s="266"/>
      <c r="C1288" s="22"/>
      <c r="D1288" s="22"/>
      <c r="E1288" s="22"/>
      <c r="F1288" s="24"/>
      <c r="G1288" s="69" t="s">
        <v>306</v>
      </c>
      <c r="H1288" s="72"/>
      <c r="I1288" s="17"/>
      <c r="J1288" s="150">
        <f t="shared" si="311"/>
        <v>2937.3999999999996</v>
      </c>
      <c r="K1288" s="150">
        <f t="shared" ref="K1288:L1288" si="313">D1178+D1201+D1210+D1227+D1236+D1247+D1256+D1267+D1279+D1288</f>
        <v>3084.4</v>
      </c>
      <c r="L1288" s="150">
        <f t="shared" si="313"/>
        <v>3239.6</v>
      </c>
    </row>
    <row r="1289" spans="1:12" ht="15" thickBot="1" x14ac:dyDescent="0.35">
      <c r="A1289" s="276"/>
      <c r="B1289" s="266"/>
      <c r="C1289" s="22"/>
      <c r="D1289" s="22"/>
      <c r="E1289" s="22"/>
      <c r="F1289" s="24"/>
      <c r="G1289" s="70" t="s">
        <v>35</v>
      </c>
      <c r="H1289" s="72"/>
      <c r="I1289" s="17"/>
      <c r="J1289" s="207">
        <f t="shared" si="311"/>
        <v>1283.4000000000001</v>
      </c>
      <c r="K1289" s="150">
        <f t="shared" ref="K1289:L1289" si="314">D1179+D1202+D1211+D1228+D1237+D1248+D1257+D1268+D1280+D1289</f>
        <v>237</v>
      </c>
      <c r="L1289" s="150">
        <f t="shared" si="314"/>
        <v>0</v>
      </c>
    </row>
    <row r="1290" spans="1:12" ht="15" thickBot="1" x14ac:dyDescent="0.35">
      <c r="A1290" s="276"/>
      <c r="B1290" s="266"/>
      <c r="C1290" s="22"/>
      <c r="D1290" s="22"/>
      <c r="E1290" s="22"/>
      <c r="F1290" s="24"/>
      <c r="G1290" s="69" t="s">
        <v>437</v>
      </c>
      <c r="H1290" s="72"/>
      <c r="I1290" s="17"/>
      <c r="J1290" s="150">
        <f t="shared" si="311"/>
        <v>44080.6</v>
      </c>
      <c r="K1290" s="150">
        <f t="shared" ref="K1290:L1290" si="315">D1180+D1203+D1212+D1229+D1238+D1249+D1258+D1269+D1281+D1290</f>
        <v>45748</v>
      </c>
      <c r="L1290" s="150">
        <f t="shared" si="315"/>
        <v>48037</v>
      </c>
    </row>
    <row r="1291" spans="1:12" ht="15" thickBot="1" x14ac:dyDescent="0.35">
      <c r="A1291" s="276"/>
      <c r="B1291" s="266"/>
      <c r="C1291" s="22"/>
      <c r="D1291" s="22"/>
      <c r="E1291" s="22"/>
      <c r="F1291" s="24"/>
      <c r="G1291" s="70" t="s">
        <v>37</v>
      </c>
      <c r="H1291" s="72"/>
      <c r="I1291" s="17"/>
      <c r="J1291" s="150">
        <f t="shared" si="311"/>
        <v>0</v>
      </c>
      <c r="K1291" s="150">
        <f t="shared" ref="K1291:L1291" si="316">D1181+D1204+D1213+D1230+D1239+D1250+D1259+D1270+D1282+D1291</f>
        <v>0</v>
      </c>
      <c r="L1291" s="150">
        <f t="shared" si="316"/>
        <v>0</v>
      </c>
    </row>
    <row r="1292" spans="1:12" ht="15" thickBot="1" x14ac:dyDescent="0.35">
      <c r="A1292" s="276"/>
      <c r="B1292" s="266"/>
      <c r="C1292" s="22"/>
      <c r="D1292" s="22"/>
      <c r="E1292" s="22"/>
      <c r="F1292" s="24"/>
      <c r="G1292" s="69" t="s">
        <v>34</v>
      </c>
      <c r="H1292" s="72"/>
      <c r="I1292" s="17"/>
      <c r="J1292" s="150">
        <f t="shared" si="311"/>
        <v>196</v>
      </c>
      <c r="K1292" s="150">
        <f t="shared" ref="K1292:L1292" si="317">D1182+D1205+D1214+D1231+D1240+D1251+D1260+D1271+D1283+D1292</f>
        <v>206</v>
      </c>
      <c r="L1292" s="150">
        <f t="shared" si="317"/>
        <v>216</v>
      </c>
    </row>
    <row r="1293" spans="1:12" ht="15" thickBot="1" x14ac:dyDescent="0.35">
      <c r="A1293" s="276"/>
      <c r="B1293" s="266"/>
      <c r="C1293" s="22"/>
      <c r="D1293" s="22"/>
      <c r="E1293" s="22"/>
      <c r="F1293" s="24"/>
      <c r="G1293" s="70" t="s">
        <v>36</v>
      </c>
      <c r="H1293" s="72"/>
      <c r="I1293" s="17"/>
      <c r="J1293" s="150">
        <f t="shared" si="311"/>
        <v>363</v>
      </c>
      <c r="K1293" s="150">
        <f t="shared" ref="K1293:L1293" si="318">D1183+D1206+D1215+D1232+D1241+D1252+D1261+D1272+D1284+D1293</f>
        <v>0</v>
      </c>
      <c r="L1293" s="150">
        <f t="shared" si="318"/>
        <v>0</v>
      </c>
    </row>
    <row r="1294" spans="1:12" ht="15" thickBot="1" x14ac:dyDescent="0.35">
      <c r="A1294" s="276"/>
      <c r="B1294" s="266"/>
      <c r="C1294" s="22"/>
      <c r="D1294" s="22"/>
      <c r="E1294" s="22"/>
      <c r="F1294" s="24"/>
      <c r="G1294" s="69" t="s">
        <v>438</v>
      </c>
      <c r="H1294" s="72"/>
      <c r="I1294" s="17"/>
      <c r="J1294" s="150">
        <f t="shared" si="311"/>
        <v>2192.6999999999998</v>
      </c>
      <c r="K1294" s="150">
        <f t="shared" ref="K1294:L1294" si="319">D1184+D1207+D1216+D1233+D1242+D1253+D1262+D1273+D1285+D1294</f>
        <v>2302</v>
      </c>
      <c r="L1294" s="150">
        <f t="shared" si="319"/>
        <v>2417</v>
      </c>
    </row>
    <row r="1295" spans="1:12" ht="15" thickBot="1" x14ac:dyDescent="0.35">
      <c r="A1295" s="277"/>
      <c r="B1295" s="267"/>
      <c r="C1295" s="10">
        <f>SUM(C1287:C1294)</f>
        <v>0</v>
      </c>
      <c r="D1295" s="10">
        <f t="shared" ref="D1295" si="320">SUM(D1287:D1294)</f>
        <v>0</v>
      </c>
      <c r="E1295" s="10">
        <f t="shared" ref="E1295" si="321">SUM(E1287:E1294)</f>
        <v>0</v>
      </c>
      <c r="F1295" s="24"/>
      <c r="G1295" s="71" t="s">
        <v>38</v>
      </c>
      <c r="H1295" s="72"/>
      <c r="I1295" s="17"/>
      <c r="J1295" s="154">
        <f>SUM(J1287:J1294)</f>
        <v>79643.3</v>
      </c>
      <c r="K1295" s="154">
        <f t="shared" ref="K1295:L1295" si="322">SUM(K1287:K1294)</f>
        <v>81542.399999999994</v>
      </c>
      <c r="L1295" s="154">
        <f t="shared" si="322"/>
        <v>85373.6</v>
      </c>
    </row>
    <row r="1296" spans="1:12" ht="15" thickBot="1" x14ac:dyDescent="0.35">
      <c r="A1296" s="19"/>
      <c r="B1296" s="25" t="s">
        <v>123</v>
      </c>
      <c r="C1296" s="9"/>
      <c r="D1296" s="9"/>
      <c r="E1296" s="9"/>
      <c r="F1296" s="9"/>
      <c r="G1296" s="10"/>
      <c r="H1296" s="29"/>
      <c r="I1296" s="29"/>
    </row>
    <row r="1297" spans="1:9" ht="15" thickBot="1" x14ac:dyDescent="0.35">
      <c r="A1297" s="41"/>
      <c r="B1297" s="42" t="s">
        <v>84</v>
      </c>
      <c r="C1297" s="83">
        <f>C1298-C1183-C1206-C1215-C1232-C1241-C1252-C1261-C1272-C1284-C1293</f>
        <v>79280.3</v>
      </c>
      <c r="D1297" s="83">
        <f t="shared" ref="D1297:E1297" si="323">D1298-D1183-D1206-D1215-D1232-D1241-D1252-D1261-D1272-D1284-D1293</f>
        <v>81542.399999999994</v>
      </c>
      <c r="E1297" s="83">
        <f t="shared" si="323"/>
        <v>85373.6</v>
      </c>
      <c r="F1297" s="43"/>
      <c r="G1297" s="42"/>
      <c r="H1297" s="44"/>
      <c r="I1297" s="45"/>
    </row>
    <row r="1298" spans="1:9" ht="15" thickBot="1" x14ac:dyDescent="0.35">
      <c r="A1298" s="46"/>
      <c r="B1298" s="47" t="s">
        <v>491</v>
      </c>
      <c r="C1298" s="82">
        <f>C1185+C1208+C1217+C1234+C1243+C1254+C1263+C1274+C1286+C1295</f>
        <v>79643.3</v>
      </c>
      <c r="D1298" s="82">
        <f t="shared" ref="D1298:E1298" si="324">D1185+D1208+D1217+D1234+D1243+D1254+D1263+D1274+D1286+D1295</f>
        <v>81542.399999999994</v>
      </c>
      <c r="E1298" s="82">
        <f t="shared" si="324"/>
        <v>85373.6</v>
      </c>
      <c r="F1298" s="48"/>
      <c r="G1298" s="49"/>
      <c r="H1298" s="50"/>
      <c r="I1298" s="51"/>
    </row>
    <row r="1301" spans="1:9" ht="15" thickBot="1" x14ac:dyDescent="0.35">
      <c r="A1301" s="274" t="s">
        <v>463</v>
      </c>
      <c r="B1301" s="275"/>
      <c r="C1301" s="275"/>
      <c r="D1301" s="275"/>
      <c r="E1301" s="275"/>
      <c r="F1301" s="275"/>
      <c r="G1301" s="275"/>
      <c r="H1301" s="275"/>
      <c r="I1301" s="275"/>
    </row>
    <row r="1302" spans="1:9" ht="54" customHeight="1" thickBot="1" x14ac:dyDescent="0.35">
      <c r="A1302" s="55" t="s">
        <v>5</v>
      </c>
      <c r="B1302" s="56" t="s">
        <v>230</v>
      </c>
      <c r="C1302" s="56" t="s">
        <v>24</v>
      </c>
      <c r="D1302" s="56" t="s">
        <v>25</v>
      </c>
      <c r="E1302" s="56" t="s">
        <v>26</v>
      </c>
      <c r="F1302" s="56" t="s">
        <v>6</v>
      </c>
      <c r="G1302" s="56" t="s">
        <v>32</v>
      </c>
      <c r="H1302" s="56" t="s">
        <v>27</v>
      </c>
      <c r="I1302" s="56" t="s">
        <v>50</v>
      </c>
    </row>
    <row r="1303" spans="1:9" ht="19.2" customHeight="1" thickBot="1" x14ac:dyDescent="0.35">
      <c r="A1303" s="57">
        <v>1</v>
      </c>
      <c r="B1303" s="58">
        <v>2</v>
      </c>
      <c r="C1303" s="58">
        <v>3</v>
      </c>
      <c r="D1303" s="58">
        <v>4</v>
      </c>
      <c r="E1303" s="58">
        <v>5</v>
      </c>
      <c r="F1303" s="58">
        <v>6</v>
      </c>
      <c r="G1303" s="58">
        <v>7</v>
      </c>
      <c r="H1303" s="58">
        <v>8</v>
      </c>
      <c r="I1303" s="58">
        <v>9</v>
      </c>
    </row>
    <row r="1304" spans="1:9" ht="42.6" customHeight="1" thickBot="1" x14ac:dyDescent="0.35">
      <c r="A1304" s="33" t="s">
        <v>30</v>
      </c>
      <c r="B1304" s="34" t="s">
        <v>147</v>
      </c>
      <c r="C1304" s="35"/>
      <c r="D1304" s="35"/>
      <c r="E1304" s="35"/>
      <c r="F1304" s="36" t="s">
        <v>146</v>
      </c>
      <c r="G1304" s="34"/>
      <c r="H1304" s="35"/>
      <c r="I1304" s="35"/>
    </row>
    <row r="1305" spans="1:9" ht="37.799999999999997" customHeight="1" thickBot="1" x14ac:dyDescent="0.35">
      <c r="A1305" s="37" t="s">
        <v>29</v>
      </c>
      <c r="B1305" s="38" t="s">
        <v>464</v>
      </c>
      <c r="C1305" s="39"/>
      <c r="D1305" s="39"/>
      <c r="E1305" s="39"/>
      <c r="F1305" s="40"/>
      <c r="G1305" s="38"/>
      <c r="H1305" s="39"/>
      <c r="I1305" s="39"/>
    </row>
    <row r="1306" spans="1:9" ht="15" thickBot="1" x14ac:dyDescent="0.35">
      <c r="A1306" s="276" t="s">
        <v>98</v>
      </c>
      <c r="B1306" s="265" t="s">
        <v>467</v>
      </c>
      <c r="C1306" s="22"/>
      <c r="D1306" s="22"/>
      <c r="E1306" s="22"/>
      <c r="F1306" s="24"/>
      <c r="G1306" s="22" t="s">
        <v>33</v>
      </c>
      <c r="H1306" s="29">
        <v>288724610</v>
      </c>
      <c r="I1306" s="17">
        <v>0</v>
      </c>
    </row>
    <row r="1307" spans="1:9" ht="15" thickBot="1" x14ac:dyDescent="0.35">
      <c r="A1307" s="276"/>
      <c r="B1307" s="266"/>
      <c r="C1307" s="22"/>
      <c r="D1307" s="22"/>
      <c r="E1307" s="22"/>
      <c r="F1307" s="24"/>
      <c r="G1307" s="22" t="s">
        <v>306</v>
      </c>
      <c r="H1307" s="29"/>
      <c r="I1307" s="17"/>
    </row>
    <row r="1308" spans="1:9" ht="15" thickBot="1" x14ac:dyDescent="0.35">
      <c r="A1308" s="276"/>
      <c r="B1308" s="266"/>
      <c r="C1308" s="22"/>
      <c r="D1308" s="22"/>
      <c r="E1308" s="22"/>
      <c r="F1308" s="24"/>
      <c r="G1308" s="22" t="s">
        <v>35</v>
      </c>
      <c r="H1308" s="29"/>
      <c r="I1308" s="17"/>
    </row>
    <row r="1309" spans="1:9" ht="15" thickBot="1" x14ac:dyDescent="0.35">
      <c r="A1309" s="276"/>
      <c r="B1309" s="266"/>
      <c r="C1309" s="22"/>
      <c r="D1309" s="22"/>
      <c r="E1309" s="22"/>
      <c r="F1309" s="24"/>
      <c r="G1309" s="22" t="s">
        <v>34</v>
      </c>
      <c r="H1309" s="29"/>
      <c r="I1309" s="17"/>
    </row>
    <row r="1310" spans="1:9" ht="15" thickBot="1" x14ac:dyDescent="0.35">
      <c r="A1310" s="276"/>
      <c r="B1310" s="266"/>
      <c r="C1310" s="22"/>
      <c r="D1310" s="22"/>
      <c r="E1310" s="22"/>
      <c r="F1310" s="24"/>
      <c r="G1310" s="22" t="s">
        <v>36</v>
      </c>
      <c r="H1310" s="30"/>
      <c r="I1310" s="17"/>
    </row>
    <row r="1311" spans="1:9" ht="15" thickBot="1" x14ac:dyDescent="0.35">
      <c r="A1311" s="277"/>
      <c r="B1311" s="267"/>
      <c r="C1311" s="10">
        <f t="shared" ref="C1311:D1311" si="325">SUM(C1306:C1310)</f>
        <v>0</v>
      </c>
      <c r="D1311" s="10">
        <f t="shared" si="325"/>
        <v>0</v>
      </c>
      <c r="E1311" s="10">
        <f>SUM(E1306:E1310)</f>
        <v>0</v>
      </c>
      <c r="F1311" s="23"/>
      <c r="G1311" s="10" t="s">
        <v>38</v>
      </c>
      <c r="H1311" s="30"/>
      <c r="I1311" s="17"/>
    </row>
    <row r="1312" spans="1:9" ht="15" thickBot="1" x14ac:dyDescent="0.35">
      <c r="A1312" s="276" t="s">
        <v>40</v>
      </c>
      <c r="B1312" s="265" t="s">
        <v>466</v>
      </c>
      <c r="C1312" s="80">
        <v>25</v>
      </c>
      <c r="D1312" s="80">
        <v>26</v>
      </c>
      <c r="E1312" s="80">
        <v>27</v>
      </c>
      <c r="F1312" s="24"/>
      <c r="G1312" s="22" t="s">
        <v>33</v>
      </c>
      <c r="H1312" s="29">
        <v>288724610</v>
      </c>
      <c r="I1312" s="17">
        <v>0</v>
      </c>
    </row>
    <row r="1313" spans="1:9" ht="15" thickBot="1" x14ac:dyDescent="0.35">
      <c r="A1313" s="276"/>
      <c r="B1313" s="266"/>
      <c r="C1313" s="80"/>
      <c r="D1313" s="80"/>
      <c r="E1313" s="80"/>
      <c r="F1313" s="24"/>
      <c r="G1313" s="22" t="s">
        <v>306</v>
      </c>
      <c r="H1313" s="29"/>
      <c r="I1313" s="17"/>
    </row>
    <row r="1314" spans="1:9" ht="15" thickBot="1" x14ac:dyDescent="0.35">
      <c r="A1314" s="276"/>
      <c r="B1314" s="266"/>
      <c r="C1314" s="80"/>
      <c r="D1314" s="80"/>
      <c r="E1314" s="80"/>
      <c r="F1314" s="24"/>
      <c r="G1314" s="22" t="s">
        <v>35</v>
      </c>
      <c r="H1314" s="29"/>
      <c r="I1314" s="17"/>
    </row>
    <row r="1315" spans="1:9" ht="15" thickBot="1" x14ac:dyDescent="0.35">
      <c r="A1315" s="276"/>
      <c r="B1315" s="266"/>
      <c r="C1315" s="80"/>
      <c r="D1315" s="80"/>
      <c r="E1315" s="80"/>
      <c r="F1315" s="24"/>
      <c r="G1315" s="22" t="s">
        <v>34</v>
      </c>
      <c r="H1315" s="29"/>
      <c r="I1315" s="17"/>
    </row>
    <row r="1316" spans="1:9" ht="15" thickBot="1" x14ac:dyDescent="0.35">
      <c r="A1316" s="276"/>
      <c r="B1316" s="266"/>
      <c r="C1316" s="80"/>
      <c r="D1316" s="80"/>
      <c r="E1316" s="80"/>
      <c r="F1316" s="24"/>
      <c r="G1316" s="22" t="s">
        <v>36</v>
      </c>
      <c r="H1316" s="30"/>
      <c r="I1316" s="17"/>
    </row>
    <row r="1317" spans="1:9" ht="15" thickBot="1" x14ac:dyDescent="0.35">
      <c r="A1317" s="277"/>
      <c r="B1317" s="267"/>
      <c r="C1317" s="81">
        <f t="shared" ref="C1317:D1317" si="326">SUM(C1312:C1316)</f>
        <v>25</v>
      </c>
      <c r="D1317" s="81">
        <f t="shared" si="326"/>
        <v>26</v>
      </c>
      <c r="E1317" s="81">
        <f>SUM(E1312:E1316)</f>
        <v>27</v>
      </c>
      <c r="F1317" s="23"/>
      <c r="G1317" s="10" t="s">
        <v>38</v>
      </c>
      <c r="H1317" s="30"/>
      <c r="I1317" s="17"/>
    </row>
    <row r="1318" spans="1:9" ht="15" thickBot="1" x14ac:dyDescent="0.35">
      <c r="A1318" s="276" t="s">
        <v>42</v>
      </c>
      <c r="B1318" s="265" t="s">
        <v>465</v>
      </c>
      <c r="C1318" s="80">
        <v>46</v>
      </c>
      <c r="D1318" s="80">
        <v>48</v>
      </c>
      <c r="E1318" s="80">
        <v>50</v>
      </c>
      <c r="F1318" s="24"/>
      <c r="G1318" s="22" t="s">
        <v>33</v>
      </c>
      <c r="H1318" s="29">
        <v>288724610</v>
      </c>
      <c r="I1318" s="17">
        <v>0</v>
      </c>
    </row>
    <row r="1319" spans="1:9" ht="15" thickBot="1" x14ac:dyDescent="0.35">
      <c r="A1319" s="276"/>
      <c r="B1319" s="266"/>
      <c r="C1319" s="80"/>
      <c r="D1319" s="80"/>
      <c r="E1319" s="80"/>
      <c r="F1319" s="24"/>
      <c r="G1319" s="22" t="s">
        <v>306</v>
      </c>
      <c r="H1319" s="29"/>
      <c r="I1319" s="17"/>
    </row>
    <row r="1320" spans="1:9" ht="24.6" customHeight="1" thickBot="1" x14ac:dyDescent="0.35">
      <c r="A1320" s="276"/>
      <c r="B1320" s="266"/>
      <c r="C1320" s="80"/>
      <c r="D1320" s="80"/>
      <c r="E1320" s="80"/>
      <c r="F1320" s="24"/>
      <c r="G1320" s="22" t="s">
        <v>35</v>
      </c>
      <c r="H1320" s="29"/>
      <c r="I1320" s="17"/>
    </row>
    <row r="1321" spans="1:9" ht="19.2" customHeight="1" thickBot="1" x14ac:dyDescent="0.35">
      <c r="A1321" s="276"/>
      <c r="B1321" s="266"/>
      <c r="C1321" s="80"/>
      <c r="D1321" s="80"/>
      <c r="E1321" s="80"/>
      <c r="F1321" s="24"/>
      <c r="G1321" s="22" t="s">
        <v>34</v>
      </c>
      <c r="H1321" s="29"/>
      <c r="I1321" s="17"/>
    </row>
    <row r="1322" spans="1:9" ht="15" thickBot="1" x14ac:dyDescent="0.35">
      <c r="A1322" s="276"/>
      <c r="B1322" s="266"/>
      <c r="C1322" s="80"/>
      <c r="D1322" s="80"/>
      <c r="E1322" s="80"/>
      <c r="F1322" s="24"/>
      <c r="G1322" s="22" t="s">
        <v>36</v>
      </c>
      <c r="H1322" s="30"/>
      <c r="I1322" s="17"/>
    </row>
    <row r="1323" spans="1:9" ht="27.6" customHeight="1" thickBot="1" x14ac:dyDescent="0.35">
      <c r="A1323" s="277"/>
      <c r="B1323" s="267"/>
      <c r="C1323" s="81">
        <f t="shared" ref="C1323:D1323" si="327">SUM(C1318:C1322)</f>
        <v>46</v>
      </c>
      <c r="D1323" s="81">
        <f t="shared" si="327"/>
        <v>48</v>
      </c>
      <c r="E1323" s="81">
        <f>SUM(E1318:E1322)</f>
        <v>50</v>
      </c>
      <c r="F1323" s="23"/>
      <c r="G1323" s="10" t="s">
        <v>38</v>
      </c>
      <c r="H1323" s="30"/>
      <c r="I1323" s="17"/>
    </row>
    <row r="1324" spans="1:9" ht="33.6" customHeight="1" thickBot="1" x14ac:dyDescent="0.35">
      <c r="A1324" s="33" t="s">
        <v>30</v>
      </c>
      <c r="B1324" s="34" t="s">
        <v>147</v>
      </c>
      <c r="C1324" s="35"/>
      <c r="D1324" s="35"/>
      <c r="E1324" s="35"/>
      <c r="F1324" s="36" t="s">
        <v>146</v>
      </c>
      <c r="G1324" s="34"/>
      <c r="H1324" s="35"/>
      <c r="I1324" s="35"/>
    </row>
    <row r="1325" spans="1:9" ht="61.2" customHeight="1" thickBot="1" x14ac:dyDescent="0.35">
      <c r="A1325" s="37" t="s">
        <v>51</v>
      </c>
      <c r="B1325" s="38" t="s">
        <v>468</v>
      </c>
      <c r="C1325" s="39"/>
      <c r="D1325" s="39"/>
      <c r="E1325" s="39"/>
      <c r="F1325" s="40"/>
      <c r="G1325" s="38"/>
      <c r="H1325" s="39"/>
      <c r="I1325" s="39"/>
    </row>
    <row r="1326" spans="1:9" ht="15" thickBot="1" x14ac:dyDescent="0.35">
      <c r="A1326" s="276" t="s">
        <v>54</v>
      </c>
      <c r="B1326" s="243" t="s">
        <v>469</v>
      </c>
      <c r="C1326" s="22">
        <v>83.5</v>
      </c>
      <c r="D1326" s="80">
        <v>88</v>
      </c>
      <c r="E1326" s="80">
        <v>92</v>
      </c>
      <c r="F1326" s="24"/>
      <c r="G1326" s="22" t="s">
        <v>33</v>
      </c>
      <c r="H1326" s="29">
        <v>288724610</v>
      </c>
      <c r="I1326" s="17">
        <v>0</v>
      </c>
    </row>
    <row r="1327" spans="1:9" ht="15" thickBot="1" x14ac:dyDescent="0.35">
      <c r="A1327" s="276"/>
      <c r="B1327" s="244"/>
      <c r="C1327" s="22"/>
      <c r="D1327" s="80"/>
      <c r="E1327" s="80"/>
      <c r="F1327" s="24"/>
      <c r="G1327" s="22" t="s">
        <v>306</v>
      </c>
      <c r="H1327" s="29"/>
      <c r="I1327" s="17"/>
    </row>
    <row r="1328" spans="1:9" ht="15" thickBot="1" x14ac:dyDescent="0.35">
      <c r="A1328" s="276"/>
      <c r="B1328" s="244"/>
      <c r="C1328" s="197">
        <v>58.4</v>
      </c>
      <c r="D1328" s="80"/>
      <c r="E1328" s="80"/>
      <c r="F1328" s="24"/>
      <c r="G1328" s="197" t="s">
        <v>35</v>
      </c>
      <c r="H1328" s="29"/>
      <c r="I1328" s="17"/>
    </row>
    <row r="1329" spans="1:9" ht="15" thickBot="1" x14ac:dyDescent="0.35">
      <c r="A1329" s="276"/>
      <c r="B1329" s="244"/>
      <c r="C1329" s="22"/>
      <c r="D1329" s="80"/>
      <c r="E1329" s="80"/>
      <c r="F1329" s="24"/>
      <c r="G1329" s="22" t="s">
        <v>34</v>
      </c>
      <c r="H1329" s="29"/>
      <c r="I1329" s="17"/>
    </row>
    <row r="1330" spans="1:9" ht="15" thickBot="1" x14ac:dyDescent="0.35">
      <c r="A1330" s="276"/>
      <c r="B1330" s="244"/>
      <c r="C1330" s="22"/>
      <c r="D1330" s="80"/>
      <c r="E1330" s="80"/>
      <c r="F1330" s="24"/>
      <c r="G1330" s="22" t="s">
        <v>36</v>
      </c>
      <c r="H1330" s="30"/>
      <c r="I1330" s="17"/>
    </row>
    <row r="1331" spans="1:9" ht="38.4" customHeight="1" thickBot="1" x14ac:dyDescent="0.35">
      <c r="A1331" s="277"/>
      <c r="B1331" s="245"/>
      <c r="C1331" s="10">
        <f t="shared" ref="C1331:D1331" si="328">SUM(C1326:C1330)</f>
        <v>141.9</v>
      </c>
      <c r="D1331" s="81">
        <f t="shared" si="328"/>
        <v>88</v>
      </c>
      <c r="E1331" s="81">
        <f>SUM(E1326:E1330)</f>
        <v>92</v>
      </c>
      <c r="F1331" s="23"/>
      <c r="G1331" s="10" t="s">
        <v>38</v>
      </c>
      <c r="H1331" s="30"/>
      <c r="I1331" s="17"/>
    </row>
    <row r="1332" spans="1:9" ht="15" thickBot="1" x14ac:dyDescent="0.35">
      <c r="A1332" s="276" t="s">
        <v>55</v>
      </c>
      <c r="B1332" s="265" t="s">
        <v>470</v>
      </c>
      <c r="C1332" s="22"/>
      <c r="D1332" s="22"/>
      <c r="E1332" s="22"/>
      <c r="F1332" s="24"/>
      <c r="G1332" s="22" t="s">
        <v>33</v>
      </c>
      <c r="H1332" s="29">
        <v>288724610</v>
      </c>
      <c r="I1332" s="17">
        <v>0</v>
      </c>
    </row>
    <row r="1333" spans="1:9" ht="15" thickBot="1" x14ac:dyDescent="0.35">
      <c r="A1333" s="276"/>
      <c r="B1333" s="266"/>
      <c r="C1333" s="22"/>
      <c r="D1333" s="22"/>
      <c r="E1333" s="22"/>
      <c r="F1333" s="24"/>
      <c r="G1333" s="22" t="s">
        <v>306</v>
      </c>
      <c r="H1333" s="29"/>
      <c r="I1333" s="17"/>
    </row>
    <row r="1334" spans="1:9" ht="15" thickBot="1" x14ac:dyDescent="0.35">
      <c r="A1334" s="276"/>
      <c r="B1334" s="266"/>
      <c r="C1334" s="22"/>
      <c r="D1334" s="22"/>
      <c r="E1334" s="22"/>
      <c r="F1334" s="24"/>
      <c r="G1334" s="22" t="s">
        <v>35</v>
      </c>
      <c r="H1334" s="29"/>
      <c r="I1334" s="17"/>
    </row>
    <row r="1335" spans="1:9" ht="15" thickBot="1" x14ac:dyDescent="0.35">
      <c r="A1335" s="276"/>
      <c r="B1335" s="266"/>
      <c r="C1335" s="22"/>
      <c r="D1335" s="22"/>
      <c r="E1335" s="22"/>
      <c r="F1335" s="24"/>
      <c r="G1335" s="22" t="s">
        <v>34</v>
      </c>
      <c r="H1335" s="29"/>
      <c r="I1335" s="17"/>
    </row>
    <row r="1336" spans="1:9" ht="15" thickBot="1" x14ac:dyDescent="0.35">
      <c r="A1336" s="276"/>
      <c r="B1336" s="266"/>
      <c r="C1336" s="22"/>
      <c r="D1336" s="22"/>
      <c r="E1336" s="22"/>
      <c r="F1336" s="24"/>
      <c r="G1336" s="22" t="s">
        <v>36</v>
      </c>
      <c r="H1336" s="30"/>
      <c r="I1336" s="17"/>
    </row>
    <row r="1337" spans="1:9" ht="15" thickBot="1" x14ac:dyDescent="0.35">
      <c r="A1337" s="277"/>
      <c r="B1337" s="267"/>
      <c r="C1337" s="10">
        <f t="shared" ref="C1337:D1337" si="329">SUM(C1332:C1336)</f>
        <v>0</v>
      </c>
      <c r="D1337" s="10">
        <f t="shared" si="329"/>
        <v>0</v>
      </c>
      <c r="E1337" s="10">
        <f>SUM(E1332:E1336)</f>
        <v>0</v>
      </c>
      <c r="F1337" s="23"/>
      <c r="G1337" s="10" t="s">
        <v>38</v>
      </c>
      <c r="H1337" s="30"/>
      <c r="I1337" s="17"/>
    </row>
    <row r="1338" spans="1:9" ht="13.2" customHeight="1" thickBot="1" x14ac:dyDescent="0.35">
      <c r="A1338" s="276" t="s">
        <v>56</v>
      </c>
      <c r="B1338" s="265" t="s">
        <v>471</v>
      </c>
      <c r="C1338" s="22"/>
      <c r="D1338" s="22"/>
      <c r="E1338" s="22"/>
      <c r="F1338" s="24"/>
      <c r="G1338" s="22" t="s">
        <v>33</v>
      </c>
      <c r="H1338" s="29">
        <v>288724610</v>
      </c>
      <c r="I1338" s="17">
        <v>0</v>
      </c>
    </row>
    <row r="1339" spans="1:9" ht="13.8" customHeight="1" thickBot="1" x14ac:dyDescent="0.35">
      <c r="A1339" s="276"/>
      <c r="B1339" s="266"/>
      <c r="C1339" s="22"/>
      <c r="D1339" s="22"/>
      <c r="E1339" s="22"/>
      <c r="F1339" s="24"/>
      <c r="G1339" s="22" t="s">
        <v>306</v>
      </c>
      <c r="H1339" s="29"/>
      <c r="I1339" s="17"/>
    </row>
    <row r="1340" spans="1:9" ht="12.6" customHeight="1" thickBot="1" x14ac:dyDescent="0.35">
      <c r="A1340" s="276"/>
      <c r="B1340" s="266"/>
      <c r="C1340" s="22"/>
      <c r="D1340" s="22"/>
      <c r="E1340" s="22"/>
      <c r="F1340" s="24"/>
      <c r="G1340" s="22" t="s">
        <v>35</v>
      </c>
      <c r="H1340" s="29"/>
      <c r="I1340" s="17"/>
    </row>
    <row r="1341" spans="1:9" ht="12" customHeight="1" thickBot="1" x14ac:dyDescent="0.35">
      <c r="A1341" s="276"/>
      <c r="B1341" s="266"/>
      <c r="C1341" s="22"/>
      <c r="D1341" s="22"/>
      <c r="E1341" s="22"/>
      <c r="F1341" s="24"/>
      <c r="G1341" s="22" t="s">
        <v>34</v>
      </c>
      <c r="H1341" s="29"/>
      <c r="I1341" s="17"/>
    </row>
    <row r="1342" spans="1:9" ht="15" thickBot="1" x14ac:dyDescent="0.35">
      <c r="A1342" s="276"/>
      <c r="B1342" s="266"/>
      <c r="C1342" s="22"/>
      <c r="D1342" s="22"/>
      <c r="E1342" s="22"/>
      <c r="F1342" s="24"/>
      <c r="G1342" s="22" t="s">
        <v>36</v>
      </c>
      <c r="H1342" s="30"/>
      <c r="I1342" s="17"/>
    </row>
    <row r="1343" spans="1:9" ht="15" thickBot="1" x14ac:dyDescent="0.35">
      <c r="A1343" s="277"/>
      <c r="B1343" s="267"/>
      <c r="C1343" s="10">
        <f t="shared" ref="C1343:D1343" si="330">SUM(C1338:C1342)</f>
        <v>0</v>
      </c>
      <c r="D1343" s="10">
        <f t="shared" si="330"/>
        <v>0</v>
      </c>
      <c r="E1343" s="10">
        <f>SUM(E1338:E1342)</f>
        <v>0</v>
      </c>
      <c r="F1343" s="23"/>
      <c r="G1343" s="10" t="s">
        <v>38</v>
      </c>
      <c r="H1343" s="30"/>
      <c r="I1343" s="17"/>
    </row>
    <row r="1344" spans="1:9" ht="27" thickBot="1" x14ac:dyDescent="0.35">
      <c r="A1344" s="33" t="s">
        <v>30</v>
      </c>
      <c r="B1344" s="34" t="s">
        <v>147</v>
      </c>
      <c r="C1344" s="35"/>
      <c r="D1344" s="35"/>
      <c r="E1344" s="35"/>
      <c r="F1344" s="36" t="s">
        <v>146</v>
      </c>
      <c r="G1344" s="34"/>
      <c r="H1344" s="35"/>
      <c r="I1344" s="35"/>
    </row>
    <row r="1345" spans="1:12" ht="93" thickBot="1" x14ac:dyDescent="0.35">
      <c r="A1345" s="37" t="s">
        <v>271</v>
      </c>
      <c r="B1345" s="38" t="s">
        <v>472</v>
      </c>
      <c r="C1345" s="39"/>
      <c r="D1345" s="39"/>
      <c r="E1345" s="39"/>
      <c r="F1345" s="40"/>
      <c r="G1345" s="38"/>
      <c r="H1345" s="39"/>
      <c r="I1345" s="39"/>
    </row>
    <row r="1346" spans="1:12" ht="15" thickBot="1" x14ac:dyDescent="0.35">
      <c r="A1346" s="276" t="s">
        <v>272</v>
      </c>
      <c r="B1346" s="265" t="s">
        <v>473</v>
      </c>
      <c r="C1346" s="80">
        <v>30</v>
      </c>
      <c r="D1346" s="80">
        <v>32</v>
      </c>
      <c r="E1346" s="80">
        <v>34</v>
      </c>
      <c r="F1346" s="24"/>
      <c r="G1346" s="22" t="s">
        <v>33</v>
      </c>
      <c r="H1346" s="29">
        <v>288724610</v>
      </c>
      <c r="I1346" s="17">
        <v>0</v>
      </c>
      <c r="J1346" s="150">
        <f>C1306+C1312+C1318+C1326+C1332+C1338+C1346</f>
        <v>184.5</v>
      </c>
      <c r="K1346" s="150">
        <f t="shared" ref="K1346:L1350" si="331">D1306+D1312+D1318+D1326+D1332+D1338+D1346</f>
        <v>194</v>
      </c>
      <c r="L1346" s="150">
        <f t="shared" si="331"/>
        <v>203</v>
      </c>
    </row>
    <row r="1347" spans="1:12" ht="17.399999999999999" customHeight="1" thickBot="1" x14ac:dyDescent="0.35">
      <c r="A1347" s="276"/>
      <c r="B1347" s="266"/>
      <c r="C1347" s="80"/>
      <c r="D1347" s="80"/>
      <c r="E1347" s="80"/>
      <c r="F1347" s="24"/>
      <c r="G1347" s="22" t="s">
        <v>306</v>
      </c>
      <c r="H1347" s="29"/>
      <c r="I1347" s="17"/>
      <c r="J1347" s="150">
        <f t="shared" ref="J1347:J1350" si="332">C1307+C1313+C1319+C1327+C1333+C1339+C1347</f>
        <v>0</v>
      </c>
      <c r="K1347" s="150">
        <f t="shared" si="331"/>
        <v>0</v>
      </c>
      <c r="L1347" s="150">
        <f t="shared" si="331"/>
        <v>0</v>
      </c>
    </row>
    <row r="1348" spans="1:12" ht="13.2" customHeight="1" thickBot="1" x14ac:dyDescent="0.35">
      <c r="A1348" s="276"/>
      <c r="B1348" s="266"/>
      <c r="C1348" s="80"/>
      <c r="D1348" s="80"/>
      <c r="E1348" s="80"/>
      <c r="F1348" s="24"/>
      <c r="G1348" s="22" t="s">
        <v>35</v>
      </c>
      <c r="H1348" s="29"/>
      <c r="I1348" s="17"/>
      <c r="J1348" s="207">
        <f t="shared" si="332"/>
        <v>58.4</v>
      </c>
      <c r="K1348" s="150">
        <f t="shared" si="331"/>
        <v>0</v>
      </c>
      <c r="L1348" s="150">
        <f t="shared" si="331"/>
        <v>0</v>
      </c>
    </row>
    <row r="1349" spans="1:12" ht="18" customHeight="1" thickBot="1" x14ac:dyDescent="0.35">
      <c r="A1349" s="276"/>
      <c r="B1349" s="266"/>
      <c r="C1349" s="80"/>
      <c r="D1349" s="80"/>
      <c r="E1349" s="80"/>
      <c r="F1349" s="24"/>
      <c r="G1349" s="22" t="s">
        <v>34</v>
      </c>
      <c r="H1349" s="29"/>
      <c r="I1349" s="17"/>
      <c r="J1349" s="150">
        <f t="shared" si="332"/>
        <v>0</v>
      </c>
      <c r="K1349" s="150">
        <f t="shared" si="331"/>
        <v>0</v>
      </c>
      <c r="L1349" s="150">
        <f t="shared" si="331"/>
        <v>0</v>
      </c>
    </row>
    <row r="1350" spans="1:12" ht="16.2" customHeight="1" thickBot="1" x14ac:dyDescent="0.35">
      <c r="A1350" s="276"/>
      <c r="B1350" s="266"/>
      <c r="C1350" s="80"/>
      <c r="D1350" s="80"/>
      <c r="E1350" s="80"/>
      <c r="F1350" s="24"/>
      <c r="G1350" s="22" t="s">
        <v>36</v>
      </c>
      <c r="H1350" s="30"/>
      <c r="I1350" s="17"/>
      <c r="J1350" s="150">
        <f t="shared" si="332"/>
        <v>0</v>
      </c>
      <c r="K1350" s="150">
        <f t="shared" si="331"/>
        <v>0</v>
      </c>
      <c r="L1350" s="150">
        <f t="shared" si="331"/>
        <v>0</v>
      </c>
    </row>
    <row r="1351" spans="1:12" ht="15" thickBot="1" x14ac:dyDescent="0.35">
      <c r="A1351" s="277"/>
      <c r="B1351" s="267"/>
      <c r="C1351" s="81">
        <f t="shared" ref="C1351:D1351" si="333">SUM(C1346:C1350)</f>
        <v>30</v>
      </c>
      <c r="D1351" s="81">
        <f t="shared" si="333"/>
        <v>32</v>
      </c>
      <c r="E1351" s="81">
        <f>SUM(E1346:E1350)</f>
        <v>34</v>
      </c>
      <c r="F1351" s="23"/>
      <c r="G1351" s="10" t="s">
        <v>38</v>
      </c>
      <c r="H1351" s="30"/>
      <c r="I1351" s="17"/>
      <c r="J1351" s="154">
        <f>SUM(J1346:J1350)</f>
        <v>242.9</v>
      </c>
      <c r="K1351" s="154">
        <f t="shared" ref="K1351:L1351" si="334">SUM(K1346:K1350)</f>
        <v>194</v>
      </c>
      <c r="L1351" s="154">
        <f t="shared" si="334"/>
        <v>203</v>
      </c>
    </row>
    <row r="1352" spans="1:12" ht="15" thickBot="1" x14ac:dyDescent="0.35">
      <c r="A1352" s="19"/>
      <c r="B1352" s="25" t="s">
        <v>105</v>
      </c>
      <c r="C1352" s="9"/>
      <c r="D1352" s="9"/>
      <c r="E1352" s="9"/>
      <c r="F1352" s="9"/>
      <c r="G1352" s="10"/>
      <c r="H1352" s="29"/>
      <c r="I1352" s="29"/>
    </row>
    <row r="1353" spans="1:12" ht="15" thickBot="1" x14ac:dyDescent="0.35">
      <c r="A1353" s="41"/>
      <c r="B1353" s="42" t="s">
        <v>84</v>
      </c>
      <c r="C1353" s="83">
        <f>C1354-C1350-C1342-C1336-C1330-C1322-C1316-C1310</f>
        <v>242.9</v>
      </c>
      <c r="D1353" s="83">
        <f t="shared" ref="D1353:E1353" si="335">D1354-D1350-D1342-D1336-D1330-D1322-D1316-D1310</f>
        <v>194</v>
      </c>
      <c r="E1353" s="83">
        <f t="shared" si="335"/>
        <v>203</v>
      </c>
      <c r="F1353" s="43"/>
      <c r="G1353" s="42"/>
      <c r="H1353" s="44"/>
      <c r="I1353" s="45"/>
    </row>
    <row r="1354" spans="1:12" ht="15" thickBot="1" x14ac:dyDescent="0.35">
      <c r="A1354" s="46"/>
      <c r="B1354" s="47" t="s">
        <v>489</v>
      </c>
      <c r="C1354" s="82">
        <f>C1311+C1317+C1323+C1331+C1337+C1343+C1351</f>
        <v>242.9</v>
      </c>
      <c r="D1354" s="82">
        <f t="shared" ref="D1354:E1354" si="336">D1311+D1317+D1323+D1331+D1337+D1343+D1351</f>
        <v>194</v>
      </c>
      <c r="E1354" s="82">
        <f t="shared" si="336"/>
        <v>203</v>
      </c>
      <c r="F1354" s="48"/>
      <c r="G1354" s="49"/>
      <c r="H1354" s="50"/>
      <c r="I1354" s="51"/>
    </row>
    <row r="1361" spans="1:12" ht="15" customHeight="1" thickBot="1" x14ac:dyDescent="0.35">
      <c r="A1361" s="274" t="s">
        <v>474</v>
      </c>
      <c r="B1361" s="275"/>
      <c r="C1361" s="275"/>
      <c r="D1361" s="275"/>
      <c r="E1361" s="275"/>
      <c r="F1361" s="275"/>
      <c r="G1361" s="275"/>
      <c r="H1361" s="275"/>
      <c r="I1361" s="275"/>
    </row>
    <row r="1362" spans="1:12" ht="46.2" thickBot="1" x14ac:dyDescent="0.35">
      <c r="A1362" s="55" t="s">
        <v>5</v>
      </c>
      <c r="B1362" s="56" t="s">
        <v>230</v>
      </c>
      <c r="C1362" s="56" t="s">
        <v>24</v>
      </c>
      <c r="D1362" s="56" t="s">
        <v>25</v>
      </c>
      <c r="E1362" s="56" t="s">
        <v>26</v>
      </c>
      <c r="F1362" s="56" t="s">
        <v>6</v>
      </c>
      <c r="G1362" s="56" t="s">
        <v>32</v>
      </c>
      <c r="H1362" s="56" t="s">
        <v>27</v>
      </c>
      <c r="I1362" s="56" t="s">
        <v>50</v>
      </c>
    </row>
    <row r="1363" spans="1:12" ht="15" thickBot="1" x14ac:dyDescent="0.35">
      <c r="A1363" s="57">
        <v>1</v>
      </c>
      <c r="B1363" s="58">
        <v>2</v>
      </c>
      <c r="C1363" s="58">
        <v>3</v>
      </c>
      <c r="D1363" s="58">
        <v>4</v>
      </c>
      <c r="E1363" s="58">
        <v>5</v>
      </c>
      <c r="F1363" s="58">
        <v>6</v>
      </c>
      <c r="G1363" s="58">
        <v>7</v>
      </c>
      <c r="H1363" s="58">
        <v>8</v>
      </c>
      <c r="I1363" s="58">
        <v>9</v>
      </c>
    </row>
    <row r="1364" spans="1:12" ht="45.6" customHeight="1" thickBot="1" x14ac:dyDescent="0.35">
      <c r="A1364" s="33" t="s">
        <v>30</v>
      </c>
      <c r="B1364" s="34" t="s">
        <v>475</v>
      </c>
      <c r="C1364" s="35"/>
      <c r="D1364" s="35"/>
      <c r="E1364" s="35"/>
      <c r="F1364" s="36" t="s">
        <v>127</v>
      </c>
      <c r="G1364" s="34"/>
      <c r="H1364" s="35"/>
      <c r="I1364" s="35"/>
    </row>
    <row r="1365" spans="1:12" ht="42" customHeight="1" thickBot="1" x14ac:dyDescent="0.35">
      <c r="A1365" s="37" t="s">
        <v>29</v>
      </c>
      <c r="B1365" s="38" t="s">
        <v>130</v>
      </c>
      <c r="C1365" s="39"/>
      <c r="D1365" s="39"/>
      <c r="E1365" s="39"/>
      <c r="F1365" s="40" t="s">
        <v>129</v>
      </c>
      <c r="G1365" s="38"/>
      <c r="H1365" s="39"/>
      <c r="I1365" s="39"/>
    </row>
    <row r="1366" spans="1:12" ht="15" customHeight="1" thickBot="1" x14ac:dyDescent="0.35">
      <c r="A1366" s="276" t="s">
        <v>98</v>
      </c>
      <c r="B1366" s="265" t="s">
        <v>477</v>
      </c>
      <c r="C1366" s="80"/>
      <c r="D1366" s="80"/>
      <c r="E1366" s="80"/>
      <c r="F1366" s="24"/>
      <c r="G1366" s="74" t="s">
        <v>33</v>
      </c>
      <c r="H1366" s="29">
        <v>288724610</v>
      </c>
      <c r="I1366" s="17" t="s">
        <v>478</v>
      </c>
      <c r="J1366" s="150">
        <f>C1366+C1376+C1385+C1394+C1403+C1412+C1421+C1430+C1439+C1448+C1460</f>
        <v>15760.900000000001</v>
      </c>
      <c r="K1366" s="150">
        <f t="shared" ref="K1366:L1367" si="337">D1366+D1376+D1385+D1394+D1403+D1412+D1421+D1430+D1439+D1448+D1460</f>
        <v>16548.599999999999</v>
      </c>
      <c r="L1366" s="150">
        <f t="shared" si="337"/>
        <v>17375.2</v>
      </c>
    </row>
    <row r="1367" spans="1:12" ht="15" thickBot="1" x14ac:dyDescent="0.35">
      <c r="A1367" s="276"/>
      <c r="B1367" s="266"/>
      <c r="C1367" s="80">
        <v>2298.9</v>
      </c>
      <c r="D1367" s="80">
        <v>2413.8000000000002</v>
      </c>
      <c r="E1367" s="80">
        <v>2534.5</v>
      </c>
      <c r="F1367" s="24"/>
      <c r="G1367" s="74" t="s">
        <v>37</v>
      </c>
      <c r="H1367" s="29"/>
      <c r="I1367" s="17"/>
      <c r="J1367" s="150">
        <f>C1367+C1377+C1386+C1395+C1404+C1413+C1422+C1431+C1440+C1449+C1461</f>
        <v>7526.2</v>
      </c>
      <c r="K1367" s="150">
        <f t="shared" si="337"/>
        <v>7902.7999999999993</v>
      </c>
      <c r="L1367" s="150">
        <f t="shared" si="337"/>
        <v>8296.9</v>
      </c>
    </row>
    <row r="1368" spans="1:12" ht="15" thickBot="1" x14ac:dyDescent="0.35">
      <c r="A1368" s="276"/>
      <c r="B1368" s="266"/>
      <c r="C1368" s="80">
        <v>26982.400000000001</v>
      </c>
      <c r="D1368" s="80">
        <v>28332</v>
      </c>
      <c r="E1368" s="80">
        <v>29748</v>
      </c>
      <c r="F1368" s="24"/>
      <c r="G1368" s="74" t="s">
        <v>590</v>
      </c>
      <c r="H1368" s="29"/>
      <c r="I1368" s="17"/>
      <c r="J1368">
        <f>C1368*1</f>
        <v>26982.400000000001</v>
      </c>
      <c r="K1368">
        <f t="shared" ref="K1368:L1368" si="338">D1368*1</f>
        <v>28332</v>
      </c>
      <c r="L1368">
        <f t="shared" si="338"/>
        <v>29748</v>
      </c>
    </row>
    <row r="1369" spans="1:12" ht="15" thickBot="1" x14ac:dyDescent="0.35">
      <c r="A1369" s="276"/>
      <c r="B1369" s="266"/>
      <c r="C1369" s="80"/>
      <c r="D1369" s="80"/>
      <c r="E1369" s="80"/>
      <c r="F1369" s="24"/>
      <c r="G1369" s="74" t="s">
        <v>438</v>
      </c>
      <c r="H1369" s="29"/>
      <c r="I1369" s="17"/>
      <c r="J1369" s="150">
        <f t="shared" ref="J1369:L1374" si="339">C1369+C1378+C1387+C1396+C1405+C1414+C1423+C1432+C1441+C1450+C1462</f>
        <v>89.5</v>
      </c>
      <c r="K1369" s="150">
        <f t="shared" si="339"/>
        <v>94</v>
      </c>
      <c r="L1369" s="150">
        <f t="shared" si="339"/>
        <v>98.6</v>
      </c>
    </row>
    <row r="1370" spans="1:12" ht="15" thickBot="1" x14ac:dyDescent="0.35">
      <c r="A1370" s="276"/>
      <c r="B1370" s="266"/>
      <c r="C1370" s="80"/>
      <c r="D1370" s="80"/>
      <c r="E1370" s="80"/>
      <c r="F1370" s="24"/>
      <c r="G1370" s="75" t="s">
        <v>306</v>
      </c>
      <c r="H1370" s="29"/>
      <c r="I1370" s="17"/>
      <c r="J1370" s="150">
        <f t="shared" si="339"/>
        <v>267.8</v>
      </c>
      <c r="K1370" s="150">
        <f t="shared" si="339"/>
        <v>280.60000000000002</v>
      </c>
      <c r="L1370" s="150">
        <f t="shared" si="339"/>
        <v>294.60000000000002</v>
      </c>
    </row>
    <row r="1371" spans="1:12" ht="15" thickBot="1" x14ac:dyDescent="0.35">
      <c r="A1371" s="276"/>
      <c r="B1371" s="266"/>
      <c r="C1371" s="80"/>
      <c r="D1371" s="80"/>
      <c r="E1371" s="80"/>
      <c r="F1371" s="24"/>
      <c r="G1371" s="74" t="s">
        <v>437</v>
      </c>
      <c r="H1371" s="30"/>
      <c r="I1371" s="17"/>
      <c r="J1371" s="150">
        <f t="shared" si="339"/>
        <v>237.2</v>
      </c>
      <c r="K1371" s="150">
        <f t="shared" si="339"/>
        <v>250</v>
      </c>
      <c r="L1371" s="150">
        <f t="shared" si="339"/>
        <v>260</v>
      </c>
    </row>
    <row r="1372" spans="1:12" ht="15" thickBot="1" x14ac:dyDescent="0.35">
      <c r="A1372" s="276"/>
      <c r="B1372" s="266"/>
      <c r="C1372" s="198">
        <v>81.8</v>
      </c>
      <c r="D1372" s="124">
        <v>80</v>
      </c>
      <c r="E1372" s="124">
        <v>84</v>
      </c>
      <c r="F1372" s="24"/>
      <c r="G1372" s="74" t="s">
        <v>35</v>
      </c>
      <c r="H1372" s="30"/>
      <c r="I1372" s="17"/>
      <c r="J1372" s="207">
        <f t="shared" si="339"/>
        <v>1203.0999999999999</v>
      </c>
      <c r="K1372" s="150">
        <f t="shared" si="339"/>
        <v>848.5</v>
      </c>
      <c r="L1372" s="150">
        <f t="shared" si="339"/>
        <v>891</v>
      </c>
    </row>
    <row r="1373" spans="1:12" ht="15" thickBot="1" x14ac:dyDescent="0.35">
      <c r="A1373" s="276"/>
      <c r="B1373" s="266"/>
      <c r="C1373" s="124"/>
      <c r="D1373" s="124"/>
      <c r="E1373" s="124"/>
      <c r="F1373" s="24"/>
      <c r="G1373" s="74" t="s">
        <v>36</v>
      </c>
      <c r="H1373" s="30"/>
      <c r="I1373" s="17"/>
      <c r="J1373" s="150">
        <f>C1373+C1382+C1391+C1400+C1409+C1418+C1427+C1436+C1445+C1454+C1466</f>
        <v>48.900000000000006</v>
      </c>
      <c r="K1373" s="150">
        <f t="shared" si="339"/>
        <v>51.4</v>
      </c>
      <c r="L1373" s="150">
        <f t="shared" si="339"/>
        <v>54</v>
      </c>
    </row>
    <row r="1374" spans="1:12" ht="15" thickBot="1" x14ac:dyDescent="0.35">
      <c r="A1374" s="276"/>
      <c r="B1374" s="266"/>
      <c r="C1374" s="124"/>
      <c r="D1374" s="124"/>
      <c r="E1374" s="124"/>
      <c r="F1374" s="24"/>
      <c r="G1374" s="76" t="s">
        <v>34</v>
      </c>
      <c r="H1374" s="30"/>
      <c r="I1374" s="17"/>
      <c r="J1374" s="150">
        <f t="shared" si="339"/>
        <v>0</v>
      </c>
      <c r="K1374" s="150">
        <f t="shared" si="339"/>
        <v>0</v>
      </c>
      <c r="L1374" s="150">
        <f t="shared" si="339"/>
        <v>0</v>
      </c>
    </row>
    <row r="1375" spans="1:12" ht="49.2" customHeight="1" thickBot="1" x14ac:dyDescent="0.35">
      <c r="A1375" s="277"/>
      <c r="B1375" s="267"/>
      <c r="C1375" s="208">
        <f>SUM(C1366:C1374)</f>
        <v>29363.100000000002</v>
      </c>
      <c r="D1375" s="113">
        <f t="shared" ref="D1375:E1375" si="340">SUM(D1366:D1374)</f>
        <v>30825.8</v>
      </c>
      <c r="E1375" s="113">
        <f t="shared" si="340"/>
        <v>32366.5</v>
      </c>
      <c r="F1375" s="23"/>
      <c r="G1375" s="10" t="s">
        <v>38</v>
      </c>
      <c r="H1375" s="30"/>
      <c r="I1375" s="17"/>
      <c r="J1375" s="154">
        <f>SUM(J1366:J1374)</f>
        <v>52116</v>
      </c>
      <c r="K1375" s="154">
        <f t="shared" ref="K1375:L1375" si="341">SUM(K1366:K1374)</f>
        <v>54307.899999999994</v>
      </c>
      <c r="L1375" s="154">
        <f t="shared" si="341"/>
        <v>57018.299999999996</v>
      </c>
    </row>
    <row r="1376" spans="1:12" ht="15" customHeight="1" thickBot="1" x14ac:dyDescent="0.35">
      <c r="A1376" s="276" t="s">
        <v>40</v>
      </c>
      <c r="B1376" s="265" t="s">
        <v>479</v>
      </c>
      <c r="C1376" s="124">
        <v>8431.7000000000007</v>
      </c>
      <c r="D1376" s="124">
        <v>8853.2999999999993</v>
      </c>
      <c r="E1376" s="124">
        <v>9295.9</v>
      </c>
      <c r="F1376" s="24"/>
      <c r="G1376" s="74" t="s">
        <v>33</v>
      </c>
      <c r="H1376" s="29">
        <v>288724610</v>
      </c>
      <c r="I1376" s="17" t="s">
        <v>478</v>
      </c>
    </row>
    <row r="1377" spans="1:9" ht="15" thickBot="1" x14ac:dyDescent="0.35">
      <c r="A1377" s="276"/>
      <c r="B1377" s="266"/>
      <c r="C1377" s="124"/>
      <c r="D1377" s="124"/>
      <c r="E1377" s="124"/>
      <c r="F1377" s="24"/>
      <c r="G1377" s="74" t="s">
        <v>37</v>
      </c>
      <c r="H1377" s="29"/>
      <c r="I1377" s="17"/>
    </row>
    <row r="1378" spans="1:9" ht="15" thickBot="1" x14ac:dyDescent="0.35">
      <c r="A1378" s="276"/>
      <c r="B1378" s="266"/>
      <c r="C1378" s="124"/>
      <c r="D1378" s="124"/>
      <c r="E1378" s="124"/>
      <c r="F1378" s="24"/>
      <c r="G1378" s="74" t="s">
        <v>438</v>
      </c>
      <c r="H1378" s="29"/>
      <c r="I1378" s="17"/>
    </row>
    <row r="1379" spans="1:9" ht="15" thickBot="1" x14ac:dyDescent="0.35">
      <c r="A1379" s="276"/>
      <c r="B1379" s="266"/>
      <c r="C1379" s="124"/>
      <c r="D1379" s="124"/>
      <c r="E1379" s="124"/>
      <c r="F1379" s="24"/>
      <c r="G1379" s="75" t="s">
        <v>306</v>
      </c>
      <c r="H1379" s="29"/>
      <c r="I1379" s="17"/>
    </row>
    <row r="1380" spans="1:9" ht="15" thickBot="1" x14ac:dyDescent="0.35">
      <c r="A1380" s="276"/>
      <c r="B1380" s="266"/>
      <c r="C1380" s="124"/>
      <c r="D1380" s="124"/>
      <c r="E1380" s="124"/>
      <c r="F1380" s="24"/>
      <c r="G1380" s="74" t="s">
        <v>437</v>
      </c>
      <c r="H1380" s="30"/>
      <c r="I1380" s="17"/>
    </row>
    <row r="1381" spans="1:9" ht="15" thickBot="1" x14ac:dyDescent="0.35">
      <c r="A1381" s="276"/>
      <c r="B1381" s="266"/>
      <c r="C1381" s="124"/>
      <c r="D1381" s="124"/>
      <c r="E1381" s="124"/>
      <c r="F1381" s="24"/>
      <c r="G1381" s="74" t="s">
        <v>35</v>
      </c>
      <c r="H1381" s="30"/>
      <c r="I1381" s="17"/>
    </row>
    <row r="1382" spans="1:9" ht="15" thickBot="1" x14ac:dyDescent="0.35">
      <c r="A1382" s="276"/>
      <c r="B1382" s="266"/>
      <c r="C1382" s="124"/>
      <c r="D1382" s="124"/>
      <c r="E1382" s="124"/>
      <c r="F1382" s="24"/>
      <c r="G1382" s="74" t="s">
        <v>36</v>
      </c>
      <c r="H1382" s="30"/>
      <c r="I1382" s="17"/>
    </row>
    <row r="1383" spans="1:9" ht="15" thickBot="1" x14ac:dyDescent="0.35">
      <c r="A1383" s="276"/>
      <c r="B1383" s="266"/>
      <c r="C1383" s="124"/>
      <c r="D1383" s="124"/>
      <c r="E1383" s="124"/>
      <c r="F1383" s="24"/>
      <c r="G1383" s="76" t="s">
        <v>34</v>
      </c>
      <c r="H1383" s="30"/>
      <c r="I1383" s="17"/>
    </row>
    <row r="1384" spans="1:9" ht="37.200000000000003" customHeight="1" thickBot="1" x14ac:dyDescent="0.35">
      <c r="A1384" s="277"/>
      <c r="B1384" s="267"/>
      <c r="C1384" s="113">
        <f>SUM(C1376:C1383)</f>
        <v>8431.7000000000007</v>
      </c>
      <c r="D1384" s="113">
        <f t="shared" ref="D1384:E1384" si="342">SUM(D1376:D1383)</f>
        <v>8853.2999999999993</v>
      </c>
      <c r="E1384" s="113">
        <f t="shared" si="342"/>
        <v>9295.9</v>
      </c>
      <c r="F1384" s="23"/>
      <c r="G1384" s="10" t="s">
        <v>38</v>
      </c>
      <c r="H1384" s="30"/>
      <c r="I1384" s="17"/>
    </row>
    <row r="1385" spans="1:9" ht="15" customHeight="1" thickBot="1" x14ac:dyDescent="0.35">
      <c r="A1385" s="276" t="s">
        <v>42</v>
      </c>
      <c r="B1385" s="265" t="s">
        <v>634</v>
      </c>
      <c r="C1385" s="124">
        <v>126.1</v>
      </c>
      <c r="D1385" s="124">
        <v>132.4</v>
      </c>
      <c r="E1385" s="124">
        <v>139</v>
      </c>
      <c r="F1385" s="24"/>
      <c r="G1385" s="74" t="s">
        <v>33</v>
      </c>
      <c r="H1385" s="29">
        <v>148209637</v>
      </c>
      <c r="I1385" s="17" t="s">
        <v>480</v>
      </c>
    </row>
    <row r="1386" spans="1:9" ht="15" thickBot="1" x14ac:dyDescent="0.35">
      <c r="A1386" s="276"/>
      <c r="B1386" s="266"/>
      <c r="C1386" s="124">
        <v>371</v>
      </c>
      <c r="D1386" s="124">
        <v>390</v>
      </c>
      <c r="E1386" s="124">
        <v>409</v>
      </c>
      <c r="F1386" s="24"/>
      <c r="G1386" s="74" t="s">
        <v>37</v>
      </c>
      <c r="H1386" s="29"/>
      <c r="I1386" s="17"/>
    </row>
    <row r="1387" spans="1:9" ht="15" thickBot="1" x14ac:dyDescent="0.35">
      <c r="A1387" s="276"/>
      <c r="B1387" s="266"/>
      <c r="C1387" s="124">
        <v>89.5</v>
      </c>
      <c r="D1387" s="124">
        <v>94</v>
      </c>
      <c r="E1387" s="124">
        <v>98.6</v>
      </c>
      <c r="F1387" s="24"/>
      <c r="G1387" s="74" t="s">
        <v>438</v>
      </c>
      <c r="H1387" s="29"/>
      <c r="I1387" s="17"/>
    </row>
    <row r="1388" spans="1:9" ht="18.600000000000001" customHeight="1" thickBot="1" x14ac:dyDescent="0.35">
      <c r="A1388" s="276"/>
      <c r="B1388" s="266"/>
      <c r="C1388" s="124">
        <v>46.8</v>
      </c>
      <c r="D1388" s="124">
        <v>49</v>
      </c>
      <c r="E1388" s="124">
        <v>51.6</v>
      </c>
      <c r="F1388" s="24"/>
      <c r="G1388" s="75" t="s">
        <v>306</v>
      </c>
      <c r="H1388" s="29"/>
      <c r="I1388" s="17"/>
    </row>
    <row r="1389" spans="1:9" ht="19.8" customHeight="1" thickBot="1" x14ac:dyDescent="0.35">
      <c r="A1389" s="276"/>
      <c r="B1389" s="266"/>
      <c r="C1389" s="124">
        <v>237.2</v>
      </c>
      <c r="D1389" s="124">
        <v>250</v>
      </c>
      <c r="E1389" s="124">
        <v>260</v>
      </c>
      <c r="F1389" s="24"/>
      <c r="G1389" s="74" t="s">
        <v>437</v>
      </c>
      <c r="H1389" s="30"/>
      <c r="I1389" s="17"/>
    </row>
    <row r="1390" spans="1:9" ht="20.399999999999999" customHeight="1" thickBot="1" x14ac:dyDescent="0.35">
      <c r="A1390" s="276"/>
      <c r="B1390" s="266"/>
      <c r="C1390" s="198">
        <v>21.5</v>
      </c>
      <c r="D1390" s="124"/>
      <c r="E1390" s="124"/>
      <c r="F1390" s="24"/>
      <c r="G1390" s="74" t="s">
        <v>35</v>
      </c>
      <c r="H1390" s="30"/>
      <c r="I1390" s="17"/>
    </row>
    <row r="1391" spans="1:9" ht="17.399999999999999" customHeight="1" thickBot="1" x14ac:dyDescent="0.35">
      <c r="A1391" s="276"/>
      <c r="B1391" s="266"/>
      <c r="C1391" s="124">
        <v>9.5</v>
      </c>
      <c r="D1391" s="124">
        <v>10</v>
      </c>
      <c r="E1391" s="124">
        <v>10.5</v>
      </c>
      <c r="F1391" s="24"/>
      <c r="G1391" s="74" t="s">
        <v>36</v>
      </c>
      <c r="H1391" s="30"/>
      <c r="I1391" s="17"/>
    </row>
    <row r="1392" spans="1:9" ht="15" thickBot="1" x14ac:dyDescent="0.35">
      <c r="A1392" s="276"/>
      <c r="B1392" s="266"/>
      <c r="C1392" s="124"/>
      <c r="D1392" s="124"/>
      <c r="E1392" s="124"/>
      <c r="F1392" s="24"/>
      <c r="G1392" s="76" t="s">
        <v>34</v>
      </c>
      <c r="H1392" s="30"/>
      <c r="I1392" s="17"/>
    </row>
    <row r="1393" spans="1:9" ht="24" customHeight="1" thickBot="1" x14ac:dyDescent="0.35">
      <c r="A1393" s="277"/>
      <c r="B1393" s="267"/>
      <c r="C1393" s="208">
        <f>SUM(C1385:C1392)</f>
        <v>901.59999999999991</v>
      </c>
      <c r="D1393" s="113">
        <f t="shared" ref="D1393:E1393" si="343">SUM(D1385:D1392)</f>
        <v>925.4</v>
      </c>
      <c r="E1393" s="113">
        <f t="shared" si="343"/>
        <v>968.7</v>
      </c>
      <c r="F1393" s="23"/>
      <c r="G1393" s="10" t="s">
        <v>38</v>
      </c>
      <c r="H1393" s="30"/>
      <c r="I1393" s="17"/>
    </row>
    <row r="1394" spans="1:9" ht="15" customHeight="1" thickBot="1" x14ac:dyDescent="0.35">
      <c r="A1394" s="276" t="s">
        <v>44</v>
      </c>
      <c r="B1394" s="265" t="s">
        <v>481</v>
      </c>
      <c r="C1394" s="124">
        <v>350.9</v>
      </c>
      <c r="D1394" s="124">
        <v>368</v>
      </c>
      <c r="E1394" s="124">
        <v>386.9</v>
      </c>
      <c r="F1394" s="24"/>
      <c r="G1394" s="74" t="s">
        <v>33</v>
      </c>
      <c r="H1394" s="29">
        <v>248209780</v>
      </c>
      <c r="I1394" s="17" t="s">
        <v>480</v>
      </c>
    </row>
    <row r="1395" spans="1:9" ht="24" customHeight="1" thickBot="1" x14ac:dyDescent="0.35">
      <c r="A1395" s="276"/>
      <c r="B1395" s="266"/>
      <c r="C1395" s="124">
        <v>559.1</v>
      </c>
      <c r="D1395" s="124">
        <v>587</v>
      </c>
      <c r="E1395" s="124">
        <v>616.4</v>
      </c>
      <c r="F1395" s="24"/>
      <c r="G1395" s="74" t="s">
        <v>37</v>
      </c>
      <c r="H1395" s="29"/>
      <c r="I1395" s="17"/>
    </row>
    <row r="1396" spans="1:9" ht="30.6" customHeight="1" thickBot="1" x14ac:dyDescent="0.35">
      <c r="A1396" s="276"/>
      <c r="B1396" s="266"/>
      <c r="C1396" s="124"/>
      <c r="D1396" s="124"/>
      <c r="E1396" s="124"/>
      <c r="F1396" s="24"/>
      <c r="G1396" s="74" t="s">
        <v>438</v>
      </c>
      <c r="H1396" s="29"/>
      <c r="I1396" s="17"/>
    </row>
    <row r="1397" spans="1:9" ht="20.399999999999999" customHeight="1" thickBot="1" x14ac:dyDescent="0.35">
      <c r="A1397" s="276"/>
      <c r="B1397" s="266"/>
      <c r="C1397" s="124">
        <v>72</v>
      </c>
      <c r="D1397" s="124">
        <v>75.599999999999994</v>
      </c>
      <c r="E1397" s="124">
        <v>79</v>
      </c>
      <c r="F1397" s="24"/>
      <c r="G1397" s="75" t="s">
        <v>306</v>
      </c>
      <c r="H1397" s="29"/>
      <c r="I1397" s="17"/>
    </row>
    <row r="1398" spans="1:9" ht="15" thickBot="1" x14ac:dyDescent="0.35">
      <c r="A1398" s="276"/>
      <c r="B1398" s="266"/>
      <c r="C1398" s="124"/>
      <c r="D1398" s="124"/>
      <c r="E1398" s="124"/>
      <c r="F1398" s="24"/>
      <c r="G1398" s="74" t="s">
        <v>437</v>
      </c>
      <c r="H1398" s="30"/>
      <c r="I1398" s="17"/>
    </row>
    <row r="1399" spans="1:9" ht="15" thickBot="1" x14ac:dyDescent="0.35">
      <c r="A1399" s="276"/>
      <c r="B1399" s="266"/>
      <c r="C1399" s="198">
        <v>33.299999999999997</v>
      </c>
      <c r="D1399" s="124"/>
      <c r="E1399" s="124"/>
      <c r="F1399" s="24"/>
      <c r="G1399" s="74" t="s">
        <v>35</v>
      </c>
      <c r="H1399" s="30"/>
      <c r="I1399" s="17"/>
    </row>
    <row r="1400" spans="1:9" ht="15" thickBot="1" x14ac:dyDescent="0.35">
      <c r="A1400" s="276"/>
      <c r="B1400" s="266"/>
      <c r="C1400" s="124">
        <v>21.3</v>
      </c>
      <c r="D1400" s="124">
        <v>22.4</v>
      </c>
      <c r="E1400" s="124">
        <v>23.5</v>
      </c>
      <c r="F1400" s="24"/>
      <c r="G1400" s="74" t="s">
        <v>36</v>
      </c>
      <c r="H1400" s="30"/>
      <c r="I1400" s="17"/>
    </row>
    <row r="1401" spans="1:9" ht="15" thickBot="1" x14ac:dyDescent="0.35">
      <c r="A1401" s="276"/>
      <c r="B1401" s="266"/>
      <c r="C1401" s="124"/>
      <c r="D1401" s="124"/>
      <c r="E1401" s="124"/>
      <c r="F1401" s="24"/>
      <c r="G1401" s="76" t="s">
        <v>34</v>
      </c>
      <c r="H1401" s="30"/>
      <c r="I1401" s="17"/>
    </row>
    <row r="1402" spans="1:9" ht="36" customHeight="1" thickBot="1" x14ac:dyDescent="0.35">
      <c r="A1402" s="277"/>
      <c r="B1402" s="267"/>
      <c r="C1402" s="208">
        <f>SUM(C1394:C1401)</f>
        <v>1036.5999999999999</v>
      </c>
      <c r="D1402" s="113">
        <f t="shared" ref="D1402:E1402" si="344">SUM(D1394:D1401)</f>
        <v>1053</v>
      </c>
      <c r="E1402" s="113">
        <f t="shared" si="344"/>
        <v>1105.8</v>
      </c>
      <c r="F1402" s="23"/>
      <c r="G1402" s="10" t="s">
        <v>38</v>
      </c>
      <c r="H1402" s="30"/>
      <c r="I1402" s="17"/>
    </row>
    <row r="1403" spans="1:9" ht="15" customHeight="1" thickBot="1" x14ac:dyDescent="0.35">
      <c r="A1403" s="276" t="s">
        <v>45</v>
      </c>
      <c r="B1403" s="265" t="s">
        <v>483</v>
      </c>
      <c r="C1403" s="124">
        <v>227.9</v>
      </c>
      <c r="D1403" s="124">
        <v>239.3</v>
      </c>
      <c r="E1403" s="124">
        <v>251</v>
      </c>
      <c r="F1403" s="24"/>
      <c r="G1403" s="74" t="s">
        <v>33</v>
      </c>
      <c r="H1403" s="29">
        <v>304377560</v>
      </c>
      <c r="I1403" s="17" t="s">
        <v>480</v>
      </c>
    </row>
    <row r="1404" spans="1:9" ht="15" thickBot="1" x14ac:dyDescent="0.35">
      <c r="A1404" s="276"/>
      <c r="B1404" s="266"/>
      <c r="C1404" s="124"/>
      <c r="D1404" s="124"/>
      <c r="E1404" s="124"/>
      <c r="F1404" s="24"/>
      <c r="G1404" s="74" t="s">
        <v>37</v>
      </c>
      <c r="H1404" s="29"/>
      <c r="I1404" s="17"/>
    </row>
    <row r="1405" spans="1:9" ht="15" thickBot="1" x14ac:dyDescent="0.35">
      <c r="A1405" s="276"/>
      <c r="B1405" s="266"/>
      <c r="C1405" s="124"/>
      <c r="D1405" s="124"/>
      <c r="E1405" s="124"/>
      <c r="F1405" s="24"/>
      <c r="G1405" s="74" t="s">
        <v>438</v>
      </c>
      <c r="H1405" s="29"/>
      <c r="I1405" s="17"/>
    </row>
    <row r="1406" spans="1:9" ht="15" thickBot="1" x14ac:dyDescent="0.35">
      <c r="A1406" s="276"/>
      <c r="B1406" s="266"/>
      <c r="C1406" s="124"/>
      <c r="D1406" s="124"/>
      <c r="E1406" s="124"/>
      <c r="F1406" s="24"/>
      <c r="G1406" s="75" t="s">
        <v>306</v>
      </c>
      <c r="H1406" s="29"/>
      <c r="I1406" s="17"/>
    </row>
    <row r="1407" spans="1:9" ht="15" thickBot="1" x14ac:dyDescent="0.35">
      <c r="A1407" s="276"/>
      <c r="B1407" s="266"/>
      <c r="C1407" s="124"/>
      <c r="D1407" s="124"/>
      <c r="E1407" s="124"/>
      <c r="F1407" s="24"/>
      <c r="G1407" s="74" t="s">
        <v>437</v>
      </c>
      <c r="H1407" s="30"/>
      <c r="I1407" s="17"/>
    </row>
    <row r="1408" spans="1:9" ht="15" thickBot="1" x14ac:dyDescent="0.35">
      <c r="A1408" s="276"/>
      <c r="B1408" s="266"/>
      <c r="C1408" s="198">
        <v>2.7</v>
      </c>
      <c r="D1408" s="124"/>
      <c r="E1408" s="124"/>
      <c r="F1408" s="24"/>
      <c r="G1408" s="74" t="s">
        <v>35</v>
      </c>
      <c r="H1408" s="30"/>
      <c r="I1408" s="17"/>
    </row>
    <row r="1409" spans="1:9" ht="15" thickBot="1" x14ac:dyDescent="0.35">
      <c r="A1409" s="276"/>
      <c r="B1409" s="266"/>
      <c r="C1409" s="124"/>
      <c r="D1409" s="124"/>
      <c r="E1409" s="124"/>
      <c r="F1409" s="24"/>
      <c r="G1409" s="74" t="s">
        <v>36</v>
      </c>
      <c r="H1409" s="30"/>
      <c r="I1409" s="17"/>
    </row>
    <row r="1410" spans="1:9" ht="15" thickBot="1" x14ac:dyDescent="0.35">
      <c r="A1410" s="276"/>
      <c r="B1410" s="266"/>
      <c r="C1410" s="124"/>
      <c r="D1410" s="124"/>
      <c r="E1410" s="124"/>
      <c r="F1410" s="24"/>
      <c r="G1410" s="76" t="s">
        <v>34</v>
      </c>
      <c r="H1410" s="30"/>
      <c r="I1410" s="17"/>
    </row>
    <row r="1411" spans="1:9" ht="32.4" customHeight="1" thickBot="1" x14ac:dyDescent="0.35">
      <c r="A1411" s="277"/>
      <c r="B1411" s="267"/>
      <c r="C1411" s="208">
        <f>SUM(C1403:C1410)</f>
        <v>230.6</v>
      </c>
      <c r="D1411" s="113">
        <f t="shared" ref="D1411:E1411" si="345">SUM(D1403:D1410)</f>
        <v>239.3</v>
      </c>
      <c r="E1411" s="113">
        <f t="shared" si="345"/>
        <v>251</v>
      </c>
      <c r="F1411" s="23"/>
      <c r="G1411" s="10" t="s">
        <v>38</v>
      </c>
      <c r="H1411" s="30"/>
      <c r="I1411" s="17"/>
    </row>
    <row r="1412" spans="1:9" ht="15" customHeight="1" thickBot="1" x14ac:dyDescent="0.35">
      <c r="A1412" s="276" t="s">
        <v>47</v>
      </c>
      <c r="B1412" s="265" t="s">
        <v>482</v>
      </c>
      <c r="C1412" s="124">
        <v>3139.3</v>
      </c>
      <c r="D1412" s="124">
        <v>3296.3</v>
      </c>
      <c r="E1412" s="124">
        <v>3461</v>
      </c>
      <c r="F1412" s="24"/>
      <c r="G1412" s="74" t="s">
        <v>33</v>
      </c>
      <c r="H1412" s="29">
        <v>300601541</v>
      </c>
      <c r="I1412" s="17" t="s">
        <v>480</v>
      </c>
    </row>
    <row r="1413" spans="1:9" ht="15" thickBot="1" x14ac:dyDescent="0.35">
      <c r="A1413" s="276"/>
      <c r="B1413" s="266"/>
      <c r="C1413" s="124">
        <v>1122</v>
      </c>
      <c r="D1413" s="124">
        <v>1178.0999999999999</v>
      </c>
      <c r="E1413" s="124">
        <v>1237</v>
      </c>
      <c r="F1413" s="24"/>
      <c r="G1413" s="74" t="s">
        <v>37</v>
      </c>
      <c r="H1413" s="29"/>
      <c r="I1413" s="17"/>
    </row>
    <row r="1414" spans="1:9" ht="15" thickBot="1" x14ac:dyDescent="0.35">
      <c r="A1414" s="276"/>
      <c r="B1414" s="266"/>
      <c r="C1414" s="124"/>
      <c r="D1414" s="124"/>
      <c r="E1414" s="124"/>
      <c r="F1414" s="24"/>
      <c r="G1414" s="74" t="s">
        <v>438</v>
      </c>
      <c r="H1414" s="29"/>
      <c r="I1414" s="17"/>
    </row>
    <row r="1415" spans="1:9" ht="28.2" customHeight="1" thickBot="1" x14ac:dyDescent="0.35">
      <c r="A1415" s="276"/>
      <c r="B1415" s="266"/>
      <c r="C1415" s="124">
        <v>149</v>
      </c>
      <c r="D1415" s="124">
        <v>156</v>
      </c>
      <c r="E1415" s="124">
        <v>164</v>
      </c>
      <c r="F1415" s="24"/>
      <c r="G1415" s="75" t="s">
        <v>306</v>
      </c>
      <c r="H1415" s="29"/>
      <c r="I1415" s="17"/>
    </row>
    <row r="1416" spans="1:9" ht="15" thickBot="1" x14ac:dyDescent="0.35">
      <c r="A1416" s="276"/>
      <c r="B1416" s="266"/>
      <c r="C1416" s="124"/>
      <c r="D1416" s="124"/>
      <c r="E1416" s="124"/>
      <c r="F1416" s="24"/>
      <c r="G1416" s="74" t="s">
        <v>437</v>
      </c>
      <c r="H1416" s="30"/>
      <c r="I1416" s="17"/>
    </row>
    <row r="1417" spans="1:9" ht="15" thickBot="1" x14ac:dyDescent="0.35">
      <c r="A1417" s="276"/>
      <c r="B1417" s="266"/>
      <c r="C1417" s="198">
        <v>174.9</v>
      </c>
      <c r="D1417" s="124">
        <v>9.1999999999999993</v>
      </c>
      <c r="E1417" s="124">
        <v>9.6999999999999993</v>
      </c>
      <c r="F1417" s="24"/>
      <c r="G1417" s="74" t="s">
        <v>35</v>
      </c>
      <c r="H1417" s="30"/>
      <c r="I1417" s="17"/>
    </row>
    <row r="1418" spans="1:9" ht="15" thickBot="1" x14ac:dyDescent="0.35">
      <c r="A1418" s="276"/>
      <c r="B1418" s="266"/>
      <c r="C1418" s="124">
        <v>18.100000000000001</v>
      </c>
      <c r="D1418" s="124">
        <v>19</v>
      </c>
      <c r="E1418" s="124">
        <v>20</v>
      </c>
      <c r="F1418" s="24"/>
      <c r="G1418" s="74" t="s">
        <v>36</v>
      </c>
      <c r="H1418" s="30"/>
      <c r="I1418" s="17"/>
    </row>
    <row r="1419" spans="1:9" ht="15" thickBot="1" x14ac:dyDescent="0.35">
      <c r="A1419" s="276"/>
      <c r="B1419" s="266"/>
      <c r="C1419" s="124"/>
      <c r="D1419" s="124"/>
      <c r="E1419" s="124"/>
      <c r="F1419" s="24"/>
      <c r="G1419" s="76" t="s">
        <v>34</v>
      </c>
      <c r="H1419" s="30"/>
      <c r="I1419" s="17"/>
    </row>
    <row r="1420" spans="1:9" ht="30" customHeight="1" thickBot="1" x14ac:dyDescent="0.35">
      <c r="A1420" s="277"/>
      <c r="B1420" s="267"/>
      <c r="C1420" s="208">
        <f>SUM(C1412:C1419)</f>
        <v>4603.3</v>
      </c>
      <c r="D1420" s="113">
        <f t="shared" ref="D1420:E1420" si="346">SUM(D1412:D1419)</f>
        <v>4658.5999999999995</v>
      </c>
      <c r="E1420" s="113">
        <f t="shared" si="346"/>
        <v>4891.7</v>
      </c>
      <c r="F1420" s="23"/>
      <c r="G1420" s="10" t="s">
        <v>38</v>
      </c>
      <c r="H1420" s="30"/>
      <c r="I1420" s="17"/>
    </row>
    <row r="1421" spans="1:9" ht="20.399999999999999" customHeight="1" thickBot="1" x14ac:dyDescent="0.35">
      <c r="A1421" s="276" t="s">
        <v>49</v>
      </c>
      <c r="B1421" s="265" t="s">
        <v>484</v>
      </c>
      <c r="C1421" s="124">
        <v>1338.8</v>
      </c>
      <c r="D1421" s="124">
        <v>1405.7</v>
      </c>
      <c r="E1421" s="124">
        <v>1476</v>
      </c>
      <c r="F1421" s="24"/>
      <c r="G1421" s="74" t="s">
        <v>33</v>
      </c>
      <c r="H1421" s="29">
        <v>288724610</v>
      </c>
      <c r="I1421" s="17" t="s">
        <v>480</v>
      </c>
    </row>
    <row r="1422" spans="1:9" ht="24" customHeight="1" thickBot="1" x14ac:dyDescent="0.35">
      <c r="A1422" s="276"/>
      <c r="B1422" s="266"/>
      <c r="C1422" s="124"/>
      <c r="D1422" s="124"/>
      <c r="E1422" s="124"/>
      <c r="F1422" s="24"/>
      <c r="G1422" s="74" t="s">
        <v>37</v>
      </c>
      <c r="H1422" s="29"/>
      <c r="I1422" s="17"/>
    </row>
    <row r="1423" spans="1:9" ht="20.399999999999999" customHeight="1" thickBot="1" x14ac:dyDescent="0.35">
      <c r="A1423" s="276"/>
      <c r="B1423" s="266"/>
      <c r="C1423" s="124"/>
      <c r="D1423" s="124"/>
      <c r="E1423" s="124"/>
      <c r="F1423" s="24"/>
      <c r="G1423" s="74" t="s">
        <v>438</v>
      </c>
      <c r="H1423" s="29"/>
      <c r="I1423" s="17"/>
    </row>
    <row r="1424" spans="1:9" ht="20.399999999999999" customHeight="1" thickBot="1" x14ac:dyDescent="0.35">
      <c r="A1424" s="276"/>
      <c r="B1424" s="266"/>
      <c r="C1424" s="124"/>
      <c r="D1424" s="124"/>
      <c r="E1424" s="124"/>
      <c r="F1424" s="24"/>
      <c r="G1424" s="75" t="s">
        <v>306</v>
      </c>
      <c r="H1424" s="29"/>
      <c r="I1424" s="17"/>
    </row>
    <row r="1425" spans="1:9" ht="15" thickBot="1" x14ac:dyDescent="0.35">
      <c r="A1425" s="276"/>
      <c r="B1425" s="266"/>
      <c r="C1425" s="124"/>
      <c r="D1425" s="124"/>
      <c r="E1425" s="124"/>
      <c r="F1425" s="24"/>
      <c r="G1425" s="74" t="s">
        <v>437</v>
      </c>
      <c r="H1425" s="30"/>
      <c r="I1425" s="17"/>
    </row>
    <row r="1426" spans="1:9" ht="25.2" customHeight="1" thickBot="1" x14ac:dyDescent="0.35">
      <c r="A1426" s="276"/>
      <c r="B1426" s="266"/>
      <c r="C1426" s="124">
        <v>310.2</v>
      </c>
      <c r="D1426" s="124">
        <v>325.7</v>
      </c>
      <c r="E1426" s="124">
        <v>342</v>
      </c>
      <c r="F1426" s="24"/>
      <c r="G1426" s="74" t="s">
        <v>35</v>
      </c>
      <c r="H1426" s="30"/>
      <c r="I1426" s="17"/>
    </row>
    <row r="1427" spans="1:9" ht="22.8" customHeight="1" thickBot="1" x14ac:dyDescent="0.35">
      <c r="A1427" s="276"/>
      <c r="B1427" s="266"/>
      <c r="C1427" s="124"/>
      <c r="D1427" s="124"/>
      <c r="E1427" s="124"/>
      <c r="F1427" s="24"/>
      <c r="G1427" s="74" t="s">
        <v>36</v>
      </c>
      <c r="H1427" s="30"/>
      <c r="I1427" s="17"/>
    </row>
    <row r="1428" spans="1:9" ht="15" thickBot="1" x14ac:dyDescent="0.35">
      <c r="A1428" s="276"/>
      <c r="B1428" s="266"/>
      <c r="C1428" s="124"/>
      <c r="D1428" s="124"/>
      <c r="E1428" s="124"/>
      <c r="F1428" s="24"/>
      <c r="G1428" s="76" t="s">
        <v>34</v>
      </c>
      <c r="H1428" s="30"/>
      <c r="I1428" s="17"/>
    </row>
    <row r="1429" spans="1:9" ht="22.2" customHeight="1" thickBot="1" x14ac:dyDescent="0.35">
      <c r="A1429" s="277"/>
      <c r="B1429" s="267"/>
      <c r="C1429" s="113">
        <f>SUM(C1421:C1428)</f>
        <v>1649</v>
      </c>
      <c r="D1429" s="113">
        <f t="shared" ref="D1429:E1429" si="347">SUM(D1421:D1428)</f>
        <v>1731.4</v>
      </c>
      <c r="E1429" s="113">
        <f t="shared" si="347"/>
        <v>1818</v>
      </c>
      <c r="F1429" s="23"/>
      <c r="G1429" s="10" t="s">
        <v>38</v>
      </c>
      <c r="H1429" s="30"/>
      <c r="I1429" s="17"/>
    </row>
    <row r="1430" spans="1:9" ht="15" customHeight="1" thickBot="1" x14ac:dyDescent="0.35">
      <c r="A1430" s="276" t="s">
        <v>336</v>
      </c>
      <c r="B1430" s="265" t="s">
        <v>485</v>
      </c>
      <c r="C1430" s="124"/>
      <c r="D1430" s="124"/>
      <c r="E1430" s="124"/>
      <c r="F1430" s="24"/>
      <c r="G1430" s="74" t="s">
        <v>33</v>
      </c>
      <c r="H1430" s="29">
        <v>288724610</v>
      </c>
      <c r="I1430" s="17" t="s">
        <v>480</v>
      </c>
    </row>
    <row r="1431" spans="1:9" ht="15" thickBot="1" x14ac:dyDescent="0.35">
      <c r="A1431" s="276"/>
      <c r="B1431" s="266"/>
      <c r="C1431" s="124"/>
      <c r="D1431" s="124"/>
      <c r="E1431" s="124"/>
      <c r="F1431" s="24"/>
      <c r="G1431" s="74" t="s">
        <v>37</v>
      </c>
      <c r="H1431" s="29"/>
      <c r="I1431" s="17"/>
    </row>
    <row r="1432" spans="1:9" ht="15" thickBot="1" x14ac:dyDescent="0.35">
      <c r="A1432" s="276"/>
      <c r="B1432" s="266"/>
      <c r="C1432" s="124"/>
      <c r="D1432" s="124"/>
      <c r="E1432" s="124"/>
      <c r="F1432" s="24"/>
      <c r="G1432" s="74" t="s">
        <v>438</v>
      </c>
      <c r="H1432" s="29"/>
      <c r="I1432" s="17"/>
    </row>
    <row r="1433" spans="1:9" ht="15" thickBot="1" x14ac:dyDescent="0.35">
      <c r="A1433" s="276"/>
      <c r="B1433" s="266"/>
      <c r="C1433" s="124"/>
      <c r="D1433" s="124"/>
      <c r="E1433" s="124"/>
      <c r="F1433" s="24"/>
      <c r="G1433" s="75" t="s">
        <v>306</v>
      </c>
      <c r="H1433" s="29"/>
      <c r="I1433" s="17"/>
    </row>
    <row r="1434" spans="1:9" ht="15" thickBot="1" x14ac:dyDescent="0.35">
      <c r="A1434" s="276"/>
      <c r="B1434" s="266"/>
      <c r="C1434" s="124"/>
      <c r="D1434" s="124"/>
      <c r="E1434" s="124"/>
      <c r="F1434" s="24"/>
      <c r="G1434" s="74" t="s">
        <v>437</v>
      </c>
      <c r="H1434" s="30"/>
      <c r="I1434" s="17"/>
    </row>
    <row r="1435" spans="1:9" ht="15" thickBot="1" x14ac:dyDescent="0.35">
      <c r="A1435" s="276"/>
      <c r="B1435" s="266"/>
      <c r="C1435" s="124">
        <v>37.5</v>
      </c>
      <c r="D1435" s="124">
        <v>39</v>
      </c>
      <c r="E1435" s="124">
        <v>41</v>
      </c>
      <c r="F1435" s="24"/>
      <c r="G1435" s="74" t="s">
        <v>35</v>
      </c>
      <c r="H1435" s="30"/>
      <c r="I1435" s="17"/>
    </row>
    <row r="1436" spans="1:9" ht="15" thickBot="1" x14ac:dyDescent="0.35">
      <c r="A1436" s="276"/>
      <c r="B1436" s="266"/>
      <c r="C1436" s="124"/>
      <c r="D1436" s="124"/>
      <c r="E1436" s="124"/>
      <c r="F1436" s="24"/>
      <c r="G1436" s="74" t="s">
        <v>36</v>
      </c>
      <c r="H1436" s="30"/>
      <c r="I1436" s="17"/>
    </row>
    <row r="1437" spans="1:9" ht="15" thickBot="1" x14ac:dyDescent="0.35">
      <c r="A1437" s="276"/>
      <c r="B1437" s="266"/>
      <c r="C1437" s="124"/>
      <c r="D1437" s="124"/>
      <c r="E1437" s="124"/>
      <c r="F1437" s="24"/>
      <c r="G1437" s="76" t="s">
        <v>34</v>
      </c>
      <c r="H1437" s="30"/>
      <c r="I1437" s="17"/>
    </row>
    <row r="1438" spans="1:9" ht="34.799999999999997" customHeight="1" thickBot="1" x14ac:dyDescent="0.35">
      <c r="A1438" s="277"/>
      <c r="B1438" s="267"/>
      <c r="C1438" s="113">
        <f>SUM(C1430:C1437)</f>
        <v>37.5</v>
      </c>
      <c r="D1438" s="113">
        <f t="shared" ref="D1438:E1438" si="348">SUM(D1430:D1437)</f>
        <v>39</v>
      </c>
      <c r="E1438" s="113">
        <f t="shared" si="348"/>
        <v>41</v>
      </c>
      <c r="F1438" s="23"/>
      <c r="G1438" s="10" t="s">
        <v>38</v>
      </c>
      <c r="H1438" s="30"/>
      <c r="I1438" s="17"/>
    </row>
    <row r="1439" spans="1:9" ht="15" customHeight="1" thickBot="1" x14ac:dyDescent="0.35">
      <c r="A1439" s="276" t="s">
        <v>393</v>
      </c>
      <c r="B1439" s="265" t="s">
        <v>486</v>
      </c>
      <c r="C1439" s="124">
        <v>235</v>
      </c>
      <c r="D1439" s="124">
        <v>246.8</v>
      </c>
      <c r="E1439" s="124">
        <v>259.10000000000002</v>
      </c>
      <c r="F1439" s="24"/>
      <c r="G1439" s="74" t="s">
        <v>33</v>
      </c>
      <c r="H1439" s="29">
        <v>288724610</v>
      </c>
      <c r="I1439" s="17" t="s">
        <v>487</v>
      </c>
    </row>
    <row r="1440" spans="1:9" ht="10.8" customHeight="1" thickBot="1" x14ac:dyDescent="0.35">
      <c r="A1440" s="276"/>
      <c r="B1440" s="266"/>
      <c r="C1440" s="124"/>
      <c r="D1440" s="124"/>
      <c r="E1440" s="124"/>
      <c r="F1440" s="24"/>
      <c r="G1440" s="74" t="s">
        <v>37</v>
      </c>
      <c r="H1440" s="29"/>
      <c r="I1440" s="17"/>
    </row>
    <row r="1441" spans="1:9" ht="13.8" customHeight="1" thickBot="1" x14ac:dyDescent="0.35">
      <c r="A1441" s="276"/>
      <c r="B1441" s="266"/>
      <c r="C1441" s="124"/>
      <c r="D1441" s="124"/>
      <c r="E1441" s="124"/>
      <c r="F1441" s="24"/>
      <c r="G1441" s="74" t="s">
        <v>438</v>
      </c>
      <c r="H1441" s="29"/>
      <c r="I1441" s="17"/>
    </row>
    <row r="1442" spans="1:9" ht="15" thickBot="1" x14ac:dyDescent="0.35">
      <c r="A1442" s="276"/>
      <c r="B1442" s="266"/>
      <c r="C1442" s="124"/>
      <c r="D1442" s="124"/>
      <c r="E1442" s="124"/>
      <c r="F1442" s="24"/>
      <c r="G1442" s="75" t="s">
        <v>306</v>
      </c>
      <c r="H1442" s="29"/>
      <c r="I1442" s="17"/>
    </row>
    <row r="1443" spans="1:9" ht="12.6" customHeight="1" thickBot="1" x14ac:dyDescent="0.35">
      <c r="A1443" s="276"/>
      <c r="B1443" s="266"/>
      <c r="C1443" s="124"/>
      <c r="D1443" s="124"/>
      <c r="E1443" s="124"/>
      <c r="F1443" s="24"/>
      <c r="G1443" s="74" t="s">
        <v>437</v>
      </c>
      <c r="H1443" s="30"/>
      <c r="I1443" s="17"/>
    </row>
    <row r="1444" spans="1:9" ht="10.8" customHeight="1" thickBot="1" x14ac:dyDescent="0.35">
      <c r="A1444" s="276"/>
      <c r="B1444" s="266"/>
      <c r="C1444" s="198">
        <v>429.6</v>
      </c>
      <c r="D1444" s="124">
        <v>277.39999999999998</v>
      </c>
      <c r="E1444" s="124">
        <v>291.3</v>
      </c>
      <c r="F1444" s="24"/>
      <c r="G1444" s="74" t="s">
        <v>35</v>
      </c>
      <c r="H1444" s="30"/>
      <c r="I1444" s="17"/>
    </row>
    <row r="1445" spans="1:9" ht="15" thickBot="1" x14ac:dyDescent="0.35">
      <c r="A1445" s="276"/>
      <c r="B1445" s="266"/>
      <c r="C1445" s="124"/>
      <c r="D1445" s="124"/>
      <c r="E1445" s="124"/>
      <c r="F1445" s="24"/>
      <c r="G1445" s="74" t="s">
        <v>36</v>
      </c>
      <c r="H1445" s="30"/>
      <c r="I1445" s="17"/>
    </row>
    <row r="1446" spans="1:9" ht="15" thickBot="1" x14ac:dyDescent="0.35">
      <c r="A1446" s="276"/>
      <c r="B1446" s="266"/>
      <c r="C1446" s="124"/>
      <c r="D1446" s="124"/>
      <c r="E1446" s="124"/>
      <c r="F1446" s="24"/>
      <c r="G1446" s="76" t="s">
        <v>34</v>
      </c>
      <c r="H1446" s="30"/>
      <c r="I1446" s="17"/>
    </row>
    <row r="1447" spans="1:9" ht="15" customHeight="1" thickBot="1" x14ac:dyDescent="0.35">
      <c r="A1447" s="277"/>
      <c r="B1447" s="267"/>
      <c r="C1447" s="208">
        <f>SUM(C1439:C1446)</f>
        <v>664.6</v>
      </c>
      <c r="D1447" s="113">
        <f t="shared" ref="D1447:E1447" si="349">SUM(D1439:D1446)</f>
        <v>524.20000000000005</v>
      </c>
      <c r="E1447" s="113">
        <f t="shared" si="349"/>
        <v>550.40000000000009</v>
      </c>
      <c r="F1447" s="23"/>
      <c r="G1447" s="10" t="s">
        <v>38</v>
      </c>
      <c r="H1447" s="30"/>
      <c r="I1447" s="17"/>
    </row>
    <row r="1448" spans="1:9" ht="15" customHeight="1" thickBot="1" x14ac:dyDescent="0.35">
      <c r="A1448" s="276" t="s">
        <v>476</v>
      </c>
      <c r="B1448" s="265" t="s">
        <v>135</v>
      </c>
      <c r="C1448" s="124">
        <v>1611.2</v>
      </c>
      <c r="D1448" s="124">
        <v>1691.8</v>
      </c>
      <c r="E1448" s="124">
        <v>1776.3</v>
      </c>
      <c r="F1448" s="24"/>
      <c r="G1448" s="74" t="s">
        <v>33</v>
      </c>
      <c r="H1448" s="29">
        <v>288724610</v>
      </c>
      <c r="I1448" s="17" t="s">
        <v>478</v>
      </c>
    </row>
    <row r="1449" spans="1:9" ht="15" thickBot="1" x14ac:dyDescent="0.35">
      <c r="A1449" s="276"/>
      <c r="B1449" s="266"/>
      <c r="C1449" s="124">
        <v>3002.9</v>
      </c>
      <c r="D1449" s="124">
        <v>3153</v>
      </c>
      <c r="E1449" s="124">
        <v>3310</v>
      </c>
      <c r="F1449" s="24"/>
      <c r="G1449" s="74" t="s">
        <v>37</v>
      </c>
      <c r="H1449" s="29"/>
      <c r="I1449" s="17"/>
    </row>
    <row r="1450" spans="1:9" ht="15" thickBot="1" x14ac:dyDescent="0.35">
      <c r="A1450" s="276"/>
      <c r="B1450" s="266"/>
      <c r="C1450" s="124"/>
      <c r="D1450" s="124"/>
      <c r="E1450" s="124"/>
      <c r="F1450" s="24"/>
      <c r="G1450" s="74" t="s">
        <v>438</v>
      </c>
      <c r="H1450" s="29"/>
      <c r="I1450" s="17"/>
    </row>
    <row r="1451" spans="1:9" ht="15" thickBot="1" x14ac:dyDescent="0.35">
      <c r="A1451" s="276"/>
      <c r="B1451" s="266"/>
      <c r="C1451" s="124"/>
      <c r="D1451" s="124"/>
      <c r="E1451" s="124"/>
      <c r="F1451" s="24"/>
      <c r="G1451" s="75" t="s">
        <v>306</v>
      </c>
      <c r="H1451" s="29"/>
      <c r="I1451" s="17"/>
    </row>
    <row r="1452" spans="1:9" ht="15" thickBot="1" x14ac:dyDescent="0.35">
      <c r="A1452" s="276"/>
      <c r="B1452" s="266"/>
      <c r="C1452" s="124"/>
      <c r="D1452" s="124"/>
      <c r="E1452" s="124"/>
      <c r="F1452" s="24"/>
      <c r="G1452" s="74" t="s">
        <v>437</v>
      </c>
      <c r="H1452" s="30"/>
      <c r="I1452" s="17"/>
    </row>
    <row r="1453" spans="1:9" ht="15" thickBot="1" x14ac:dyDescent="0.35">
      <c r="A1453" s="276"/>
      <c r="B1453" s="266"/>
      <c r="C1453" s="124">
        <v>111.6</v>
      </c>
      <c r="D1453" s="124">
        <v>117.2</v>
      </c>
      <c r="E1453" s="124">
        <v>123</v>
      </c>
      <c r="F1453" s="24"/>
      <c r="G1453" s="74" t="s">
        <v>35</v>
      </c>
      <c r="H1453" s="30"/>
      <c r="I1453" s="17"/>
    </row>
    <row r="1454" spans="1:9" ht="15" thickBot="1" x14ac:dyDescent="0.35">
      <c r="A1454" s="276"/>
      <c r="B1454" s="266"/>
      <c r="C1454" s="124"/>
      <c r="D1454" s="124"/>
      <c r="E1454" s="124"/>
      <c r="F1454" s="24"/>
      <c r="G1454" s="74" t="s">
        <v>36</v>
      </c>
      <c r="H1454" s="30"/>
      <c r="I1454" s="17"/>
    </row>
    <row r="1455" spans="1:9" ht="15" thickBot="1" x14ac:dyDescent="0.35">
      <c r="A1455" s="276"/>
      <c r="B1455" s="266"/>
      <c r="C1455" s="124"/>
      <c r="D1455" s="124"/>
      <c r="E1455" s="124"/>
      <c r="F1455" s="24"/>
      <c r="G1455" s="76" t="s">
        <v>34</v>
      </c>
      <c r="H1455" s="30"/>
      <c r="I1455" s="17"/>
    </row>
    <row r="1456" spans="1:9" ht="15" thickBot="1" x14ac:dyDescent="0.35">
      <c r="A1456" s="277"/>
      <c r="B1456" s="267"/>
      <c r="C1456" s="113">
        <f>SUM(C1448:C1455)</f>
        <v>4725.7000000000007</v>
      </c>
      <c r="D1456" s="113">
        <f t="shared" ref="D1456:E1456" si="350">SUM(D1448:D1455)</f>
        <v>4962</v>
      </c>
      <c r="E1456" s="113">
        <f t="shared" si="350"/>
        <v>5209.3</v>
      </c>
      <c r="F1456" s="23"/>
      <c r="G1456" s="10" t="s">
        <v>38</v>
      </c>
      <c r="H1456" s="30"/>
      <c r="I1456" s="17"/>
    </row>
    <row r="1457" spans="1:10" ht="15" thickBot="1" x14ac:dyDescent="0.35">
      <c r="A1457" s="19"/>
      <c r="B1457" s="25" t="s">
        <v>105</v>
      </c>
      <c r="C1457" s="145"/>
      <c r="D1457" s="145"/>
      <c r="E1457" s="145"/>
      <c r="F1457" s="9"/>
      <c r="G1457" s="10"/>
      <c r="H1457" s="29"/>
      <c r="I1457" s="29"/>
    </row>
    <row r="1458" spans="1:10" ht="27" thickBot="1" x14ac:dyDescent="0.35">
      <c r="A1458" s="33" t="s">
        <v>30</v>
      </c>
      <c r="B1458" s="34" t="s">
        <v>475</v>
      </c>
      <c r="C1458" s="187"/>
      <c r="D1458" s="187"/>
      <c r="E1458" s="187"/>
      <c r="F1458" s="36" t="s">
        <v>127</v>
      </c>
      <c r="G1458" s="34"/>
      <c r="H1458" s="35"/>
      <c r="I1458" s="35"/>
    </row>
    <row r="1459" spans="1:10" ht="28.5" customHeight="1" thickBot="1" x14ac:dyDescent="0.35">
      <c r="A1459" s="37" t="s">
        <v>51</v>
      </c>
      <c r="B1459" s="38" t="s">
        <v>139</v>
      </c>
      <c r="C1459" s="188"/>
      <c r="D1459" s="188"/>
      <c r="E1459" s="188"/>
      <c r="F1459" s="40" t="s">
        <v>138</v>
      </c>
      <c r="G1459" s="38"/>
      <c r="H1459" s="39"/>
      <c r="I1459" s="39"/>
    </row>
    <row r="1460" spans="1:10" ht="15" customHeight="1" thickBot="1" x14ac:dyDescent="0.35">
      <c r="A1460" s="276" t="s">
        <v>54</v>
      </c>
      <c r="B1460" s="265" t="s">
        <v>488</v>
      </c>
      <c r="C1460" s="124">
        <v>300</v>
      </c>
      <c r="D1460" s="124">
        <v>315</v>
      </c>
      <c r="E1460" s="124">
        <v>330</v>
      </c>
      <c r="F1460" s="24"/>
      <c r="G1460" s="74" t="s">
        <v>33</v>
      </c>
      <c r="H1460" s="29">
        <v>288724610</v>
      </c>
      <c r="I1460" s="17" t="s">
        <v>478</v>
      </c>
      <c r="J1460" s="150"/>
    </row>
    <row r="1461" spans="1:10" ht="15" thickBot="1" x14ac:dyDescent="0.35">
      <c r="A1461" s="276"/>
      <c r="B1461" s="266"/>
      <c r="C1461" s="124">
        <v>172.3</v>
      </c>
      <c r="D1461" s="124">
        <v>180.9</v>
      </c>
      <c r="E1461" s="124">
        <v>190</v>
      </c>
      <c r="F1461" s="24"/>
      <c r="G1461" s="74" t="s">
        <v>37</v>
      </c>
      <c r="H1461" s="29"/>
      <c r="I1461" s="17"/>
      <c r="J1461" s="150"/>
    </row>
    <row r="1462" spans="1:10" ht="15" thickBot="1" x14ac:dyDescent="0.35">
      <c r="A1462" s="276"/>
      <c r="B1462" s="266"/>
      <c r="C1462" s="124"/>
      <c r="D1462" s="124"/>
      <c r="E1462" s="124"/>
      <c r="F1462" s="24"/>
      <c r="G1462" s="74" t="s">
        <v>438</v>
      </c>
      <c r="H1462" s="29"/>
      <c r="I1462" s="17"/>
    </row>
    <row r="1463" spans="1:10" ht="15" thickBot="1" x14ac:dyDescent="0.35">
      <c r="A1463" s="276"/>
      <c r="B1463" s="266"/>
      <c r="C1463" s="124"/>
      <c r="D1463" s="124"/>
      <c r="E1463" s="124"/>
      <c r="F1463" s="24"/>
      <c r="G1463" s="75" t="s">
        <v>306</v>
      </c>
      <c r="H1463" s="29"/>
      <c r="I1463" s="17"/>
      <c r="J1463" s="150"/>
    </row>
    <row r="1464" spans="1:10" ht="15" thickBot="1" x14ac:dyDescent="0.35">
      <c r="A1464" s="276"/>
      <c r="B1464" s="266"/>
      <c r="C1464" s="124"/>
      <c r="D1464" s="124"/>
      <c r="E1464" s="124"/>
      <c r="F1464" s="24"/>
      <c r="G1464" s="74" t="s">
        <v>437</v>
      </c>
      <c r="H1464" s="30"/>
      <c r="I1464" s="17"/>
      <c r="J1464" s="150"/>
    </row>
    <row r="1465" spans="1:10" ht="15" thickBot="1" x14ac:dyDescent="0.35">
      <c r="A1465" s="276"/>
      <c r="B1465" s="266"/>
      <c r="C1465" s="124"/>
      <c r="D1465" s="124"/>
      <c r="E1465" s="124"/>
      <c r="F1465" s="24"/>
      <c r="G1465" s="74" t="s">
        <v>35</v>
      </c>
      <c r="H1465" s="30"/>
      <c r="I1465" s="17"/>
      <c r="J1465" s="150"/>
    </row>
    <row r="1466" spans="1:10" ht="15" thickBot="1" x14ac:dyDescent="0.35">
      <c r="A1466" s="276"/>
      <c r="B1466" s="266"/>
      <c r="C1466" s="124"/>
      <c r="D1466" s="124"/>
      <c r="E1466" s="124"/>
      <c r="F1466" s="24"/>
      <c r="G1466" s="74" t="s">
        <v>36</v>
      </c>
      <c r="H1466" s="30"/>
      <c r="I1466" s="17"/>
      <c r="J1466" s="150"/>
    </row>
    <row r="1467" spans="1:10" ht="15" thickBot="1" x14ac:dyDescent="0.35">
      <c r="A1467" s="276"/>
      <c r="B1467" s="266"/>
      <c r="C1467" s="124"/>
      <c r="D1467" s="124"/>
      <c r="E1467" s="124"/>
      <c r="F1467" s="24"/>
      <c r="G1467" s="76" t="s">
        <v>34</v>
      </c>
      <c r="H1467" s="30"/>
      <c r="I1467" s="17"/>
      <c r="J1467" s="150"/>
    </row>
    <row r="1468" spans="1:10" ht="15" thickBot="1" x14ac:dyDescent="0.35">
      <c r="A1468" s="277"/>
      <c r="B1468" s="267"/>
      <c r="C1468" s="113">
        <f>SUM(C1460:C1467)</f>
        <v>472.3</v>
      </c>
      <c r="D1468" s="113">
        <f t="shared" ref="D1468:E1468" si="351">SUM(D1460:D1467)</f>
        <v>495.9</v>
      </c>
      <c r="E1468" s="113">
        <f t="shared" si="351"/>
        <v>520</v>
      </c>
      <c r="F1468" s="23"/>
      <c r="G1468" s="10" t="s">
        <v>38</v>
      </c>
      <c r="H1468" s="30"/>
      <c r="I1468" s="17"/>
      <c r="J1468" s="150"/>
    </row>
    <row r="1469" spans="1:10" ht="15" thickBot="1" x14ac:dyDescent="0.35">
      <c r="A1469" s="19"/>
      <c r="B1469" s="25" t="s">
        <v>123</v>
      </c>
      <c r="C1469" s="145"/>
      <c r="D1469" s="145"/>
      <c r="E1469" s="145"/>
      <c r="F1469" s="9"/>
      <c r="G1469" s="10"/>
      <c r="H1469" s="29"/>
      <c r="I1469" s="29"/>
      <c r="J1469" s="154"/>
    </row>
    <row r="1470" spans="1:10" ht="15" thickBot="1" x14ac:dyDescent="0.35">
      <c r="A1470" s="41"/>
      <c r="B1470" s="42" t="s">
        <v>84</v>
      </c>
      <c r="C1470" s="132">
        <f>C1471-C1466-C1454-C1445-C1436-C1427-C1418-C1409-C1400-C1391-C1382-C1373</f>
        <v>52067.1</v>
      </c>
      <c r="D1470" s="132">
        <f t="shared" ref="D1470:E1470" si="352">D1471-D1466-D1454-D1445-D1436-D1427-D1418-D1409-D1400-D1391-D1382-D1373</f>
        <v>54256.5</v>
      </c>
      <c r="E1470" s="132">
        <f t="shared" si="352"/>
        <v>56964.3</v>
      </c>
      <c r="F1470" s="43"/>
      <c r="G1470" s="42"/>
      <c r="H1470" s="44"/>
      <c r="I1470" s="45"/>
    </row>
    <row r="1471" spans="1:10" ht="15" thickBot="1" x14ac:dyDescent="0.35">
      <c r="A1471" s="46"/>
      <c r="B1471" s="47" t="s">
        <v>490</v>
      </c>
      <c r="C1471" s="209">
        <f>C1375+C1384+C1393+C1402+C1411+C1420+C1429+C1438+C1447+C1456+C1468</f>
        <v>52116</v>
      </c>
      <c r="D1471" s="139">
        <f t="shared" ref="D1471:E1471" si="353">D1375+D1384+D1393+D1402+D1411+D1420+D1429+D1438+D1447+D1456+D1468</f>
        <v>54307.9</v>
      </c>
      <c r="E1471" s="139">
        <f t="shared" si="353"/>
        <v>57018.3</v>
      </c>
      <c r="F1471" s="48"/>
      <c r="G1471" s="49"/>
      <c r="H1471" s="50"/>
      <c r="I1471" s="51"/>
    </row>
    <row r="1474" spans="1:9" ht="15" thickBot="1" x14ac:dyDescent="0.35">
      <c r="A1474" s="274" t="s">
        <v>503</v>
      </c>
      <c r="B1474" s="275"/>
      <c r="C1474" s="275"/>
      <c r="D1474" s="275"/>
      <c r="E1474" s="275"/>
      <c r="F1474" s="275"/>
      <c r="G1474" s="275"/>
      <c r="H1474" s="275"/>
      <c r="I1474" s="275"/>
    </row>
    <row r="1475" spans="1:9" ht="46.2" thickBot="1" x14ac:dyDescent="0.35">
      <c r="A1475" s="55" t="s">
        <v>5</v>
      </c>
      <c r="B1475" s="56" t="s">
        <v>230</v>
      </c>
      <c r="C1475" s="56" t="s">
        <v>24</v>
      </c>
      <c r="D1475" s="56" t="s">
        <v>25</v>
      </c>
      <c r="E1475" s="56" t="s">
        <v>26</v>
      </c>
      <c r="F1475" s="56" t="s">
        <v>6</v>
      </c>
      <c r="G1475" s="56" t="s">
        <v>32</v>
      </c>
      <c r="H1475" s="56" t="s">
        <v>27</v>
      </c>
      <c r="I1475" s="56" t="s">
        <v>50</v>
      </c>
    </row>
    <row r="1476" spans="1:9" ht="15" thickBot="1" x14ac:dyDescent="0.35">
      <c r="A1476" s="57">
        <v>1</v>
      </c>
      <c r="B1476" s="58">
        <v>2</v>
      </c>
      <c r="C1476" s="58">
        <v>3</v>
      </c>
      <c r="D1476" s="58">
        <v>4</v>
      </c>
      <c r="E1476" s="58">
        <v>5</v>
      </c>
      <c r="F1476" s="58">
        <v>6</v>
      </c>
      <c r="G1476" s="58">
        <v>7</v>
      </c>
      <c r="H1476" s="58">
        <v>8</v>
      </c>
      <c r="I1476" s="58">
        <v>9</v>
      </c>
    </row>
    <row r="1477" spans="1:9" ht="27" thickBot="1" x14ac:dyDescent="0.35">
      <c r="A1477" s="33" t="s">
        <v>30</v>
      </c>
      <c r="B1477" s="34" t="s">
        <v>505</v>
      </c>
      <c r="C1477" s="35"/>
      <c r="D1477" s="35"/>
      <c r="E1477" s="35"/>
      <c r="F1477" s="36" t="s">
        <v>647</v>
      </c>
      <c r="G1477" s="34"/>
      <c r="H1477" s="35"/>
      <c r="I1477" s="35"/>
    </row>
    <row r="1478" spans="1:9" ht="46.8" customHeight="1" thickBot="1" x14ac:dyDescent="0.35">
      <c r="A1478" s="37" t="s">
        <v>29</v>
      </c>
      <c r="B1478" s="38" t="s">
        <v>506</v>
      </c>
      <c r="C1478" s="39"/>
      <c r="D1478" s="39"/>
      <c r="E1478" s="39"/>
      <c r="F1478" s="40" t="s">
        <v>108</v>
      </c>
      <c r="G1478" s="38"/>
      <c r="H1478" s="39"/>
      <c r="I1478" s="39"/>
    </row>
    <row r="1479" spans="1:9" ht="15" thickBot="1" x14ac:dyDescent="0.35">
      <c r="A1479" s="276" t="s">
        <v>98</v>
      </c>
      <c r="B1479" s="265" t="s">
        <v>507</v>
      </c>
      <c r="C1479" s="80">
        <v>27</v>
      </c>
      <c r="D1479" s="80">
        <v>28</v>
      </c>
      <c r="E1479" s="80">
        <v>30</v>
      </c>
      <c r="F1479" s="24" t="s">
        <v>513</v>
      </c>
      <c r="G1479" s="22" t="s">
        <v>33</v>
      </c>
      <c r="H1479" s="29">
        <v>301738112</v>
      </c>
      <c r="I1479" s="17" t="s">
        <v>480</v>
      </c>
    </row>
    <row r="1480" spans="1:9" ht="15" thickBot="1" x14ac:dyDescent="0.35">
      <c r="A1480" s="276"/>
      <c r="B1480" s="266"/>
      <c r="C1480" s="80"/>
      <c r="D1480" s="80"/>
      <c r="E1480" s="80"/>
      <c r="F1480" s="24" t="s">
        <v>514</v>
      </c>
      <c r="G1480" s="22" t="s">
        <v>504</v>
      </c>
      <c r="H1480" s="29"/>
      <c r="I1480" s="17"/>
    </row>
    <row r="1481" spans="1:9" ht="15" thickBot="1" x14ac:dyDescent="0.35">
      <c r="A1481" s="276"/>
      <c r="B1481" s="266"/>
      <c r="C1481" s="80">
        <v>3</v>
      </c>
      <c r="D1481" s="80">
        <v>3.1</v>
      </c>
      <c r="E1481" s="80">
        <v>3.3</v>
      </c>
      <c r="F1481" s="24" t="s">
        <v>515</v>
      </c>
      <c r="G1481" s="22" t="s">
        <v>306</v>
      </c>
      <c r="H1481" s="29"/>
      <c r="I1481" s="17"/>
    </row>
    <row r="1482" spans="1:9" ht="15" thickBot="1" x14ac:dyDescent="0.35">
      <c r="A1482" s="276"/>
      <c r="B1482" s="266"/>
      <c r="C1482" s="80"/>
      <c r="D1482" s="80"/>
      <c r="E1482" s="80"/>
      <c r="F1482" s="24"/>
      <c r="G1482" s="22" t="s">
        <v>35</v>
      </c>
      <c r="H1482" s="29"/>
      <c r="I1482" s="17"/>
    </row>
    <row r="1483" spans="1:9" ht="15" thickBot="1" x14ac:dyDescent="0.35">
      <c r="A1483" s="276"/>
      <c r="B1483" s="266"/>
      <c r="C1483" s="80"/>
      <c r="D1483" s="80"/>
      <c r="E1483" s="80"/>
      <c r="F1483" s="24"/>
      <c r="G1483" s="22" t="s">
        <v>34</v>
      </c>
      <c r="H1483" s="29"/>
      <c r="I1483" s="17"/>
    </row>
    <row r="1484" spans="1:9" ht="15" thickBot="1" x14ac:dyDescent="0.35">
      <c r="A1484" s="276"/>
      <c r="B1484" s="266"/>
      <c r="C1484" s="80">
        <v>1041</v>
      </c>
      <c r="D1484" s="80">
        <v>1093</v>
      </c>
      <c r="E1484" s="80">
        <v>1148</v>
      </c>
      <c r="F1484" s="24"/>
      <c r="G1484" s="22" t="s">
        <v>37</v>
      </c>
      <c r="H1484" s="29"/>
      <c r="I1484" s="17"/>
    </row>
    <row r="1485" spans="1:9" ht="15" thickBot="1" x14ac:dyDescent="0.35">
      <c r="A1485" s="276"/>
      <c r="B1485" s="266"/>
      <c r="C1485" s="80"/>
      <c r="D1485" s="80"/>
      <c r="E1485" s="80"/>
      <c r="F1485" s="24"/>
      <c r="G1485" s="22" t="s">
        <v>255</v>
      </c>
      <c r="H1485" s="29"/>
      <c r="I1485" s="17"/>
    </row>
    <row r="1486" spans="1:9" ht="15" thickBot="1" x14ac:dyDescent="0.35">
      <c r="A1486" s="276"/>
      <c r="B1486" s="266"/>
      <c r="C1486" s="80">
        <v>5.4</v>
      </c>
      <c r="D1486" s="80"/>
      <c r="E1486" s="80"/>
      <c r="F1486" s="24"/>
      <c r="G1486" s="22" t="s">
        <v>36</v>
      </c>
      <c r="H1486" s="30"/>
      <c r="I1486" s="17"/>
    </row>
    <row r="1487" spans="1:9" ht="34.799999999999997" customHeight="1" thickBot="1" x14ac:dyDescent="0.35">
      <c r="A1487" s="277"/>
      <c r="B1487" s="267"/>
      <c r="C1487" s="81">
        <f>SUM(C1479:C1486)</f>
        <v>1076.4000000000001</v>
      </c>
      <c r="D1487" s="81">
        <f t="shared" ref="D1487:E1487" si="354">SUM(D1479:D1486)</f>
        <v>1124.0999999999999</v>
      </c>
      <c r="E1487" s="81">
        <f t="shared" si="354"/>
        <v>1181.3</v>
      </c>
      <c r="F1487" s="23"/>
      <c r="G1487" s="10" t="s">
        <v>38</v>
      </c>
      <c r="H1487" s="30"/>
      <c r="I1487" s="17"/>
    </row>
    <row r="1488" spans="1:9" ht="15" thickBot="1" x14ac:dyDescent="0.35">
      <c r="A1488" s="276" t="s">
        <v>40</v>
      </c>
      <c r="B1488" s="265" t="s">
        <v>508</v>
      </c>
      <c r="C1488" s="22"/>
      <c r="D1488" s="22"/>
      <c r="E1488" s="22"/>
      <c r="F1488" s="24"/>
      <c r="G1488" s="22" t="s">
        <v>33</v>
      </c>
      <c r="H1488" s="29">
        <v>301738112</v>
      </c>
      <c r="I1488" s="17" t="s">
        <v>480</v>
      </c>
    </row>
    <row r="1489" spans="1:9" ht="15" thickBot="1" x14ac:dyDescent="0.35">
      <c r="A1489" s="276"/>
      <c r="B1489" s="266"/>
      <c r="C1489" s="80">
        <v>63</v>
      </c>
      <c r="D1489" s="80">
        <v>66</v>
      </c>
      <c r="E1489" s="80">
        <v>69</v>
      </c>
      <c r="F1489" s="24"/>
      <c r="G1489" s="22" t="s">
        <v>504</v>
      </c>
      <c r="H1489" s="29"/>
      <c r="I1489" s="17"/>
    </row>
    <row r="1490" spans="1:9" ht="15" thickBot="1" x14ac:dyDescent="0.35">
      <c r="A1490" s="276"/>
      <c r="B1490" s="266"/>
      <c r="C1490" s="80"/>
      <c r="D1490" s="80"/>
      <c r="E1490" s="80"/>
      <c r="F1490" s="24"/>
      <c r="G1490" s="22" t="s">
        <v>306</v>
      </c>
      <c r="H1490" s="29"/>
      <c r="I1490" s="17"/>
    </row>
    <row r="1491" spans="1:9" ht="15" thickBot="1" x14ac:dyDescent="0.35">
      <c r="A1491" s="276"/>
      <c r="B1491" s="266"/>
      <c r="C1491" s="80"/>
      <c r="D1491" s="80"/>
      <c r="E1491" s="80"/>
      <c r="F1491" s="24"/>
      <c r="G1491" s="22" t="s">
        <v>35</v>
      </c>
      <c r="H1491" s="29"/>
      <c r="I1491" s="17"/>
    </row>
    <row r="1492" spans="1:9" ht="15" thickBot="1" x14ac:dyDescent="0.35">
      <c r="A1492" s="276"/>
      <c r="B1492" s="266"/>
      <c r="C1492" s="80"/>
      <c r="D1492" s="80"/>
      <c r="E1492" s="80"/>
      <c r="F1492" s="24"/>
      <c r="G1492" s="22" t="s">
        <v>34</v>
      </c>
      <c r="H1492" s="29"/>
      <c r="I1492" s="17"/>
    </row>
    <row r="1493" spans="1:9" ht="15" thickBot="1" x14ac:dyDescent="0.35">
      <c r="A1493" s="276"/>
      <c r="B1493" s="266"/>
      <c r="C1493" s="80"/>
      <c r="D1493" s="80"/>
      <c r="E1493" s="80"/>
      <c r="F1493" s="24"/>
      <c r="G1493" s="22" t="s">
        <v>37</v>
      </c>
      <c r="H1493" s="29"/>
      <c r="I1493" s="17"/>
    </row>
    <row r="1494" spans="1:9" ht="15" thickBot="1" x14ac:dyDescent="0.35">
      <c r="A1494" s="276"/>
      <c r="B1494" s="266"/>
      <c r="C1494" s="80">
        <v>16.899999999999999</v>
      </c>
      <c r="D1494" s="80"/>
      <c r="E1494" s="80"/>
      <c r="F1494" s="24"/>
      <c r="G1494" s="22" t="s">
        <v>255</v>
      </c>
      <c r="H1494" s="29"/>
      <c r="I1494" s="17"/>
    </row>
    <row r="1495" spans="1:9" ht="15" thickBot="1" x14ac:dyDescent="0.35">
      <c r="A1495" s="276"/>
      <c r="B1495" s="266"/>
      <c r="C1495" s="80"/>
      <c r="D1495" s="80"/>
      <c r="E1495" s="80"/>
      <c r="F1495" s="24"/>
      <c r="G1495" s="22" t="s">
        <v>36</v>
      </c>
      <c r="H1495" s="30"/>
      <c r="I1495" s="17"/>
    </row>
    <row r="1496" spans="1:9" ht="27" customHeight="1" thickBot="1" x14ac:dyDescent="0.35">
      <c r="A1496" s="277"/>
      <c r="B1496" s="267"/>
      <c r="C1496" s="81">
        <f>SUM(C1488:C1495)</f>
        <v>79.900000000000006</v>
      </c>
      <c r="D1496" s="81">
        <f t="shared" ref="D1496" si="355">SUM(D1488:D1495)</f>
        <v>66</v>
      </c>
      <c r="E1496" s="81">
        <f t="shared" ref="E1496" si="356">SUM(E1488:E1495)</f>
        <v>69</v>
      </c>
      <c r="F1496" s="23"/>
      <c r="G1496" s="10" t="s">
        <v>38</v>
      </c>
      <c r="H1496" s="30"/>
      <c r="I1496" s="17"/>
    </row>
    <row r="1497" spans="1:9" ht="15" thickBot="1" x14ac:dyDescent="0.35">
      <c r="A1497" s="276" t="s">
        <v>42</v>
      </c>
      <c r="B1497" s="265" t="s">
        <v>509</v>
      </c>
      <c r="C1497" s="22"/>
      <c r="D1497" s="22"/>
      <c r="E1497" s="22"/>
      <c r="F1497" s="24"/>
      <c r="G1497" s="22" t="s">
        <v>33</v>
      </c>
      <c r="H1497" s="29">
        <v>288724610</v>
      </c>
      <c r="I1497" s="17" t="s">
        <v>480</v>
      </c>
    </row>
    <row r="1498" spans="1:9" ht="15" thickBot="1" x14ac:dyDescent="0.35">
      <c r="A1498" s="276"/>
      <c r="B1498" s="266"/>
      <c r="C1498" s="22"/>
      <c r="D1498" s="22"/>
      <c r="E1498" s="22"/>
      <c r="F1498" s="24"/>
      <c r="G1498" s="22" t="s">
        <v>504</v>
      </c>
      <c r="H1498" s="29"/>
      <c r="I1498" s="17"/>
    </row>
    <row r="1499" spans="1:9" ht="15" thickBot="1" x14ac:dyDescent="0.35">
      <c r="A1499" s="276"/>
      <c r="B1499" s="266"/>
      <c r="C1499" s="22"/>
      <c r="D1499" s="22"/>
      <c r="E1499" s="22"/>
      <c r="F1499" s="24"/>
      <c r="G1499" s="22" t="s">
        <v>306</v>
      </c>
      <c r="H1499" s="29"/>
      <c r="I1499" s="17"/>
    </row>
    <row r="1500" spans="1:9" ht="15" thickBot="1" x14ac:dyDescent="0.35">
      <c r="A1500" s="276"/>
      <c r="B1500" s="266"/>
      <c r="C1500" s="22"/>
      <c r="D1500" s="22"/>
      <c r="E1500" s="22"/>
      <c r="F1500" s="24"/>
      <c r="G1500" s="22" t="s">
        <v>35</v>
      </c>
      <c r="H1500" s="29"/>
      <c r="I1500" s="17"/>
    </row>
    <row r="1501" spans="1:9" ht="15" thickBot="1" x14ac:dyDescent="0.35">
      <c r="A1501" s="276"/>
      <c r="B1501" s="266"/>
      <c r="C1501" s="22"/>
      <c r="D1501" s="22"/>
      <c r="E1501" s="22"/>
      <c r="F1501" s="24"/>
      <c r="G1501" s="22" t="s">
        <v>34</v>
      </c>
      <c r="H1501" s="29"/>
      <c r="I1501" s="17"/>
    </row>
    <row r="1502" spans="1:9" ht="15" thickBot="1" x14ac:dyDescent="0.35">
      <c r="A1502" s="276"/>
      <c r="B1502" s="266"/>
      <c r="C1502" s="22">
        <v>7.4</v>
      </c>
      <c r="D1502" s="22">
        <v>8.1</v>
      </c>
      <c r="E1502" s="22">
        <v>8.5</v>
      </c>
      <c r="F1502" s="24"/>
      <c r="G1502" s="22" t="s">
        <v>37</v>
      </c>
      <c r="H1502" s="29"/>
      <c r="I1502" s="17"/>
    </row>
    <row r="1503" spans="1:9" ht="15" thickBot="1" x14ac:dyDescent="0.35">
      <c r="A1503" s="276"/>
      <c r="B1503" s="266"/>
      <c r="C1503" s="22"/>
      <c r="D1503" s="22"/>
      <c r="E1503" s="22"/>
      <c r="F1503" s="24"/>
      <c r="G1503" s="22" t="s">
        <v>255</v>
      </c>
      <c r="H1503" s="29"/>
      <c r="I1503" s="17"/>
    </row>
    <row r="1504" spans="1:9" ht="15" thickBot="1" x14ac:dyDescent="0.35">
      <c r="A1504" s="276"/>
      <c r="B1504" s="266"/>
      <c r="C1504" s="22"/>
      <c r="D1504" s="22"/>
      <c r="E1504" s="22"/>
      <c r="F1504" s="24"/>
      <c r="G1504" s="22" t="s">
        <v>36</v>
      </c>
      <c r="H1504" s="30"/>
      <c r="I1504" s="17"/>
    </row>
    <row r="1505" spans="1:12" ht="15" thickBot="1" x14ac:dyDescent="0.35">
      <c r="A1505" s="277"/>
      <c r="B1505" s="267"/>
      <c r="C1505" s="10">
        <f>SUM(C1497:C1504)</f>
        <v>7.4</v>
      </c>
      <c r="D1505" s="10">
        <f t="shared" ref="D1505" si="357">SUM(D1497:D1504)</f>
        <v>8.1</v>
      </c>
      <c r="E1505" s="10">
        <f t="shared" ref="E1505" si="358">SUM(E1497:E1504)</f>
        <v>8.5</v>
      </c>
      <c r="F1505" s="23"/>
      <c r="G1505" s="10" t="s">
        <v>38</v>
      </c>
      <c r="H1505" s="30"/>
      <c r="I1505" s="17"/>
    </row>
    <row r="1506" spans="1:12" ht="15" thickBot="1" x14ac:dyDescent="0.35">
      <c r="A1506" s="276" t="s">
        <v>44</v>
      </c>
      <c r="B1506" s="265" t="s">
        <v>510</v>
      </c>
      <c r="C1506" s="22"/>
      <c r="D1506" s="22"/>
      <c r="E1506" s="22"/>
      <c r="F1506" s="24" t="s">
        <v>512</v>
      </c>
      <c r="G1506" s="22" t="s">
        <v>33</v>
      </c>
      <c r="H1506" s="29">
        <v>288724610</v>
      </c>
      <c r="I1506" s="17" t="s">
        <v>480</v>
      </c>
      <c r="J1506" s="150">
        <f t="shared" ref="J1506:L1513" si="359">C1479+C1488+C1497+C1506</f>
        <v>27</v>
      </c>
      <c r="K1506" s="150">
        <f t="shared" si="359"/>
        <v>28</v>
      </c>
      <c r="L1506" s="150">
        <f t="shared" si="359"/>
        <v>30</v>
      </c>
    </row>
    <row r="1507" spans="1:12" ht="15" thickBot="1" x14ac:dyDescent="0.35">
      <c r="A1507" s="276"/>
      <c r="B1507" s="266"/>
      <c r="C1507" s="22"/>
      <c r="D1507" s="22"/>
      <c r="E1507" s="22"/>
      <c r="F1507" s="24"/>
      <c r="G1507" s="22" t="s">
        <v>504</v>
      </c>
      <c r="H1507" s="29"/>
      <c r="I1507" s="17"/>
      <c r="J1507" s="150">
        <f t="shared" si="359"/>
        <v>63</v>
      </c>
      <c r="K1507" s="150">
        <f t="shared" si="359"/>
        <v>66</v>
      </c>
      <c r="L1507" s="150">
        <f t="shared" si="359"/>
        <v>69</v>
      </c>
    </row>
    <row r="1508" spans="1:12" ht="15" thickBot="1" x14ac:dyDescent="0.35">
      <c r="A1508" s="276"/>
      <c r="B1508" s="266"/>
      <c r="C1508" s="22"/>
      <c r="D1508" s="22"/>
      <c r="E1508" s="22"/>
      <c r="F1508" s="24"/>
      <c r="G1508" s="22" t="s">
        <v>306</v>
      </c>
      <c r="H1508" s="29"/>
      <c r="I1508" s="17"/>
      <c r="J1508" s="150">
        <f t="shared" si="359"/>
        <v>3</v>
      </c>
      <c r="K1508" s="150">
        <f t="shared" si="359"/>
        <v>3.1</v>
      </c>
      <c r="L1508" s="150">
        <f t="shared" si="359"/>
        <v>3.3</v>
      </c>
    </row>
    <row r="1509" spans="1:12" ht="15" thickBot="1" x14ac:dyDescent="0.35">
      <c r="A1509" s="276"/>
      <c r="B1509" s="266"/>
      <c r="C1509" s="22"/>
      <c r="D1509" s="22"/>
      <c r="E1509" s="22"/>
      <c r="F1509" s="24"/>
      <c r="G1509" s="22" t="s">
        <v>35</v>
      </c>
      <c r="H1509" s="29"/>
      <c r="I1509" s="17"/>
      <c r="J1509" s="150">
        <f t="shared" si="359"/>
        <v>0</v>
      </c>
      <c r="K1509" s="150">
        <f t="shared" si="359"/>
        <v>0</v>
      </c>
      <c r="L1509" s="150">
        <f t="shared" si="359"/>
        <v>0</v>
      </c>
    </row>
    <row r="1510" spans="1:12" ht="15" thickBot="1" x14ac:dyDescent="0.35">
      <c r="A1510" s="276"/>
      <c r="B1510" s="266"/>
      <c r="C1510" s="22"/>
      <c r="D1510" s="22"/>
      <c r="E1510" s="22"/>
      <c r="F1510" s="24"/>
      <c r="G1510" s="22" t="s">
        <v>34</v>
      </c>
      <c r="H1510" s="29"/>
      <c r="I1510" s="17"/>
      <c r="J1510" s="150">
        <f t="shared" si="359"/>
        <v>0</v>
      </c>
      <c r="K1510" s="150">
        <f t="shared" si="359"/>
        <v>0</v>
      </c>
      <c r="L1510" s="150">
        <f t="shared" si="359"/>
        <v>0</v>
      </c>
    </row>
    <row r="1511" spans="1:12" ht="15" thickBot="1" x14ac:dyDescent="0.35">
      <c r="A1511" s="276"/>
      <c r="B1511" s="266"/>
      <c r="C1511" s="22"/>
      <c r="D1511" s="22"/>
      <c r="E1511" s="22"/>
      <c r="F1511" s="24"/>
      <c r="G1511" s="22" t="s">
        <v>37</v>
      </c>
      <c r="H1511" s="29"/>
      <c r="I1511" s="17"/>
      <c r="J1511" s="150">
        <f t="shared" si="359"/>
        <v>1048.4000000000001</v>
      </c>
      <c r="K1511" s="150">
        <f t="shared" si="359"/>
        <v>1101.0999999999999</v>
      </c>
      <c r="L1511" s="150">
        <f t="shared" si="359"/>
        <v>1156.5</v>
      </c>
    </row>
    <row r="1512" spans="1:12" ht="15" thickBot="1" x14ac:dyDescent="0.35">
      <c r="A1512" s="276"/>
      <c r="B1512" s="266"/>
      <c r="C1512" s="22"/>
      <c r="D1512" s="22"/>
      <c r="E1512" s="22"/>
      <c r="F1512" s="24"/>
      <c r="G1512" s="22" t="s">
        <v>255</v>
      </c>
      <c r="H1512" s="29"/>
      <c r="I1512" s="17"/>
      <c r="J1512" s="150">
        <f t="shared" si="359"/>
        <v>16.899999999999999</v>
      </c>
      <c r="K1512" s="150">
        <f t="shared" si="359"/>
        <v>0</v>
      </c>
      <c r="L1512" s="150">
        <f t="shared" si="359"/>
        <v>0</v>
      </c>
    </row>
    <row r="1513" spans="1:12" ht="15" thickBot="1" x14ac:dyDescent="0.35">
      <c r="A1513" s="276"/>
      <c r="B1513" s="266"/>
      <c r="C1513" s="22"/>
      <c r="D1513" s="22"/>
      <c r="E1513" s="22"/>
      <c r="F1513" s="24"/>
      <c r="G1513" s="22" t="s">
        <v>36</v>
      </c>
      <c r="H1513" s="30"/>
      <c r="I1513" s="17"/>
      <c r="J1513" s="150">
        <f t="shared" si="359"/>
        <v>5.4</v>
      </c>
      <c r="K1513" s="150">
        <f t="shared" si="359"/>
        <v>0</v>
      </c>
      <c r="L1513" s="150">
        <f t="shared" si="359"/>
        <v>0</v>
      </c>
    </row>
    <row r="1514" spans="1:12" ht="15" thickBot="1" x14ac:dyDescent="0.35">
      <c r="A1514" s="277"/>
      <c r="B1514" s="267"/>
      <c r="C1514" s="10">
        <f>SUM(C1506:C1513)</f>
        <v>0</v>
      </c>
      <c r="D1514" s="10">
        <f t="shared" ref="D1514" si="360">SUM(D1506:D1513)</f>
        <v>0</v>
      </c>
      <c r="E1514" s="10">
        <f t="shared" ref="E1514" si="361">SUM(E1506:E1513)</f>
        <v>0</v>
      </c>
      <c r="F1514" s="23"/>
      <c r="G1514" s="10" t="s">
        <v>38</v>
      </c>
      <c r="H1514" s="30"/>
      <c r="I1514" s="17"/>
      <c r="J1514" s="154">
        <f>SUM(J1506:J1513)</f>
        <v>1163.7000000000003</v>
      </c>
      <c r="K1514" s="154">
        <f>SUM(K1506:K1513)</f>
        <v>1198.1999999999998</v>
      </c>
      <c r="L1514" s="154">
        <f>SUM(L1506:L1513)</f>
        <v>1258.8</v>
      </c>
    </row>
    <row r="1515" spans="1:12" ht="15" thickBot="1" x14ac:dyDescent="0.35">
      <c r="A1515" s="19"/>
      <c r="B1515" s="25" t="s">
        <v>105</v>
      </c>
      <c r="C1515" s="9"/>
      <c r="D1515" s="9"/>
      <c r="E1515" s="9"/>
      <c r="F1515" s="9"/>
      <c r="G1515" s="10"/>
      <c r="H1515" s="29"/>
      <c r="I1515" s="29"/>
    </row>
    <row r="1516" spans="1:12" ht="15" thickBot="1" x14ac:dyDescent="0.35">
      <c r="A1516" s="41"/>
      <c r="B1516" s="42" t="s">
        <v>84</v>
      </c>
      <c r="C1516" s="83">
        <f>C1517-C1513-C1504-C1495-C1486</f>
        <v>1158.3000000000002</v>
      </c>
      <c r="D1516" s="83">
        <f t="shared" ref="D1516:E1516" si="362">D1517-D1513-D1504-D1495-D1486</f>
        <v>1198.1999999999998</v>
      </c>
      <c r="E1516" s="83">
        <f t="shared" si="362"/>
        <v>1258.8</v>
      </c>
      <c r="F1516" s="43"/>
      <c r="G1516" s="42"/>
      <c r="H1516" s="44"/>
      <c r="I1516" s="45"/>
    </row>
    <row r="1517" spans="1:12" ht="15" thickBot="1" x14ac:dyDescent="0.35">
      <c r="A1517" s="46"/>
      <c r="B1517" s="47" t="s">
        <v>511</v>
      </c>
      <c r="C1517" s="82">
        <f>C1487+C1496+C1505+C1514</f>
        <v>1163.7000000000003</v>
      </c>
      <c r="D1517" s="82">
        <f t="shared" ref="D1517:E1517" si="363">D1487+D1496+D1505+D1514</f>
        <v>1198.1999999999998</v>
      </c>
      <c r="E1517" s="82">
        <f t="shared" si="363"/>
        <v>1258.8</v>
      </c>
      <c r="F1517" s="82"/>
      <c r="G1517" s="49"/>
      <c r="H1517" s="50"/>
      <c r="I1517" s="51"/>
    </row>
  </sheetData>
  <mergeCells count="451">
    <mergeCell ref="B1366:B1375"/>
    <mergeCell ref="A1376:A1384"/>
    <mergeCell ref="B1376:B1384"/>
    <mergeCell ref="A1385:A1393"/>
    <mergeCell ref="B1385:B1393"/>
    <mergeCell ref="A1394:A1402"/>
    <mergeCell ref="B1394:B1402"/>
    <mergeCell ref="A1135:A1140"/>
    <mergeCell ref="B1135:B1140"/>
    <mergeCell ref="A1141:A1146"/>
    <mergeCell ref="B1141:B1146"/>
    <mergeCell ref="A1149:A1154"/>
    <mergeCell ref="B1149:B1154"/>
    <mergeCell ref="A1155:A1160"/>
    <mergeCell ref="B1155:B1160"/>
    <mergeCell ref="A1161:A1166"/>
    <mergeCell ref="B1161:B1166"/>
    <mergeCell ref="A1287:A1295"/>
    <mergeCell ref="B1287:B1295"/>
    <mergeCell ref="A1301:I1301"/>
    <mergeCell ref="A1306:A1311"/>
    <mergeCell ref="B1306:B1311"/>
    <mergeCell ref="A1312:A1317"/>
    <mergeCell ref="B1312:B1317"/>
    <mergeCell ref="A1506:A1514"/>
    <mergeCell ref="B1506:B1514"/>
    <mergeCell ref="A1474:I1474"/>
    <mergeCell ref="A1479:A1487"/>
    <mergeCell ref="B1479:B1487"/>
    <mergeCell ref="A1488:A1496"/>
    <mergeCell ref="B1488:B1496"/>
    <mergeCell ref="A1497:A1505"/>
    <mergeCell ref="B1497:B1505"/>
    <mergeCell ref="A1403:A1411"/>
    <mergeCell ref="B1403:B1411"/>
    <mergeCell ref="A1460:A1468"/>
    <mergeCell ref="B1460:B1468"/>
    <mergeCell ref="A1412:A1420"/>
    <mergeCell ref="B1412:B1420"/>
    <mergeCell ref="A1421:A1429"/>
    <mergeCell ref="B1421:B1429"/>
    <mergeCell ref="A1326:A1331"/>
    <mergeCell ref="B1326:B1331"/>
    <mergeCell ref="A1332:A1337"/>
    <mergeCell ref="B1332:B1337"/>
    <mergeCell ref="A1338:A1343"/>
    <mergeCell ref="B1338:B1343"/>
    <mergeCell ref="A1346:A1351"/>
    <mergeCell ref="B1346:B1351"/>
    <mergeCell ref="A1361:I1361"/>
    <mergeCell ref="A1430:A1438"/>
    <mergeCell ref="B1430:B1438"/>
    <mergeCell ref="A1439:A1447"/>
    <mergeCell ref="B1439:B1447"/>
    <mergeCell ref="A1448:A1456"/>
    <mergeCell ref="B1448:B1456"/>
    <mergeCell ref="A1366:A1375"/>
    <mergeCell ref="A1318:A1323"/>
    <mergeCell ref="B1318:B1323"/>
    <mergeCell ref="A1246:A1254"/>
    <mergeCell ref="B1246:B1254"/>
    <mergeCell ref="A1255:A1263"/>
    <mergeCell ref="B1255:B1263"/>
    <mergeCell ref="A1266:A1274"/>
    <mergeCell ref="B1266:B1274"/>
    <mergeCell ref="A1278:A1286"/>
    <mergeCell ref="B1278:B1286"/>
    <mergeCell ref="A1172:I1172"/>
    <mergeCell ref="A1177:A1199"/>
    <mergeCell ref="B1177:B1199"/>
    <mergeCell ref="A1200:A1208"/>
    <mergeCell ref="B1200:B1208"/>
    <mergeCell ref="A1209:A1225"/>
    <mergeCell ref="B1209:B1225"/>
    <mergeCell ref="A1226:A1234"/>
    <mergeCell ref="B1226:B1234"/>
    <mergeCell ref="H1177:H1199"/>
    <mergeCell ref="H1209:H1225"/>
    <mergeCell ref="H1235:H1243"/>
    <mergeCell ref="A1235:A1243"/>
    <mergeCell ref="B1235:B1243"/>
    <mergeCell ref="A1054:A1059"/>
    <mergeCell ref="B1054:B1059"/>
    <mergeCell ref="A1060:A1065"/>
    <mergeCell ref="B1060:B1065"/>
    <mergeCell ref="A1007:I1007"/>
    <mergeCell ref="A1012:A1017"/>
    <mergeCell ref="B1012:B1017"/>
    <mergeCell ref="A1018:A1023"/>
    <mergeCell ref="B1018:B1023"/>
    <mergeCell ref="A1024:A1029"/>
    <mergeCell ref="B1024:B1029"/>
    <mergeCell ref="A1030:A1035"/>
    <mergeCell ref="B1030:B1035"/>
    <mergeCell ref="A1036:A1041"/>
    <mergeCell ref="B1036:B1041"/>
    <mergeCell ref="A1042:A1047"/>
    <mergeCell ref="B1042:B1047"/>
    <mergeCell ref="A1048:A1053"/>
    <mergeCell ref="B1048:B1053"/>
    <mergeCell ref="A1112:A1117"/>
    <mergeCell ref="B1112:B1117"/>
    <mergeCell ref="A799:A801"/>
    <mergeCell ref="B799:B801"/>
    <mergeCell ref="A802:A804"/>
    <mergeCell ref="B802:B804"/>
    <mergeCell ref="A807:A809"/>
    <mergeCell ref="B807:B809"/>
    <mergeCell ref="A840:A845"/>
    <mergeCell ref="B840:B845"/>
    <mergeCell ref="A835:I835"/>
    <mergeCell ref="A819:A821"/>
    <mergeCell ref="B819:B821"/>
    <mergeCell ref="A822:A824"/>
    <mergeCell ref="B822:B824"/>
    <mergeCell ref="A825:A827"/>
    <mergeCell ref="B825:B827"/>
    <mergeCell ref="A828:A830"/>
    <mergeCell ref="B828:B830"/>
    <mergeCell ref="A773:A776"/>
    <mergeCell ref="B773:B776"/>
    <mergeCell ref="A787:A789"/>
    <mergeCell ref="B787:B789"/>
    <mergeCell ref="A790:A792"/>
    <mergeCell ref="B790:B792"/>
    <mergeCell ref="A796:A798"/>
    <mergeCell ref="B796:B798"/>
    <mergeCell ref="A758:A760"/>
    <mergeCell ref="B758:B760"/>
    <mergeCell ref="A761:A763"/>
    <mergeCell ref="B761:B763"/>
    <mergeCell ref="A764:A766"/>
    <mergeCell ref="B764:B766"/>
    <mergeCell ref="A767:A769"/>
    <mergeCell ref="B767:B769"/>
    <mergeCell ref="A770:A772"/>
    <mergeCell ref="B770:B772"/>
    <mergeCell ref="A754:A757"/>
    <mergeCell ref="B754:B757"/>
    <mergeCell ref="A734:A736"/>
    <mergeCell ref="B734:B736"/>
    <mergeCell ref="A737:A739"/>
    <mergeCell ref="B737:B739"/>
    <mergeCell ref="A740:A742"/>
    <mergeCell ref="B740:B742"/>
    <mergeCell ref="A745:A747"/>
    <mergeCell ref="B745:B747"/>
    <mergeCell ref="A748:A750"/>
    <mergeCell ref="B748:B750"/>
    <mergeCell ref="A751:A753"/>
    <mergeCell ref="B751:B753"/>
    <mergeCell ref="A709:A711"/>
    <mergeCell ref="B709:B711"/>
    <mergeCell ref="A714:A716"/>
    <mergeCell ref="B714:B716"/>
    <mergeCell ref="A717:A719"/>
    <mergeCell ref="B717:B719"/>
    <mergeCell ref="A722:A724"/>
    <mergeCell ref="B722:B724"/>
    <mergeCell ref="A687:A689"/>
    <mergeCell ref="B687:B689"/>
    <mergeCell ref="A692:A694"/>
    <mergeCell ref="B692:B694"/>
    <mergeCell ref="A695:A697"/>
    <mergeCell ref="B695:B697"/>
    <mergeCell ref="A698:A700"/>
    <mergeCell ref="B698:B700"/>
    <mergeCell ref="A701:A703"/>
    <mergeCell ref="B701:B703"/>
    <mergeCell ref="B584:B586"/>
    <mergeCell ref="A165:A170"/>
    <mergeCell ref="A331:A336"/>
    <mergeCell ref="B331:B336"/>
    <mergeCell ref="B120:B125"/>
    <mergeCell ref="A120:A125"/>
    <mergeCell ref="A171:A176"/>
    <mergeCell ref="B171:B176"/>
    <mergeCell ref="B165:B170"/>
    <mergeCell ref="A126:A131"/>
    <mergeCell ref="B159:B164"/>
    <mergeCell ref="A360:A365"/>
    <mergeCell ref="B360:B365"/>
    <mergeCell ref="A218:A223"/>
    <mergeCell ref="B218:B223"/>
    <mergeCell ref="A224:A229"/>
    <mergeCell ref="B224:B229"/>
    <mergeCell ref="A230:A235"/>
    <mergeCell ref="B230:B235"/>
    <mergeCell ref="A236:A241"/>
    <mergeCell ref="B236:B241"/>
    <mergeCell ref="A183:A188"/>
    <mergeCell ref="B183:B188"/>
    <mergeCell ref="A584:A586"/>
    <mergeCell ref="A81:A86"/>
    <mergeCell ref="B81:B86"/>
    <mergeCell ref="A90:A95"/>
    <mergeCell ref="B90:B95"/>
    <mergeCell ref="A177:A182"/>
    <mergeCell ref="A153:A158"/>
    <mergeCell ref="B153:B158"/>
    <mergeCell ref="A159:A164"/>
    <mergeCell ref="A57:A62"/>
    <mergeCell ref="A63:A68"/>
    <mergeCell ref="B63:B68"/>
    <mergeCell ref="A69:A74"/>
    <mergeCell ref="B69:B74"/>
    <mergeCell ref="A96:A101"/>
    <mergeCell ref="B96:B101"/>
    <mergeCell ref="A114:A119"/>
    <mergeCell ref="B114:B119"/>
    <mergeCell ref="A144:A149"/>
    <mergeCell ref="B144:B149"/>
    <mergeCell ref="A75:A80"/>
    <mergeCell ref="B75:B80"/>
    <mergeCell ref="B177:B182"/>
    <mergeCell ref="B57:B62"/>
    <mergeCell ref="A102:A107"/>
    <mergeCell ref="A51:A56"/>
    <mergeCell ref="B51:B56"/>
    <mergeCell ref="B9:B13"/>
    <mergeCell ref="A9:A13"/>
    <mergeCell ref="A14:A16"/>
    <mergeCell ref="B14:B16"/>
    <mergeCell ref="A17:A18"/>
    <mergeCell ref="B17:B18"/>
    <mergeCell ref="B19:B20"/>
    <mergeCell ref="A19:A20"/>
    <mergeCell ref="A21:A22"/>
    <mergeCell ref="B21:B22"/>
    <mergeCell ref="B23:B24"/>
    <mergeCell ref="A23:A24"/>
    <mergeCell ref="A553:A558"/>
    <mergeCell ref="B553:B558"/>
    <mergeCell ref="A562:A567"/>
    <mergeCell ref="B562:B567"/>
    <mergeCell ref="A568:A573"/>
    <mergeCell ref="B568:B573"/>
    <mergeCell ref="A454:A459"/>
    <mergeCell ref="B454:B459"/>
    <mergeCell ref="A505:A510"/>
    <mergeCell ref="B505:B510"/>
    <mergeCell ref="A466:A471"/>
    <mergeCell ref="B466:B471"/>
    <mergeCell ref="A472:A477"/>
    <mergeCell ref="B472:B477"/>
    <mergeCell ref="A478:A483"/>
    <mergeCell ref="B478:B483"/>
    <mergeCell ref="A484:A489"/>
    <mergeCell ref="B484:B489"/>
    <mergeCell ref="A490:A495"/>
    <mergeCell ref="B490:B495"/>
    <mergeCell ref="A496:A501"/>
    <mergeCell ref="A529:A534"/>
    <mergeCell ref="B529:B534"/>
    <mergeCell ref="A523:A528"/>
    <mergeCell ref="A587:A589"/>
    <mergeCell ref="B587:B589"/>
    <mergeCell ref="A645:A649"/>
    <mergeCell ref="B645:B649"/>
    <mergeCell ref="A605:A607"/>
    <mergeCell ref="B605:B607"/>
    <mergeCell ref="A610:A611"/>
    <mergeCell ref="B610:B611"/>
    <mergeCell ref="A612:A613"/>
    <mergeCell ref="B612:B613"/>
    <mergeCell ref="A590:A592"/>
    <mergeCell ref="B590:B592"/>
    <mergeCell ref="A596:A598"/>
    <mergeCell ref="B596:B598"/>
    <mergeCell ref="A614:A615"/>
    <mergeCell ref="B614:B615"/>
    <mergeCell ref="A616:A617"/>
    <mergeCell ref="B616:B617"/>
    <mergeCell ref="A628:A632"/>
    <mergeCell ref="B628:B632"/>
    <mergeCell ref="A633:A637"/>
    <mergeCell ref="B633:B637"/>
    <mergeCell ref="A638:A642"/>
    <mergeCell ref="B638:B642"/>
    <mergeCell ref="A848:A853"/>
    <mergeCell ref="B848:B853"/>
    <mergeCell ref="A854:A859"/>
    <mergeCell ref="B854:B859"/>
    <mergeCell ref="A862:A867"/>
    <mergeCell ref="B862:B867"/>
    <mergeCell ref="A870:A875"/>
    <mergeCell ref="B870:B875"/>
    <mergeCell ref="A599:A601"/>
    <mergeCell ref="B599:B601"/>
    <mergeCell ref="A602:A604"/>
    <mergeCell ref="B602:B604"/>
    <mergeCell ref="A650:A654"/>
    <mergeCell ref="B650:B654"/>
    <mergeCell ref="A668:A670"/>
    <mergeCell ref="B668:B670"/>
    <mergeCell ref="A673:A675"/>
    <mergeCell ref="B673:B675"/>
    <mergeCell ref="A678:A680"/>
    <mergeCell ref="B678:B680"/>
    <mergeCell ref="A684:A686"/>
    <mergeCell ref="B684:B686"/>
    <mergeCell ref="A706:A708"/>
    <mergeCell ref="B706:B708"/>
    <mergeCell ref="A878:A883"/>
    <mergeCell ref="B878:B883"/>
    <mergeCell ref="A940:A945"/>
    <mergeCell ref="B940:B945"/>
    <mergeCell ref="A946:A951"/>
    <mergeCell ref="A884:A889"/>
    <mergeCell ref="B884:B889"/>
    <mergeCell ref="A893:A898"/>
    <mergeCell ref="B893:B898"/>
    <mergeCell ref="A899:A904"/>
    <mergeCell ref="B899:B904"/>
    <mergeCell ref="A905:A910"/>
    <mergeCell ref="B905:B910"/>
    <mergeCell ref="A911:A916"/>
    <mergeCell ref="B911:B916"/>
    <mergeCell ref="B946:B951"/>
    <mergeCell ref="B931:B936"/>
    <mergeCell ref="A1123:I1123"/>
    <mergeCell ref="A1128:A1134"/>
    <mergeCell ref="B1128:B1134"/>
    <mergeCell ref="A1068:A1073"/>
    <mergeCell ref="B1068:B1073"/>
    <mergeCell ref="A1074:A1079"/>
    <mergeCell ref="B1074:B1079"/>
    <mergeCell ref="A1080:A1085"/>
    <mergeCell ref="B1080:B1085"/>
    <mergeCell ref="A1086:A1091"/>
    <mergeCell ref="B1086:B1091"/>
    <mergeCell ref="A1092:A1097"/>
    <mergeCell ref="B1092:B1097"/>
    <mergeCell ref="A1100:A1105"/>
    <mergeCell ref="B1100:B1105"/>
    <mergeCell ref="A1106:A1111"/>
    <mergeCell ref="B1106:B1111"/>
    <mergeCell ref="H1128:H1134"/>
    <mergeCell ref="A952:A957"/>
    <mergeCell ref="B952:B957"/>
    <mergeCell ref="A919:A924"/>
    <mergeCell ref="B919:B924"/>
    <mergeCell ref="A925:A930"/>
    <mergeCell ref="B925:B930"/>
    <mergeCell ref="A931:A936"/>
    <mergeCell ref="A978:A983"/>
    <mergeCell ref="B978:B983"/>
    <mergeCell ref="A984:A989"/>
    <mergeCell ref="B984:B989"/>
    <mergeCell ref="A996:A1001"/>
    <mergeCell ref="B996:B1001"/>
    <mergeCell ref="A958:A963"/>
    <mergeCell ref="B958:B963"/>
    <mergeCell ref="A964:A969"/>
    <mergeCell ref="B964:B969"/>
    <mergeCell ref="A970:A975"/>
    <mergeCell ref="B970:B975"/>
    <mergeCell ref="A990:A995"/>
    <mergeCell ref="B990:B995"/>
    <mergeCell ref="A2:I2"/>
    <mergeCell ref="A535:A540"/>
    <mergeCell ref="B535:B540"/>
    <mergeCell ref="A541:A546"/>
    <mergeCell ref="B541:B546"/>
    <mergeCell ref="A547:A552"/>
    <mergeCell ref="B547:B552"/>
    <mergeCell ref="A254:A259"/>
    <mergeCell ref="B254:B259"/>
    <mergeCell ref="A287:A292"/>
    <mergeCell ref="B287:B292"/>
    <mergeCell ref="A293:A298"/>
    <mergeCell ref="B293:B298"/>
    <mergeCell ref="A394:A399"/>
    <mergeCell ref="B394:B399"/>
    <mergeCell ref="A400:A405"/>
    <mergeCell ref="B400:B405"/>
    <mergeCell ref="A368:A373"/>
    <mergeCell ref="B368:B373"/>
    <mergeCell ref="A374:A379"/>
    <mergeCell ref="B374:B379"/>
    <mergeCell ref="A339:A344"/>
    <mergeCell ref="B339:B344"/>
    <mergeCell ref="A281:A286"/>
    <mergeCell ref="B305:B310"/>
    <mergeCell ref="A311:A316"/>
    <mergeCell ref="B311:B316"/>
    <mergeCell ref="A317:A322"/>
    <mergeCell ref="B317:B322"/>
    <mergeCell ref="A511:A516"/>
    <mergeCell ref="B511:B516"/>
    <mergeCell ref="A445:A450"/>
    <mergeCell ref="B445:B450"/>
    <mergeCell ref="A382:A387"/>
    <mergeCell ref="B382:B387"/>
    <mergeCell ref="A460:A465"/>
    <mergeCell ref="B460:B465"/>
    <mergeCell ref="B496:B501"/>
    <mergeCell ref="A424:A429"/>
    <mergeCell ref="B424:B429"/>
    <mergeCell ref="A433:A438"/>
    <mergeCell ref="B433:B438"/>
    <mergeCell ref="A406:A411"/>
    <mergeCell ref="B439:B444"/>
    <mergeCell ref="B523:B528"/>
    <mergeCell ref="A266:A271"/>
    <mergeCell ref="B266:B271"/>
    <mergeCell ref="A272:A277"/>
    <mergeCell ref="B272:B277"/>
    <mergeCell ref="A197:A202"/>
    <mergeCell ref="B197:B202"/>
    <mergeCell ref="A203:A208"/>
    <mergeCell ref="B203:B208"/>
    <mergeCell ref="A212:A217"/>
    <mergeCell ref="B212:B217"/>
    <mergeCell ref="A412:A417"/>
    <mergeCell ref="B412:B417"/>
    <mergeCell ref="B406:B411"/>
    <mergeCell ref="A418:A423"/>
    <mergeCell ref="B418:B423"/>
    <mergeCell ref="A242:A247"/>
    <mergeCell ref="B242:B247"/>
    <mergeCell ref="A248:A253"/>
    <mergeCell ref="B248:B253"/>
    <mergeCell ref="A323:A328"/>
    <mergeCell ref="B323:B328"/>
    <mergeCell ref="A345:A350"/>
    <mergeCell ref="A439:A444"/>
    <mergeCell ref="F1:I1"/>
    <mergeCell ref="B102:B107"/>
    <mergeCell ref="A108:A113"/>
    <mergeCell ref="B108:B113"/>
    <mergeCell ref="A189:A194"/>
    <mergeCell ref="B189:B194"/>
    <mergeCell ref="A517:A522"/>
    <mergeCell ref="B517:B522"/>
    <mergeCell ref="B126:B131"/>
    <mergeCell ref="A138:A143"/>
    <mergeCell ref="B138:B143"/>
    <mergeCell ref="A132:A137"/>
    <mergeCell ref="B132:B137"/>
    <mergeCell ref="B345:B350"/>
    <mergeCell ref="A354:A359"/>
    <mergeCell ref="B354:B359"/>
    <mergeCell ref="B281:B286"/>
    <mergeCell ref="A260:A265"/>
    <mergeCell ref="B260:B265"/>
    <mergeCell ref="A388:A393"/>
    <mergeCell ref="B388:B393"/>
    <mergeCell ref="A299:A304"/>
    <mergeCell ref="B299:B304"/>
    <mergeCell ref="A305:A310"/>
  </mergeCells>
  <phoneticPr fontId="19" type="noConversion"/>
  <pageMargins left="0.70866141732283472" right="0.70866141732283472" top="0.74803149606299213" bottom="0.74803149606299213" header="0.31496062992125984" footer="0.31496062992125984"/>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F15" sqref="F15"/>
    </sheetView>
  </sheetViews>
  <sheetFormatPr defaultRowHeight="14.4" x14ac:dyDescent="0.3"/>
  <cols>
    <col min="1" max="1" width="10.6640625" customWidth="1"/>
    <col min="2" max="2" width="53.33203125" customWidth="1"/>
  </cols>
  <sheetData>
    <row r="1" spans="1:2" ht="15" thickBot="1" x14ac:dyDescent="0.35">
      <c r="B1" t="s">
        <v>560</v>
      </c>
    </row>
    <row r="2" spans="1:2" ht="31.8" thickBot="1" x14ac:dyDescent="0.35">
      <c r="A2" s="93" t="s">
        <v>561</v>
      </c>
      <c r="B2" s="94" t="s">
        <v>562</v>
      </c>
    </row>
    <row r="3" spans="1:2" ht="15.6" x14ac:dyDescent="0.3">
      <c r="A3" s="95">
        <v>0</v>
      </c>
      <c r="B3" s="96" t="s">
        <v>563</v>
      </c>
    </row>
    <row r="4" spans="1:2" ht="15.6" x14ac:dyDescent="0.3">
      <c r="A4" s="97">
        <v>1</v>
      </c>
      <c r="B4" s="98" t="s">
        <v>564</v>
      </c>
    </row>
    <row r="5" spans="1:2" ht="15.6" x14ac:dyDescent="0.3">
      <c r="A5" s="97">
        <v>2</v>
      </c>
      <c r="B5" s="98" t="s">
        <v>565</v>
      </c>
    </row>
    <row r="6" spans="1:2" ht="15.6" x14ac:dyDescent="0.3">
      <c r="A6" s="97">
        <v>3</v>
      </c>
      <c r="B6" s="98" t="s">
        <v>566</v>
      </c>
    </row>
    <row r="7" spans="1:2" ht="15.6" x14ac:dyDescent="0.3">
      <c r="A7" s="97">
        <v>4</v>
      </c>
      <c r="B7" s="98" t="s">
        <v>567</v>
      </c>
    </row>
    <row r="8" spans="1:2" ht="15.6" x14ac:dyDescent="0.3">
      <c r="A8" s="97">
        <v>5</v>
      </c>
      <c r="B8" s="98" t="s">
        <v>568</v>
      </c>
    </row>
    <row r="9" spans="1:2" ht="15.6" x14ac:dyDescent="0.3">
      <c r="A9" s="97">
        <v>6</v>
      </c>
      <c r="B9" s="98" t="s">
        <v>569</v>
      </c>
    </row>
    <row r="10" spans="1:2" ht="15.6" x14ac:dyDescent="0.3">
      <c r="A10" s="97">
        <v>7</v>
      </c>
      <c r="B10" s="98" t="s">
        <v>570</v>
      </c>
    </row>
    <row r="11" spans="1:2" ht="15.6" x14ac:dyDescent="0.3">
      <c r="A11" s="97">
        <v>8</v>
      </c>
      <c r="B11" s="98" t="s">
        <v>571</v>
      </c>
    </row>
    <row r="12" spans="1:2" ht="15.6" x14ac:dyDescent="0.3">
      <c r="A12" s="97">
        <v>9</v>
      </c>
      <c r="B12" s="98" t="s">
        <v>572</v>
      </c>
    </row>
    <row r="13" spans="1:2" ht="15.6" x14ac:dyDescent="0.3">
      <c r="A13" s="97">
        <v>10</v>
      </c>
      <c r="B13" s="98" t="s">
        <v>573</v>
      </c>
    </row>
    <row r="14" spans="1:2" ht="15.6" x14ac:dyDescent="0.3">
      <c r="A14" s="97">
        <v>11</v>
      </c>
      <c r="B14" s="98" t="s">
        <v>574</v>
      </c>
    </row>
    <row r="15" spans="1:2" ht="15.6" x14ac:dyDescent="0.3">
      <c r="A15" s="97">
        <v>12</v>
      </c>
      <c r="B15" s="98" t="s">
        <v>575</v>
      </c>
    </row>
    <row r="16" spans="1:2" ht="15.6" x14ac:dyDescent="0.3">
      <c r="A16" s="97">
        <v>13</v>
      </c>
      <c r="B16" s="98" t="s">
        <v>576</v>
      </c>
    </row>
    <row r="17" spans="1:2" ht="15.6" x14ac:dyDescent="0.3">
      <c r="A17" s="97">
        <v>14</v>
      </c>
      <c r="B17" s="98" t="s">
        <v>577</v>
      </c>
    </row>
    <row r="18" spans="1:2" ht="15.6" x14ac:dyDescent="0.3">
      <c r="A18" s="97">
        <v>15</v>
      </c>
      <c r="B18" s="98" t="s">
        <v>578</v>
      </c>
    </row>
    <row r="19" spans="1:2" ht="15.6" x14ac:dyDescent="0.3">
      <c r="A19" s="97">
        <v>16</v>
      </c>
      <c r="B19" s="98" t="s">
        <v>665</v>
      </c>
    </row>
    <row r="20" spans="1:2" ht="15.6" x14ac:dyDescent="0.3">
      <c r="A20" s="97">
        <v>17</v>
      </c>
      <c r="B20" s="98" t="s">
        <v>579</v>
      </c>
    </row>
    <row r="21" spans="1:2" ht="15.6" x14ac:dyDescent="0.3">
      <c r="A21" s="97">
        <v>18</v>
      </c>
      <c r="B21" s="98" t="s">
        <v>580</v>
      </c>
    </row>
    <row r="22" spans="1:2" ht="15.6" x14ac:dyDescent="0.3">
      <c r="A22" s="97">
        <v>19</v>
      </c>
      <c r="B22" s="98" t="s">
        <v>638</v>
      </c>
    </row>
    <row r="23" spans="1:2" ht="16.2" thickBot="1" x14ac:dyDescent="0.35">
      <c r="A23" s="99">
        <v>20</v>
      </c>
      <c r="B23" s="100" t="s">
        <v>639</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2024-03-08T08:00:19Z</cp:lastPrinted>
  <dcterms:created xsi:type="dcterms:W3CDTF">2023-03-30T07:13:31Z</dcterms:created>
  <dcterms:modified xsi:type="dcterms:W3CDTF">2024-03-13T05:53:06Z</dcterms:modified>
</cp:coreProperties>
</file>