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6\Desktop\2024-06-27 medziaga\"/>
    </mc:Choice>
  </mc:AlternateContent>
  <bookViews>
    <workbookView xWindow="-120" yWindow="-120" windowWidth="29040" windowHeight="15840" activeTab="2"/>
  </bookViews>
  <sheets>
    <sheet name="1 priedas" sheetId="1" r:id="rId1"/>
    <sheet name="2 priedas" sheetId="2" r:id="rId2"/>
    <sheet name="3 priedas" sheetId="3" r:id="rId3"/>
  </sheets>
  <definedNames>
    <definedName name="_xlnm.Print_Titles" localSheetId="0">'1 priedas'!$6:$6</definedName>
    <definedName name="_xlnm.Print_Titles" localSheetId="1">'2 priedas'!$5:$6</definedName>
    <definedName name="_xlnm.Print_Titles" localSheetId="2">'3 priedas'!$5:$7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9" i="3" l="1"/>
  <c r="D79" i="3"/>
  <c r="C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9" i="3" l="1"/>
  <c r="B478" i="2"/>
  <c r="B452" i="2"/>
  <c r="B441" i="2"/>
  <c r="B407" i="2"/>
  <c r="B368" i="2"/>
  <c r="B408" i="2"/>
  <c r="B134" i="2"/>
  <c r="B40" i="2" l="1"/>
  <c r="B469" i="2" s="1"/>
  <c r="B27" i="2"/>
  <c r="B18" i="1"/>
  <c r="B22" i="1"/>
  <c r="B274" i="2"/>
  <c r="B269" i="2"/>
  <c r="B264" i="2"/>
  <c r="B251" i="2"/>
  <c r="B241" i="2"/>
  <c r="B236" i="2"/>
  <c r="B231" i="2"/>
  <c r="B216" i="2"/>
  <c r="B206" i="2"/>
  <c r="B196" i="2"/>
  <c r="B182" i="2"/>
  <c r="B172" i="2"/>
  <c r="B167" i="2"/>
  <c r="B157" i="2"/>
  <c r="B152" i="2"/>
  <c r="B139" i="2"/>
  <c r="B123" i="2"/>
  <c r="B97" i="2"/>
  <c r="B449" i="2"/>
  <c r="B434" i="2"/>
  <c r="B429" i="2"/>
  <c r="B421" i="2"/>
  <c r="B415" i="2"/>
  <c r="B410" i="2"/>
  <c r="B393" i="2"/>
  <c r="B362" i="2"/>
  <c r="B353" i="2"/>
  <c r="B348" i="2"/>
  <c r="B339" i="2"/>
  <c r="B334" i="2"/>
  <c r="B328" i="2"/>
  <c r="B323" i="2"/>
  <c r="B309" i="2"/>
  <c r="B299" i="2"/>
  <c r="B294" i="2"/>
  <c r="B289" i="2"/>
  <c r="B284" i="2"/>
  <c r="B279" i="2"/>
  <c r="B424" i="2" l="1"/>
  <c r="B417" i="2"/>
  <c r="B226" i="2"/>
  <c r="B246" i="2"/>
  <c r="B221" i="2"/>
  <c r="B211" i="2"/>
  <c r="B201" i="2"/>
  <c r="B187" i="2"/>
  <c r="B177" i="2"/>
  <c r="B162" i="2"/>
  <c r="B93" i="2"/>
  <c r="B85" i="2"/>
  <c r="B475" i="2" s="1"/>
  <c r="B43" i="2"/>
  <c r="B35" i="2"/>
  <c r="B25" i="2"/>
  <c r="B10" i="2"/>
  <c r="B68" i="2"/>
  <c r="B67" i="2"/>
  <c r="B63" i="2"/>
  <c r="B60" i="2"/>
  <c r="B465" i="2"/>
  <c r="B464" i="2"/>
  <c r="B463" i="2"/>
  <c r="B462" i="2"/>
  <c r="B456" i="2"/>
  <c r="B454" i="2"/>
  <c r="B451" i="2"/>
  <c r="B450" i="2"/>
  <c r="B448" i="2"/>
  <c r="B447" i="2"/>
  <c r="B446" i="2"/>
  <c r="B414" i="2"/>
  <c r="B413" i="2"/>
  <c r="B406" i="2"/>
  <c r="B405" i="2"/>
  <c r="B404" i="2"/>
  <c r="B403" i="2"/>
  <c r="B398" i="2"/>
  <c r="B390" i="2"/>
  <c r="B387" i="2"/>
  <c r="B383" i="2"/>
  <c r="B379" i="2"/>
  <c r="B374" i="2"/>
  <c r="B358" i="2"/>
  <c r="B344" i="2"/>
  <c r="B318" i="2"/>
  <c r="B314" i="2"/>
  <c r="B304" i="2"/>
  <c r="B260" i="2"/>
  <c r="B256" i="2"/>
  <c r="B192" i="2"/>
  <c r="B148" i="2"/>
  <c r="B144" i="2"/>
  <c r="B132" i="2"/>
  <c r="B131" i="2"/>
  <c r="B127" i="2"/>
  <c r="B125" i="2"/>
  <c r="B122" i="2"/>
  <c r="B121" i="2"/>
  <c r="B120" i="2"/>
  <c r="B116" i="2"/>
  <c r="B113" i="2"/>
  <c r="B110" i="2"/>
  <c r="B107" i="2"/>
  <c r="B104" i="2"/>
  <c r="B101" i="2"/>
  <c r="B89" i="2"/>
  <c r="B87" i="2"/>
  <c r="B84" i="2"/>
  <c r="B80" i="2"/>
  <c r="B83" i="2" s="1"/>
  <c r="B78" i="2"/>
  <c r="B75" i="2"/>
  <c r="B77" i="2" s="1"/>
  <c r="B73" i="2"/>
  <c r="B70" i="2"/>
  <c r="B72" i="2" s="1"/>
  <c r="B58" i="2"/>
  <c r="B55" i="2"/>
  <c r="B57" i="2" s="1"/>
  <c r="B53" i="2"/>
  <c r="B50" i="2"/>
  <c r="B52" i="2" s="1"/>
  <c r="B48" i="2"/>
  <c r="B45" i="2"/>
  <c r="B47" i="2" s="1"/>
  <c r="B42" i="2"/>
  <c r="B476" i="2" s="1"/>
  <c r="B41" i="2"/>
  <c r="B474" i="2" s="1"/>
  <c r="B39" i="2"/>
  <c r="B33" i="2"/>
  <c r="B38" i="2" s="1"/>
  <c r="B24" i="2"/>
  <c r="B23" i="2"/>
  <c r="B20" i="2"/>
  <c r="B18" i="2"/>
  <c r="B8" i="2"/>
  <c r="B43" i="1"/>
  <c r="B41" i="1"/>
  <c r="B38" i="1"/>
  <c r="B34" i="1"/>
  <c r="B30" i="1"/>
  <c r="B25" i="1"/>
  <c r="B17" i="1" s="1"/>
  <c r="B16" i="1" s="1"/>
  <c r="B14" i="1"/>
  <c r="B10" i="1"/>
  <c r="B8" i="1"/>
  <c r="B7" i="1" l="1"/>
  <c r="B29" i="1"/>
  <c r="B477" i="2"/>
  <c r="B22" i="2"/>
  <c r="B66" i="2"/>
  <c r="B471" i="2"/>
  <c r="B46" i="1"/>
  <c r="B472" i="2"/>
  <c r="B468" i="2"/>
  <c r="B473" i="2"/>
  <c r="B130" i="2"/>
  <c r="B470" i="2"/>
  <c r="B461" i="2"/>
  <c r="B119" i="2"/>
  <c r="B402" i="2"/>
  <c r="B467" i="2"/>
  <c r="B445" i="2"/>
  <c r="B466" i="2" l="1"/>
  <c r="B479" i="2" s="1"/>
</calcChain>
</file>

<file path=xl/sharedStrings.xml><?xml version="1.0" encoding="utf-8"?>
<sst xmlns="http://schemas.openxmlformats.org/spreadsheetml/2006/main" count="598" uniqueCount="238">
  <si>
    <t>Pajamų pavadinimas</t>
  </si>
  <si>
    <t>Iš viso (tūkst. Eur)</t>
  </si>
  <si>
    <t>MOKESČIAI</t>
  </si>
  <si>
    <t>Pajamų ir pelno mokesčiai</t>
  </si>
  <si>
    <t xml:space="preserve">Gyventojų pajamų mokestis </t>
  </si>
  <si>
    <t>Turto mokesčiai</t>
  </si>
  <si>
    <t>Žemės mokestis</t>
  </si>
  <si>
    <t>Paveldimo turto mokestis</t>
  </si>
  <si>
    <t>Nekilnojamojo turto mokestis</t>
  </si>
  <si>
    <t>Prekių ir paslaugų mokesčiai</t>
  </si>
  <si>
    <t>DOTACIJOS</t>
  </si>
  <si>
    <t>Dotacijos iš kitų valdžios sektoriaus subjektų</t>
  </si>
  <si>
    <t>Specialioji tikslinė dotacija</t>
  </si>
  <si>
    <t xml:space="preserve">Valstybinėms (valstybės perduotoms savivaldybėms) funkcijoms atlikti       </t>
  </si>
  <si>
    <t>Ugdymo reikmėms finansuoti</t>
  </si>
  <si>
    <t>Mokykloms (klasėms arba grupėms), skirtoms šalies (regiono) mokiniams, turintiems specialiųjų ugdymosi poreikių, ir kitoms savivaldybėms perduotoms įstaigoms išlaikyti</t>
  </si>
  <si>
    <t>Dotacija savivaldybėms iš Europos Sąjungos, kitos tarptautinės finansinės paramos ir bendrojo finansavimo lėšų</t>
  </si>
  <si>
    <t>Kitos dotacijos</t>
  </si>
  <si>
    <t>Valstybės lėšos kapitalo investicijoms finansuoti</t>
  </si>
  <si>
    <t>Valstybės lėšos vietinės reikšmės keliams (gatvėms) tiesti, taisyti, prižiūrėti ir saugaus eismo sąlygoms užtikrinti</t>
  </si>
  <si>
    <t>KITOS PAJAMOS</t>
  </si>
  <si>
    <t>Turto pajamos</t>
  </si>
  <si>
    <t>Dividendai</t>
  </si>
  <si>
    <t xml:space="preserve">Nuomos mokestis už valstybinę žemę </t>
  </si>
  <si>
    <t>Mokesčiai už valstybinius gamtos išteklius</t>
  </si>
  <si>
    <t>Pajamos už prekes ir paslaugas</t>
  </si>
  <si>
    <t>Biudžetinių įstaigų pajamos už prekes ir paslaugas</t>
  </si>
  <si>
    <t>Pajamos už ilgalaikio ir trumpalaikio materialiojo turto  nuomą</t>
  </si>
  <si>
    <t>Įmokos už išlaikymą švietimo, socialinės apsaugos ir kitose įstaigose</t>
  </si>
  <si>
    <t>Rinkliavos</t>
  </si>
  <si>
    <t>Valstybės rinkliavos</t>
  </si>
  <si>
    <t>Vietinės rinkliavos</t>
  </si>
  <si>
    <t>Pajamos iš baudų,  konfiskuoto turto ir kitų netesybų</t>
  </si>
  <si>
    <t>Kitos neišvardytos pajamos</t>
  </si>
  <si>
    <t>Materialiojo ir nematerialiojo turto realizavimo pajamos</t>
  </si>
  <si>
    <t>Iš viso pajamų</t>
  </si>
  <si>
    <t xml:space="preserve">     ASIGNAVIMAI PAGAL ASIGNAVIMŲ VALDYTOJUS IR PROGRAMAS</t>
  </si>
  <si>
    <t>Asignavimų valdytojas</t>
  </si>
  <si>
    <t>01 SAVIVALDYBĖS VALDYMO  PROGRAMA</t>
  </si>
  <si>
    <t xml:space="preserve">Savivaldybės kontrolės ir audito tarnyba </t>
  </si>
  <si>
    <t>Iš jų – Savivaldybės  biudžeto lėšos</t>
  </si>
  <si>
    <t xml:space="preserve">Savivaldybės administracija </t>
  </si>
  <si>
    <t xml:space="preserve">         Mero fondui</t>
  </si>
  <si>
    <t xml:space="preserve">         Savivaldybės biudžeto lėšos Administracijai</t>
  </si>
  <si>
    <t xml:space="preserve">Savivaldybės administracijos Strateginio planavimo ir finansų skyrius </t>
  </si>
  <si>
    <t>Panevėžio apskaitos centras</t>
  </si>
  <si>
    <t>Iš viso  01 programai</t>
  </si>
  <si>
    <t>Iš jų: Savivaldybės biudžeto lėšos</t>
  </si>
  <si>
    <t>02 INVESTICIJŲ PROJEKTŲ PROGRAMA</t>
  </si>
  <si>
    <t xml:space="preserve">         valstybės lėšos kapitalo investicijoms</t>
  </si>
  <si>
    <t xml:space="preserve">         Europos Sąjungos finansinės paramos lėšos</t>
  </si>
  <si>
    <t>Stasio Eidrigevičiaus menų centras</t>
  </si>
  <si>
    <t>Jaunuolių dienos centras</t>
  </si>
  <si>
    <t>Iš viso 02 programai</t>
  </si>
  <si>
    <t>03 URBANISTINĖS PLĖTROS PROGRAMA</t>
  </si>
  <si>
    <t>Iš jų – Savivaldybės biudžeto lėšos</t>
  </si>
  <si>
    <t>Iš viso 03 programai</t>
  </si>
  <si>
    <t>Iš viso 04 programai</t>
  </si>
  <si>
    <t>Iš jų:  Savivaldybės biudžeto lėšos</t>
  </si>
  <si>
    <t>05 EKONOMINĖS PLĖTROS IR VERSLO SKATINIMO 
PROGRAMA</t>
  </si>
  <si>
    <t>Savivaldybės administracija</t>
  </si>
  <si>
    <t>Iš viso 05 programai</t>
  </si>
  <si>
    <t>06 SAVIVALDYBĖS TURTO VALDYMO PROGRAMA</t>
  </si>
  <si>
    <t>Iš viso 06 programai</t>
  </si>
  <si>
    <t>08 RINKODAROS  PROGRAMA</t>
  </si>
  <si>
    <t>Iš viso 08 programai</t>
  </si>
  <si>
    <t>09 INFORMACINĖS VISUOMENĖS PLĖTROS 
PROGRAMA</t>
  </si>
  <si>
    <t>Iš viso 09 programai</t>
  </si>
  <si>
    <t>10 MIESTO INFRASTRUKTŪROS OBJEKTŲ PLĖTROS,
 MODERNIZAVIMO IR PRIEŽIŪROS  PROGRAMA</t>
  </si>
  <si>
    <t xml:space="preserve">         valstybės lėšos vietinės reikšmės keliams (gatvėms) tiesti, taisyti, prižiūrėti ir saugaus eismo sąlygoms užtikrinti</t>
  </si>
  <si>
    <t>Iš viso 10 programai</t>
  </si>
  <si>
    <t xml:space="preserve">          valstybės lėšos kapitalo investicijoms</t>
  </si>
  <si>
    <t xml:space="preserve">          valstybės lėšos vietinės reikšmės keliams (gatvėms) tiesti, taisyti, prižiūrėti ir saugaus eismo sąlygoms užtikrinti</t>
  </si>
  <si>
    <t>11 KULTŪROS IR MENO PROGRAMA</t>
  </si>
  <si>
    <t>Elenos Mezginaitės viešoji biblioteka</t>
  </si>
  <si>
    <t>Dailės galerija</t>
  </si>
  <si>
    <t>Kraštotyros muziejus</t>
  </si>
  <si>
    <t>Lėlių vežimo teatras</t>
  </si>
  <si>
    <t>Teatras ,,Menas“</t>
  </si>
  <si>
    <t>Muzikinis teatras</t>
  </si>
  <si>
    <t>Kino centras ,,Garsas“</t>
  </si>
  <si>
    <t>Iš viso 11 programai</t>
  </si>
  <si>
    <t>12  SPORTO PROGRAMA</t>
  </si>
  <si>
    <t>Sporto centras</t>
  </si>
  <si>
    <t>Iš viso 12 programai</t>
  </si>
  <si>
    <t>13 ŠVIETIMO IR UGDYMO PROGRAMA</t>
  </si>
  <si>
    <t xml:space="preserve">          Europos Sąjungos finansinės paramos lėšos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</si>
  <si>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</si>
  <si>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</si>
  <si>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</si>
  <si>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</si>
  <si>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</si>
  <si>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</si>
  <si>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</si>
  <si>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</si>
  <si>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Kastyčio Ramanausko lopšelis-darželis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</si>
  <si>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</si>
  <si>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</si>
  <si>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</si>
  <si>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</si>
  <si>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</si>
  <si>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</si>
  <si>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</si>
  <si>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</si>
  <si>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</si>
  <si>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</si>
  <si>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,,Vaivorykštė“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</si>
  <si>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</si>
  <si>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</si>
  <si>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</si>
  <si>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</si>
  <si>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</si>
  <si>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</si>
  <si>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</si>
  <si>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</si>
  <si>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Regos centras ,,Linelis“</t>
  </si>
  <si>
    <t>Juozo Balčikonio gimnazija</t>
  </si>
  <si>
    <t>Vytauto Žemkalnio gimnazija</t>
  </si>
  <si>
    <t>5-oji gimnazija</t>
  </si>
  <si>
    <t>Juozo Miltinio gimnazija</t>
  </si>
  <si>
    <t>,,Minties“ gimnazija</t>
  </si>
  <si>
    <t>Raimundo Sargūno sporto gimnazija</t>
  </si>
  <si>
    <t>,,Vilties“ progimnazija</t>
  </si>
  <si>
    <t>Rožyno progimnazija</t>
  </si>
  <si>
    <t>Beržų progimnazija</t>
  </si>
  <si>
    <t>,,Saulėtekio“ progimnazija</t>
  </si>
  <si>
    <t>Mykolo Karkos pagrindinė mokykla</t>
  </si>
  <si>
    <t>,,Žemynos“ progimnazija</t>
  </si>
  <si>
    <t>,,Vyturio“ progimnazija</t>
  </si>
  <si>
    <t>Alfonso Lipniūno progimnazija</t>
  </si>
  <si>
    <t>,,Ąžuolo“ progimnazija</t>
  </si>
  <si>
    <t>,,Šaltinio“ progimnazija</t>
  </si>
  <si>
    <t>Pradinė mokykla</t>
  </si>
  <si>
    <t>,,Šviesos“ ugdymo centras</t>
  </si>
  <si>
    <t>Kurčiųjų ir neprigirdinčiųjų pagrindinė mokykla</t>
  </si>
  <si>
    <t>Suaugusiųjų ir jaunimo mokymo centras</t>
  </si>
  <si>
    <t>Muzikos mokykla</t>
  </si>
  <si>
    <t>Dailės mokykla</t>
  </si>
  <si>
    <t>Gamtos mokykla</t>
  </si>
  <si>
    <t>Moksleivių namai</t>
  </si>
  <si>
    <t>Švietimo centras</t>
  </si>
  <si>
    <t>Pedagoginė-psichologinė tarnyba</t>
  </si>
  <si>
    <t>Iš viso 13 programai</t>
  </si>
  <si>
    <t>14 VISUOMENĖS INICIATYVŲ SKATINIMO IR 
SAUGUMO UŽTIKRINIMO PROGRAMA</t>
  </si>
  <si>
    <t>Iš viso 14 programai</t>
  </si>
  <si>
    <t>15 SOCIALINĖS PARAMOS ĮGYVENDINIMO
 PROGRAMA</t>
  </si>
  <si>
    <t>Savivaldybės administracijos  Socialinių reikalų skyrius</t>
  </si>
  <si>
    <t>Socialinių paslaugų centras</t>
  </si>
  <si>
    <t>Specialioji mokykla-daugiafunkcis centras</t>
  </si>
  <si>
    <t>Atviras jaunimo centras</t>
  </si>
  <si>
    <t>Iš viso 15 programai</t>
  </si>
  <si>
    <t>Visuomenės sveikatos biuras</t>
  </si>
  <si>
    <t>Iš viso 16 programai</t>
  </si>
  <si>
    <t xml:space="preserve">Iš viso: </t>
  </si>
  <si>
    <t xml:space="preserve">         paskolų lėšos investicijų projektams įgyvendinti</t>
  </si>
  <si>
    <t>Iš viso asignavimų (išlaidos – paskolų grąžinimas)</t>
  </si>
  <si>
    <t>Mokesčiai už aplinkos teršimą</t>
  </si>
  <si>
    <t xml:space="preserve">          valstybės lėšos kitoms dotacijoms</t>
  </si>
  <si>
    <t xml:space="preserve">          lėšos ugdymo reikmėms finansuoti</t>
  </si>
  <si>
    <t xml:space="preserve">           lėšos ugdymo reikmėms finansuoti</t>
  </si>
  <si>
    <t xml:space="preserve">          lėšos regioninėms įstaigoms ir klasėms finansuoti</t>
  </si>
  <si>
    <t xml:space="preserve">          paskolų lėšos investicijų projektams įgyvendinti</t>
  </si>
  <si>
    <t xml:space="preserve">          pajamos už prekes ir paslaugas</t>
  </si>
  <si>
    <t>04 APLINKOS APSAUGOS RĖMIMO 
PROGRAMA</t>
  </si>
  <si>
    <t xml:space="preserve">        PANEVĖŽIO MIESTO SAVIVALDYBĖS 2024 METŲ BIUDŽETAS           </t>
  </si>
  <si>
    <t>Iš jų: Savivaldybės  biudžeto lėšos Tarybos darbui</t>
  </si>
  <si>
    <t xml:space="preserve">         Savivaldybės biudžeto lėšos Mero, jo politinio (asmeninio) pasitikėjimo tarnautojų darbui</t>
  </si>
  <si>
    <t xml:space="preserve">         Mero rezervui</t>
  </si>
  <si>
    <t xml:space="preserve">         Administracijai valstybinėms (valstybės perduotoms savivaldybėms) funkcijoms atlikti lėšos                                                       </t>
  </si>
  <si>
    <t xml:space="preserve">         valstybinėms (valstybės perduotoms savivaldybėms) funkcijoms atlikti lėšos                                                              </t>
  </si>
  <si>
    <t>Iš jų –  Savivaldybės aplinkos apsaugos rėmimo specialiosios programos lėšos</t>
  </si>
  <si>
    <t>Panevėžio nekilnojamojo turto valdymo centras</t>
  </si>
  <si>
    <t xml:space="preserve">         pajamos už prekes ir paslaugas</t>
  </si>
  <si>
    <t>Panevėžio kultūros centras</t>
  </si>
  <si>
    <t xml:space="preserve">          valstybinėms (valstybės perduotoms savivaldybėms) funkcijoms atlikti lėšos                                                                 </t>
  </si>
  <si>
    <t xml:space="preserve">          valstybinėms (valstybės perduotoms savivaldybėms) funkcijoms atlikti lėšos                                                              </t>
  </si>
  <si>
    <t xml:space="preserve">          valstybinėms (valstybės perduotoms savivaldybėms) funkcijoms atlikti lėšos                                                         </t>
  </si>
  <si>
    <t xml:space="preserve">          valstybinėms (valstybės perduotoms savivaldybėms) funkcijoms atlikti lėšos                                                                   </t>
  </si>
  <si>
    <t xml:space="preserve">          valstybinėms (valstybės perduotoms savivaldybėms) funkcijoms atlikti lėšos                                                                             </t>
  </si>
  <si>
    <t xml:space="preserve">Iš jų – valstybinėms (valstybės perduotoms savivaldybėms) funkcijoms atlikti lėšos                                                                               </t>
  </si>
  <si>
    <t xml:space="preserve">         Savivaldybės aplinkos apsaugos rėmimo specialiosios programos lėšos</t>
  </si>
  <si>
    <t xml:space="preserve">          valstybinėms (valstybės perduotoms savivaldybėms) funkcijoms atlikti lėšos                                                                         </t>
  </si>
  <si>
    <t>16 VISUOMENĖS SVEIKATOS RĖMIMO 
PROGRAMA</t>
  </si>
  <si>
    <t xml:space="preserve">Iš jų –  palūkanoms už paskolas ir kitus finansinius įsipareigojimus mokėti </t>
  </si>
  <si>
    <t xml:space="preserve">          Savivaldybės aplinkos apsaugos rėmimo specialiosios programos lėšos</t>
  </si>
  <si>
    <t xml:space="preserve">           valstybės lėšos kitoms dotacijoms</t>
  </si>
  <si>
    <t>Gautos Europos Sąjungos, kitos tarptautinės finansinės paramos ir bendrojo finansavimo lėšos</t>
  </si>
  <si>
    <t>Grąžintos biudžeto lėšos baigus projektus, finansuojamus Europos Sąjungos, kitos tarptautinės paramos ir bendrojo finanasavimo lėšomis</t>
  </si>
  <si>
    <t xml:space="preserve">          Grąžintos biudžeto lėšos baigus projektus, finansuojamus Europos Sąjungos, kitos tarptautinės finansinės paramos ir bendrojo finansavimo lėšomis</t>
  </si>
  <si>
    <t xml:space="preserve">           Europos Sąjungos finansinės paramos lėšos</t>
  </si>
  <si>
    <t>IŠ SAVIVALDYBĖS BIUDŽETO IŠLAIKOMŲ ĮSTAIGŲ PAJAMŲ UŽ TEIKIAMAS PASLAUGAS ĮMOKOS Į SAVIVALDYBĖS BIUDŽETĄ</t>
  </si>
  <si>
    <t>Savivaldybės institucijos ir įstaigos pavadinimas</t>
  </si>
  <si>
    <t>Iš viso pajamų (tūkst. Eur)</t>
  </si>
  <si>
    <r>
      <t xml:space="preserve">         </t>
    </r>
    <r>
      <rPr>
        <sz val="12"/>
        <rFont val="Times New Roman"/>
        <family val="1"/>
        <charset val="186"/>
      </rPr>
      <t>Iš jų ( tūkst. Eur)</t>
    </r>
  </si>
  <si>
    <t xml:space="preserve">įmokos už išlaikymą švietimo, socialinės apsaugos ir kitose įstaigose </t>
  </si>
  <si>
    <t xml:space="preserve">pajamos už prekes ir paslaugas </t>
  </si>
  <si>
    <r>
      <t>pajamos už ilgalaikio ir trumpalaikio materialiojo turto nuomą</t>
    </r>
    <r>
      <rPr>
        <sz val="10"/>
        <rFont val="Times New Roman"/>
        <family val="1"/>
        <charset val="186"/>
      </rPr>
      <t xml:space="preserve">       </t>
    </r>
  </si>
  <si>
    <t>Nekilnojamojo turto valdymo centras</t>
  </si>
  <si>
    <t>Teatras „Menas“</t>
  </si>
  <si>
    <t>Kino centras „Garsas“</t>
  </si>
  <si>
    <t>Lopšelis-darželis „Draugystė“</t>
  </si>
  <si>
    <t>Lopšelis-darželis „Pušynėlis“</t>
  </si>
  <si>
    <t>Lopšelis-darželis „Jūratė“</t>
  </si>
  <si>
    <t>Lopšelis-darželis „Aušra“</t>
  </si>
  <si>
    <t>Lopšelis-darželis „Vyturėlis“</t>
  </si>
  <si>
    <t>Lopšelis-darželis „Žibutė“</t>
  </si>
  <si>
    <t>Lopšelis-darželis „Gintarėlis“</t>
  </si>
  <si>
    <t>Lopšelis-darželis „Sigutė“</t>
  </si>
  <si>
    <t xml:space="preserve">Kastyčio Ramanausko lopšelis-darželis </t>
  </si>
  <si>
    <t>Lopšelis-darželis „Žilvinas“</t>
  </si>
  <si>
    <t>Lopšelis-darželis „Nykštukas“</t>
  </si>
  <si>
    <t>Lopšelis-darželis „Kastytis“</t>
  </si>
  <si>
    <t>Lopšelis-darželis „Varpelis“</t>
  </si>
  <si>
    <t>Lopšelis-darželis „Kregždutė“</t>
  </si>
  <si>
    <t>Lopšelis-darželis „Pasaka“</t>
  </si>
  <si>
    <t>Lopšelis-darželis „Žvaigždutė“</t>
  </si>
  <si>
    <t>Lopšelis-darželis „Riešutėlis“</t>
  </si>
  <si>
    <t>Lopšelis-darželis „Rugelis“</t>
  </si>
  <si>
    <t>Lopšelis-darželis „Dobilas“</t>
  </si>
  <si>
    <t>Lopšelis-darželis „Vaivorykštė“</t>
  </si>
  <si>
    <t>Lopšelis-darželis „Vaikystė“</t>
  </si>
  <si>
    <t>Lopšelis-darželis „Papartis“</t>
  </si>
  <si>
    <t>Lopšelis-darželis „Žilvitis“</t>
  </si>
  <si>
    <t>Lopšelis-darželis „Puriena“</t>
  </si>
  <si>
    <t>Lopšelis-darželis „Voveraitė“</t>
  </si>
  <si>
    <t>Lopšelis-darželis „Rūta“</t>
  </si>
  <si>
    <t>Lopšelis-darželis „Taika“</t>
  </si>
  <si>
    <t>Lopšelis-darželis „Diemedis“</t>
  </si>
  <si>
    <t xml:space="preserve">Regos centras „Linelis“ </t>
  </si>
  <si>
    <t>„Minties“ gimnazija</t>
  </si>
  <si>
    <t>„Vilties“ progimnazija</t>
  </si>
  <si>
    <t>„Saulėtekio“ progimnazija</t>
  </si>
  <si>
    <t>„Žemynos“ progimnazija</t>
  </si>
  <si>
    <t>„Vyturio“ progimnazija</t>
  </si>
  <si>
    <t>„Ąžuolo“ progimnazija</t>
  </si>
  <si>
    <t>„Šaltinio“ progimnazija</t>
  </si>
  <si>
    <t>„Šviesos“ ugdymo centras</t>
  </si>
  <si>
    <t>Iš viso: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</si>
</sst>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sz val="11"/>
      <name val="Arial"/>
      <family val="2"/>
      <charset val="186"/>
    </font>
    <font>
      <b/>
      <sz val="10"/>
      <name val="Arial"/>
      <family val="2"/>
      <charset val="186"/>
    </font>
    <font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left" vertical="center" wrapText="1"/>
    </xf>
    <xf numFmtId="164" fontId="3" fillId="2" borderId="4" xfId="0" applyNumberFormat="1" applyFont="1" applyFill="1" applyBorder="1" applyAlignment="1">
      <alignment horizontal="left" vertical="center" wrapText="1"/>
    </xf>
    <xf numFmtId="164" fontId="3" fillId="2" borderId="8" xfId="0" applyNumberFormat="1" applyFont="1" applyFill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 vertical="center" wrapText="1"/>
    </xf>
    <xf numFmtId="164" fontId="4" fillId="2" borderId="4" xfId="0" applyNumberFormat="1" applyFont="1" applyFill="1" applyBorder="1" applyAlignment="1">
      <alignment horizontal="left" vertical="center" wrapText="1"/>
    </xf>
    <xf numFmtId="164" fontId="1" fillId="2" borderId="10" xfId="0" applyNumberFormat="1" applyFont="1" applyFill="1" applyBorder="1" applyAlignment="1">
      <alignment horizontal="left" vertical="center" wrapText="1"/>
    </xf>
    <xf numFmtId="164" fontId="4" fillId="2" borderId="10" xfId="0" applyNumberFormat="1" applyFont="1" applyFill="1" applyBorder="1" applyAlignment="1">
      <alignment horizontal="left" vertical="center" wrapText="1"/>
    </xf>
    <xf numFmtId="164" fontId="2" fillId="2" borderId="0" xfId="0" applyNumberFormat="1" applyFont="1" applyFill="1"/>
    <xf numFmtId="164" fontId="2" fillId="2" borderId="5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/>
    <xf numFmtId="164" fontId="1" fillId="2" borderId="6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164" fontId="3" fillId="2" borderId="5" xfId="0" applyNumberFormat="1" applyFont="1" applyFill="1" applyBorder="1" applyAlignment="1">
      <alignment vertical="center" wrapText="1"/>
    </xf>
    <xf numFmtId="164" fontId="1" fillId="2" borderId="2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vertical="center" wrapText="1"/>
    </xf>
    <xf numFmtId="164" fontId="3" fillId="2" borderId="4" xfId="0" applyNumberFormat="1" applyFont="1" applyFill="1" applyBorder="1" applyAlignment="1">
      <alignment vertical="center" wrapText="1"/>
    </xf>
    <xf numFmtId="164" fontId="4" fillId="2" borderId="4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vertical="center"/>
    </xf>
    <xf numFmtId="164" fontId="3" fillId="2" borderId="4" xfId="0" applyNumberFormat="1" applyFont="1" applyFill="1" applyBorder="1" applyAlignment="1">
      <alignment vertical="center"/>
    </xf>
    <xf numFmtId="0" fontId="1" fillId="2" borderId="5" xfId="0" applyFont="1" applyFill="1" applyBorder="1" applyAlignment="1">
      <alignment vertical="center" wrapText="1"/>
    </xf>
    <xf numFmtId="164" fontId="3" fillId="2" borderId="5" xfId="0" applyNumberFormat="1" applyFont="1" applyFill="1" applyBorder="1" applyAlignment="1">
      <alignment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1" fillId="2" borderId="11" xfId="0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0" fontId="8" fillId="2" borderId="11" xfId="0" applyFont="1" applyFill="1" applyBorder="1" applyAlignment="1">
      <alignment horizontal="left" vertical="center" wrapText="1"/>
    </xf>
    <xf numFmtId="164" fontId="2" fillId="2" borderId="11" xfId="0" applyNumberFormat="1" applyFont="1" applyFill="1" applyBorder="1" applyAlignment="1">
      <alignment horizontal="center" vertical="center" wrapText="1"/>
    </xf>
    <xf numFmtId="164" fontId="2" fillId="2" borderId="12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top" wrapText="1"/>
    </xf>
    <xf numFmtId="164" fontId="2" fillId="2" borderId="5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top" wrapText="1"/>
    </xf>
    <xf numFmtId="0" fontId="8" fillId="2" borderId="1" xfId="0" applyFont="1" applyFill="1" applyBorder="1" applyAlignment="1">
      <alignment wrapText="1"/>
    </xf>
    <xf numFmtId="0" fontId="8" fillId="2" borderId="5" xfId="0" applyFont="1" applyFill="1" applyBorder="1" applyAlignment="1">
      <alignment vertical="top" wrapText="1"/>
    </xf>
    <xf numFmtId="0" fontId="8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top" wrapText="1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 wrapText="1"/>
    </xf>
    <xf numFmtId="164" fontId="6" fillId="2" borderId="6" xfId="0" applyNumberFormat="1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/>
    </xf>
    <xf numFmtId="164" fontId="1" fillId="2" borderId="11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6" fillId="2" borderId="6" xfId="0" applyNumberFormat="1" applyFont="1" applyFill="1" applyBorder="1" applyAlignment="1">
      <alignment horizontal="center" vertical="center"/>
    </xf>
    <xf numFmtId="164" fontId="1" fillId="2" borderId="9" xfId="0" applyNumberFormat="1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3139440</xdr:colOff>
      <xdr:row>0</xdr:row>
      <xdr:rowOff>87631</xdr:rowOff>
    </xdr:from>
    <xdr:to>
      <xdr:col>1</xdr:col>
      <xdr:colOff>1596391</xdr:colOff>
      <xdr:row>1</xdr:row>
      <xdr:rowOff>9526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E3F3B3A0-B95A-4BBF-BA7A-F90A0E018FF2}"/>
            </a:ext>
          </a:extLst>
        </xdr:cNvPr>
        <xdr:cNvSpPr txBox="1">
          <a:spLocks noChangeArrowheads="1"/>
        </xdr:cNvSpPr>
      </xdr:nvSpPr>
      <xdr:spPr bwMode="auto">
        <a:xfrm>
          <a:off x="3139440" y="87631"/>
          <a:ext cx="2552701" cy="122682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2024 m. sausio 25 d. sprendimo </a:t>
          </a:r>
          <a:b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Nr. 1-2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 priedas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2024 m. birželio   d. sprendimo Nr.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redakcija)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2341245</xdr:colOff>
      <xdr:row>0</xdr:row>
      <xdr:rowOff>93346</xdr:rowOff>
    </xdr:from>
    <xdr:to>
      <xdr:col>1</xdr:col>
      <xdr:colOff>706756</xdr:colOff>
      <xdr:row>1</xdr:row>
      <xdr:rowOff>76201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CE02C64D-FFD0-4B42-849C-37134BD958F2}"/>
            </a:ext>
          </a:extLst>
        </xdr:cNvPr>
        <xdr:cNvSpPr txBox="1">
          <a:spLocks noChangeArrowheads="1"/>
        </xdr:cNvSpPr>
      </xdr:nvSpPr>
      <xdr:spPr bwMode="auto">
        <a:xfrm>
          <a:off x="2341245" y="93346"/>
          <a:ext cx="2546986" cy="128778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2024 m. sausio 25 d. sprendimo </a:t>
          </a:r>
          <a:b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Nr. 1-2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 priedas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2024 m. birželio   d. sprendimo Nr.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redakcija)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4</xdr:col>
      <xdr:colOff>394336</xdr:colOff>
      <xdr:row>1</xdr:row>
      <xdr:rowOff>20955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8540260F-E575-4B64-8A7A-FB0D8B873C79}"/>
            </a:ext>
          </a:extLst>
        </xdr:cNvPr>
        <xdr:cNvSpPr txBox="1">
          <a:spLocks noChangeArrowheads="1"/>
        </xdr:cNvSpPr>
      </xdr:nvSpPr>
      <xdr:spPr bwMode="auto">
        <a:xfrm>
          <a:off x="2819400" y="0"/>
          <a:ext cx="2432686" cy="127825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2024 m. sausio 25 d. sprendimo </a:t>
          </a:r>
          <a:b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Nr. 1-2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 priedas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2024 m. birželio   d. sprendimo Nr.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redakcija)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"/>
  <sheetViews>
    <sheetView topLeftCell="A16" workbookViewId="0">
      <selection activeCell="D37" sqref="D37"/>
    </sheetView>
  </sheetViews>
  <sheetFormatPr defaultColWidth="8.88671875" defaultRowHeight="13.2" x14ac:dyDescent="0.25"/>
  <cols>
    <col min="1" max="1" width="59.6640625" style="3" customWidth="1"/>
    <col min="2" max="2" width="26.5546875" style="3" customWidth="1"/>
    <col min="3" max="16384" width="8.88671875" style="3"/>
  </cols>
  <sheetData>
    <row r="1" spans="1:2" ht="102.75" customHeight="1" x14ac:dyDescent="0.25">
      <c r="A1" s="1"/>
      <c r="B1" s="2"/>
    </row>
    <row r="2" spans="1:2" ht="19.2" customHeight="1" x14ac:dyDescent="0.25">
      <c r="A2" s="1"/>
      <c r="B2" s="2"/>
    </row>
    <row r="3" spans="1:2" ht="15.6" x14ac:dyDescent="0.3">
      <c r="A3" s="60" t="s">
        <v>164</v>
      </c>
      <c r="B3" s="60"/>
    </row>
    <row r="4" spans="1:2" ht="13.8" x14ac:dyDescent="0.25">
      <c r="A4" s="61"/>
      <c r="B4" s="61"/>
    </row>
    <row r="5" spans="1:2" ht="13.8" x14ac:dyDescent="0.25">
      <c r="A5" s="2"/>
      <c r="B5" s="2"/>
    </row>
    <row r="6" spans="1:2" ht="18.75" customHeight="1" x14ac:dyDescent="0.25">
      <c r="A6" s="4" t="s">
        <v>0</v>
      </c>
      <c r="B6" s="4" t="s">
        <v>1</v>
      </c>
    </row>
    <row r="7" spans="1:2" ht="18.75" customHeight="1" x14ac:dyDescent="0.25">
      <c r="A7" s="5" t="s">
        <v>2</v>
      </c>
      <c r="B7" s="6">
        <f>SUM(B8+B10+B14)</f>
        <v>86590</v>
      </c>
    </row>
    <row r="8" spans="1:2" ht="15.75" customHeight="1" x14ac:dyDescent="0.25">
      <c r="A8" s="5" t="s">
        <v>3</v>
      </c>
      <c r="B8" s="6">
        <f>SUM(B9:B9)</f>
        <v>82620</v>
      </c>
    </row>
    <row r="9" spans="1:2" ht="17.25" customHeight="1" x14ac:dyDescent="0.25">
      <c r="A9" s="7" t="s">
        <v>4</v>
      </c>
      <c r="B9" s="8">
        <v>82620</v>
      </c>
    </row>
    <row r="10" spans="1:2" ht="15.75" customHeight="1" x14ac:dyDescent="0.25">
      <c r="A10" s="5" t="s">
        <v>5</v>
      </c>
      <c r="B10" s="6">
        <f>SUM(B11:B13)</f>
        <v>3700</v>
      </c>
    </row>
    <row r="11" spans="1:2" ht="16.5" customHeight="1" x14ac:dyDescent="0.25">
      <c r="A11" s="7" t="s">
        <v>6</v>
      </c>
      <c r="B11" s="8">
        <v>580</v>
      </c>
    </row>
    <row r="12" spans="1:2" ht="16.5" customHeight="1" x14ac:dyDescent="0.25">
      <c r="A12" s="7" t="s">
        <v>7</v>
      </c>
      <c r="B12" s="8">
        <v>120</v>
      </c>
    </row>
    <row r="13" spans="1:2" ht="16.5" customHeight="1" x14ac:dyDescent="0.25">
      <c r="A13" s="7" t="s">
        <v>8</v>
      </c>
      <c r="B13" s="8">
        <v>3000</v>
      </c>
    </row>
    <row r="14" spans="1:2" ht="13.8" x14ac:dyDescent="0.25">
      <c r="A14" s="5" t="s">
        <v>9</v>
      </c>
      <c r="B14" s="6">
        <f>SUM(B15:B15)</f>
        <v>270</v>
      </c>
    </row>
    <row r="15" spans="1:2" ht="13.8" x14ac:dyDescent="0.25">
      <c r="A15" s="7" t="s">
        <v>156</v>
      </c>
      <c r="B15" s="8">
        <v>270</v>
      </c>
    </row>
    <row r="16" spans="1:2" ht="16.5" customHeight="1" x14ac:dyDescent="0.25">
      <c r="A16" s="5" t="s">
        <v>10</v>
      </c>
      <c r="B16" s="6">
        <f>B17</f>
        <v>78192.399999999994</v>
      </c>
    </row>
    <row r="17" spans="1:2" ht="13.8" x14ac:dyDescent="0.25">
      <c r="A17" s="5" t="s">
        <v>11</v>
      </c>
      <c r="B17" s="6">
        <f>SUM(B18+B25+B22)</f>
        <v>78192.399999999994</v>
      </c>
    </row>
    <row r="18" spans="1:2" ht="13.8" x14ac:dyDescent="0.25">
      <c r="A18" s="5" t="s">
        <v>12</v>
      </c>
      <c r="B18" s="6">
        <f>B19+B20+B21</f>
        <v>55865.599999999999</v>
      </c>
    </row>
    <row r="19" spans="1:2" ht="27.75" customHeight="1" x14ac:dyDescent="0.25">
      <c r="A19" s="7" t="s">
        <v>13</v>
      </c>
      <c r="B19" s="8">
        <v>9265.6</v>
      </c>
    </row>
    <row r="20" spans="1:2" ht="16.5" customHeight="1" x14ac:dyDescent="0.25">
      <c r="A20" s="7" t="s">
        <v>14</v>
      </c>
      <c r="B20" s="8">
        <v>44317.8</v>
      </c>
    </row>
    <row r="21" spans="1:2" ht="41.4" x14ac:dyDescent="0.25">
      <c r="A21" s="7" t="s">
        <v>15</v>
      </c>
      <c r="B21" s="8">
        <v>2282.1999999999998</v>
      </c>
    </row>
    <row r="22" spans="1:2" ht="35.4" customHeight="1" x14ac:dyDescent="0.25">
      <c r="A22" s="5" t="s">
        <v>16</v>
      </c>
      <c r="B22" s="6">
        <f>SUM(B23:B24)</f>
        <v>9239.5</v>
      </c>
    </row>
    <row r="23" spans="1:2" ht="35.4" customHeight="1" x14ac:dyDescent="0.25">
      <c r="A23" s="7" t="s">
        <v>186</v>
      </c>
      <c r="B23" s="8">
        <v>8016</v>
      </c>
    </row>
    <row r="24" spans="1:2" ht="35.4" customHeight="1" x14ac:dyDescent="0.25">
      <c r="A24" s="7" t="s">
        <v>187</v>
      </c>
      <c r="B24" s="8">
        <v>1223.5</v>
      </c>
    </row>
    <row r="25" spans="1:2" ht="16.5" customHeight="1" x14ac:dyDescent="0.25">
      <c r="A25" s="5" t="s">
        <v>17</v>
      </c>
      <c r="B25" s="6">
        <f>B26+B27+B28</f>
        <v>13087.3</v>
      </c>
    </row>
    <row r="26" spans="1:2" ht="21" customHeight="1" x14ac:dyDescent="0.25">
      <c r="A26" s="7" t="s">
        <v>18</v>
      </c>
      <c r="B26" s="8">
        <v>5389</v>
      </c>
    </row>
    <row r="27" spans="1:2" ht="34.5" customHeight="1" x14ac:dyDescent="0.25">
      <c r="A27" s="7" t="s">
        <v>19</v>
      </c>
      <c r="B27" s="8">
        <v>4725.1000000000004</v>
      </c>
    </row>
    <row r="28" spans="1:2" ht="18" customHeight="1" x14ac:dyDescent="0.25">
      <c r="A28" s="7" t="s">
        <v>17</v>
      </c>
      <c r="B28" s="8">
        <v>2973.2</v>
      </c>
    </row>
    <row r="29" spans="1:2" ht="13.8" x14ac:dyDescent="0.25">
      <c r="A29" s="5" t="s">
        <v>20</v>
      </c>
      <c r="B29" s="6">
        <f>SUM(B30+B34+B38+B41+B43)</f>
        <v>7109.2999999999993</v>
      </c>
    </row>
    <row r="30" spans="1:2" ht="18" customHeight="1" x14ac:dyDescent="0.25">
      <c r="A30" s="5" t="s">
        <v>21</v>
      </c>
      <c r="B30" s="6">
        <f>SUM(B31:B33)</f>
        <v>1820.1</v>
      </c>
    </row>
    <row r="31" spans="1:2" ht="13.8" x14ac:dyDescent="0.25">
      <c r="A31" s="7" t="s">
        <v>22</v>
      </c>
      <c r="B31" s="8">
        <v>875.1</v>
      </c>
    </row>
    <row r="32" spans="1:2" ht="13.8" x14ac:dyDescent="0.25">
      <c r="A32" s="7" t="s">
        <v>23</v>
      </c>
      <c r="B32" s="8">
        <v>900</v>
      </c>
    </row>
    <row r="33" spans="1:2" ht="13.8" x14ac:dyDescent="0.25">
      <c r="A33" s="7" t="s">
        <v>24</v>
      </c>
      <c r="B33" s="8">
        <v>45</v>
      </c>
    </row>
    <row r="34" spans="1:2" ht="13.8" x14ac:dyDescent="0.25">
      <c r="A34" s="5" t="s">
        <v>25</v>
      </c>
      <c r="B34" s="6">
        <f>B35+B36+B37</f>
        <v>4374.2</v>
      </c>
    </row>
    <row r="35" spans="1:2" ht="17.25" customHeight="1" x14ac:dyDescent="0.25">
      <c r="A35" s="7" t="s">
        <v>26</v>
      </c>
      <c r="B35" s="9">
        <v>781.9</v>
      </c>
    </row>
    <row r="36" spans="1:2" ht="14.4" customHeight="1" x14ac:dyDescent="0.25">
      <c r="A36" s="7" t="s">
        <v>27</v>
      </c>
      <c r="B36" s="9">
        <v>869.9</v>
      </c>
    </row>
    <row r="37" spans="1:2" ht="16.2" customHeight="1" x14ac:dyDescent="0.25">
      <c r="A37" s="7" t="s">
        <v>28</v>
      </c>
      <c r="B37" s="9">
        <v>2722.4</v>
      </c>
    </row>
    <row r="38" spans="1:2" ht="17.25" customHeight="1" x14ac:dyDescent="0.25">
      <c r="A38" s="5" t="s">
        <v>29</v>
      </c>
      <c r="B38" s="10">
        <f>SUM(B39:B40)</f>
        <v>605</v>
      </c>
    </row>
    <row r="39" spans="1:2" ht="13.8" x14ac:dyDescent="0.25">
      <c r="A39" s="7" t="s">
        <v>30</v>
      </c>
      <c r="B39" s="9">
        <v>55</v>
      </c>
    </row>
    <row r="40" spans="1:2" ht="13.8" x14ac:dyDescent="0.25">
      <c r="A40" s="7" t="s">
        <v>31</v>
      </c>
      <c r="B40" s="9">
        <v>550</v>
      </c>
    </row>
    <row r="41" spans="1:2" ht="13.8" x14ac:dyDescent="0.25">
      <c r="A41" s="5" t="s">
        <v>32</v>
      </c>
      <c r="B41" s="6">
        <f>B42</f>
        <v>140</v>
      </c>
    </row>
    <row r="42" spans="1:2" ht="13.8" x14ac:dyDescent="0.25">
      <c r="A42" s="7" t="s">
        <v>32</v>
      </c>
      <c r="B42" s="8">
        <v>140</v>
      </c>
    </row>
    <row r="43" spans="1:2" ht="17.399999999999999" customHeight="1" x14ac:dyDescent="0.25">
      <c r="A43" s="5" t="s">
        <v>33</v>
      </c>
      <c r="B43" s="6">
        <f>SUM(B44)</f>
        <v>170</v>
      </c>
    </row>
    <row r="44" spans="1:2" ht="13.8" x14ac:dyDescent="0.25">
      <c r="A44" s="7" t="s">
        <v>33</v>
      </c>
      <c r="B44" s="8">
        <v>170</v>
      </c>
    </row>
    <row r="45" spans="1:2" ht="13.8" x14ac:dyDescent="0.25">
      <c r="A45" s="5" t="s">
        <v>34</v>
      </c>
      <c r="B45" s="6">
        <v>150</v>
      </c>
    </row>
    <row r="46" spans="1:2" ht="18" customHeight="1" x14ac:dyDescent="0.25">
      <c r="A46" s="5" t="s">
        <v>35</v>
      </c>
      <c r="B46" s="6">
        <f>B7+B16+B29+B45</f>
        <v>172041.69999999998</v>
      </c>
    </row>
    <row r="54" spans="2:2" x14ac:dyDescent="0.25">
      <c r="B54" s="22"/>
    </row>
  </sheetData>
  <mergeCells count="2">
    <mergeCell ref="A3:B3"/>
    <mergeCell ref="A4:B4"/>
  </mergeCells>
  <pageMargins left="0.7" right="0.7" top="0.75" bottom="0.75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83"/>
  <sheetViews>
    <sheetView topLeftCell="A459" workbookViewId="0">
      <selection activeCell="D474" sqref="D474"/>
    </sheetView>
  </sheetViews>
  <sheetFormatPr defaultColWidth="9.109375" defaultRowHeight="13.8" x14ac:dyDescent="0.25"/>
  <cols>
    <col min="1" max="1" width="61" style="2" customWidth="1"/>
    <col min="2" max="2" width="16.88671875" style="2" customWidth="1"/>
    <col min="3" max="16384" width="9.109375" style="2"/>
  </cols>
  <sheetData>
    <row r="1" spans="1:2" ht="102.6" customHeight="1" x14ac:dyDescent="0.25"/>
    <row r="2" spans="1:2" ht="19.2" customHeight="1" x14ac:dyDescent="0.25"/>
    <row r="3" spans="1:2" ht="30.75" customHeight="1" x14ac:dyDescent="0.25">
      <c r="A3" s="62" t="s">
        <v>36</v>
      </c>
      <c r="B3" s="63"/>
    </row>
    <row r="5" spans="1:2" s="35" customFormat="1" ht="18.75" customHeight="1" x14ac:dyDescent="0.3">
      <c r="A5" s="64" t="s">
        <v>37</v>
      </c>
      <c r="B5" s="64" t="s">
        <v>1</v>
      </c>
    </row>
    <row r="6" spans="1:2" s="35" customFormat="1" ht="18.75" customHeight="1" x14ac:dyDescent="0.3">
      <c r="A6" s="65"/>
      <c r="B6" s="64"/>
    </row>
    <row r="7" spans="1:2" s="35" customFormat="1" ht="23.25" customHeight="1" x14ac:dyDescent="0.3">
      <c r="A7" s="66" t="s">
        <v>38</v>
      </c>
      <c r="B7" s="67"/>
    </row>
    <row r="8" spans="1:2" s="35" customFormat="1" ht="18.75" customHeight="1" x14ac:dyDescent="0.3">
      <c r="A8" s="11" t="s">
        <v>39</v>
      </c>
      <c r="B8" s="25">
        <f>B9</f>
        <v>359</v>
      </c>
    </row>
    <row r="9" spans="1:2" s="35" customFormat="1" ht="18.75" customHeight="1" x14ac:dyDescent="0.3">
      <c r="A9" s="12" t="s">
        <v>40</v>
      </c>
      <c r="B9" s="26">
        <v>359</v>
      </c>
    </row>
    <row r="10" spans="1:2" s="35" customFormat="1" ht="18.75" customHeight="1" x14ac:dyDescent="0.3">
      <c r="A10" s="11" t="s">
        <v>41</v>
      </c>
      <c r="B10" s="27">
        <f>SUM(B11:B17)</f>
        <v>10108.1</v>
      </c>
    </row>
    <row r="11" spans="1:2" s="35" customFormat="1" ht="18.75" customHeight="1" x14ac:dyDescent="0.3">
      <c r="A11" s="12" t="s">
        <v>165</v>
      </c>
      <c r="B11" s="28">
        <v>413.1</v>
      </c>
    </row>
    <row r="12" spans="1:2" s="35" customFormat="1" ht="24.75" customHeight="1" x14ac:dyDescent="0.3">
      <c r="A12" s="12" t="s">
        <v>166</v>
      </c>
      <c r="B12" s="28">
        <v>363.6</v>
      </c>
    </row>
    <row r="13" spans="1:2" s="35" customFormat="1" ht="18.75" customHeight="1" x14ac:dyDescent="0.3">
      <c r="A13" s="12" t="s">
        <v>42</v>
      </c>
      <c r="B13" s="28">
        <v>20</v>
      </c>
    </row>
    <row r="14" spans="1:2" s="35" customFormat="1" ht="18.75" customHeight="1" x14ac:dyDescent="0.3">
      <c r="A14" s="12" t="s">
        <v>167</v>
      </c>
      <c r="B14" s="28">
        <v>234</v>
      </c>
    </row>
    <row r="15" spans="1:2" s="35" customFormat="1" ht="18.75" customHeight="1" x14ac:dyDescent="0.3">
      <c r="A15" s="12" t="s">
        <v>43</v>
      </c>
      <c r="B15" s="28">
        <v>8337.7000000000007</v>
      </c>
    </row>
    <row r="16" spans="1:2" s="35" customFormat="1" ht="27" customHeight="1" x14ac:dyDescent="0.3">
      <c r="A16" s="12" t="s">
        <v>168</v>
      </c>
      <c r="B16" s="28">
        <v>664.9</v>
      </c>
    </row>
    <row r="17" spans="1:2" s="35" customFormat="1" ht="27" customHeight="1" x14ac:dyDescent="0.3">
      <c r="A17" s="12" t="s">
        <v>157</v>
      </c>
      <c r="B17" s="28">
        <v>74.8</v>
      </c>
    </row>
    <row r="18" spans="1:2" s="35" customFormat="1" ht="31.5" customHeight="1" x14ac:dyDescent="0.3">
      <c r="A18" s="11" t="s">
        <v>44</v>
      </c>
      <c r="B18" s="27">
        <f>SUM(B19:B19)</f>
        <v>250</v>
      </c>
    </row>
    <row r="19" spans="1:2" s="35" customFormat="1" ht="18.75" customHeight="1" x14ac:dyDescent="0.3">
      <c r="A19" s="12" t="s">
        <v>183</v>
      </c>
      <c r="B19" s="29">
        <v>250</v>
      </c>
    </row>
    <row r="20" spans="1:2" s="35" customFormat="1" ht="18.75" customHeight="1" x14ac:dyDescent="0.3">
      <c r="A20" s="11" t="s">
        <v>45</v>
      </c>
      <c r="B20" s="27">
        <f>SUM(B21)</f>
        <v>1560.8</v>
      </c>
    </row>
    <row r="21" spans="1:2" s="35" customFormat="1" ht="18.75" customHeight="1" x14ac:dyDescent="0.3">
      <c r="A21" s="14" t="s">
        <v>40</v>
      </c>
      <c r="B21" s="28">
        <v>1560.8</v>
      </c>
    </row>
    <row r="22" spans="1:2" s="35" customFormat="1" ht="18.75" customHeight="1" x14ac:dyDescent="0.3">
      <c r="A22" s="11" t="s">
        <v>46</v>
      </c>
      <c r="B22" s="27">
        <f>B8+B10+B18+B20</f>
        <v>12277.9</v>
      </c>
    </row>
    <row r="23" spans="1:2" s="35" customFormat="1" ht="18.75" customHeight="1" x14ac:dyDescent="0.3">
      <c r="A23" s="12" t="s">
        <v>47</v>
      </c>
      <c r="B23" s="28">
        <f>B9+B11+B12+B13+B14+B15+B19+B21</f>
        <v>11538.2</v>
      </c>
    </row>
    <row r="24" spans="1:2" s="35" customFormat="1" ht="27" customHeight="1" x14ac:dyDescent="0.3">
      <c r="A24" s="12" t="s">
        <v>169</v>
      </c>
      <c r="B24" s="28">
        <f>B16</f>
        <v>664.9</v>
      </c>
    </row>
    <row r="25" spans="1:2" s="35" customFormat="1" ht="27" customHeight="1" x14ac:dyDescent="0.3">
      <c r="A25" s="13" t="s">
        <v>157</v>
      </c>
      <c r="B25" s="8">
        <f>B17</f>
        <v>74.8</v>
      </c>
    </row>
    <row r="26" spans="1:2" s="35" customFormat="1" ht="23.25" customHeight="1" x14ac:dyDescent="0.3">
      <c r="A26" s="68" t="s">
        <v>48</v>
      </c>
      <c r="B26" s="69"/>
    </row>
    <row r="27" spans="1:2" s="35" customFormat="1" ht="18.75" customHeight="1" x14ac:dyDescent="0.3">
      <c r="A27" s="15" t="s">
        <v>41</v>
      </c>
      <c r="B27" s="27">
        <f>B28+B29+B31+B30+B32</f>
        <v>22539.199999999997</v>
      </c>
    </row>
    <row r="28" spans="1:2" s="35" customFormat="1" ht="18.75" customHeight="1" x14ac:dyDescent="0.3">
      <c r="A28" s="12" t="s">
        <v>47</v>
      </c>
      <c r="B28" s="29">
        <v>160.80000000000001</v>
      </c>
    </row>
    <row r="29" spans="1:2" s="35" customFormat="1" ht="39.75" customHeight="1" x14ac:dyDescent="0.3">
      <c r="A29" s="12" t="s">
        <v>188</v>
      </c>
      <c r="B29" s="29">
        <v>1223.5</v>
      </c>
    </row>
    <row r="30" spans="1:2" s="35" customFormat="1" ht="18.75" customHeight="1" x14ac:dyDescent="0.3">
      <c r="A30" s="12" t="s">
        <v>49</v>
      </c>
      <c r="B30" s="29">
        <v>5389</v>
      </c>
    </row>
    <row r="31" spans="1:2" s="35" customFormat="1" ht="18.75" customHeight="1" x14ac:dyDescent="0.3">
      <c r="A31" s="12" t="s">
        <v>154</v>
      </c>
      <c r="B31" s="29">
        <v>8103.5</v>
      </c>
    </row>
    <row r="32" spans="1:2" s="35" customFormat="1" ht="18.75" customHeight="1" x14ac:dyDescent="0.3">
      <c r="A32" s="14" t="s">
        <v>50</v>
      </c>
      <c r="B32" s="29">
        <v>7662.4</v>
      </c>
    </row>
    <row r="33" spans="1:2" s="35" customFormat="1" ht="18.75" customHeight="1" x14ac:dyDescent="0.3">
      <c r="A33" s="15" t="s">
        <v>51</v>
      </c>
      <c r="B33" s="30">
        <f>B34</f>
        <v>531.1</v>
      </c>
    </row>
    <row r="34" spans="1:2" s="35" customFormat="1" ht="18.75" customHeight="1" x14ac:dyDescent="0.3">
      <c r="A34" s="12" t="s">
        <v>55</v>
      </c>
      <c r="B34" s="29">
        <v>531.1</v>
      </c>
    </row>
    <row r="35" spans="1:2" s="35" customFormat="1" ht="18.75" customHeight="1" x14ac:dyDescent="0.3">
      <c r="A35" s="15" t="s">
        <v>52</v>
      </c>
      <c r="B35" s="30">
        <f>SUM(B36:B37)</f>
        <v>586.30000000000007</v>
      </c>
    </row>
    <row r="36" spans="1:2" s="35" customFormat="1" ht="18.75" customHeight="1" x14ac:dyDescent="0.3">
      <c r="A36" s="12" t="s">
        <v>47</v>
      </c>
      <c r="B36" s="28">
        <v>548.1</v>
      </c>
    </row>
    <row r="37" spans="1:2" s="35" customFormat="1" ht="18.75" customHeight="1" x14ac:dyDescent="0.3">
      <c r="A37" s="14" t="s">
        <v>50</v>
      </c>
      <c r="B37" s="26">
        <v>38.200000000000003</v>
      </c>
    </row>
    <row r="38" spans="1:2" s="35" customFormat="1" ht="18.75" customHeight="1" x14ac:dyDescent="0.3">
      <c r="A38" s="16" t="s">
        <v>53</v>
      </c>
      <c r="B38" s="25">
        <f>B27+B33+B35</f>
        <v>23656.599999999995</v>
      </c>
    </row>
    <row r="39" spans="1:2" s="35" customFormat="1" ht="18.75" customHeight="1" x14ac:dyDescent="0.3">
      <c r="A39" s="12" t="s">
        <v>47</v>
      </c>
      <c r="B39" s="28">
        <f>B28+B34+B36</f>
        <v>1240</v>
      </c>
    </row>
    <row r="40" spans="1:2" s="35" customFormat="1" ht="46.5" customHeight="1" x14ac:dyDescent="0.3">
      <c r="A40" s="12" t="s">
        <v>188</v>
      </c>
      <c r="B40" s="28">
        <f>B29</f>
        <v>1223.5</v>
      </c>
    </row>
    <row r="41" spans="1:2" s="35" customFormat="1" ht="18.75" customHeight="1" x14ac:dyDescent="0.3">
      <c r="A41" s="12" t="s">
        <v>49</v>
      </c>
      <c r="B41" s="28">
        <f>B30</f>
        <v>5389</v>
      </c>
    </row>
    <row r="42" spans="1:2" s="35" customFormat="1" ht="18.75" customHeight="1" x14ac:dyDescent="0.3">
      <c r="A42" s="12" t="s">
        <v>154</v>
      </c>
      <c r="B42" s="28">
        <f>B31</f>
        <v>8103.5</v>
      </c>
    </row>
    <row r="43" spans="1:2" s="35" customFormat="1" ht="18.75" customHeight="1" x14ac:dyDescent="0.3">
      <c r="A43" s="14" t="s">
        <v>50</v>
      </c>
      <c r="B43" s="8">
        <f>B32+B37</f>
        <v>7700.5999999999995</v>
      </c>
    </row>
    <row r="44" spans="1:2" s="35" customFormat="1" ht="24" customHeight="1" x14ac:dyDescent="0.3">
      <c r="A44" s="68" t="s">
        <v>54</v>
      </c>
      <c r="B44" s="74"/>
    </row>
    <row r="45" spans="1:2" s="35" customFormat="1" ht="18.75" customHeight="1" x14ac:dyDescent="0.3">
      <c r="A45" s="15" t="s">
        <v>41</v>
      </c>
      <c r="B45" s="27">
        <f>B46</f>
        <v>320.5</v>
      </c>
    </row>
    <row r="46" spans="1:2" s="35" customFormat="1" ht="18.75" customHeight="1" x14ac:dyDescent="0.3">
      <c r="A46" s="12" t="s">
        <v>55</v>
      </c>
      <c r="B46" s="28">
        <v>320.5</v>
      </c>
    </row>
    <row r="47" spans="1:2" s="35" customFormat="1" ht="18.75" customHeight="1" x14ac:dyDescent="0.3">
      <c r="A47" s="11" t="s">
        <v>56</v>
      </c>
      <c r="B47" s="27">
        <f>B45</f>
        <v>320.5</v>
      </c>
    </row>
    <row r="48" spans="1:2" s="35" customFormat="1" ht="18.75" customHeight="1" x14ac:dyDescent="0.3">
      <c r="A48" s="14" t="s">
        <v>55</v>
      </c>
      <c r="B48" s="29">
        <f>B46</f>
        <v>320.5</v>
      </c>
    </row>
    <row r="49" spans="1:2" s="35" customFormat="1" ht="33" customHeight="1" x14ac:dyDescent="0.3">
      <c r="A49" s="68" t="s">
        <v>163</v>
      </c>
      <c r="B49" s="74"/>
    </row>
    <row r="50" spans="1:2" s="35" customFormat="1" ht="18.75" customHeight="1" x14ac:dyDescent="0.3">
      <c r="A50" s="17" t="s">
        <v>41</v>
      </c>
      <c r="B50" s="6">
        <f>B51</f>
        <v>252</v>
      </c>
    </row>
    <row r="51" spans="1:2" s="35" customFormat="1" ht="18.75" customHeight="1" x14ac:dyDescent="0.3">
      <c r="A51" s="13" t="s">
        <v>170</v>
      </c>
      <c r="B51" s="8">
        <v>252</v>
      </c>
    </row>
    <row r="52" spans="1:2" s="35" customFormat="1" ht="18.75" customHeight="1" x14ac:dyDescent="0.3">
      <c r="A52" s="18" t="s">
        <v>57</v>
      </c>
      <c r="B52" s="6">
        <f>B50</f>
        <v>252</v>
      </c>
    </row>
    <row r="53" spans="1:2" s="35" customFormat="1" ht="18.75" customHeight="1" x14ac:dyDescent="0.3">
      <c r="A53" s="13" t="s">
        <v>170</v>
      </c>
      <c r="B53" s="8">
        <f>B51</f>
        <v>252</v>
      </c>
    </row>
    <row r="54" spans="1:2" s="35" customFormat="1" ht="35.25" customHeight="1" x14ac:dyDescent="0.3">
      <c r="A54" s="68" t="s">
        <v>59</v>
      </c>
      <c r="B54" s="73"/>
    </row>
    <row r="55" spans="1:2" s="35" customFormat="1" ht="18.75" customHeight="1" x14ac:dyDescent="0.3">
      <c r="A55" s="15" t="s">
        <v>60</v>
      </c>
      <c r="B55" s="25">
        <f>SUM(B56:B56)</f>
        <v>2235</v>
      </c>
    </row>
    <row r="56" spans="1:2" s="35" customFormat="1" ht="18.75" customHeight="1" x14ac:dyDescent="0.3">
      <c r="A56" s="12" t="s">
        <v>55</v>
      </c>
      <c r="B56" s="28">
        <v>2235</v>
      </c>
    </row>
    <row r="57" spans="1:2" s="35" customFormat="1" ht="18.75" customHeight="1" x14ac:dyDescent="0.3">
      <c r="A57" s="11" t="s">
        <v>61</v>
      </c>
      <c r="B57" s="27">
        <f>SUM(B55)</f>
        <v>2235</v>
      </c>
    </row>
    <row r="58" spans="1:2" s="35" customFormat="1" ht="18.75" customHeight="1" x14ac:dyDescent="0.3">
      <c r="A58" s="14" t="s">
        <v>55</v>
      </c>
      <c r="B58" s="8">
        <f>B56</f>
        <v>2235</v>
      </c>
    </row>
    <row r="59" spans="1:2" s="35" customFormat="1" ht="30" customHeight="1" x14ac:dyDescent="0.3">
      <c r="A59" s="68" t="s">
        <v>62</v>
      </c>
      <c r="B59" s="74"/>
    </row>
    <row r="60" spans="1:2" s="35" customFormat="1" ht="18.75" customHeight="1" x14ac:dyDescent="0.3">
      <c r="A60" s="15" t="s">
        <v>41</v>
      </c>
      <c r="B60" s="25">
        <f>SUM(B61:B62)</f>
        <v>825</v>
      </c>
    </row>
    <row r="61" spans="1:2" s="35" customFormat="1" ht="18.75" customHeight="1" x14ac:dyDescent="0.3">
      <c r="A61" s="12" t="s">
        <v>47</v>
      </c>
      <c r="B61" s="26">
        <v>430</v>
      </c>
    </row>
    <row r="62" spans="1:2" s="35" customFormat="1" ht="18.75" customHeight="1" x14ac:dyDescent="0.3">
      <c r="A62" s="36" t="s">
        <v>162</v>
      </c>
      <c r="B62" s="28">
        <v>395</v>
      </c>
    </row>
    <row r="63" spans="1:2" s="35" customFormat="1" ht="18.75" customHeight="1" x14ac:dyDescent="0.3">
      <c r="A63" s="37" t="s">
        <v>171</v>
      </c>
      <c r="B63" s="27">
        <f>SUM(B64:B65)</f>
        <v>967.6</v>
      </c>
    </row>
    <row r="64" spans="1:2" s="35" customFormat="1" ht="18.75" customHeight="1" x14ac:dyDescent="0.3">
      <c r="A64" s="12" t="s">
        <v>47</v>
      </c>
      <c r="B64" s="28">
        <v>847.6</v>
      </c>
    </row>
    <row r="65" spans="1:2" s="35" customFormat="1" ht="18.75" customHeight="1" x14ac:dyDescent="0.3">
      <c r="A65" s="36" t="s">
        <v>172</v>
      </c>
      <c r="B65" s="28">
        <v>120</v>
      </c>
    </row>
    <row r="66" spans="1:2" s="35" customFormat="1" ht="18.75" customHeight="1" x14ac:dyDescent="0.3">
      <c r="A66" s="16" t="s">
        <v>63</v>
      </c>
      <c r="B66" s="31">
        <f>B60+B63</f>
        <v>1792.6</v>
      </c>
    </row>
    <row r="67" spans="1:2" s="35" customFormat="1" ht="18.75" customHeight="1" x14ac:dyDescent="0.3">
      <c r="A67" s="12" t="s">
        <v>47</v>
      </c>
      <c r="B67" s="20">
        <f>B61+B64</f>
        <v>1277.5999999999999</v>
      </c>
    </row>
    <row r="68" spans="1:2" s="35" customFormat="1" ht="18.75" customHeight="1" x14ac:dyDescent="0.3">
      <c r="A68" s="36" t="s">
        <v>162</v>
      </c>
      <c r="B68" s="8">
        <f>B62+B65</f>
        <v>515</v>
      </c>
    </row>
    <row r="69" spans="1:2" s="35" customFormat="1" ht="28.5" customHeight="1" x14ac:dyDescent="0.3">
      <c r="A69" s="78" t="s">
        <v>64</v>
      </c>
      <c r="B69" s="73"/>
    </row>
    <row r="70" spans="1:2" s="35" customFormat="1" ht="18.75" customHeight="1" x14ac:dyDescent="0.3">
      <c r="A70" s="15" t="s">
        <v>41</v>
      </c>
      <c r="B70" s="6">
        <f>B71</f>
        <v>389.6</v>
      </c>
    </row>
    <row r="71" spans="1:2" s="35" customFormat="1" ht="18.75" customHeight="1" x14ac:dyDescent="0.3">
      <c r="A71" s="14" t="s">
        <v>55</v>
      </c>
      <c r="B71" s="8">
        <v>389.6</v>
      </c>
    </row>
    <row r="72" spans="1:2" s="35" customFormat="1" ht="18.75" customHeight="1" x14ac:dyDescent="0.3">
      <c r="A72" s="11" t="s">
        <v>65</v>
      </c>
      <c r="B72" s="6">
        <f>B70</f>
        <v>389.6</v>
      </c>
    </row>
    <row r="73" spans="1:2" s="35" customFormat="1" ht="18.75" customHeight="1" x14ac:dyDescent="0.3">
      <c r="A73" s="14" t="s">
        <v>55</v>
      </c>
      <c r="B73" s="8">
        <f>B71</f>
        <v>389.6</v>
      </c>
    </row>
    <row r="74" spans="1:2" s="35" customFormat="1" ht="33" customHeight="1" x14ac:dyDescent="0.3">
      <c r="A74" s="68" t="s">
        <v>66</v>
      </c>
      <c r="B74" s="73"/>
    </row>
    <row r="75" spans="1:2" s="35" customFormat="1" ht="18.75" customHeight="1" x14ac:dyDescent="0.3">
      <c r="A75" s="15" t="s">
        <v>41</v>
      </c>
      <c r="B75" s="27">
        <f>B76</f>
        <v>354.2</v>
      </c>
    </row>
    <row r="76" spans="1:2" s="35" customFormat="1" ht="18.75" customHeight="1" x14ac:dyDescent="0.3">
      <c r="A76" s="14" t="s">
        <v>55</v>
      </c>
      <c r="B76" s="28">
        <v>354.2</v>
      </c>
    </row>
    <row r="77" spans="1:2" s="35" customFormat="1" ht="18.75" customHeight="1" x14ac:dyDescent="0.3">
      <c r="A77" s="16" t="s">
        <v>67</v>
      </c>
      <c r="B77" s="6">
        <f>B75</f>
        <v>354.2</v>
      </c>
    </row>
    <row r="78" spans="1:2" s="35" customFormat="1" ht="18.75" customHeight="1" x14ac:dyDescent="0.3">
      <c r="A78" s="13" t="s">
        <v>55</v>
      </c>
      <c r="B78" s="21">
        <f>B76</f>
        <v>354.2</v>
      </c>
    </row>
    <row r="79" spans="1:2" s="35" customFormat="1" ht="38.25" customHeight="1" x14ac:dyDescent="0.3">
      <c r="A79" s="68" t="s">
        <v>68</v>
      </c>
      <c r="B79" s="79"/>
    </row>
    <row r="80" spans="1:2" s="35" customFormat="1" ht="18.75" customHeight="1" x14ac:dyDescent="0.3">
      <c r="A80" s="15" t="s">
        <v>41</v>
      </c>
      <c r="B80" s="25">
        <f>B81+B82</f>
        <v>18505.599999999999</v>
      </c>
    </row>
    <row r="81" spans="1:2" s="35" customFormat="1" ht="18.75" customHeight="1" x14ac:dyDescent="0.3">
      <c r="A81" s="12" t="s">
        <v>47</v>
      </c>
      <c r="B81" s="28">
        <v>13780.5</v>
      </c>
    </row>
    <row r="82" spans="1:2" s="35" customFormat="1" ht="30.75" customHeight="1" x14ac:dyDescent="0.3">
      <c r="A82" s="14" t="s">
        <v>69</v>
      </c>
      <c r="B82" s="28">
        <v>4725.0999999999995</v>
      </c>
    </row>
    <row r="83" spans="1:2" s="35" customFormat="1" ht="18.75" customHeight="1" x14ac:dyDescent="0.3">
      <c r="A83" s="16" t="s">
        <v>70</v>
      </c>
      <c r="B83" s="6">
        <f>B80</f>
        <v>18505.599999999999</v>
      </c>
    </row>
    <row r="84" spans="1:2" s="35" customFormat="1" ht="18.75" customHeight="1" x14ac:dyDescent="0.3">
      <c r="A84" s="12" t="s">
        <v>58</v>
      </c>
      <c r="B84" s="8">
        <f>B81</f>
        <v>13780.5</v>
      </c>
    </row>
    <row r="85" spans="1:2" s="35" customFormat="1" ht="30" customHeight="1" x14ac:dyDescent="0.3">
      <c r="A85" s="12" t="s">
        <v>72</v>
      </c>
      <c r="B85" s="21">
        <f>B82</f>
        <v>4725.0999999999995</v>
      </c>
    </row>
    <row r="86" spans="1:2" s="35" customFormat="1" ht="28.5" customHeight="1" x14ac:dyDescent="0.3">
      <c r="A86" s="68" t="s">
        <v>73</v>
      </c>
      <c r="B86" s="74"/>
    </row>
    <row r="87" spans="1:2" s="35" customFormat="1" ht="18.75" customHeight="1" x14ac:dyDescent="0.3">
      <c r="A87" s="15" t="s">
        <v>41</v>
      </c>
      <c r="B87" s="6">
        <f>B88</f>
        <v>246</v>
      </c>
    </row>
    <row r="88" spans="1:2" s="35" customFormat="1" ht="18.75" customHeight="1" x14ac:dyDescent="0.3">
      <c r="A88" s="12" t="s">
        <v>55</v>
      </c>
      <c r="B88" s="8">
        <v>246</v>
      </c>
    </row>
    <row r="89" spans="1:2" s="35" customFormat="1" ht="18.75" customHeight="1" x14ac:dyDescent="0.3">
      <c r="A89" s="38" t="s">
        <v>74</v>
      </c>
      <c r="B89" s="27">
        <f>B90+B92+B91</f>
        <v>1343.3</v>
      </c>
    </row>
    <row r="90" spans="1:2" s="35" customFormat="1" ht="18.75" customHeight="1" x14ac:dyDescent="0.3">
      <c r="A90" s="12" t="s">
        <v>47</v>
      </c>
      <c r="B90" s="28">
        <v>1304.5</v>
      </c>
    </row>
    <row r="91" spans="1:2" s="35" customFormat="1" ht="18.75" customHeight="1" x14ac:dyDescent="0.3">
      <c r="A91" s="12" t="s">
        <v>157</v>
      </c>
      <c r="B91" s="28">
        <v>35.799999999999997</v>
      </c>
    </row>
    <row r="92" spans="1:2" s="35" customFormat="1" ht="18.75" customHeight="1" x14ac:dyDescent="0.3">
      <c r="A92" s="39" t="s">
        <v>162</v>
      </c>
      <c r="B92" s="28">
        <v>3</v>
      </c>
    </row>
    <row r="93" spans="1:2" s="35" customFormat="1" ht="18.75" customHeight="1" x14ac:dyDescent="0.3">
      <c r="A93" s="38" t="s">
        <v>75</v>
      </c>
      <c r="B93" s="27">
        <f>SUM(B94:B96)</f>
        <v>426</v>
      </c>
    </row>
    <row r="94" spans="1:2" s="35" customFormat="1" ht="18.75" customHeight="1" x14ac:dyDescent="0.3">
      <c r="A94" s="12" t="s">
        <v>58</v>
      </c>
      <c r="B94" s="28">
        <v>390.4</v>
      </c>
    </row>
    <row r="95" spans="1:2" s="35" customFormat="1" ht="18.75" customHeight="1" x14ac:dyDescent="0.3">
      <c r="A95" s="39" t="s">
        <v>162</v>
      </c>
      <c r="B95" s="28">
        <v>13</v>
      </c>
    </row>
    <row r="96" spans="1:2" s="35" customFormat="1" ht="18.75" customHeight="1" x14ac:dyDescent="0.3">
      <c r="A96" s="39" t="s">
        <v>86</v>
      </c>
      <c r="B96" s="28">
        <v>22.6</v>
      </c>
    </row>
    <row r="97" spans="1:2" s="35" customFormat="1" ht="18.75" customHeight="1" x14ac:dyDescent="0.3">
      <c r="A97" s="38" t="s">
        <v>76</v>
      </c>
      <c r="B97" s="27">
        <f>B98+B99+B100</f>
        <v>797.7</v>
      </c>
    </row>
    <row r="98" spans="1:2" s="35" customFormat="1" ht="18.75" customHeight="1" x14ac:dyDescent="0.3">
      <c r="A98" s="12" t="s">
        <v>58</v>
      </c>
      <c r="B98" s="28">
        <v>778.6</v>
      </c>
    </row>
    <row r="99" spans="1:2" s="35" customFormat="1" ht="18.75" customHeight="1" x14ac:dyDescent="0.3">
      <c r="A99" s="39" t="s">
        <v>162</v>
      </c>
      <c r="B99" s="29">
        <v>15</v>
      </c>
    </row>
    <row r="100" spans="1:2" s="35" customFormat="1" ht="18.75" customHeight="1" x14ac:dyDescent="0.3">
      <c r="A100" s="39" t="s">
        <v>86</v>
      </c>
      <c r="B100" s="29">
        <v>4.0999999999999996</v>
      </c>
    </row>
    <row r="101" spans="1:2" s="35" customFormat="1" ht="18.75" customHeight="1" x14ac:dyDescent="0.3">
      <c r="A101" s="38" t="s">
        <v>77</v>
      </c>
      <c r="B101" s="27">
        <f>B102+B103</f>
        <v>657.5</v>
      </c>
    </row>
    <row r="102" spans="1:2" s="35" customFormat="1" ht="18.75" customHeight="1" x14ac:dyDescent="0.3">
      <c r="A102" s="12" t="s">
        <v>58</v>
      </c>
      <c r="B102" s="28">
        <v>617.5</v>
      </c>
    </row>
    <row r="103" spans="1:2" s="35" customFormat="1" ht="18.75" customHeight="1" x14ac:dyDescent="0.3">
      <c r="A103" s="14" t="s">
        <v>162</v>
      </c>
      <c r="B103" s="28">
        <v>40</v>
      </c>
    </row>
    <row r="104" spans="1:2" s="35" customFormat="1" ht="18.75" customHeight="1" x14ac:dyDescent="0.3">
      <c r="A104" s="38" t="s">
        <v>78</v>
      </c>
      <c r="B104" s="27">
        <f>B105+B106</f>
        <v>757</v>
      </c>
    </row>
    <row r="105" spans="1:2" s="35" customFormat="1" ht="18.75" customHeight="1" x14ac:dyDescent="0.3">
      <c r="A105" s="12" t="s">
        <v>47</v>
      </c>
      <c r="B105" s="28">
        <v>707</v>
      </c>
    </row>
    <row r="106" spans="1:2" s="35" customFormat="1" ht="18.75" customHeight="1" x14ac:dyDescent="0.3">
      <c r="A106" s="36" t="s">
        <v>162</v>
      </c>
      <c r="B106" s="28">
        <v>50</v>
      </c>
    </row>
    <row r="107" spans="1:2" s="35" customFormat="1" ht="18.75" customHeight="1" x14ac:dyDescent="0.3">
      <c r="A107" s="40" t="s">
        <v>173</v>
      </c>
      <c r="B107" s="27">
        <f>B108+B109</f>
        <v>1422.9</v>
      </c>
    </row>
    <row r="108" spans="1:2" s="35" customFormat="1" ht="18.75" customHeight="1" x14ac:dyDescent="0.3">
      <c r="A108" s="12" t="s">
        <v>47</v>
      </c>
      <c r="B108" s="28">
        <v>1274.9000000000001</v>
      </c>
    </row>
    <row r="109" spans="1:2" s="35" customFormat="1" ht="18.75" customHeight="1" x14ac:dyDescent="0.3">
      <c r="A109" s="39" t="s">
        <v>162</v>
      </c>
      <c r="B109" s="28">
        <v>148</v>
      </c>
    </row>
    <row r="110" spans="1:2" s="35" customFormat="1" ht="18.75" customHeight="1" x14ac:dyDescent="0.3">
      <c r="A110" s="38" t="s">
        <v>79</v>
      </c>
      <c r="B110" s="27">
        <f>B111+B112</f>
        <v>2255.3000000000002</v>
      </c>
    </row>
    <row r="111" spans="1:2" s="35" customFormat="1" ht="18.75" customHeight="1" x14ac:dyDescent="0.3">
      <c r="A111" s="12" t="s">
        <v>47</v>
      </c>
      <c r="B111" s="28">
        <v>2115.3000000000002</v>
      </c>
    </row>
    <row r="112" spans="1:2" s="35" customFormat="1" ht="18.75" customHeight="1" x14ac:dyDescent="0.3">
      <c r="A112" s="36" t="s">
        <v>162</v>
      </c>
      <c r="B112" s="28">
        <v>140</v>
      </c>
    </row>
    <row r="113" spans="1:2" s="35" customFormat="1" ht="18.75" customHeight="1" x14ac:dyDescent="0.3">
      <c r="A113" s="40" t="s">
        <v>51</v>
      </c>
      <c r="B113" s="27">
        <f>B114+B115</f>
        <v>1422.5</v>
      </c>
    </row>
    <row r="114" spans="1:2" s="35" customFormat="1" ht="18.75" customHeight="1" x14ac:dyDescent="0.3">
      <c r="A114" s="39" t="s">
        <v>47</v>
      </c>
      <c r="B114" s="28">
        <v>1414.5</v>
      </c>
    </row>
    <row r="115" spans="1:2" s="35" customFormat="1" ht="18.75" customHeight="1" x14ac:dyDescent="0.3">
      <c r="A115" s="39" t="s">
        <v>162</v>
      </c>
      <c r="B115" s="28">
        <v>8</v>
      </c>
    </row>
    <row r="116" spans="1:2" s="35" customFormat="1" ht="18.75" customHeight="1" x14ac:dyDescent="0.3">
      <c r="A116" s="38" t="s">
        <v>80</v>
      </c>
      <c r="B116" s="27">
        <f>B117+B118</f>
        <v>446.1</v>
      </c>
    </row>
    <row r="117" spans="1:2" s="35" customFormat="1" ht="18.75" customHeight="1" x14ac:dyDescent="0.3">
      <c r="A117" s="12" t="s">
        <v>47</v>
      </c>
      <c r="B117" s="28">
        <v>362.1</v>
      </c>
    </row>
    <row r="118" spans="1:2" s="35" customFormat="1" ht="18.75" customHeight="1" x14ac:dyDescent="0.3">
      <c r="A118" s="39" t="s">
        <v>162</v>
      </c>
      <c r="B118" s="28">
        <v>84</v>
      </c>
    </row>
    <row r="119" spans="1:2" s="35" customFormat="1" ht="18.75" customHeight="1" x14ac:dyDescent="0.3">
      <c r="A119" s="37" t="s">
        <v>81</v>
      </c>
      <c r="B119" s="27">
        <f>B87+B89+B93+B97+B101+B104+B107+B110+B116+B113</f>
        <v>9774.2999999999993</v>
      </c>
    </row>
    <row r="120" spans="1:2" s="35" customFormat="1" ht="18.75" customHeight="1" x14ac:dyDescent="0.3">
      <c r="A120" s="12" t="s">
        <v>47</v>
      </c>
      <c r="B120" s="28">
        <f>B88+B90+B94+B98+B102+B105+B108+B111+B117+B114</f>
        <v>9210.7999999999993</v>
      </c>
    </row>
    <row r="121" spans="1:2" s="35" customFormat="1" ht="18.75" customHeight="1" x14ac:dyDescent="0.3">
      <c r="A121" s="12" t="s">
        <v>157</v>
      </c>
      <c r="B121" s="29">
        <f>B91</f>
        <v>35.799999999999997</v>
      </c>
    </row>
    <row r="122" spans="1:2" s="35" customFormat="1" ht="18.75" customHeight="1" x14ac:dyDescent="0.3">
      <c r="A122" s="39" t="s">
        <v>162</v>
      </c>
      <c r="B122" s="28">
        <f>B92+B99+B103+B106+B109+B112+B118+B95+B115</f>
        <v>501</v>
      </c>
    </row>
    <row r="123" spans="1:2" s="35" customFormat="1" ht="18.75" customHeight="1" x14ac:dyDescent="0.3">
      <c r="A123" s="36" t="s">
        <v>86</v>
      </c>
      <c r="B123" s="26">
        <f>B96+B100</f>
        <v>26.700000000000003</v>
      </c>
    </row>
    <row r="124" spans="1:2" s="35" customFormat="1" ht="27" customHeight="1" x14ac:dyDescent="0.3">
      <c r="A124" s="75" t="s">
        <v>82</v>
      </c>
      <c r="B124" s="76"/>
    </row>
    <row r="125" spans="1:2" s="35" customFormat="1" ht="18.75" customHeight="1" x14ac:dyDescent="0.3">
      <c r="A125" s="15" t="s">
        <v>41</v>
      </c>
      <c r="B125" s="6">
        <f>B126</f>
        <v>1745</v>
      </c>
    </row>
    <row r="126" spans="1:2" s="35" customFormat="1" ht="18.75" customHeight="1" x14ac:dyDescent="0.3">
      <c r="A126" s="14" t="s">
        <v>55</v>
      </c>
      <c r="B126" s="8">
        <v>1745</v>
      </c>
    </row>
    <row r="127" spans="1:2" s="35" customFormat="1" ht="18.75" customHeight="1" x14ac:dyDescent="0.3">
      <c r="A127" s="37" t="s">
        <v>83</v>
      </c>
      <c r="B127" s="25">
        <f>B128+B129</f>
        <v>2646.1</v>
      </c>
    </row>
    <row r="128" spans="1:2" s="35" customFormat="1" ht="18.75" customHeight="1" x14ac:dyDescent="0.3">
      <c r="A128" s="12" t="s">
        <v>47</v>
      </c>
      <c r="B128" s="28">
        <v>2496.1</v>
      </c>
    </row>
    <row r="129" spans="1:2" s="35" customFormat="1" ht="18.75" customHeight="1" x14ac:dyDescent="0.3">
      <c r="A129" s="39" t="s">
        <v>162</v>
      </c>
      <c r="B129" s="28">
        <v>150</v>
      </c>
    </row>
    <row r="130" spans="1:2" s="35" customFormat="1" ht="18.75" customHeight="1" x14ac:dyDescent="0.3">
      <c r="A130" s="37" t="s">
        <v>84</v>
      </c>
      <c r="B130" s="27">
        <f>B127+B125</f>
        <v>4391.1000000000004</v>
      </c>
    </row>
    <row r="131" spans="1:2" s="35" customFormat="1" ht="18.75" customHeight="1" x14ac:dyDescent="0.3">
      <c r="A131" s="12" t="s">
        <v>47</v>
      </c>
      <c r="B131" s="28">
        <f>B128+B126</f>
        <v>4241.1000000000004</v>
      </c>
    </row>
    <row r="132" spans="1:2" s="35" customFormat="1" ht="18.75" customHeight="1" x14ac:dyDescent="0.3">
      <c r="A132" s="39" t="s">
        <v>162</v>
      </c>
      <c r="B132" s="28">
        <f>B129</f>
        <v>150</v>
      </c>
    </row>
    <row r="133" spans="1:2" s="35" customFormat="1" ht="25.5" customHeight="1" x14ac:dyDescent="0.3">
      <c r="A133" s="68" t="s">
        <v>85</v>
      </c>
      <c r="B133" s="77"/>
    </row>
    <row r="134" spans="1:2" s="35" customFormat="1" ht="18.75" customHeight="1" x14ac:dyDescent="0.3">
      <c r="A134" s="38" t="s">
        <v>41</v>
      </c>
      <c r="B134" s="27">
        <f>B135+B136+B137+B138</f>
        <v>4381.7999999999993</v>
      </c>
    </row>
    <row r="135" spans="1:2" s="35" customFormat="1" ht="18.75" customHeight="1" x14ac:dyDescent="0.3">
      <c r="A135" s="12" t="s">
        <v>58</v>
      </c>
      <c r="B135" s="28">
        <v>345.1</v>
      </c>
    </row>
    <row r="136" spans="1:2" s="35" customFormat="1" ht="18.75" customHeight="1" x14ac:dyDescent="0.3">
      <c r="A136" s="39" t="s">
        <v>159</v>
      </c>
      <c r="B136" s="28">
        <v>2913.3</v>
      </c>
    </row>
    <row r="137" spans="1:2" s="35" customFormat="1" ht="18.75" customHeight="1" x14ac:dyDescent="0.3">
      <c r="A137" s="12" t="s">
        <v>185</v>
      </c>
      <c r="B137" s="28">
        <v>1091</v>
      </c>
    </row>
    <row r="138" spans="1:2" s="35" customFormat="1" ht="18.75" customHeight="1" x14ac:dyDescent="0.3">
      <c r="A138" s="36" t="s">
        <v>189</v>
      </c>
      <c r="B138" s="28">
        <v>32.4</v>
      </c>
    </row>
    <row r="139" spans="1:2" s="35" customFormat="1" ht="18.75" customHeight="1" x14ac:dyDescent="0.3">
      <c r="A139" s="38" t="s">
        <v>87</v>
      </c>
      <c r="B139" s="27">
        <f>B140+B141+B142+B143</f>
        <v>1851</v>
      </c>
    </row>
    <row r="140" spans="1:2" s="35" customFormat="1" ht="18.75" customHeight="1" x14ac:dyDescent="0.3">
      <c r="A140" s="12" t="s">
        <v>47</v>
      </c>
      <c r="B140" s="28">
        <v>1107.8</v>
      </c>
    </row>
    <row r="141" spans="1:2" s="35" customFormat="1" ht="18.75" customHeight="1" x14ac:dyDescent="0.3">
      <c r="A141" s="39" t="s">
        <v>162</v>
      </c>
      <c r="B141" s="28">
        <v>123.4</v>
      </c>
    </row>
    <row r="142" spans="1:2" s="35" customFormat="1" ht="18.75" customHeight="1" x14ac:dyDescent="0.3">
      <c r="A142" s="39" t="s">
        <v>158</v>
      </c>
      <c r="B142" s="28">
        <v>614</v>
      </c>
    </row>
    <row r="143" spans="1:2" s="35" customFormat="1" ht="18.75" customHeight="1" x14ac:dyDescent="0.3">
      <c r="A143" s="14" t="s">
        <v>157</v>
      </c>
      <c r="B143" s="26">
        <v>5.8</v>
      </c>
    </row>
    <row r="144" spans="1:2" s="35" customFormat="1" ht="18.75" customHeight="1" x14ac:dyDescent="0.3">
      <c r="A144" s="16" t="s">
        <v>88</v>
      </c>
      <c r="B144" s="25">
        <f>B145+B146+B147</f>
        <v>713.90000000000009</v>
      </c>
    </row>
    <row r="145" spans="1:2" s="35" customFormat="1" ht="18.75" customHeight="1" x14ac:dyDescent="0.3">
      <c r="A145" s="12" t="s">
        <v>47</v>
      </c>
      <c r="B145" s="28">
        <v>387.6</v>
      </c>
    </row>
    <row r="146" spans="1:2" s="35" customFormat="1" ht="18.75" customHeight="1" x14ac:dyDescent="0.3">
      <c r="A146" s="39" t="s">
        <v>162</v>
      </c>
      <c r="B146" s="28">
        <v>57.2</v>
      </c>
    </row>
    <row r="147" spans="1:2" s="35" customFormat="1" ht="18.75" customHeight="1" x14ac:dyDescent="0.3">
      <c r="A147" s="39" t="s">
        <v>158</v>
      </c>
      <c r="B147" s="28">
        <v>269.10000000000002</v>
      </c>
    </row>
    <row r="148" spans="1:2" s="35" customFormat="1" ht="18.75" customHeight="1" x14ac:dyDescent="0.3">
      <c r="A148" s="11" t="s">
        <v>89</v>
      </c>
      <c r="B148" s="27">
        <f>B149+B150+B151</f>
        <v>1506.1</v>
      </c>
    </row>
    <row r="149" spans="1:2" s="35" customFormat="1" ht="18.75" customHeight="1" x14ac:dyDescent="0.3">
      <c r="A149" s="12" t="s">
        <v>47</v>
      </c>
      <c r="B149" s="28">
        <v>825.3</v>
      </c>
    </row>
    <row r="150" spans="1:2" s="35" customFormat="1" ht="18.75" customHeight="1" x14ac:dyDescent="0.3">
      <c r="A150" s="39" t="s">
        <v>162</v>
      </c>
      <c r="B150" s="28">
        <v>80.900000000000006</v>
      </c>
    </row>
    <row r="151" spans="1:2" s="35" customFormat="1" ht="18.75" customHeight="1" x14ac:dyDescent="0.3">
      <c r="A151" s="39" t="s">
        <v>158</v>
      </c>
      <c r="B151" s="28">
        <v>599.9</v>
      </c>
    </row>
    <row r="152" spans="1:2" s="35" customFormat="1" ht="18.75" customHeight="1" x14ac:dyDescent="0.3">
      <c r="A152" s="11" t="s">
        <v>90</v>
      </c>
      <c r="B152" s="27">
        <f>B153+B154+B155+B156</f>
        <v>1143.8</v>
      </c>
    </row>
    <row r="153" spans="1:2" s="35" customFormat="1" ht="18.75" customHeight="1" x14ac:dyDescent="0.3">
      <c r="A153" s="12" t="s">
        <v>47</v>
      </c>
      <c r="B153" s="28">
        <v>570</v>
      </c>
    </row>
    <row r="154" spans="1:2" s="35" customFormat="1" ht="18.75" customHeight="1" x14ac:dyDescent="0.3">
      <c r="A154" s="39" t="s">
        <v>162</v>
      </c>
      <c r="B154" s="28">
        <v>85.5</v>
      </c>
    </row>
    <row r="155" spans="1:2" s="35" customFormat="1" ht="18.75" customHeight="1" x14ac:dyDescent="0.3">
      <c r="A155" s="39" t="s">
        <v>158</v>
      </c>
      <c r="B155" s="28">
        <v>484.7</v>
      </c>
    </row>
    <row r="156" spans="1:2" s="35" customFormat="1" ht="18.75" customHeight="1" x14ac:dyDescent="0.3">
      <c r="A156" s="39" t="s">
        <v>157</v>
      </c>
      <c r="B156" s="28">
        <v>3.6</v>
      </c>
    </row>
    <row r="157" spans="1:2" s="35" customFormat="1" ht="18.75" customHeight="1" x14ac:dyDescent="0.3">
      <c r="A157" s="11" t="s">
        <v>91</v>
      </c>
      <c r="B157" s="27">
        <f>B158+B159+B160+B161</f>
        <v>1256.2</v>
      </c>
    </row>
    <row r="158" spans="1:2" s="35" customFormat="1" ht="18.75" customHeight="1" x14ac:dyDescent="0.3">
      <c r="A158" s="12" t="s">
        <v>47</v>
      </c>
      <c r="B158" s="28">
        <v>635.20000000000005</v>
      </c>
    </row>
    <row r="159" spans="1:2" s="35" customFormat="1" ht="18.75" customHeight="1" x14ac:dyDescent="0.3">
      <c r="A159" s="39" t="s">
        <v>162</v>
      </c>
      <c r="B159" s="28">
        <v>110</v>
      </c>
    </row>
    <row r="160" spans="1:2" s="35" customFormat="1" ht="18.75" customHeight="1" x14ac:dyDescent="0.3">
      <c r="A160" s="39" t="s">
        <v>158</v>
      </c>
      <c r="B160" s="28">
        <v>510.3</v>
      </c>
    </row>
    <row r="161" spans="1:2" s="35" customFormat="1" ht="18.75" customHeight="1" x14ac:dyDescent="0.3">
      <c r="A161" s="39" t="s">
        <v>157</v>
      </c>
      <c r="B161" s="28">
        <v>0.7</v>
      </c>
    </row>
    <row r="162" spans="1:2" s="35" customFormat="1" ht="18.75" customHeight="1" x14ac:dyDescent="0.3">
      <c r="A162" s="11" t="s">
        <v>92</v>
      </c>
      <c r="B162" s="27">
        <f>SUM(B163:B166)</f>
        <v>688.8</v>
      </c>
    </row>
    <row r="163" spans="1:2" s="35" customFormat="1" ht="18.75" customHeight="1" x14ac:dyDescent="0.3">
      <c r="A163" s="12" t="s">
        <v>47</v>
      </c>
      <c r="B163" s="28">
        <v>410.2</v>
      </c>
    </row>
    <row r="164" spans="1:2" s="35" customFormat="1" ht="18.75" customHeight="1" x14ac:dyDescent="0.3">
      <c r="A164" s="39" t="s">
        <v>162</v>
      </c>
      <c r="B164" s="28">
        <v>48</v>
      </c>
    </row>
    <row r="165" spans="1:2" s="35" customFormat="1" ht="18.75" customHeight="1" x14ac:dyDescent="0.3">
      <c r="A165" s="39" t="s">
        <v>158</v>
      </c>
      <c r="B165" s="28">
        <v>226.8</v>
      </c>
    </row>
    <row r="166" spans="1:2" s="35" customFormat="1" ht="18.75" customHeight="1" x14ac:dyDescent="0.3">
      <c r="A166" s="36" t="s">
        <v>157</v>
      </c>
      <c r="B166" s="26">
        <v>3.8</v>
      </c>
    </row>
    <row r="167" spans="1:2" s="35" customFormat="1" ht="18.75" customHeight="1" x14ac:dyDescent="0.3">
      <c r="A167" s="16" t="s">
        <v>93</v>
      </c>
      <c r="B167" s="25">
        <f>B168+B169+B170+B171</f>
        <v>679.40000000000009</v>
      </c>
    </row>
    <row r="168" spans="1:2" s="35" customFormat="1" ht="18.75" customHeight="1" x14ac:dyDescent="0.3">
      <c r="A168" s="12" t="s">
        <v>47</v>
      </c>
      <c r="B168" s="28">
        <v>409.8</v>
      </c>
    </row>
    <row r="169" spans="1:2" s="35" customFormat="1" ht="18.75" customHeight="1" x14ac:dyDescent="0.3">
      <c r="A169" s="39" t="s">
        <v>162</v>
      </c>
      <c r="B169" s="28">
        <v>48.5</v>
      </c>
    </row>
    <row r="170" spans="1:2" s="35" customFormat="1" ht="18.75" customHeight="1" x14ac:dyDescent="0.3">
      <c r="A170" s="39" t="s">
        <v>158</v>
      </c>
      <c r="B170" s="32">
        <v>218.9</v>
      </c>
    </row>
    <row r="171" spans="1:2" s="35" customFormat="1" ht="18.75" customHeight="1" x14ac:dyDescent="0.3">
      <c r="A171" s="39" t="s">
        <v>157</v>
      </c>
      <c r="B171" s="32">
        <v>2.2000000000000002</v>
      </c>
    </row>
    <row r="172" spans="1:2" s="35" customFormat="1" ht="18.75" customHeight="1" x14ac:dyDescent="0.3">
      <c r="A172" s="41" t="s">
        <v>94</v>
      </c>
      <c r="B172" s="23">
        <f>B173+B174+B175+B176</f>
        <v>1150.4000000000001</v>
      </c>
    </row>
    <row r="173" spans="1:2" s="35" customFormat="1" ht="18.75" customHeight="1" x14ac:dyDescent="0.3">
      <c r="A173" s="12" t="s">
        <v>47</v>
      </c>
      <c r="B173" s="32">
        <v>595.6</v>
      </c>
    </row>
    <row r="174" spans="1:2" s="35" customFormat="1" ht="18.75" customHeight="1" x14ac:dyDescent="0.3">
      <c r="A174" s="39" t="s">
        <v>162</v>
      </c>
      <c r="B174" s="32">
        <v>84.7</v>
      </c>
    </row>
    <row r="175" spans="1:2" s="35" customFormat="1" ht="18.75" customHeight="1" x14ac:dyDescent="0.3">
      <c r="A175" s="39" t="s">
        <v>158</v>
      </c>
      <c r="B175" s="32">
        <v>460</v>
      </c>
    </row>
    <row r="176" spans="1:2" s="35" customFormat="1" ht="18.75" customHeight="1" x14ac:dyDescent="0.3">
      <c r="A176" s="39" t="s">
        <v>157</v>
      </c>
      <c r="B176" s="32">
        <v>10.1</v>
      </c>
    </row>
    <row r="177" spans="1:2" s="35" customFormat="1" ht="18.75" customHeight="1" x14ac:dyDescent="0.3">
      <c r="A177" s="41" t="s">
        <v>95</v>
      </c>
      <c r="B177" s="23">
        <f>SUM(B178:B181)</f>
        <v>1118.1999999999998</v>
      </c>
    </row>
    <row r="178" spans="1:2" s="35" customFormat="1" ht="18.75" customHeight="1" x14ac:dyDescent="0.3">
      <c r="A178" s="12" t="s">
        <v>47</v>
      </c>
      <c r="B178" s="32">
        <v>551.20000000000005</v>
      </c>
    </row>
    <row r="179" spans="1:2" s="35" customFormat="1" ht="18.75" customHeight="1" x14ac:dyDescent="0.3">
      <c r="A179" s="39" t="s">
        <v>162</v>
      </c>
      <c r="B179" s="32">
        <v>80</v>
      </c>
    </row>
    <row r="180" spans="1:2" s="35" customFormat="1" ht="18.75" customHeight="1" x14ac:dyDescent="0.3">
      <c r="A180" s="39" t="s">
        <v>158</v>
      </c>
      <c r="B180" s="32">
        <v>478.9</v>
      </c>
    </row>
    <row r="181" spans="1:2" s="35" customFormat="1" ht="18.75" customHeight="1" x14ac:dyDescent="0.3">
      <c r="A181" s="39" t="s">
        <v>157</v>
      </c>
      <c r="B181" s="32">
        <v>8.1</v>
      </c>
    </row>
    <row r="182" spans="1:2" s="35" customFormat="1" ht="18.75" customHeight="1" x14ac:dyDescent="0.3">
      <c r="A182" s="41" t="s">
        <v>96</v>
      </c>
      <c r="B182" s="23">
        <f>B183+B184+B185+B186</f>
        <v>696.7</v>
      </c>
    </row>
    <row r="183" spans="1:2" s="35" customFormat="1" ht="18.75" customHeight="1" x14ac:dyDescent="0.3">
      <c r="A183" s="12" t="s">
        <v>47</v>
      </c>
      <c r="B183" s="32">
        <v>382.6</v>
      </c>
    </row>
    <row r="184" spans="1:2" s="35" customFormat="1" ht="18.75" customHeight="1" x14ac:dyDescent="0.3">
      <c r="A184" s="39" t="s">
        <v>162</v>
      </c>
      <c r="B184" s="32">
        <v>56</v>
      </c>
    </row>
    <row r="185" spans="1:2" s="35" customFormat="1" ht="18.75" customHeight="1" x14ac:dyDescent="0.3">
      <c r="A185" s="39" t="s">
        <v>158</v>
      </c>
      <c r="B185" s="32">
        <v>255.9</v>
      </c>
    </row>
    <row r="186" spans="1:2" s="35" customFormat="1" ht="18.75" customHeight="1" x14ac:dyDescent="0.3">
      <c r="A186" s="39" t="s">
        <v>157</v>
      </c>
      <c r="B186" s="32">
        <v>2.2000000000000002</v>
      </c>
    </row>
    <row r="187" spans="1:2" s="35" customFormat="1" ht="18.75" customHeight="1" x14ac:dyDescent="0.3">
      <c r="A187" s="41" t="s">
        <v>97</v>
      </c>
      <c r="B187" s="23">
        <f>SUM(B188:B191)</f>
        <v>704.09999999999991</v>
      </c>
    </row>
    <row r="188" spans="1:2" s="35" customFormat="1" ht="18.75" customHeight="1" x14ac:dyDescent="0.3">
      <c r="A188" s="12" t="s">
        <v>47</v>
      </c>
      <c r="B188" s="32">
        <v>372.9</v>
      </c>
    </row>
    <row r="189" spans="1:2" s="35" customFormat="1" ht="18.75" customHeight="1" x14ac:dyDescent="0.3">
      <c r="A189" s="39" t="s">
        <v>162</v>
      </c>
      <c r="B189" s="32">
        <v>47.5</v>
      </c>
    </row>
    <row r="190" spans="1:2" s="35" customFormat="1" ht="18.75" customHeight="1" x14ac:dyDescent="0.3">
      <c r="A190" s="39" t="s">
        <v>158</v>
      </c>
      <c r="B190" s="32">
        <v>269.39999999999998</v>
      </c>
    </row>
    <row r="191" spans="1:2" s="35" customFormat="1" ht="18.75" customHeight="1" x14ac:dyDescent="0.3">
      <c r="A191" s="36" t="s">
        <v>157</v>
      </c>
      <c r="B191" s="46">
        <v>14.3</v>
      </c>
    </row>
    <row r="192" spans="1:2" s="35" customFormat="1" ht="18.75" customHeight="1" x14ac:dyDescent="0.3">
      <c r="A192" s="42" t="s">
        <v>98</v>
      </c>
      <c r="B192" s="24">
        <f>B193+B194+B195</f>
        <v>1189.1999999999998</v>
      </c>
    </row>
    <row r="193" spans="1:2" s="35" customFormat="1" ht="18.75" customHeight="1" x14ac:dyDescent="0.3">
      <c r="A193" s="12" t="s">
        <v>47</v>
      </c>
      <c r="B193" s="32">
        <v>573.6</v>
      </c>
    </row>
    <row r="194" spans="1:2" s="35" customFormat="1" ht="18.75" customHeight="1" x14ac:dyDescent="0.3">
      <c r="A194" s="39" t="s">
        <v>162</v>
      </c>
      <c r="B194" s="32">
        <v>101.8</v>
      </c>
    </row>
    <row r="195" spans="1:2" s="35" customFormat="1" ht="18.75" customHeight="1" x14ac:dyDescent="0.3">
      <c r="A195" s="39" t="s">
        <v>158</v>
      </c>
      <c r="B195" s="32">
        <v>513.79999999999995</v>
      </c>
    </row>
    <row r="196" spans="1:2" s="35" customFormat="1" ht="18.75" customHeight="1" x14ac:dyDescent="0.3">
      <c r="A196" s="41" t="s">
        <v>99</v>
      </c>
      <c r="B196" s="23">
        <f>B197+B198+B199+B200</f>
        <v>671.90000000000009</v>
      </c>
    </row>
    <row r="197" spans="1:2" s="35" customFormat="1" ht="18.75" customHeight="1" x14ac:dyDescent="0.3">
      <c r="A197" s="12" t="s">
        <v>47</v>
      </c>
      <c r="B197" s="32">
        <v>425.6</v>
      </c>
    </row>
    <row r="198" spans="1:2" s="35" customFormat="1" ht="18.75" customHeight="1" x14ac:dyDescent="0.3">
      <c r="A198" s="39" t="s">
        <v>162</v>
      </c>
      <c r="B198" s="32">
        <v>40</v>
      </c>
    </row>
    <row r="199" spans="1:2" s="35" customFormat="1" ht="18.75" customHeight="1" x14ac:dyDescent="0.3">
      <c r="A199" s="39" t="s">
        <v>158</v>
      </c>
      <c r="B199" s="32">
        <v>199.8</v>
      </c>
    </row>
    <row r="200" spans="1:2" s="35" customFormat="1" ht="18.75" customHeight="1" x14ac:dyDescent="0.3">
      <c r="A200" s="36" t="s">
        <v>157</v>
      </c>
      <c r="B200" s="46">
        <v>6.5</v>
      </c>
    </row>
    <row r="201" spans="1:2" s="35" customFormat="1" ht="18.75" customHeight="1" x14ac:dyDescent="0.3">
      <c r="A201" s="42" t="s">
        <v>100</v>
      </c>
      <c r="B201" s="24">
        <f>SUM(B202:B205)</f>
        <v>861.80000000000007</v>
      </c>
    </row>
    <row r="202" spans="1:2" s="35" customFormat="1" ht="18.75" customHeight="1" x14ac:dyDescent="0.3">
      <c r="A202" s="12" t="s">
        <v>47</v>
      </c>
      <c r="B202" s="32">
        <v>420.6</v>
      </c>
    </row>
    <row r="203" spans="1:2" s="35" customFormat="1" ht="18.75" customHeight="1" x14ac:dyDescent="0.3">
      <c r="A203" s="39" t="s">
        <v>162</v>
      </c>
      <c r="B203" s="32">
        <v>70</v>
      </c>
    </row>
    <row r="204" spans="1:2" s="35" customFormat="1" ht="18.75" customHeight="1" x14ac:dyDescent="0.3">
      <c r="A204" s="39" t="s">
        <v>158</v>
      </c>
      <c r="B204" s="32">
        <v>364.5</v>
      </c>
    </row>
    <row r="205" spans="1:2" s="35" customFormat="1" ht="18.75" customHeight="1" x14ac:dyDescent="0.3">
      <c r="A205" s="39" t="s">
        <v>157</v>
      </c>
      <c r="B205" s="32">
        <v>6.7</v>
      </c>
    </row>
    <row r="206" spans="1:2" s="35" customFormat="1" ht="18.75" customHeight="1" x14ac:dyDescent="0.3">
      <c r="A206" s="41" t="s">
        <v>101</v>
      </c>
      <c r="B206" s="23">
        <f>B207+B208+B209+B210</f>
        <v>1258.2</v>
      </c>
    </row>
    <row r="207" spans="1:2" s="35" customFormat="1" ht="18.75" customHeight="1" x14ac:dyDescent="0.3">
      <c r="A207" s="12" t="s">
        <v>47</v>
      </c>
      <c r="B207" s="32">
        <v>720.6</v>
      </c>
    </row>
    <row r="208" spans="1:2" s="35" customFormat="1" ht="18.75" customHeight="1" x14ac:dyDescent="0.3">
      <c r="A208" s="39" t="s">
        <v>162</v>
      </c>
      <c r="B208" s="32">
        <v>46.5</v>
      </c>
    </row>
    <row r="209" spans="1:2" s="35" customFormat="1" ht="18.75" customHeight="1" x14ac:dyDescent="0.3">
      <c r="A209" s="39" t="s">
        <v>158</v>
      </c>
      <c r="B209" s="32">
        <v>486.8</v>
      </c>
    </row>
    <row r="210" spans="1:2" s="35" customFormat="1" ht="18.75" customHeight="1" x14ac:dyDescent="0.3">
      <c r="A210" s="39" t="s">
        <v>157</v>
      </c>
      <c r="B210" s="32">
        <v>4.3</v>
      </c>
    </row>
    <row r="211" spans="1:2" s="35" customFormat="1" ht="18.75" customHeight="1" x14ac:dyDescent="0.3">
      <c r="A211" s="41" t="s">
        <v>102</v>
      </c>
      <c r="B211" s="23">
        <f>SUM(B212:B215)</f>
        <v>1165</v>
      </c>
    </row>
    <row r="212" spans="1:2" s="35" customFormat="1" ht="18.75" customHeight="1" x14ac:dyDescent="0.3">
      <c r="A212" s="12" t="s">
        <v>47</v>
      </c>
      <c r="B212" s="32">
        <v>576.29999999999995</v>
      </c>
    </row>
    <row r="213" spans="1:2" s="35" customFormat="1" ht="18.75" customHeight="1" x14ac:dyDescent="0.3">
      <c r="A213" s="39" t="s">
        <v>162</v>
      </c>
      <c r="B213" s="32">
        <v>101</v>
      </c>
    </row>
    <row r="214" spans="1:2" s="35" customFormat="1" ht="18.75" customHeight="1" x14ac:dyDescent="0.3">
      <c r="A214" s="39" t="s">
        <v>158</v>
      </c>
      <c r="B214" s="32">
        <v>481</v>
      </c>
    </row>
    <row r="215" spans="1:2" s="35" customFormat="1" ht="18.75" customHeight="1" x14ac:dyDescent="0.3">
      <c r="A215" s="36" t="s">
        <v>157</v>
      </c>
      <c r="B215" s="46">
        <v>6.7</v>
      </c>
    </row>
    <row r="216" spans="1:2" s="35" customFormat="1" ht="18.75" customHeight="1" x14ac:dyDescent="0.3">
      <c r="A216" s="42" t="s">
        <v>103</v>
      </c>
      <c r="B216" s="24">
        <f>B217+B218+B219+B220</f>
        <v>929.19999999999993</v>
      </c>
    </row>
    <row r="217" spans="1:2" s="35" customFormat="1" ht="18.75" customHeight="1" x14ac:dyDescent="0.3">
      <c r="A217" s="12" t="s">
        <v>47</v>
      </c>
      <c r="B217" s="32">
        <v>528.79999999999995</v>
      </c>
    </row>
    <row r="218" spans="1:2" s="35" customFormat="1" ht="18.75" customHeight="1" x14ac:dyDescent="0.3">
      <c r="A218" s="39" t="s">
        <v>162</v>
      </c>
      <c r="B218" s="32">
        <v>72.099999999999994</v>
      </c>
    </row>
    <row r="219" spans="1:2" s="35" customFormat="1" ht="18.75" customHeight="1" x14ac:dyDescent="0.3">
      <c r="A219" s="39" t="s">
        <v>158</v>
      </c>
      <c r="B219" s="32">
        <v>326.2</v>
      </c>
    </row>
    <row r="220" spans="1:2" s="35" customFormat="1" ht="18.75" customHeight="1" x14ac:dyDescent="0.3">
      <c r="A220" s="39" t="s">
        <v>157</v>
      </c>
      <c r="B220" s="32">
        <v>2.1</v>
      </c>
    </row>
    <row r="221" spans="1:2" s="35" customFormat="1" ht="18.75" customHeight="1" x14ac:dyDescent="0.3">
      <c r="A221" s="41" t="s">
        <v>104</v>
      </c>
      <c r="B221" s="23">
        <f>SUM(B222:B225)</f>
        <v>1056.8</v>
      </c>
    </row>
    <row r="222" spans="1:2" s="35" customFormat="1" ht="18.75" customHeight="1" x14ac:dyDescent="0.3">
      <c r="A222" s="12" t="s">
        <v>47</v>
      </c>
      <c r="B222" s="32">
        <v>631.70000000000005</v>
      </c>
    </row>
    <row r="223" spans="1:2" s="35" customFormat="1" ht="18.75" customHeight="1" x14ac:dyDescent="0.3">
      <c r="A223" s="39" t="s">
        <v>162</v>
      </c>
      <c r="B223" s="32">
        <v>74.099999999999994</v>
      </c>
    </row>
    <row r="224" spans="1:2" s="35" customFormat="1" ht="18.75" customHeight="1" x14ac:dyDescent="0.3">
      <c r="A224" s="39" t="s">
        <v>158</v>
      </c>
      <c r="B224" s="32">
        <v>343.4</v>
      </c>
    </row>
    <row r="225" spans="1:2" s="35" customFormat="1" ht="18.75" customHeight="1" x14ac:dyDescent="0.3">
      <c r="A225" s="36" t="s">
        <v>157</v>
      </c>
      <c r="B225" s="46">
        <v>7.6</v>
      </c>
    </row>
    <row r="226" spans="1:2" s="35" customFormat="1" ht="18.75" customHeight="1" x14ac:dyDescent="0.3">
      <c r="A226" s="42" t="s">
        <v>105</v>
      </c>
      <c r="B226" s="24">
        <f>SUM(B227:B230)</f>
        <v>1013.0000000000001</v>
      </c>
    </row>
    <row r="227" spans="1:2" s="35" customFormat="1" ht="18.75" customHeight="1" x14ac:dyDescent="0.3">
      <c r="A227" s="12" t="s">
        <v>58</v>
      </c>
      <c r="B227" s="32">
        <v>594.20000000000005</v>
      </c>
    </row>
    <row r="228" spans="1:2" s="35" customFormat="1" ht="18.75" customHeight="1" x14ac:dyDescent="0.3">
      <c r="A228" s="39" t="s">
        <v>162</v>
      </c>
      <c r="B228" s="32">
        <v>76</v>
      </c>
    </row>
    <row r="229" spans="1:2" s="35" customFormat="1" ht="18.75" customHeight="1" x14ac:dyDescent="0.3">
      <c r="A229" s="39" t="s">
        <v>158</v>
      </c>
      <c r="B229" s="32">
        <v>327.60000000000002</v>
      </c>
    </row>
    <row r="230" spans="1:2" s="35" customFormat="1" ht="18.75" customHeight="1" x14ac:dyDescent="0.3">
      <c r="A230" s="39" t="s">
        <v>157</v>
      </c>
      <c r="B230" s="32">
        <v>15.2</v>
      </c>
    </row>
    <row r="231" spans="1:2" s="35" customFormat="1" ht="18.75" customHeight="1" x14ac:dyDescent="0.3">
      <c r="A231" s="41" t="s">
        <v>106</v>
      </c>
      <c r="B231" s="23">
        <f>B232+B233+B234+B235</f>
        <v>945.5</v>
      </c>
    </row>
    <row r="232" spans="1:2" s="35" customFormat="1" ht="18.75" customHeight="1" x14ac:dyDescent="0.3">
      <c r="A232" s="12" t="s">
        <v>58</v>
      </c>
      <c r="B232" s="32">
        <v>543.70000000000005</v>
      </c>
    </row>
    <row r="233" spans="1:2" s="35" customFormat="1" ht="18.75" customHeight="1" x14ac:dyDescent="0.3">
      <c r="A233" s="39" t="s">
        <v>162</v>
      </c>
      <c r="B233" s="32">
        <v>66</v>
      </c>
    </row>
    <row r="234" spans="1:2" s="35" customFormat="1" ht="18.75" customHeight="1" x14ac:dyDescent="0.3">
      <c r="A234" s="39" t="s">
        <v>158</v>
      </c>
      <c r="B234" s="32">
        <v>329.3</v>
      </c>
    </row>
    <row r="235" spans="1:2" s="35" customFormat="1" ht="18.75" customHeight="1" x14ac:dyDescent="0.3">
      <c r="A235" s="36" t="s">
        <v>157</v>
      </c>
      <c r="B235" s="46">
        <v>6.5</v>
      </c>
    </row>
    <row r="236" spans="1:2" s="35" customFormat="1" ht="18.75" customHeight="1" x14ac:dyDescent="0.3">
      <c r="A236" s="42" t="s">
        <v>107</v>
      </c>
      <c r="B236" s="24">
        <f>B237+B238+B239+B240</f>
        <v>1295.8999999999999</v>
      </c>
    </row>
    <row r="237" spans="1:2" s="35" customFormat="1" ht="18.75" customHeight="1" x14ac:dyDescent="0.3">
      <c r="A237" s="12" t="s">
        <v>58</v>
      </c>
      <c r="B237" s="32">
        <v>707.3</v>
      </c>
    </row>
    <row r="238" spans="1:2" s="35" customFormat="1" ht="18.75" customHeight="1" x14ac:dyDescent="0.3">
      <c r="A238" s="39" t="s">
        <v>162</v>
      </c>
      <c r="B238" s="32">
        <v>85</v>
      </c>
    </row>
    <row r="239" spans="1:2" s="35" customFormat="1" ht="18.75" customHeight="1" x14ac:dyDescent="0.3">
      <c r="A239" s="39" t="s">
        <v>158</v>
      </c>
      <c r="B239" s="32">
        <v>502.9</v>
      </c>
    </row>
    <row r="240" spans="1:2" s="35" customFormat="1" ht="18.75" customHeight="1" x14ac:dyDescent="0.3">
      <c r="A240" s="39" t="s">
        <v>157</v>
      </c>
      <c r="B240" s="32">
        <v>0.7</v>
      </c>
    </row>
    <row r="241" spans="1:2" s="35" customFormat="1" ht="18.75" customHeight="1" x14ac:dyDescent="0.3">
      <c r="A241" s="41" t="s">
        <v>108</v>
      </c>
      <c r="B241" s="23">
        <f>B242+B243+B244+B245</f>
        <v>1078.6999999999998</v>
      </c>
    </row>
    <row r="242" spans="1:2" s="35" customFormat="1" ht="18.75" customHeight="1" x14ac:dyDescent="0.3">
      <c r="A242" s="12" t="s">
        <v>58</v>
      </c>
      <c r="B242" s="32">
        <v>585.1</v>
      </c>
    </row>
    <row r="243" spans="1:2" s="35" customFormat="1" ht="18.75" customHeight="1" x14ac:dyDescent="0.3">
      <c r="A243" s="39" t="s">
        <v>162</v>
      </c>
      <c r="B243" s="32">
        <v>83</v>
      </c>
    </row>
    <row r="244" spans="1:2" s="35" customFormat="1" ht="18.75" customHeight="1" x14ac:dyDescent="0.3">
      <c r="A244" s="39" t="s">
        <v>158</v>
      </c>
      <c r="B244" s="32">
        <v>408.5</v>
      </c>
    </row>
    <row r="245" spans="1:2" s="35" customFormat="1" ht="18.75" customHeight="1" x14ac:dyDescent="0.3">
      <c r="A245" s="36" t="s">
        <v>157</v>
      </c>
      <c r="B245" s="46">
        <v>2.1</v>
      </c>
    </row>
    <row r="246" spans="1:2" s="35" customFormat="1" ht="18.75" customHeight="1" x14ac:dyDescent="0.3">
      <c r="A246" s="42" t="s">
        <v>109</v>
      </c>
      <c r="B246" s="24">
        <f>SUM(B247:B250)</f>
        <v>1114.1999999999998</v>
      </c>
    </row>
    <row r="247" spans="1:2" s="35" customFormat="1" ht="18.75" customHeight="1" x14ac:dyDescent="0.3">
      <c r="A247" s="12" t="s">
        <v>58</v>
      </c>
      <c r="B247" s="32">
        <v>567.79999999999995</v>
      </c>
    </row>
    <row r="248" spans="1:2" s="35" customFormat="1" ht="18.75" customHeight="1" x14ac:dyDescent="0.3">
      <c r="A248" s="39" t="s">
        <v>162</v>
      </c>
      <c r="B248" s="32">
        <v>99.9</v>
      </c>
    </row>
    <row r="249" spans="1:2" s="35" customFormat="1" ht="18.75" customHeight="1" x14ac:dyDescent="0.3">
      <c r="A249" s="39" t="s">
        <v>158</v>
      </c>
      <c r="B249" s="32">
        <v>436</v>
      </c>
    </row>
    <row r="250" spans="1:2" s="35" customFormat="1" ht="18.75" customHeight="1" x14ac:dyDescent="0.3">
      <c r="A250" s="39" t="s">
        <v>157</v>
      </c>
      <c r="B250" s="32">
        <v>10.5</v>
      </c>
    </row>
    <row r="251" spans="1:2" s="35" customFormat="1" ht="18.75" customHeight="1" x14ac:dyDescent="0.3">
      <c r="A251" s="41" t="s">
        <v>110</v>
      </c>
      <c r="B251" s="23">
        <f>B252+B253+B254+B255</f>
        <v>1277.6999999999998</v>
      </c>
    </row>
    <row r="252" spans="1:2" s="35" customFormat="1" ht="18.75" customHeight="1" x14ac:dyDescent="0.3">
      <c r="A252" s="12" t="s">
        <v>58</v>
      </c>
      <c r="B252" s="32">
        <v>680.4</v>
      </c>
    </row>
    <row r="253" spans="1:2" s="35" customFormat="1" ht="18.75" customHeight="1" x14ac:dyDescent="0.3">
      <c r="A253" s="39" t="s">
        <v>162</v>
      </c>
      <c r="B253" s="32">
        <v>101.9</v>
      </c>
    </row>
    <row r="254" spans="1:2" s="35" customFormat="1" ht="18.75" customHeight="1" x14ac:dyDescent="0.3">
      <c r="A254" s="39" t="s">
        <v>158</v>
      </c>
      <c r="B254" s="32">
        <v>491.8</v>
      </c>
    </row>
    <row r="255" spans="1:2" s="35" customFormat="1" ht="18.75" customHeight="1" x14ac:dyDescent="0.3">
      <c r="A255" s="36" t="s">
        <v>157</v>
      </c>
      <c r="B255" s="46">
        <v>3.6</v>
      </c>
    </row>
    <row r="256" spans="1:2" s="35" customFormat="1" ht="18.75" customHeight="1" x14ac:dyDescent="0.3">
      <c r="A256" s="42" t="s">
        <v>111</v>
      </c>
      <c r="B256" s="24">
        <f>B257+B258+B259</f>
        <v>1017.6000000000001</v>
      </c>
    </row>
    <row r="257" spans="1:2" s="35" customFormat="1" ht="18.75" customHeight="1" x14ac:dyDescent="0.3">
      <c r="A257" s="12" t="s">
        <v>58</v>
      </c>
      <c r="B257" s="32">
        <v>523.70000000000005</v>
      </c>
    </row>
    <row r="258" spans="1:2" s="35" customFormat="1" ht="18.75" customHeight="1" x14ac:dyDescent="0.3">
      <c r="A258" s="39" t="s">
        <v>162</v>
      </c>
      <c r="B258" s="32">
        <v>87.6</v>
      </c>
    </row>
    <row r="259" spans="1:2" s="35" customFormat="1" ht="18.75" customHeight="1" x14ac:dyDescent="0.3">
      <c r="A259" s="39" t="s">
        <v>158</v>
      </c>
      <c r="B259" s="32">
        <v>406.3</v>
      </c>
    </row>
    <row r="260" spans="1:2" s="35" customFormat="1" ht="18.75" customHeight="1" x14ac:dyDescent="0.3">
      <c r="A260" s="41" t="s">
        <v>112</v>
      </c>
      <c r="B260" s="23">
        <f>B261+B262+B263</f>
        <v>902</v>
      </c>
    </row>
    <row r="261" spans="1:2" s="35" customFormat="1" ht="18.75" customHeight="1" x14ac:dyDescent="0.3">
      <c r="A261" s="12" t="s">
        <v>58</v>
      </c>
      <c r="B261" s="32">
        <v>497</v>
      </c>
    </row>
    <row r="262" spans="1:2" s="35" customFormat="1" ht="18.75" customHeight="1" x14ac:dyDescent="0.3">
      <c r="A262" s="39" t="s">
        <v>162</v>
      </c>
      <c r="B262" s="32">
        <v>69</v>
      </c>
    </row>
    <row r="263" spans="1:2" s="35" customFormat="1" ht="18.75" customHeight="1" x14ac:dyDescent="0.3">
      <c r="A263" s="36" t="s">
        <v>158</v>
      </c>
      <c r="B263" s="32">
        <v>336</v>
      </c>
    </row>
    <row r="264" spans="1:2" s="35" customFormat="1" ht="18.75" customHeight="1" x14ac:dyDescent="0.3">
      <c r="A264" s="42" t="s">
        <v>113</v>
      </c>
      <c r="B264" s="24">
        <f>B265+B266+B267+B268</f>
        <v>932.69999999999993</v>
      </c>
    </row>
    <row r="265" spans="1:2" s="35" customFormat="1" ht="18.75" customHeight="1" x14ac:dyDescent="0.3">
      <c r="A265" s="12" t="s">
        <v>58</v>
      </c>
      <c r="B265" s="32">
        <v>523.9</v>
      </c>
    </row>
    <row r="266" spans="1:2" s="35" customFormat="1" ht="18.75" customHeight="1" x14ac:dyDescent="0.3">
      <c r="A266" s="39" t="s">
        <v>162</v>
      </c>
      <c r="B266" s="32">
        <v>78</v>
      </c>
    </row>
    <row r="267" spans="1:2" s="35" customFormat="1" ht="18.75" customHeight="1" x14ac:dyDescent="0.3">
      <c r="A267" s="39" t="s">
        <v>158</v>
      </c>
      <c r="B267" s="32">
        <v>327.2</v>
      </c>
    </row>
    <row r="268" spans="1:2" s="35" customFormat="1" ht="18.75" customHeight="1" x14ac:dyDescent="0.3">
      <c r="A268" s="39" t="s">
        <v>157</v>
      </c>
      <c r="B268" s="32">
        <v>3.6</v>
      </c>
    </row>
    <row r="269" spans="1:2" s="35" customFormat="1" ht="18.75" customHeight="1" x14ac:dyDescent="0.3">
      <c r="A269" s="41" t="s">
        <v>114</v>
      </c>
      <c r="B269" s="23">
        <f>B270+B271+B272+B273</f>
        <v>1109.3000000000002</v>
      </c>
    </row>
    <row r="270" spans="1:2" s="35" customFormat="1" ht="18.75" customHeight="1" x14ac:dyDescent="0.3">
      <c r="A270" s="12" t="s">
        <v>47</v>
      </c>
      <c r="B270" s="32">
        <v>631.5</v>
      </c>
    </row>
    <row r="271" spans="1:2" s="35" customFormat="1" ht="18.75" customHeight="1" x14ac:dyDescent="0.3">
      <c r="A271" s="39" t="s">
        <v>162</v>
      </c>
      <c r="B271" s="32">
        <v>96</v>
      </c>
    </row>
    <row r="272" spans="1:2" s="35" customFormat="1" ht="18.75" customHeight="1" x14ac:dyDescent="0.3">
      <c r="A272" s="39" t="s">
        <v>158</v>
      </c>
      <c r="B272" s="32">
        <v>378.9</v>
      </c>
    </row>
    <row r="273" spans="1:2" s="35" customFormat="1" ht="18.75" customHeight="1" x14ac:dyDescent="0.3">
      <c r="A273" s="36" t="s">
        <v>157</v>
      </c>
      <c r="B273" s="46">
        <v>2.9</v>
      </c>
    </row>
    <row r="274" spans="1:2" s="35" customFormat="1" ht="18.75" customHeight="1" x14ac:dyDescent="0.3">
      <c r="A274" s="42" t="s">
        <v>115</v>
      </c>
      <c r="B274" s="24">
        <f>B275+B276+B277+B278</f>
        <v>1007</v>
      </c>
    </row>
    <row r="275" spans="1:2" s="35" customFormat="1" ht="18.75" customHeight="1" x14ac:dyDescent="0.3">
      <c r="A275" s="12" t="s">
        <v>47</v>
      </c>
      <c r="B275" s="32">
        <v>647.29999999999995</v>
      </c>
    </row>
    <row r="276" spans="1:2" s="35" customFormat="1" ht="18.75" customHeight="1" x14ac:dyDescent="0.3">
      <c r="A276" s="39" t="s">
        <v>162</v>
      </c>
      <c r="B276" s="32">
        <v>67</v>
      </c>
    </row>
    <row r="277" spans="1:2" s="35" customFormat="1" ht="18.75" customHeight="1" x14ac:dyDescent="0.3">
      <c r="A277" s="39" t="s">
        <v>158</v>
      </c>
      <c r="B277" s="32">
        <v>290.60000000000002</v>
      </c>
    </row>
    <row r="278" spans="1:2" s="35" customFormat="1" ht="18.75" customHeight="1" x14ac:dyDescent="0.3">
      <c r="A278" s="39" t="s">
        <v>157</v>
      </c>
      <c r="B278" s="32">
        <v>2.1</v>
      </c>
    </row>
    <row r="279" spans="1:2" s="35" customFormat="1" ht="18.75" customHeight="1" x14ac:dyDescent="0.3">
      <c r="A279" s="41" t="s">
        <v>116</v>
      </c>
      <c r="B279" s="23">
        <f>B280+B281+B282+B283</f>
        <v>2193.9</v>
      </c>
    </row>
    <row r="280" spans="1:2" s="35" customFormat="1" ht="18.75" customHeight="1" x14ac:dyDescent="0.3">
      <c r="A280" s="12" t="s">
        <v>47</v>
      </c>
      <c r="B280" s="32">
        <v>369.1</v>
      </c>
    </row>
    <row r="281" spans="1:2" s="35" customFormat="1" ht="18.75" customHeight="1" x14ac:dyDescent="0.3">
      <c r="A281" s="39" t="s">
        <v>162</v>
      </c>
      <c r="B281" s="32">
        <v>6.3</v>
      </c>
    </row>
    <row r="282" spans="1:2" s="35" customFormat="1" ht="18.75" customHeight="1" x14ac:dyDescent="0.3">
      <c r="A282" s="39" t="s">
        <v>158</v>
      </c>
      <c r="B282" s="32">
        <v>1797.2</v>
      </c>
    </row>
    <row r="283" spans="1:2" s="35" customFormat="1" ht="18.75" customHeight="1" x14ac:dyDescent="0.3">
      <c r="A283" s="39" t="s">
        <v>157</v>
      </c>
      <c r="B283" s="32">
        <v>21.3</v>
      </c>
    </row>
    <row r="284" spans="1:2" s="35" customFormat="1" ht="18.75" customHeight="1" x14ac:dyDescent="0.3">
      <c r="A284" s="41" t="s">
        <v>117</v>
      </c>
      <c r="B284" s="23">
        <f>B285+B286+B287+B288</f>
        <v>2497.4</v>
      </c>
    </row>
    <row r="285" spans="1:2" s="35" customFormat="1" ht="18.75" customHeight="1" x14ac:dyDescent="0.3">
      <c r="A285" s="12" t="s">
        <v>47</v>
      </c>
      <c r="B285" s="32">
        <v>440.2</v>
      </c>
    </row>
    <row r="286" spans="1:2" s="35" customFormat="1" ht="18.75" customHeight="1" x14ac:dyDescent="0.3">
      <c r="A286" s="39" t="s">
        <v>162</v>
      </c>
      <c r="B286" s="32">
        <v>12</v>
      </c>
    </row>
    <row r="287" spans="1:2" s="35" customFormat="1" ht="18.75" customHeight="1" x14ac:dyDescent="0.3">
      <c r="A287" s="39" t="s">
        <v>158</v>
      </c>
      <c r="B287" s="32">
        <v>2036.1000000000001</v>
      </c>
    </row>
    <row r="288" spans="1:2" s="35" customFormat="1" ht="18.75" customHeight="1" x14ac:dyDescent="0.3">
      <c r="A288" s="39" t="s">
        <v>157</v>
      </c>
      <c r="B288" s="32">
        <v>9.1</v>
      </c>
    </row>
    <row r="289" spans="1:2" s="35" customFormat="1" ht="18.75" customHeight="1" x14ac:dyDescent="0.3">
      <c r="A289" s="41" t="s">
        <v>118</v>
      </c>
      <c r="B289" s="23">
        <f>B290+B291+B292+B293</f>
        <v>2190.1999999999998</v>
      </c>
    </row>
    <row r="290" spans="1:2" s="35" customFormat="1" ht="18.75" customHeight="1" x14ac:dyDescent="0.3">
      <c r="A290" s="12" t="s">
        <v>47</v>
      </c>
      <c r="B290" s="32">
        <v>370.7</v>
      </c>
    </row>
    <row r="291" spans="1:2" s="35" customFormat="1" ht="18.75" customHeight="1" x14ac:dyDescent="0.3">
      <c r="A291" s="39" t="s">
        <v>162</v>
      </c>
      <c r="B291" s="32">
        <v>6.5</v>
      </c>
    </row>
    <row r="292" spans="1:2" s="35" customFormat="1" ht="18.75" customHeight="1" x14ac:dyDescent="0.3">
      <c r="A292" s="39" t="s">
        <v>158</v>
      </c>
      <c r="B292" s="32">
        <v>1795.4</v>
      </c>
    </row>
    <row r="293" spans="1:2" s="35" customFormat="1" ht="18.75" customHeight="1" x14ac:dyDescent="0.3">
      <c r="A293" s="39" t="s">
        <v>157</v>
      </c>
      <c r="B293" s="32">
        <v>17.600000000000001</v>
      </c>
    </row>
    <row r="294" spans="1:2" s="35" customFormat="1" ht="18.75" customHeight="1" x14ac:dyDescent="0.3">
      <c r="A294" s="41" t="s">
        <v>119</v>
      </c>
      <c r="B294" s="23">
        <f>B295+B296+B297+B298</f>
        <v>2351.6000000000004</v>
      </c>
    </row>
    <row r="295" spans="1:2" s="35" customFormat="1" ht="18.75" customHeight="1" x14ac:dyDescent="0.3">
      <c r="A295" s="12" t="s">
        <v>47</v>
      </c>
      <c r="B295" s="32">
        <v>424.9</v>
      </c>
    </row>
    <row r="296" spans="1:2" s="35" customFormat="1" ht="18.75" customHeight="1" x14ac:dyDescent="0.3">
      <c r="A296" s="39" t="s">
        <v>162</v>
      </c>
      <c r="B296" s="32">
        <v>4.5</v>
      </c>
    </row>
    <row r="297" spans="1:2" s="35" customFormat="1" ht="18.75" customHeight="1" x14ac:dyDescent="0.3">
      <c r="A297" s="39" t="s">
        <v>158</v>
      </c>
      <c r="B297" s="32">
        <v>1903.9</v>
      </c>
    </row>
    <row r="298" spans="1:2" s="35" customFormat="1" ht="18.75" customHeight="1" x14ac:dyDescent="0.3">
      <c r="A298" s="36" t="s">
        <v>157</v>
      </c>
      <c r="B298" s="46">
        <v>18.3</v>
      </c>
    </row>
    <row r="299" spans="1:2" s="35" customFormat="1" ht="18.75" customHeight="1" x14ac:dyDescent="0.3">
      <c r="A299" s="42" t="s">
        <v>120</v>
      </c>
      <c r="B299" s="24">
        <f>B300+B301+B302+B303</f>
        <v>2138.1</v>
      </c>
    </row>
    <row r="300" spans="1:2" s="35" customFormat="1" ht="18.75" customHeight="1" x14ac:dyDescent="0.3">
      <c r="A300" s="12" t="s">
        <v>47</v>
      </c>
      <c r="B300" s="32">
        <v>441.7</v>
      </c>
    </row>
    <row r="301" spans="1:2" s="35" customFormat="1" ht="18.75" customHeight="1" x14ac:dyDescent="0.3">
      <c r="A301" s="39" t="s">
        <v>162</v>
      </c>
      <c r="B301" s="32">
        <v>9</v>
      </c>
    </row>
    <row r="302" spans="1:2" s="35" customFormat="1" ht="18.75" customHeight="1" x14ac:dyDescent="0.3">
      <c r="A302" s="39" t="s">
        <v>158</v>
      </c>
      <c r="B302" s="32">
        <v>1670.3</v>
      </c>
    </row>
    <row r="303" spans="1:2" s="35" customFormat="1" ht="18.75" customHeight="1" x14ac:dyDescent="0.3">
      <c r="A303" s="39" t="s">
        <v>157</v>
      </c>
      <c r="B303" s="32">
        <v>17.100000000000001</v>
      </c>
    </row>
    <row r="304" spans="1:2" s="35" customFormat="1" ht="18.75" customHeight="1" x14ac:dyDescent="0.3">
      <c r="A304" s="38" t="s">
        <v>121</v>
      </c>
      <c r="B304" s="23">
        <f>B305+B306+B308+B307</f>
        <v>2239.7000000000003</v>
      </c>
    </row>
    <row r="305" spans="1:2" s="35" customFormat="1" ht="18.75" customHeight="1" x14ac:dyDescent="0.3">
      <c r="A305" s="12" t="s">
        <v>47</v>
      </c>
      <c r="B305" s="32">
        <v>56.7</v>
      </c>
    </row>
    <row r="306" spans="1:2" s="35" customFormat="1" ht="18.75" customHeight="1" x14ac:dyDescent="0.3">
      <c r="A306" s="39" t="s">
        <v>162</v>
      </c>
      <c r="B306" s="32">
        <v>25</v>
      </c>
    </row>
    <row r="307" spans="1:2" s="35" customFormat="1" ht="18.75" customHeight="1" x14ac:dyDescent="0.3">
      <c r="A307" s="12" t="s">
        <v>160</v>
      </c>
      <c r="B307" s="32">
        <v>860.6</v>
      </c>
    </row>
    <row r="308" spans="1:2" s="35" customFormat="1" ht="18.75" customHeight="1" x14ac:dyDescent="0.3">
      <c r="A308" s="39" t="s">
        <v>158</v>
      </c>
      <c r="B308" s="32">
        <v>1297.4000000000001</v>
      </c>
    </row>
    <row r="309" spans="1:2" s="35" customFormat="1" ht="18.75" customHeight="1" x14ac:dyDescent="0.3">
      <c r="A309" s="41" t="s">
        <v>122</v>
      </c>
      <c r="B309" s="23">
        <f>B310+B311+B312+B313</f>
        <v>2310.6</v>
      </c>
    </row>
    <row r="310" spans="1:2" s="35" customFormat="1" ht="18.75" customHeight="1" x14ac:dyDescent="0.3">
      <c r="A310" s="12" t="s">
        <v>47</v>
      </c>
      <c r="B310" s="32">
        <v>453.5</v>
      </c>
    </row>
    <row r="311" spans="1:2" s="35" customFormat="1" ht="18.75" customHeight="1" x14ac:dyDescent="0.3">
      <c r="A311" s="39" t="s">
        <v>162</v>
      </c>
      <c r="B311" s="32">
        <v>28</v>
      </c>
    </row>
    <row r="312" spans="1:2" s="35" customFormat="1" ht="18.75" customHeight="1" x14ac:dyDescent="0.3">
      <c r="A312" s="39" t="s">
        <v>158</v>
      </c>
      <c r="B312" s="32">
        <v>1816.2</v>
      </c>
    </row>
    <row r="313" spans="1:2" s="35" customFormat="1" ht="18.75" customHeight="1" x14ac:dyDescent="0.3">
      <c r="A313" s="39" t="s">
        <v>157</v>
      </c>
      <c r="B313" s="32">
        <v>12.9</v>
      </c>
    </row>
    <row r="314" spans="1:2" s="35" customFormat="1" ht="18.75" customHeight="1" x14ac:dyDescent="0.3">
      <c r="A314" s="41" t="s">
        <v>123</v>
      </c>
      <c r="B314" s="23">
        <f>B315+B316+B317</f>
        <v>1478.1000000000001</v>
      </c>
    </row>
    <row r="315" spans="1:2" s="35" customFormat="1" ht="18.75" customHeight="1" x14ac:dyDescent="0.3">
      <c r="A315" s="12" t="s">
        <v>47</v>
      </c>
      <c r="B315" s="32">
        <v>370</v>
      </c>
    </row>
    <row r="316" spans="1:2" s="35" customFormat="1" ht="18.75" customHeight="1" x14ac:dyDescent="0.3">
      <c r="A316" s="39" t="s">
        <v>162</v>
      </c>
      <c r="B316" s="32">
        <v>40</v>
      </c>
    </row>
    <row r="317" spans="1:2" s="35" customFormat="1" ht="18.75" customHeight="1" x14ac:dyDescent="0.3">
      <c r="A317" s="39" t="s">
        <v>158</v>
      </c>
      <c r="B317" s="32">
        <v>1068.1000000000001</v>
      </c>
    </row>
    <row r="318" spans="1:2" s="35" customFormat="1" ht="18.75" customHeight="1" x14ac:dyDescent="0.3">
      <c r="A318" s="41" t="s">
        <v>124</v>
      </c>
      <c r="B318" s="23">
        <f>SUM(B319:B322)</f>
        <v>1591.8</v>
      </c>
    </row>
    <row r="319" spans="1:2" s="35" customFormat="1" ht="18.75" customHeight="1" x14ac:dyDescent="0.3">
      <c r="A319" s="12" t="s">
        <v>47</v>
      </c>
      <c r="B319" s="32">
        <v>410.7</v>
      </c>
    </row>
    <row r="320" spans="1:2" s="35" customFormat="1" ht="18.75" customHeight="1" x14ac:dyDescent="0.3">
      <c r="A320" s="39" t="s">
        <v>162</v>
      </c>
      <c r="B320" s="32">
        <v>8</v>
      </c>
    </row>
    <row r="321" spans="1:2" s="35" customFormat="1" ht="18.75" customHeight="1" x14ac:dyDescent="0.3">
      <c r="A321" s="12" t="s">
        <v>160</v>
      </c>
      <c r="B321" s="32">
        <v>62.1</v>
      </c>
    </row>
    <row r="322" spans="1:2" s="35" customFormat="1" ht="18.75" customHeight="1" x14ac:dyDescent="0.3">
      <c r="A322" s="36" t="s">
        <v>158</v>
      </c>
      <c r="B322" s="32">
        <v>1111</v>
      </c>
    </row>
    <row r="323" spans="1:2" s="35" customFormat="1" ht="18.75" customHeight="1" x14ac:dyDescent="0.3">
      <c r="A323" s="42" t="s">
        <v>125</v>
      </c>
      <c r="B323" s="24">
        <f>B324+B325+B326+B327</f>
        <v>2283.3000000000002</v>
      </c>
    </row>
    <row r="324" spans="1:2" s="35" customFormat="1" ht="18.75" customHeight="1" x14ac:dyDescent="0.3">
      <c r="A324" s="12" t="s">
        <v>47</v>
      </c>
      <c r="B324" s="32">
        <v>469.9</v>
      </c>
    </row>
    <row r="325" spans="1:2" s="35" customFormat="1" ht="18.75" customHeight="1" x14ac:dyDescent="0.3">
      <c r="A325" s="39" t="s">
        <v>162</v>
      </c>
      <c r="B325" s="32">
        <v>16.5</v>
      </c>
    </row>
    <row r="326" spans="1:2" s="35" customFormat="1" ht="18.75" customHeight="1" x14ac:dyDescent="0.3">
      <c r="A326" s="39" t="s">
        <v>158</v>
      </c>
      <c r="B326" s="32">
        <v>1787.6</v>
      </c>
    </row>
    <row r="327" spans="1:2" s="35" customFormat="1" ht="18.75" customHeight="1" x14ac:dyDescent="0.3">
      <c r="A327" s="39" t="s">
        <v>157</v>
      </c>
      <c r="B327" s="32">
        <v>9.3000000000000007</v>
      </c>
    </row>
    <row r="328" spans="1:2" s="35" customFormat="1" ht="18.75" customHeight="1" x14ac:dyDescent="0.3">
      <c r="A328" s="41" t="s">
        <v>126</v>
      </c>
      <c r="B328" s="23">
        <f>B329+B330+B332+B331+B333</f>
        <v>3023.6000000000004</v>
      </c>
    </row>
    <row r="329" spans="1:2" s="35" customFormat="1" ht="18.75" customHeight="1" x14ac:dyDescent="0.3">
      <c r="A329" s="12" t="s">
        <v>47</v>
      </c>
      <c r="B329" s="32">
        <v>295.3</v>
      </c>
    </row>
    <row r="330" spans="1:2" s="35" customFormat="1" ht="18.75" customHeight="1" x14ac:dyDescent="0.3">
      <c r="A330" s="39" t="s">
        <v>162</v>
      </c>
      <c r="B330" s="32">
        <v>31</v>
      </c>
    </row>
    <row r="331" spans="1:2" s="35" customFormat="1" ht="18.75" customHeight="1" x14ac:dyDescent="0.3">
      <c r="A331" s="12" t="s">
        <v>160</v>
      </c>
      <c r="B331" s="32">
        <v>314</v>
      </c>
    </row>
    <row r="332" spans="1:2" s="35" customFormat="1" ht="18.75" customHeight="1" x14ac:dyDescent="0.3">
      <c r="A332" s="39" t="s">
        <v>158</v>
      </c>
      <c r="B332" s="32">
        <v>2373.9</v>
      </c>
    </row>
    <row r="333" spans="1:2" s="35" customFormat="1" ht="18.75" customHeight="1" x14ac:dyDescent="0.3">
      <c r="A333" s="36" t="s">
        <v>157</v>
      </c>
      <c r="B333" s="46">
        <v>9.4</v>
      </c>
    </row>
    <row r="334" spans="1:2" s="35" customFormat="1" ht="18.75" customHeight="1" x14ac:dyDescent="0.3">
      <c r="A334" s="42" t="s">
        <v>127</v>
      </c>
      <c r="B334" s="24">
        <f>B335+B336+B337+B338</f>
        <v>2829.7</v>
      </c>
    </row>
    <row r="335" spans="1:2" s="35" customFormat="1" ht="18.75" customHeight="1" x14ac:dyDescent="0.3">
      <c r="A335" s="12" t="s">
        <v>47</v>
      </c>
      <c r="B335" s="32">
        <v>1041.8</v>
      </c>
    </row>
    <row r="336" spans="1:2" s="35" customFormat="1" ht="18.75" customHeight="1" x14ac:dyDescent="0.3">
      <c r="A336" s="39" t="s">
        <v>162</v>
      </c>
      <c r="B336" s="32">
        <v>84</v>
      </c>
    </row>
    <row r="337" spans="1:2" s="35" customFormat="1" ht="18.75" customHeight="1" x14ac:dyDescent="0.3">
      <c r="A337" s="39" t="s">
        <v>158</v>
      </c>
      <c r="B337" s="32">
        <v>1694.8</v>
      </c>
    </row>
    <row r="338" spans="1:2" s="35" customFormat="1" ht="18.75" customHeight="1" x14ac:dyDescent="0.3">
      <c r="A338" s="39" t="s">
        <v>157</v>
      </c>
      <c r="B338" s="32">
        <v>9.1</v>
      </c>
    </row>
    <row r="339" spans="1:2" s="35" customFormat="1" ht="18.75" customHeight="1" x14ac:dyDescent="0.3">
      <c r="A339" s="41" t="s">
        <v>128</v>
      </c>
      <c r="B339" s="23">
        <f>B340+B341+B342+B343</f>
        <v>2542.5</v>
      </c>
    </row>
    <row r="340" spans="1:2" s="35" customFormat="1" ht="18.75" customHeight="1" x14ac:dyDescent="0.3">
      <c r="A340" s="12" t="s">
        <v>47</v>
      </c>
      <c r="B340" s="32">
        <v>569.70000000000005</v>
      </c>
    </row>
    <row r="341" spans="1:2" s="35" customFormat="1" ht="18.75" customHeight="1" x14ac:dyDescent="0.3">
      <c r="A341" s="39" t="s">
        <v>162</v>
      </c>
      <c r="B341" s="32">
        <v>23.5</v>
      </c>
    </row>
    <row r="342" spans="1:2" s="35" customFormat="1" ht="18.75" customHeight="1" x14ac:dyDescent="0.3">
      <c r="A342" s="39" t="s">
        <v>158</v>
      </c>
      <c r="B342" s="32">
        <v>1936.1</v>
      </c>
    </row>
    <row r="343" spans="1:2" s="35" customFormat="1" ht="18.75" customHeight="1" x14ac:dyDescent="0.3">
      <c r="A343" s="39" t="s">
        <v>157</v>
      </c>
      <c r="B343" s="32">
        <v>13.2</v>
      </c>
    </row>
    <row r="344" spans="1:2" s="35" customFormat="1" ht="18.75" customHeight="1" x14ac:dyDescent="0.3">
      <c r="A344" s="41" t="s">
        <v>129</v>
      </c>
      <c r="B344" s="23">
        <f>B345+B346+B347</f>
        <v>1370</v>
      </c>
    </row>
    <row r="345" spans="1:2" s="35" customFormat="1" ht="18.75" customHeight="1" x14ac:dyDescent="0.3">
      <c r="A345" s="12" t="s">
        <v>47</v>
      </c>
      <c r="B345" s="32">
        <v>391.7</v>
      </c>
    </row>
    <row r="346" spans="1:2" s="35" customFormat="1" ht="18.75" customHeight="1" x14ac:dyDescent="0.3">
      <c r="A346" s="39" t="s">
        <v>162</v>
      </c>
      <c r="B346" s="32">
        <v>10.1</v>
      </c>
    </row>
    <row r="347" spans="1:2" s="35" customFormat="1" ht="18.75" customHeight="1" x14ac:dyDescent="0.3">
      <c r="A347" s="39" t="s">
        <v>158</v>
      </c>
      <c r="B347" s="32">
        <v>968.2</v>
      </c>
    </row>
    <row r="348" spans="1:2" s="35" customFormat="1" ht="18.75" customHeight="1" x14ac:dyDescent="0.3">
      <c r="A348" s="41" t="s">
        <v>130</v>
      </c>
      <c r="B348" s="23">
        <f>B349+B350+B351+B352</f>
        <v>1833.3999999999999</v>
      </c>
    </row>
    <row r="349" spans="1:2" s="35" customFormat="1" ht="18.75" customHeight="1" x14ac:dyDescent="0.3">
      <c r="A349" s="12" t="s">
        <v>47</v>
      </c>
      <c r="B349" s="32">
        <v>428.8</v>
      </c>
    </row>
    <row r="350" spans="1:2" s="35" customFormat="1" ht="18.75" customHeight="1" x14ac:dyDescent="0.3">
      <c r="A350" s="39" t="s">
        <v>162</v>
      </c>
      <c r="B350" s="32">
        <v>17.5</v>
      </c>
    </row>
    <row r="351" spans="1:2" s="35" customFormat="1" ht="18.75" customHeight="1" x14ac:dyDescent="0.3">
      <c r="A351" s="39" t="s">
        <v>158</v>
      </c>
      <c r="B351" s="32">
        <v>1378</v>
      </c>
    </row>
    <row r="352" spans="1:2" s="35" customFormat="1" ht="18.75" customHeight="1" x14ac:dyDescent="0.3">
      <c r="A352" s="39" t="s">
        <v>157</v>
      </c>
      <c r="B352" s="32">
        <v>9.1</v>
      </c>
    </row>
    <row r="353" spans="1:2" s="35" customFormat="1" ht="18.75" customHeight="1" x14ac:dyDescent="0.3">
      <c r="A353" s="41" t="s">
        <v>131</v>
      </c>
      <c r="B353" s="23">
        <f>B354+B355+B356+B357</f>
        <v>1839.6000000000001</v>
      </c>
    </row>
    <row r="354" spans="1:2" s="35" customFormat="1" ht="18.75" customHeight="1" x14ac:dyDescent="0.3">
      <c r="A354" s="12" t="s">
        <v>47</v>
      </c>
      <c r="B354" s="32">
        <v>503</v>
      </c>
    </row>
    <row r="355" spans="1:2" s="35" customFormat="1" ht="18.75" customHeight="1" x14ac:dyDescent="0.3">
      <c r="A355" s="39" t="s">
        <v>162</v>
      </c>
      <c r="B355" s="32">
        <v>17</v>
      </c>
    </row>
    <row r="356" spans="1:2" s="35" customFormat="1" ht="18.75" customHeight="1" x14ac:dyDescent="0.3">
      <c r="A356" s="39" t="s">
        <v>158</v>
      </c>
      <c r="B356" s="32">
        <v>1310.4000000000001</v>
      </c>
    </row>
    <row r="357" spans="1:2" s="35" customFormat="1" ht="18.75" customHeight="1" x14ac:dyDescent="0.3">
      <c r="A357" s="39" t="s">
        <v>157</v>
      </c>
      <c r="B357" s="32">
        <v>9.1999999999999993</v>
      </c>
    </row>
    <row r="358" spans="1:2" s="35" customFormat="1" ht="18.75" customHeight="1" x14ac:dyDescent="0.3">
      <c r="A358" s="41" t="s">
        <v>132</v>
      </c>
      <c r="B358" s="23">
        <f>B359+B360+B361</f>
        <v>1176.3</v>
      </c>
    </row>
    <row r="359" spans="1:2" s="35" customFormat="1" ht="18.75" customHeight="1" x14ac:dyDescent="0.3">
      <c r="A359" s="12" t="s">
        <v>47</v>
      </c>
      <c r="B359" s="32">
        <v>378.4</v>
      </c>
    </row>
    <row r="360" spans="1:2" s="35" customFormat="1" ht="18.75" customHeight="1" x14ac:dyDescent="0.3">
      <c r="A360" s="39" t="s">
        <v>162</v>
      </c>
      <c r="B360" s="32">
        <v>43</v>
      </c>
    </row>
    <row r="361" spans="1:2" s="35" customFormat="1" ht="18.75" customHeight="1" x14ac:dyDescent="0.3">
      <c r="A361" s="36" t="s">
        <v>158</v>
      </c>
      <c r="B361" s="32">
        <v>754.9</v>
      </c>
    </row>
    <row r="362" spans="1:2" s="35" customFormat="1" ht="18.75" customHeight="1" x14ac:dyDescent="0.3">
      <c r="A362" s="40" t="s">
        <v>133</v>
      </c>
      <c r="B362" s="24">
        <f>B363+B365+B366+B364+B367</f>
        <v>2164.2999999999997</v>
      </c>
    </row>
    <row r="363" spans="1:2" s="35" customFormat="1" ht="18.75" customHeight="1" x14ac:dyDescent="0.3">
      <c r="A363" s="39" t="s">
        <v>47</v>
      </c>
      <c r="B363" s="32">
        <v>1.9</v>
      </c>
    </row>
    <row r="364" spans="1:2" s="35" customFormat="1" ht="18.75" customHeight="1" x14ac:dyDescent="0.3">
      <c r="A364" s="39" t="s">
        <v>162</v>
      </c>
      <c r="B364" s="32">
        <v>30</v>
      </c>
    </row>
    <row r="365" spans="1:2" s="35" customFormat="1" ht="18.75" customHeight="1" x14ac:dyDescent="0.3">
      <c r="A365" s="12" t="s">
        <v>160</v>
      </c>
      <c r="B365" s="32">
        <v>765.1</v>
      </c>
    </row>
    <row r="366" spans="1:2" s="35" customFormat="1" ht="18.75" customHeight="1" x14ac:dyDescent="0.3">
      <c r="A366" s="39" t="s">
        <v>158</v>
      </c>
      <c r="B366" s="32">
        <v>1334.1</v>
      </c>
    </row>
    <row r="367" spans="1:2" s="35" customFormat="1" ht="18.75" customHeight="1" x14ac:dyDescent="0.3">
      <c r="A367" s="39" t="s">
        <v>157</v>
      </c>
      <c r="B367" s="32">
        <v>33.200000000000003</v>
      </c>
    </row>
    <row r="368" spans="1:2" s="35" customFormat="1" ht="18.75" customHeight="1" x14ac:dyDescent="0.3">
      <c r="A368" s="38" t="s">
        <v>134</v>
      </c>
      <c r="B368" s="23">
        <f>B371+B372+B370+B369+B373</f>
        <v>914.1</v>
      </c>
    </row>
    <row r="369" spans="1:2" s="35" customFormat="1" ht="18.75" customHeight="1" x14ac:dyDescent="0.3">
      <c r="A369" s="39" t="s">
        <v>47</v>
      </c>
      <c r="B369" s="32">
        <v>228.9</v>
      </c>
    </row>
    <row r="370" spans="1:2" s="35" customFormat="1" ht="18.75" customHeight="1" x14ac:dyDescent="0.3">
      <c r="A370" s="39" t="s">
        <v>162</v>
      </c>
      <c r="B370" s="32">
        <v>5.2</v>
      </c>
    </row>
    <row r="371" spans="1:2" s="35" customFormat="1" ht="18.75" customHeight="1" x14ac:dyDescent="0.3">
      <c r="A371" s="12" t="s">
        <v>160</v>
      </c>
      <c r="B371" s="32">
        <v>184.5</v>
      </c>
    </row>
    <row r="372" spans="1:2" s="35" customFormat="1" ht="18.75" customHeight="1" x14ac:dyDescent="0.3">
      <c r="A372" s="39" t="s">
        <v>158</v>
      </c>
      <c r="B372" s="32">
        <v>465.3</v>
      </c>
    </row>
    <row r="373" spans="1:2" s="35" customFormat="1" ht="18.75" customHeight="1" x14ac:dyDescent="0.3">
      <c r="A373" s="36" t="s">
        <v>157</v>
      </c>
      <c r="B373" s="46">
        <v>30.2</v>
      </c>
    </row>
    <row r="374" spans="1:2" s="35" customFormat="1" ht="18.75" customHeight="1" x14ac:dyDescent="0.3">
      <c r="A374" s="40" t="s">
        <v>135</v>
      </c>
      <c r="B374" s="24">
        <f>B375+B376+B378+B377</f>
        <v>872.1</v>
      </c>
    </row>
    <row r="375" spans="1:2" s="35" customFormat="1" ht="18.75" customHeight="1" x14ac:dyDescent="0.3">
      <c r="A375" s="12" t="s">
        <v>47</v>
      </c>
      <c r="B375" s="32">
        <v>235.2</v>
      </c>
    </row>
    <row r="376" spans="1:2" s="35" customFormat="1" ht="18.75" customHeight="1" x14ac:dyDescent="0.3">
      <c r="A376" s="39" t="s">
        <v>162</v>
      </c>
      <c r="B376" s="32">
        <v>1.5</v>
      </c>
    </row>
    <row r="377" spans="1:2" s="35" customFormat="1" ht="18.75" customHeight="1" x14ac:dyDescent="0.3">
      <c r="A377" s="12" t="s">
        <v>160</v>
      </c>
      <c r="B377" s="32">
        <v>6.4</v>
      </c>
    </row>
    <row r="378" spans="1:2" s="35" customFormat="1" ht="18.75" customHeight="1" x14ac:dyDescent="0.3">
      <c r="A378" s="39" t="s">
        <v>158</v>
      </c>
      <c r="B378" s="32">
        <v>629</v>
      </c>
    </row>
    <row r="379" spans="1:2" s="35" customFormat="1" ht="18.75" customHeight="1" x14ac:dyDescent="0.3">
      <c r="A379" s="41" t="s">
        <v>136</v>
      </c>
      <c r="B379" s="23">
        <f>B380+B381+B382</f>
        <v>1928.6000000000001</v>
      </c>
    </row>
    <row r="380" spans="1:2" s="35" customFormat="1" ht="18.75" customHeight="1" x14ac:dyDescent="0.3">
      <c r="A380" s="12" t="s">
        <v>47</v>
      </c>
      <c r="B380" s="32">
        <v>1626.7</v>
      </c>
    </row>
    <row r="381" spans="1:2" s="35" customFormat="1" ht="18.75" customHeight="1" x14ac:dyDescent="0.3">
      <c r="A381" s="39" t="s">
        <v>162</v>
      </c>
      <c r="B381" s="32">
        <v>155</v>
      </c>
    </row>
    <row r="382" spans="1:2" s="35" customFormat="1" ht="18.75" customHeight="1" x14ac:dyDescent="0.3">
      <c r="A382" s="39" t="s">
        <v>158</v>
      </c>
      <c r="B382" s="32">
        <v>146.9</v>
      </c>
    </row>
    <row r="383" spans="1:2" s="35" customFormat="1" ht="18.75" customHeight="1" x14ac:dyDescent="0.3">
      <c r="A383" s="41" t="s">
        <v>137</v>
      </c>
      <c r="B383" s="23">
        <f>B384+B385+B386</f>
        <v>509.90000000000003</v>
      </c>
    </row>
    <row r="384" spans="1:2" s="35" customFormat="1" ht="18.75" customHeight="1" x14ac:dyDescent="0.3">
      <c r="A384" s="12" t="s">
        <v>47</v>
      </c>
      <c r="B384" s="32">
        <v>358.1</v>
      </c>
    </row>
    <row r="385" spans="1:2" s="35" customFormat="1" ht="18.75" customHeight="1" x14ac:dyDescent="0.3">
      <c r="A385" s="39" t="s">
        <v>162</v>
      </c>
      <c r="B385" s="32">
        <v>60</v>
      </c>
    </row>
    <row r="386" spans="1:2" s="35" customFormat="1" ht="18.75" customHeight="1" x14ac:dyDescent="0.3">
      <c r="A386" s="39" t="s">
        <v>158</v>
      </c>
      <c r="B386" s="32">
        <v>91.8</v>
      </c>
    </row>
    <row r="387" spans="1:2" s="35" customFormat="1" ht="18.75" customHeight="1" x14ac:dyDescent="0.3">
      <c r="A387" s="41" t="s">
        <v>138</v>
      </c>
      <c r="B387" s="23">
        <f>B388+B389</f>
        <v>496.09999999999997</v>
      </c>
    </row>
    <row r="388" spans="1:2" s="35" customFormat="1" ht="18.75" customHeight="1" x14ac:dyDescent="0.3">
      <c r="A388" s="12" t="s">
        <v>47</v>
      </c>
      <c r="B388" s="32">
        <v>492.09999999999997</v>
      </c>
    </row>
    <row r="389" spans="1:2" s="35" customFormat="1" ht="18.75" customHeight="1" x14ac:dyDescent="0.3">
      <c r="A389" s="39" t="s">
        <v>162</v>
      </c>
      <c r="B389" s="32">
        <v>4</v>
      </c>
    </row>
    <row r="390" spans="1:2" s="35" customFormat="1" ht="18.75" customHeight="1" x14ac:dyDescent="0.3">
      <c r="A390" s="41" t="s">
        <v>139</v>
      </c>
      <c r="B390" s="23">
        <f>B391+B392</f>
        <v>605.40000000000009</v>
      </c>
    </row>
    <row r="391" spans="1:2" s="35" customFormat="1" ht="18.75" customHeight="1" x14ac:dyDescent="0.3">
      <c r="A391" s="12" t="s">
        <v>47</v>
      </c>
      <c r="B391" s="32">
        <v>578.40000000000009</v>
      </c>
    </row>
    <row r="392" spans="1:2" s="35" customFormat="1" ht="18.75" customHeight="1" x14ac:dyDescent="0.3">
      <c r="A392" s="39" t="s">
        <v>162</v>
      </c>
      <c r="B392" s="33">
        <v>27</v>
      </c>
    </row>
    <row r="393" spans="1:2" s="35" customFormat="1" ht="18.75" customHeight="1" x14ac:dyDescent="0.3">
      <c r="A393" s="41" t="s">
        <v>140</v>
      </c>
      <c r="B393" s="23">
        <f>B394+B395+B396+B397</f>
        <v>905.2</v>
      </c>
    </row>
    <row r="394" spans="1:2" s="35" customFormat="1" ht="18.75" customHeight="1" x14ac:dyDescent="0.3">
      <c r="A394" s="12" t="s">
        <v>47</v>
      </c>
      <c r="B394" s="32">
        <v>624.5</v>
      </c>
    </row>
    <row r="395" spans="1:2" s="35" customFormat="1" ht="18.75" customHeight="1" x14ac:dyDescent="0.3">
      <c r="A395" s="39" t="s">
        <v>162</v>
      </c>
      <c r="B395" s="32">
        <v>32</v>
      </c>
    </row>
    <row r="396" spans="1:2" s="35" customFormat="1" ht="18.75" customHeight="1" x14ac:dyDescent="0.3">
      <c r="A396" s="39" t="s">
        <v>157</v>
      </c>
      <c r="B396" s="32">
        <v>52.7</v>
      </c>
    </row>
    <row r="397" spans="1:2" s="35" customFormat="1" ht="18.75" customHeight="1" x14ac:dyDescent="0.3">
      <c r="A397" s="12" t="s">
        <v>86</v>
      </c>
      <c r="B397" s="32">
        <v>196</v>
      </c>
    </row>
    <row r="398" spans="1:2" s="35" customFormat="1" ht="18.75" customHeight="1" x14ac:dyDescent="0.3">
      <c r="A398" s="41" t="s">
        <v>141</v>
      </c>
      <c r="B398" s="23">
        <f>B399+B400+B401</f>
        <v>532.29999999999995</v>
      </c>
    </row>
    <row r="399" spans="1:2" s="35" customFormat="1" ht="18.75" customHeight="1" x14ac:dyDescent="0.3">
      <c r="A399" s="12" t="s">
        <v>47</v>
      </c>
      <c r="B399" s="32">
        <v>65.900000000000006</v>
      </c>
    </row>
    <row r="400" spans="1:2" s="35" customFormat="1" ht="18.75" customHeight="1" x14ac:dyDescent="0.3">
      <c r="A400" s="12" t="s">
        <v>162</v>
      </c>
      <c r="B400" s="32">
        <v>4.2</v>
      </c>
    </row>
    <row r="401" spans="1:2" s="35" customFormat="1" ht="18.75" customHeight="1" x14ac:dyDescent="0.3">
      <c r="A401" s="39" t="s">
        <v>158</v>
      </c>
      <c r="B401" s="32">
        <v>462.2</v>
      </c>
    </row>
    <row r="402" spans="1:2" s="35" customFormat="1" ht="18.75" customHeight="1" x14ac:dyDescent="0.3">
      <c r="A402" s="41" t="s">
        <v>142</v>
      </c>
      <c r="B402" s="23">
        <f>B134+B139+B144+B148+B152+B157+B162+B167+B172+B177+B182+B187+B192+B196+B201+B206+B211+B216+B221+B226+B231+B236+B241+B246+B251+B256+B260+B264+B269+B274+B279+B284+B289+B294+B299+B304+B309+B314+B318+B323+B328+B334+B339+B344+B348+B353+B358+B362+B368+B374+B379+B383+B387+B390+B393+B398</f>
        <v>79533.900000000023</v>
      </c>
    </row>
    <row r="403" spans="1:2" s="35" customFormat="1" ht="18.75" customHeight="1" x14ac:dyDescent="0.3">
      <c r="A403" s="12" t="s">
        <v>47</v>
      </c>
      <c r="B403" s="32">
        <f>B135+B140+B145+B149+B153+B158+B163+B168+B173+B178+B183+B188+B193+B197+B202+B207+B212+B217+B222+B227+B232+B237+B242+B247+B252+B257+B261+B265+B270+B275+B280+B285+B290+B295+B300+B305+B310+B315+B319+B324+B329+B335+B340+B345+B349+B354+B359+B369+B375+B380+B384+B388+B391+B394+B399+B363</f>
        <v>28600.200000000012</v>
      </c>
    </row>
    <row r="404" spans="1:2" s="35" customFormat="1" ht="18.75" customHeight="1" x14ac:dyDescent="0.3">
      <c r="A404" s="39" t="s">
        <v>162</v>
      </c>
      <c r="B404" s="32">
        <f>B141+B146+B150+B154+B159+B164+B169+B174+B179+B184+B189+B194+B198+B203+B208+B213+B218+B223+B228+B233+B238+B243+B248+B253+B258+B262+B266+B271+B276+B281+B286+B291+B296+B301+B306+B311+B316+B320+B325+B330+B336+B341+B346+B350+B355+B360+B364+B370+B376+B381+B385+B389+B392+B395+B400</f>
        <v>2937.3999999999996</v>
      </c>
    </row>
    <row r="405" spans="1:2" s="35" customFormat="1" ht="18.75" customHeight="1" x14ac:dyDescent="0.3">
      <c r="A405" s="39" t="s">
        <v>158</v>
      </c>
      <c r="B405" s="32">
        <f>B136+B142+B147+B151+B155+B160+B165+B170+B175+B180+B185+B190+B195+B199+B204+B209+B214+B219+B224+B229+B234+B239+B244+B249+B254+B259+B263+B267+B272+B277+B282+B287+B292+B297+B302+B308+B312+B317+B322+B326+B332+B337+B342+B347+B351+B356+B361+B366+B372+B378+B382+B386+B401</f>
        <v>44080.600000000006</v>
      </c>
    </row>
    <row r="406" spans="1:2" s="35" customFormat="1" ht="18.75" customHeight="1" x14ac:dyDescent="0.3">
      <c r="A406" s="12" t="s">
        <v>160</v>
      </c>
      <c r="B406" s="33">
        <f>SUM(B307+B321+B331+B365+B371+B377)</f>
        <v>2192.7000000000003</v>
      </c>
    </row>
    <row r="407" spans="1:2" s="35" customFormat="1" ht="18.75" customHeight="1" x14ac:dyDescent="0.3">
      <c r="A407" s="12" t="s">
        <v>157</v>
      </c>
      <c r="B407" s="33">
        <f>B137+B143+B156+B161+B166+B171+B176+B181+B186+B191+B200+B205+B210+B215+B220+B225+B230+B235+B240+B245+B250+B255+B268+B273+B278+B283+B288+B293+B298+B303+B313+B327+B333+B338+B343+B352+B357+B367+B373+B396</f>
        <v>1494.5999999999992</v>
      </c>
    </row>
    <row r="408" spans="1:2" s="35" customFormat="1" ht="18.75" customHeight="1" x14ac:dyDescent="0.3">
      <c r="A408" s="14" t="s">
        <v>86</v>
      </c>
      <c r="B408" s="32">
        <f>B138+B397</f>
        <v>228.4</v>
      </c>
    </row>
    <row r="409" spans="1:2" s="35" customFormat="1" ht="34.5" customHeight="1" x14ac:dyDescent="0.3">
      <c r="A409" s="70" t="s">
        <v>143</v>
      </c>
      <c r="B409" s="71"/>
    </row>
    <row r="410" spans="1:2" s="35" customFormat="1" ht="18.75" customHeight="1" x14ac:dyDescent="0.3">
      <c r="A410" s="41" t="s">
        <v>41</v>
      </c>
      <c r="B410" s="23">
        <f>SUM(B411:B412)</f>
        <v>242.9</v>
      </c>
    </row>
    <row r="411" spans="1:2" s="35" customFormat="1" ht="18.75" customHeight="1" x14ac:dyDescent="0.3">
      <c r="A411" s="12" t="s">
        <v>47</v>
      </c>
      <c r="B411" s="32">
        <v>184.5</v>
      </c>
    </row>
    <row r="412" spans="1:2" s="35" customFormat="1" ht="18.75" customHeight="1" x14ac:dyDescent="0.3">
      <c r="A412" s="12" t="s">
        <v>157</v>
      </c>
      <c r="B412" s="32">
        <v>58.4</v>
      </c>
    </row>
    <row r="413" spans="1:2" s="35" customFormat="1" ht="18.75" customHeight="1" x14ac:dyDescent="0.3">
      <c r="A413" s="41" t="s">
        <v>144</v>
      </c>
      <c r="B413" s="23">
        <f>SUM(B410)</f>
        <v>242.9</v>
      </c>
    </row>
    <row r="414" spans="1:2" s="35" customFormat="1" ht="18.75" customHeight="1" x14ac:dyDescent="0.3">
      <c r="A414" s="43" t="s">
        <v>47</v>
      </c>
      <c r="B414" s="32">
        <f>B411</f>
        <v>184.5</v>
      </c>
    </row>
    <row r="415" spans="1:2" s="35" customFormat="1" ht="18.75" customHeight="1" x14ac:dyDescent="0.3">
      <c r="A415" s="45" t="s">
        <v>157</v>
      </c>
      <c r="B415" s="32">
        <f>B412</f>
        <v>58.4</v>
      </c>
    </row>
    <row r="416" spans="1:2" s="35" customFormat="1" ht="34.5" customHeight="1" x14ac:dyDescent="0.3">
      <c r="A416" s="72" t="s">
        <v>145</v>
      </c>
      <c r="B416" s="73"/>
    </row>
    <row r="417" spans="1:2" s="35" customFormat="1" ht="18.75" customHeight="1" x14ac:dyDescent="0.3">
      <c r="A417" s="38" t="s">
        <v>146</v>
      </c>
      <c r="B417" s="24">
        <f>SUM(B418:B420)</f>
        <v>16934.7</v>
      </c>
    </row>
    <row r="418" spans="1:2" s="35" customFormat="1" ht="18.75" customHeight="1" x14ac:dyDescent="0.3">
      <c r="A418" s="12" t="s">
        <v>47</v>
      </c>
      <c r="B418" s="32">
        <v>10522.7</v>
      </c>
    </row>
    <row r="419" spans="1:2" s="35" customFormat="1" ht="26.25" customHeight="1" x14ac:dyDescent="0.3">
      <c r="A419" s="12" t="s">
        <v>174</v>
      </c>
      <c r="B419" s="32">
        <v>5500.2</v>
      </c>
    </row>
    <row r="420" spans="1:2" s="35" customFormat="1" ht="26.25" customHeight="1" x14ac:dyDescent="0.3">
      <c r="A420" s="12" t="s">
        <v>157</v>
      </c>
      <c r="B420" s="32">
        <v>911.8</v>
      </c>
    </row>
    <row r="421" spans="1:2" s="35" customFormat="1" ht="18.75" customHeight="1" x14ac:dyDescent="0.3">
      <c r="A421" s="41" t="s">
        <v>41</v>
      </c>
      <c r="B421" s="23">
        <f>B422+B423</f>
        <v>1556.9</v>
      </c>
    </row>
    <row r="422" spans="1:2" s="35" customFormat="1" ht="18.75" customHeight="1" x14ac:dyDescent="0.3">
      <c r="A422" s="12" t="s">
        <v>47</v>
      </c>
      <c r="B422" s="32">
        <v>1391.5</v>
      </c>
    </row>
    <row r="423" spans="1:2" s="35" customFormat="1" ht="18.75" customHeight="1" x14ac:dyDescent="0.3">
      <c r="A423" s="14" t="s">
        <v>157</v>
      </c>
      <c r="B423" s="46">
        <v>165.4</v>
      </c>
    </row>
    <row r="424" spans="1:2" s="35" customFormat="1" ht="18.75" customHeight="1" x14ac:dyDescent="0.3">
      <c r="A424" s="42" t="s">
        <v>147</v>
      </c>
      <c r="B424" s="24">
        <f>SUM(B425:B428)</f>
        <v>4587.7</v>
      </c>
    </row>
    <row r="425" spans="1:2" s="35" customFormat="1" ht="18.75" customHeight="1" x14ac:dyDescent="0.3">
      <c r="A425" s="12" t="s">
        <v>47</v>
      </c>
      <c r="B425" s="32">
        <v>3141.8</v>
      </c>
    </row>
    <row r="426" spans="1:2" s="35" customFormat="1" ht="28.5" customHeight="1" x14ac:dyDescent="0.3">
      <c r="A426" s="12" t="s">
        <v>175</v>
      </c>
      <c r="B426" s="32">
        <v>1122</v>
      </c>
    </row>
    <row r="427" spans="1:2" s="35" customFormat="1" ht="28.5" customHeight="1" x14ac:dyDescent="0.3">
      <c r="A427" s="12" t="s">
        <v>157</v>
      </c>
      <c r="B427" s="32">
        <v>174.9</v>
      </c>
    </row>
    <row r="428" spans="1:2" s="35" customFormat="1" ht="18.75" customHeight="1" x14ac:dyDescent="0.3">
      <c r="A428" s="36" t="s">
        <v>162</v>
      </c>
      <c r="B428" s="32">
        <v>149</v>
      </c>
    </row>
    <row r="429" spans="1:2" s="35" customFormat="1" ht="18.75" customHeight="1" x14ac:dyDescent="0.3">
      <c r="A429" s="42" t="s">
        <v>52</v>
      </c>
      <c r="B429" s="24">
        <f>B430+B431+B432+B433</f>
        <v>1015.3</v>
      </c>
    </row>
    <row r="430" spans="1:2" s="35" customFormat="1" ht="18.75" customHeight="1" x14ac:dyDescent="0.3">
      <c r="A430" s="12" t="s">
        <v>47</v>
      </c>
      <c r="B430" s="32">
        <v>350.9</v>
      </c>
    </row>
    <row r="431" spans="1:2" s="35" customFormat="1" ht="23.25" customHeight="1" x14ac:dyDescent="0.3">
      <c r="A431" s="12" t="s">
        <v>176</v>
      </c>
      <c r="B431" s="32">
        <v>559.1</v>
      </c>
    </row>
    <row r="432" spans="1:2" s="35" customFormat="1" ht="23.25" customHeight="1" x14ac:dyDescent="0.3">
      <c r="A432" s="12" t="s">
        <v>157</v>
      </c>
      <c r="B432" s="32">
        <v>33.299999999999997</v>
      </c>
    </row>
    <row r="433" spans="1:2" s="35" customFormat="1" ht="18.75" customHeight="1" x14ac:dyDescent="0.3">
      <c r="A433" s="36" t="s">
        <v>162</v>
      </c>
      <c r="B433" s="32">
        <v>72</v>
      </c>
    </row>
    <row r="434" spans="1:2" s="35" customFormat="1" ht="18.75" customHeight="1" x14ac:dyDescent="0.3">
      <c r="A434" s="42" t="s">
        <v>148</v>
      </c>
      <c r="B434" s="23">
        <f>B435+B436+B439+B438+B440+B437</f>
        <v>892.09999999999991</v>
      </c>
    </row>
    <row r="435" spans="1:2" s="35" customFormat="1" ht="18.75" customHeight="1" x14ac:dyDescent="0.3">
      <c r="A435" s="12" t="s">
        <v>47</v>
      </c>
      <c r="B435" s="32">
        <v>126.1</v>
      </c>
    </row>
    <row r="436" spans="1:2" s="35" customFormat="1" ht="24" customHeight="1" x14ac:dyDescent="0.3">
      <c r="A436" s="12" t="s">
        <v>177</v>
      </c>
      <c r="B436" s="32">
        <v>371</v>
      </c>
    </row>
    <row r="437" spans="1:2" s="35" customFormat="1" ht="18.75" customHeight="1" x14ac:dyDescent="0.3">
      <c r="A437" s="12" t="s">
        <v>160</v>
      </c>
      <c r="B437" s="32">
        <v>89.5</v>
      </c>
    </row>
    <row r="438" spans="1:2" s="35" customFormat="1" ht="18.75" customHeight="1" x14ac:dyDescent="0.3">
      <c r="A438" s="12" t="s">
        <v>157</v>
      </c>
      <c r="B438" s="32">
        <v>21.5</v>
      </c>
    </row>
    <row r="439" spans="1:2" s="35" customFormat="1" ht="18.75" customHeight="1" x14ac:dyDescent="0.3">
      <c r="A439" s="39" t="s">
        <v>162</v>
      </c>
      <c r="B439" s="32">
        <v>46.8</v>
      </c>
    </row>
    <row r="440" spans="1:2" s="35" customFormat="1" ht="18.75" customHeight="1" x14ac:dyDescent="0.3">
      <c r="A440" s="39" t="s">
        <v>158</v>
      </c>
      <c r="B440" s="32">
        <v>237.2</v>
      </c>
    </row>
    <row r="441" spans="1:2" s="35" customFormat="1" ht="18.75" customHeight="1" x14ac:dyDescent="0.3">
      <c r="A441" s="38" t="s">
        <v>149</v>
      </c>
      <c r="B441" s="23">
        <f>B442+B443+B444</f>
        <v>290.89999999999998</v>
      </c>
    </row>
    <row r="442" spans="1:2" s="35" customFormat="1" ht="18.75" customHeight="1" x14ac:dyDescent="0.3">
      <c r="A442" s="12" t="s">
        <v>47</v>
      </c>
      <c r="B442" s="32">
        <v>227.9</v>
      </c>
    </row>
    <row r="443" spans="1:2" s="35" customFormat="1" ht="18.75" customHeight="1" x14ac:dyDescent="0.3">
      <c r="A443" s="12" t="s">
        <v>157</v>
      </c>
      <c r="B443" s="46">
        <v>2.7</v>
      </c>
    </row>
    <row r="444" spans="1:2" s="35" customFormat="1" ht="18.75" customHeight="1" x14ac:dyDescent="0.3">
      <c r="A444" s="14" t="s">
        <v>86</v>
      </c>
      <c r="B444" s="46">
        <v>60.3</v>
      </c>
    </row>
    <row r="445" spans="1:2" s="35" customFormat="1" ht="18.75" customHeight="1" x14ac:dyDescent="0.3">
      <c r="A445" s="42" t="s">
        <v>150</v>
      </c>
      <c r="B445" s="24">
        <f>B417+B421+B424+B429+B434+B441</f>
        <v>25277.600000000002</v>
      </c>
    </row>
    <row r="446" spans="1:2" s="35" customFormat="1" ht="18.75" customHeight="1" x14ac:dyDescent="0.3">
      <c r="A446" s="12" t="s">
        <v>47</v>
      </c>
      <c r="B446" s="32">
        <f>B418+B422+B425+B430+B435+B442</f>
        <v>15760.9</v>
      </c>
    </row>
    <row r="447" spans="1:2" s="35" customFormat="1" ht="30" customHeight="1" x14ac:dyDescent="0.3">
      <c r="A447" s="12" t="s">
        <v>178</v>
      </c>
      <c r="B447" s="32">
        <f>B419+B426+B431+B436</f>
        <v>7552.3</v>
      </c>
    </row>
    <row r="448" spans="1:2" s="35" customFormat="1" ht="18.75" customHeight="1" x14ac:dyDescent="0.3">
      <c r="A448" s="12" t="s">
        <v>160</v>
      </c>
      <c r="B448" s="32">
        <f>B437</f>
        <v>89.5</v>
      </c>
    </row>
    <row r="449" spans="1:2" s="35" customFormat="1" ht="18.75" customHeight="1" x14ac:dyDescent="0.3">
      <c r="A449" s="12" t="s">
        <v>157</v>
      </c>
      <c r="B449" s="32">
        <f>B420+B423+B427+B432+B438+B443</f>
        <v>1309.6000000000001</v>
      </c>
    </row>
    <row r="450" spans="1:2" s="35" customFormat="1" ht="18.75" customHeight="1" x14ac:dyDescent="0.3">
      <c r="A450" s="39" t="s">
        <v>162</v>
      </c>
      <c r="B450" s="32">
        <f>B428+B433+B439</f>
        <v>267.8</v>
      </c>
    </row>
    <row r="451" spans="1:2" s="35" customFormat="1" ht="18.75" customHeight="1" x14ac:dyDescent="0.3">
      <c r="A451" s="39" t="s">
        <v>158</v>
      </c>
      <c r="B451" s="33">
        <f>B440</f>
        <v>237.2</v>
      </c>
    </row>
    <row r="452" spans="1:2" s="35" customFormat="1" ht="18.75" customHeight="1" x14ac:dyDescent="0.3">
      <c r="A452" s="14" t="s">
        <v>86</v>
      </c>
      <c r="B452" s="33">
        <f>B444</f>
        <v>60.3</v>
      </c>
    </row>
    <row r="453" spans="1:2" s="35" customFormat="1" ht="33.75" customHeight="1" x14ac:dyDescent="0.3">
      <c r="A453" s="68" t="s">
        <v>182</v>
      </c>
      <c r="B453" s="73"/>
    </row>
    <row r="454" spans="1:2" s="35" customFormat="1" ht="18.75" customHeight="1" x14ac:dyDescent="0.3">
      <c r="A454" s="41" t="s">
        <v>41</v>
      </c>
      <c r="B454" s="24">
        <f>B455</f>
        <v>7.4</v>
      </c>
    </row>
    <row r="455" spans="1:2" s="35" customFormat="1" ht="31.5" customHeight="1" x14ac:dyDescent="0.3">
      <c r="A455" s="12" t="s">
        <v>179</v>
      </c>
      <c r="B455" s="32">
        <v>7.4</v>
      </c>
    </row>
    <row r="456" spans="1:2" s="35" customFormat="1" ht="18.75" customHeight="1" x14ac:dyDescent="0.3">
      <c r="A456" s="41" t="s">
        <v>151</v>
      </c>
      <c r="B456" s="23">
        <f>SUM(B457:B460)</f>
        <v>1134</v>
      </c>
    </row>
    <row r="457" spans="1:2" s="35" customFormat="1" ht="18.75" customHeight="1" x14ac:dyDescent="0.3">
      <c r="A457" s="12" t="s">
        <v>47</v>
      </c>
      <c r="B457" s="32">
        <v>27</v>
      </c>
    </row>
    <row r="458" spans="1:2" s="35" customFormat="1" ht="18.75" customHeight="1" x14ac:dyDescent="0.3">
      <c r="A458" s="12" t="s">
        <v>180</v>
      </c>
      <c r="B458" s="32">
        <v>63</v>
      </c>
    </row>
    <row r="459" spans="1:2" s="35" customFormat="1" ht="18.75" customHeight="1" x14ac:dyDescent="0.3">
      <c r="A459" s="39" t="s">
        <v>162</v>
      </c>
      <c r="B459" s="32">
        <v>3</v>
      </c>
    </row>
    <row r="460" spans="1:2" s="35" customFormat="1" ht="31.5" customHeight="1" x14ac:dyDescent="0.3">
      <c r="A460" s="14" t="s">
        <v>177</v>
      </c>
      <c r="B460" s="34">
        <v>1041</v>
      </c>
    </row>
    <row r="461" spans="1:2" s="35" customFormat="1" ht="18.75" customHeight="1" x14ac:dyDescent="0.3">
      <c r="A461" s="42" t="s">
        <v>152</v>
      </c>
      <c r="B461" s="23">
        <f>B454+B456</f>
        <v>1141.4000000000001</v>
      </c>
    </row>
    <row r="462" spans="1:2" s="35" customFormat="1" ht="18.75" customHeight="1" x14ac:dyDescent="0.3">
      <c r="A462" s="43" t="s">
        <v>47</v>
      </c>
      <c r="B462" s="32">
        <f>B457</f>
        <v>27</v>
      </c>
    </row>
    <row r="463" spans="1:2" s="35" customFormat="1" ht="18.75" customHeight="1" x14ac:dyDescent="0.3">
      <c r="A463" s="39" t="s">
        <v>180</v>
      </c>
      <c r="B463" s="32">
        <f>B458</f>
        <v>63</v>
      </c>
    </row>
    <row r="464" spans="1:2" s="35" customFormat="1" ht="18.75" customHeight="1" x14ac:dyDescent="0.3">
      <c r="A464" s="39" t="s">
        <v>162</v>
      </c>
      <c r="B464" s="32">
        <f>B459</f>
        <v>3</v>
      </c>
    </row>
    <row r="465" spans="1:2" s="35" customFormat="1" ht="29.25" customHeight="1" x14ac:dyDescent="0.3">
      <c r="A465" s="12" t="s">
        <v>177</v>
      </c>
      <c r="B465" s="32">
        <f>B455+B460</f>
        <v>1048.4000000000001</v>
      </c>
    </row>
    <row r="466" spans="1:2" s="35" customFormat="1" ht="18.75" customHeight="1" x14ac:dyDescent="0.3">
      <c r="A466" s="41" t="s">
        <v>153</v>
      </c>
      <c r="B466" s="23">
        <f>B22+B38+B47+B52+B57+B66+B72+B77+B83+B119+B130+B402+B413+B445+B461</f>
        <v>180145.2</v>
      </c>
    </row>
    <row r="467" spans="1:2" s="35" customFormat="1" ht="18.75" customHeight="1" x14ac:dyDescent="0.3">
      <c r="A467" s="12" t="s">
        <v>47</v>
      </c>
      <c r="B467" s="32">
        <f>B23+B39+B48+B58+B67+B73+B84+B120+B131+B403+B414+B446+B462+B78</f>
        <v>89160.099999999991</v>
      </c>
    </row>
    <row r="468" spans="1:2" s="35" customFormat="1" ht="18.75" customHeight="1" x14ac:dyDescent="0.3">
      <c r="A468" s="12" t="s">
        <v>184</v>
      </c>
      <c r="B468" s="32">
        <f>B53+B463</f>
        <v>315</v>
      </c>
    </row>
    <row r="469" spans="1:2" s="35" customFormat="1" ht="42.75" customHeight="1" x14ac:dyDescent="0.3">
      <c r="A469" s="12" t="s">
        <v>188</v>
      </c>
      <c r="B469" s="32">
        <f>B40</f>
        <v>1223.5</v>
      </c>
    </row>
    <row r="470" spans="1:2" s="35" customFormat="1" ht="25.5" customHeight="1" x14ac:dyDescent="0.3">
      <c r="A470" s="12" t="s">
        <v>181</v>
      </c>
      <c r="B470" s="32">
        <f>B24+B447+B465</f>
        <v>9265.6</v>
      </c>
    </row>
    <row r="471" spans="1:2" s="35" customFormat="1" ht="18.75" customHeight="1" x14ac:dyDescent="0.3">
      <c r="A471" s="43" t="s">
        <v>162</v>
      </c>
      <c r="B471" s="32">
        <f>B68+B122+B132+B404+B450+B464</f>
        <v>4374.2</v>
      </c>
    </row>
    <row r="472" spans="1:2" s="35" customFormat="1" ht="18.75" customHeight="1" x14ac:dyDescent="0.3">
      <c r="A472" s="39" t="s">
        <v>158</v>
      </c>
      <c r="B472" s="32">
        <f>B405+B451</f>
        <v>44317.8</v>
      </c>
    </row>
    <row r="473" spans="1:2" s="35" customFormat="1" ht="18.75" customHeight="1" x14ac:dyDescent="0.3">
      <c r="A473" s="12" t="s">
        <v>160</v>
      </c>
      <c r="B473" s="32">
        <f>B406+B448</f>
        <v>2282.2000000000003</v>
      </c>
    </row>
    <row r="474" spans="1:2" s="35" customFormat="1" ht="18.75" customHeight="1" x14ac:dyDescent="0.3">
      <c r="A474" s="12" t="s">
        <v>71</v>
      </c>
      <c r="B474" s="32">
        <f>B41</f>
        <v>5389</v>
      </c>
    </row>
    <row r="475" spans="1:2" s="35" customFormat="1" ht="29.25" customHeight="1" x14ac:dyDescent="0.3">
      <c r="A475" s="12" t="s">
        <v>72</v>
      </c>
      <c r="B475" s="32">
        <f>B85</f>
        <v>4725.0999999999995</v>
      </c>
    </row>
    <row r="476" spans="1:2" s="35" customFormat="1" ht="18.75" customHeight="1" x14ac:dyDescent="0.3">
      <c r="A476" s="12" t="s">
        <v>161</v>
      </c>
      <c r="B476" s="32">
        <f>B42</f>
        <v>8103.5</v>
      </c>
    </row>
    <row r="477" spans="1:2" s="35" customFormat="1" ht="18.75" customHeight="1" x14ac:dyDescent="0.3">
      <c r="A477" s="12" t="s">
        <v>157</v>
      </c>
      <c r="B477" s="32">
        <f>B25+B121+B407+B415+B449</f>
        <v>2973.1999999999994</v>
      </c>
    </row>
    <row r="478" spans="1:2" s="35" customFormat="1" ht="18.75" customHeight="1" x14ac:dyDescent="0.3">
      <c r="A478" s="12" t="s">
        <v>86</v>
      </c>
      <c r="B478" s="32">
        <f>SUM(B43+B123+B408+B452)</f>
        <v>8015.9999999999991</v>
      </c>
    </row>
    <row r="479" spans="1:2" s="35" customFormat="1" ht="18.75" customHeight="1" x14ac:dyDescent="0.3">
      <c r="A479" s="44" t="s">
        <v>155</v>
      </c>
      <c r="B479" s="23">
        <f>B466</f>
        <v>180145.2</v>
      </c>
    </row>
    <row r="480" spans="1:2" x14ac:dyDescent="0.25">
      <c r="B480" s="19"/>
    </row>
    <row r="481" spans="2:2" x14ac:dyDescent="0.25">
      <c r="B481" s="19"/>
    </row>
    <row r="482" spans="2:2" x14ac:dyDescent="0.25">
      <c r="B482" s="19"/>
    </row>
    <row r="483" spans="2:2" x14ac:dyDescent="0.25">
      <c r="B483" s="19"/>
    </row>
  </sheetData>
  <mergeCells count="18">
    <mergeCell ref="A409:B409"/>
    <mergeCell ref="A416:B416"/>
    <mergeCell ref="A453:B453"/>
    <mergeCell ref="A44:B44"/>
    <mergeCell ref="A49:B49"/>
    <mergeCell ref="A54:B54"/>
    <mergeCell ref="A124:B124"/>
    <mergeCell ref="A133:B133"/>
    <mergeCell ref="A59:B59"/>
    <mergeCell ref="A69:B69"/>
    <mergeCell ref="A74:B74"/>
    <mergeCell ref="A79:B79"/>
    <mergeCell ref="A86:B86"/>
    <mergeCell ref="A3:B3"/>
    <mergeCell ref="A5:A6"/>
    <mergeCell ref="B5:B6"/>
    <mergeCell ref="A7:B7"/>
    <mergeCell ref="A26:B26"/>
  </mergeCells>
  <pageMargins left="0.7" right="0.7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abSelected="1" topLeftCell="A49" workbookViewId="0">
      <selection activeCell="H76" sqref="H76"/>
    </sheetView>
  </sheetViews>
  <sheetFormatPr defaultColWidth="8.88671875" defaultRowHeight="13.2" x14ac:dyDescent="0.25"/>
  <cols>
    <col min="1" max="1" width="42.33203125" style="48" customWidth="1"/>
    <col min="2" max="2" width="9.88671875" style="48" customWidth="1"/>
    <col min="3" max="3" width="11.109375" style="48" customWidth="1"/>
    <col min="4" max="4" width="9.5546875" style="48" customWidth="1"/>
    <col min="5" max="5" width="12.88671875" style="48" customWidth="1"/>
    <col min="6" max="16384" width="8.88671875" style="48"/>
  </cols>
  <sheetData>
    <row r="1" spans="1:5" ht="117.75" customHeight="1" x14ac:dyDescent="0.25">
      <c r="A1" s="3"/>
      <c r="B1" s="3"/>
      <c r="C1" s="3"/>
      <c r="D1" s="3"/>
      <c r="E1" s="3"/>
    </row>
    <row r="2" spans="1:5" ht="45.75" customHeight="1" x14ac:dyDescent="0.25">
      <c r="A2" s="62" t="s">
        <v>190</v>
      </c>
      <c r="B2" s="62"/>
      <c r="C2" s="62"/>
      <c r="D2" s="62"/>
      <c r="E2" s="62"/>
    </row>
    <row r="3" spans="1:5" hidden="1" x14ac:dyDescent="0.25">
      <c r="A3" s="3"/>
      <c r="B3" s="3"/>
      <c r="C3" s="3"/>
      <c r="D3" s="3"/>
      <c r="E3" s="3"/>
    </row>
    <row r="4" spans="1:5" x14ac:dyDescent="0.25">
      <c r="A4" s="3"/>
      <c r="B4" s="3"/>
      <c r="C4" s="3"/>
      <c r="D4" s="3"/>
      <c r="E4" s="3"/>
    </row>
    <row r="5" spans="1:5" ht="15.75" customHeight="1" x14ac:dyDescent="0.3">
      <c r="A5" s="80" t="s">
        <v>191</v>
      </c>
      <c r="B5" s="80" t="s">
        <v>192</v>
      </c>
      <c r="C5" s="83" t="s">
        <v>193</v>
      </c>
      <c r="D5" s="84"/>
      <c r="E5" s="85"/>
    </row>
    <row r="6" spans="1:5" ht="45.75" customHeight="1" x14ac:dyDescent="0.25">
      <c r="A6" s="81"/>
      <c r="B6" s="81"/>
      <c r="C6" s="86" t="s">
        <v>194</v>
      </c>
      <c r="D6" s="88" t="s">
        <v>195</v>
      </c>
      <c r="E6" s="80" t="s">
        <v>196</v>
      </c>
    </row>
    <row r="7" spans="1:5" ht="69" customHeight="1" x14ac:dyDescent="0.25">
      <c r="A7" s="82"/>
      <c r="B7" s="82"/>
      <c r="C7" s="87"/>
      <c r="D7" s="89"/>
      <c r="E7" s="82"/>
    </row>
    <row r="8" spans="1:5" ht="18.75" customHeight="1" x14ac:dyDescent="0.25">
      <c r="A8" s="49" t="s">
        <v>60</v>
      </c>
      <c r="B8" s="50">
        <f>C8+D8+E8</f>
        <v>395</v>
      </c>
      <c r="C8" s="8"/>
      <c r="D8" s="51"/>
      <c r="E8" s="20">
        <v>395</v>
      </c>
    </row>
    <row r="9" spans="1:5" ht="15.6" x14ac:dyDescent="0.25">
      <c r="A9" s="52" t="s">
        <v>83</v>
      </c>
      <c r="B9" s="50">
        <f t="shared" ref="B9:B73" si="0">C9+D9+E9</f>
        <v>150</v>
      </c>
      <c r="C9" s="8">
        <v>60</v>
      </c>
      <c r="D9" s="8"/>
      <c r="E9" s="53">
        <v>90</v>
      </c>
    </row>
    <row r="10" spans="1:5" ht="15.6" x14ac:dyDescent="0.25">
      <c r="A10" s="52" t="s">
        <v>197</v>
      </c>
      <c r="B10" s="50">
        <f t="shared" si="0"/>
        <v>120</v>
      </c>
      <c r="C10" s="8"/>
      <c r="D10" s="8"/>
      <c r="E10" s="53">
        <v>120</v>
      </c>
    </row>
    <row r="11" spans="1:5" ht="15.6" x14ac:dyDescent="0.25">
      <c r="A11" s="52" t="s">
        <v>74</v>
      </c>
      <c r="B11" s="50">
        <f t="shared" si="0"/>
        <v>3</v>
      </c>
      <c r="C11" s="8"/>
      <c r="D11" s="8">
        <v>3</v>
      </c>
      <c r="E11" s="54"/>
    </row>
    <row r="12" spans="1:5" ht="15.6" x14ac:dyDescent="0.25">
      <c r="A12" s="52" t="s">
        <v>51</v>
      </c>
      <c r="B12" s="50">
        <f t="shared" si="0"/>
        <v>8</v>
      </c>
      <c r="C12" s="8"/>
      <c r="D12" s="8">
        <v>4</v>
      </c>
      <c r="E12" s="54">
        <v>4</v>
      </c>
    </row>
    <row r="13" spans="1:5" ht="15.6" x14ac:dyDescent="0.25">
      <c r="A13" s="52" t="s">
        <v>76</v>
      </c>
      <c r="B13" s="50">
        <f t="shared" si="0"/>
        <v>15</v>
      </c>
      <c r="C13" s="8"/>
      <c r="D13" s="8">
        <v>15</v>
      </c>
      <c r="E13" s="54"/>
    </row>
    <row r="14" spans="1:5" ht="15.6" x14ac:dyDescent="0.25">
      <c r="A14" s="52" t="s">
        <v>75</v>
      </c>
      <c r="B14" s="50">
        <f t="shared" si="0"/>
        <v>13</v>
      </c>
      <c r="C14" s="8"/>
      <c r="D14" s="8">
        <v>10.7</v>
      </c>
      <c r="E14" s="54">
        <v>2.2999999999999998</v>
      </c>
    </row>
    <row r="15" spans="1:5" ht="15.6" x14ac:dyDescent="0.25">
      <c r="A15" s="52" t="s">
        <v>198</v>
      </c>
      <c r="B15" s="50">
        <f t="shared" si="0"/>
        <v>50</v>
      </c>
      <c r="C15" s="8"/>
      <c r="D15" s="8">
        <v>43</v>
      </c>
      <c r="E15" s="54">
        <v>7</v>
      </c>
    </row>
    <row r="16" spans="1:5" ht="15.6" x14ac:dyDescent="0.25">
      <c r="A16" s="52" t="s">
        <v>79</v>
      </c>
      <c r="B16" s="50">
        <f t="shared" si="0"/>
        <v>140</v>
      </c>
      <c r="C16" s="8"/>
      <c r="D16" s="8">
        <v>120</v>
      </c>
      <c r="E16" s="54">
        <v>20</v>
      </c>
    </row>
    <row r="17" spans="1:5" ht="15.6" x14ac:dyDescent="0.25">
      <c r="A17" s="52" t="s">
        <v>77</v>
      </c>
      <c r="B17" s="50">
        <f t="shared" si="0"/>
        <v>40</v>
      </c>
      <c r="C17" s="8"/>
      <c r="D17" s="8">
        <v>39.4</v>
      </c>
      <c r="E17" s="54">
        <v>0.6</v>
      </c>
    </row>
    <row r="18" spans="1:5" ht="15.6" x14ac:dyDescent="0.25">
      <c r="A18" s="55" t="s">
        <v>173</v>
      </c>
      <c r="B18" s="50">
        <f t="shared" si="0"/>
        <v>148</v>
      </c>
      <c r="C18" s="21"/>
      <c r="D18" s="21">
        <v>67</v>
      </c>
      <c r="E18" s="54">
        <v>81</v>
      </c>
    </row>
    <row r="19" spans="1:5" ht="15.6" x14ac:dyDescent="0.25">
      <c r="A19" s="55" t="s">
        <v>199</v>
      </c>
      <c r="B19" s="50">
        <f t="shared" si="0"/>
        <v>84</v>
      </c>
      <c r="C19" s="21"/>
      <c r="D19" s="8">
        <v>84</v>
      </c>
      <c r="E19" s="54"/>
    </row>
    <row r="20" spans="1:5" ht="15.6" x14ac:dyDescent="0.3">
      <c r="A20" s="56" t="s">
        <v>200</v>
      </c>
      <c r="B20" s="50">
        <f t="shared" si="0"/>
        <v>123.4</v>
      </c>
      <c r="C20" s="8">
        <v>115</v>
      </c>
      <c r="D20" s="8">
        <v>8</v>
      </c>
      <c r="E20" s="54">
        <v>0.4</v>
      </c>
    </row>
    <row r="21" spans="1:5" ht="15.6" x14ac:dyDescent="0.3">
      <c r="A21" s="56" t="s">
        <v>201</v>
      </c>
      <c r="B21" s="50">
        <f t="shared" si="0"/>
        <v>57.199999999999996</v>
      </c>
      <c r="C21" s="8">
        <v>53.199999999999996</v>
      </c>
      <c r="D21" s="8">
        <v>3.6</v>
      </c>
      <c r="E21" s="54">
        <v>0.4</v>
      </c>
    </row>
    <row r="22" spans="1:5" ht="15.6" x14ac:dyDescent="0.3">
      <c r="A22" s="56" t="s">
        <v>202</v>
      </c>
      <c r="B22" s="50">
        <f t="shared" si="0"/>
        <v>80.900000000000006</v>
      </c>
      <c r="C22" s="8">
        <v>75.3</v>
      </c>
      <c r="D22" s="8">
        <v>5.2</v>
      </c>
      <c r="E22" s="54">
        <v>0.4</v>
      </c>
    </row>
    <row r="23" spans="1:5" ht="15.6" x14ac:dyDescent="0.3">
      <c r="A23" s="56" t="s">
        <v>203</v>
      </c>
      <c r="B23" s="50">
        <f t="shared" si="0"/>
        <v>85.499999999999986</v>
      </c>
      <c r="C23" s="8">
        <v>81.099999999999994</v>
      </c>
      <c r="D23" s="8">
        <v>3.8</v>
      </c>
      <c r="E23" s="54">
        <v>0.6</v>
      </c>
    </row>
    <row r="24" spans="1:5" ht="15.6" x14ac:dyDescent="0.3">
      <c r="A24" s="56" t="s">
        <v>204</v>
      </c>
      <c r="B24" s="50">
        <f t="shared" si="0"/>
        <v>110</v>
      </c>
      <c r="C24" s="8">
        <v>104.8</v>
      </c>
      <c r="D24" s="8">
        <v>4.3999999999999995</v>
      </c>
      <c r="E24" s="54">
        <v>0.8</v>
      </c>
    </row>
    <row r="25" spans="1:5" ht="15.6" x14ac:dyDescent="0.3">
      <c r="A25" s="56" t="s">
        <v>205</v>
      </c>
      <c r="B25" s="50">
        <f t="shared" si="0"/>
        <v>48.000000000000007</v>
      </c>
      <c r="C25" s="8">
        <v>45.2</v>
      </c>
      <c r="D25" s="8">
        <v>2.7</v>
      </c>
      <c r="E25" s="54">
        <v>0.1</v>
      </c>
    </row>
    <row r="26" spans="1:5" ht="15.6" x14ac:dyDescent="0.3">
      <c r="A26" s="56" t="s">
        <v>206</v>
      </c>
      <c r="B26" s="50">
        <f t="shared" si="0"/>
        <v>48.5</v>
      </c>
      <c r="C26" s="8">
        <v>46.1</v>
      </c>
      <c r="D26" s="8">
        <v>2</v>
      </c>
      <c r="E26" s="54">
        <v>0.4</v>
      </c>
    </row>
    <row r="27" spans="1:5" ht="15.6" x14ac:dyDescent="0.3">
      <c r="A27" s="56" t="s">
        <v>207</v>
      </c>
      <c r="B27" s="50">
        <f t="shared" si="0"/>
        <v>84.7</v>
      </c>
      <c r="C27" s="8">
        <v>79.400000000000006</v>
      </c>
      <c r="D27" s="8">
        <v>4.5999999999999996</v>
      </c>
      <c r="E27" s="54">
        <v>0.7</v>
      </c>
    </row>
    <row r="28" spans="1:5" ht="15.6" x14ac:dyDescent="0.3">
      <c r="A28" s="56" t="s">
        <v>208</v>
      </c>
      <c r="B28" s="50">
        <f t="shared" si="0"/>
        <v>80</v>
      </c>
      <c r="C28" s="8">
        <v>75.8</v>
      </c>
      <c r="D28" s="8">
        <v>4</v>
      </c>
      <c r="E28" s="54">
        <v>0.2</v>
      </c>
    </row>
    <row r="29" spans="1:5" ht="15.6" x14ac:dyDescent="0.3">
      <c r="A29" s="56" t="s">
        <v>209</v>
      </c>
      <c r="B29" s="50">
        <f t="shared" si="0"/>
        <v>56.000000000000007</v>
      </c>
      <c r="C29" s="8">
        <v>53.6</v>
      </c>
      <c r="D29" s="8">
        <v>2.2000000000000002</v>
      </c>
      <c r="E29" s="54">
        <v>0.2</v>
      </c>
    </row>
    <row r="30" spans="1:5" ht="15.6" x14ac:dyDescent="0.3">
      <c r="A30" s="56" t="s">
        <v>210</v>
      </c>
      <c r="B30" s="50">
        <f t="shared" si="0"/>
        <v>47.5</v>
      </c>
      <c r="C30" s="8">
        <v>45.800000000000004</v>
      </c>
      <c r="D30" s="8">
        <v>1.4000000000000001</v>
      </c>
      <c r="E30" s="54">
        <v>0.3</v>
      </c>
    </row>
    <row r="31" spans="1:5" ht="15.6" x14ac:dyDescent="0.3">
      <c r="A31" s="56" t="s">
        <v>211</v>
      </c>
      <c r="B31" s="50">
        <f t="shared" si="0"/>
        <v>101.8</v>
      </c>
      <c r="C31" s="8">
        <v>98</v>
      </c>
      <c r="D31" s="8">
        <v>3.1999999999999997</v>
      </c>
      <c r="E31" s="54">
        <v>0.60000000000000009</v>
      </c>
    </row>
    <row r="32" spans="1:5" ht="15.6" x14ac:dyDescent="0.3">
      <c r="A32" s="56" t="s">
        <v>212</v>
      </c>
      <c r="B32" s="50">
        <f t="shared" si="0"/>
        <v>40</v>
      </c>
      <c r="C32" s="8">
        <v>37.700000000000003</v>
      </c>
      <c r="D32" s="8">
        <v>2</v>
      </c>
      <c r="E32" s="54">
        <v>0.30000000000000004</v>
      </c>
    </row>
    <row r="33" spans="1:5" ht="15.6" x14ac:dyDescent="0.3">
      <c r="A33" s="56" t="s">
        <v>213</v>
      </c>
      <c r="B33" s="50">
        <f t="shared" si="0"/>
        <v>70</v>
      </c>
      <c r="C33" s="8">
        <v>68.7</v>
      </c>
      <c r="D33" s="8">
        <v>1</v>
      </c>
      <c r="E33" s="54">
        <v>0.3</v>
      </c>
    </row>
    <row r="34" spans="1:5" ht="15.6" x14ac:dyDescent="0.3">
      <c r="A34" s="56" t="s">
        <v>214</v>
      </c>
      <c r="B34" s="50">
        <f t="shared" si="0"/>
        <v>46.5</v>
      </c>
      <c r="C34" s="8">
        <v>41</v>
      </c>
      <c r="D34" s="8">
        <v>5</v>
      </c>
      <c r="E34" s="54">
        <v>0.5</v>
      </c>
    </row>
    <row r="35" spans="1:5" ht="15.6" x14ac:dyDescent="0.3">
      <c r="A35" s="56" t="s">
        <v>215</v>
      </c>
      <c r="B35" s="50">
        <f t="shared" si="0"/>
        <v>101</v>
      </c>
      <c r="C35" s="8">
        <v>98.2</v>
      </c>
      <c r="D35" s="8">
        <v>2.5</v>
      </c>
      <c r="E35" s="54">
        <v>0.3</v>
      </c>
    </row>
    <row r="36" spans="1:5" ht="15.6" x14ac:dyDescent="0.3">
      <c r="A36" s="56" t="s">
        <v>216</v>
      </c>
      <c r="B36" s="50">
        <f t="shared" si="0"/>
        <v>72.100000000000009</v>
      </c>
      <c r="C36" s="8">
        <v>68.2</v>
      </c>
      <c r="D36" s="8">
        <v>3.7</v>
      </c>
      <c r="E36" s="54">
        <v>0.2</v>
      </c>
    </row>
    <row r="37" spans="1:5" ht="15.6" x14ac:dyDescent="0.3">
      <c r="A37" s="56" t="s">
        <v>217</v>
      </c>
      <c r="B37" s="50">
        <f t="shared" si="0"/>
        <v>74.099999999999994</v>
      </c>
      <c r="C37" s="8">
        <v>70.599999999999994</v>
      </c>
      <c r="D37" s="8">
        <v>3.1</v>
      </c>
      <c r="E37" s="54">
        <v>0.4</v>
      </c>
    </row>
    <row r="38" spans="1:5" ht="15.6" x14ac:dyDescent="0.3">
      <c r="A38" s="56" t="s">
        <v>218</v>
      </c>
      <c r="B38" s="50">
        <f t="shared" si="0"/>
        <v>76</v>
      </c>
      <c r="C38" s="8">
        <v>69.3</v>
      </c>
      <c r="D38" s="8">
        <v>6.5</v>
      </c>
      <c r="E38" s="54">
        <v>0.2</v>
      </c>
    </row>
    <row r="39" spans="1:5" ht="15.6" x14ac:dyDescent="0.3">
      <c r="A39" s="56" t="s">
        <v>219</v>
      </c>
      <c r="B39" s="50">
        <f t="shared" si="0"/>
        <v>66</v>
      </c>
      <c r="C39" s="8">
        <v>63</v>
      </c>
      <c r="D39" s="8">
        <v>2.5999999999999996</v>
      </c>
      <c r="E39" s="54">
        <v>0.4</v>
      </c>
    </row>
    <row r="40" spans="1:5" ht="15.6" x14ac:dyDescent="0.3">
      <c r="A40" s="56" t="s">
        <v>220</v>
      </c>
      <c r="B40" s="50">
        <f t="shared" si="0"/>
        <v>85</v>
      </c>
      <c r="C40" s="8">
        <v>79.5</v>
      </c>
      <c r="D40" s="8">
        <v>5.0999999999999996</v>
      </c>
      <c r="E40" s="54">
        <v>0.4</v>
      </c>
    </row>
    <row r="41" spans="1:5" ht="15.6" x14ac:dyDescent="0.3">
      <c r="A41" s="56" t="s">
        <v>221</v>
      </c>
      <c r="B41" s="50">
        <f t="shared" si="0"/>
        <v>83</v>
      </c>
      <c r="C41" s="8">
        <v>80.8</v>
      </c>
      <c r="D41" s="8">
        <v>1.8</v>
      </c>
      <c r="E41" s="54">
        <v>0.4</v>
      </c>
    </row>
    <row r="42" spans="1:5" ht="15.6" x14ac:dyDescent="0.3">
      <c r="A42" s="56" t="s">
        <v>222</v>
      </c>
      <c r="B42" s="50">
        <f t="shared" si="0"/>
        <v>99.9</v>
      </c>
      <c r="C42" s="8">
        <v>96.100000000000009</v>
      </c>
      <c r="D42" s="8">
        <v>3.5</v>
      </c>
      <c r="E42" s="54">
        <v>0.30000000000000004</v>
      </c>
    </row>
    <row r="43" spans="1:5" ht="15.6" x14ac:dyDescent="0.3">
      <c r="A43" s="56" t="s">
        <v>223</v>
      </c>
      <c r="B43" s="50">
        <f t="shared" si="0"/>
        <v>101.9</v>
      </c>
      <c r="C43" s="8">
        <v>100</v>
      </c>
      <c r="D43" s="8">
        <v>1.7</v>
      </c>
      <c r="E43" s="54">
        <v>0.2</v>
      </c>
    </row>
    <row r="44" spans="1:5" ht="15.6" x14ac:dyDescent="0.3">
      <c r="A44" s="56" t="s">
        <v>224</v>
      </c>
      <c r="B44" s="50">
        <f t="shared" si="0"/>
        <v>87.6</v>
      </c>
      <c r="C44" s="8">
        <v>85.1</v>
      </c>
      <c r="D44" s="8">
        <v>2.2000000000000002</v>
      </c>
      <c r="E44" s="54">
        <v>0.3</v>
      </c>
    </row>
    <row r="45" spans="1:5" ht="15.6" x14ac:dyDescent="0.3">
      <c r="A45" s="56" t="s">
        <v>225</v>
      </c>
      <c r="B45" s="50">
        <f t="shared" si="0"/>
        <v>69</v>
      </c>
      <c r="C45" s="8">
        <v>63</v>
      </c>
      <c r="D45" s="8">
        <v>5.5</v>
      </c>
      <c r="E45" s="54">
        <v>0.5</v>
      </c>
    </row>
    <row r="46" spans="1:5" ht="15.6" x14ac:dyDescent="0.3">
      <c r="A46" s="56" t="s">
        <v>226</v>
      </c>
      <c r="B46" s="50">
        <f t="shared" si="0"/>
        <v>78</v>
      </c>
      <c r="C46" s="8">
        <v>74.7</v>
      </c>
      <c r="D46" s="8">
        <v>2.5</v>
      </c>
      <c r="E46" s="54">
        <v>0.8</v>
      </c>
    </row>
    <row r="47" spans="1:5" ht="15.6" x14ac:dyDescent="0.3">
      <c r="A47" s="56" t="s">
        <v>227</v>
      </c>
      <c r="B47" s="50">
        <f t="shared" si="0"/>
        <v>96</v>
      </c>
      <c r="C47" s="8">
        <v>92.3</v>
      </c>
      <c r="D47" s="8">
        <v>3.4</v>
      </c>
      <c r="E47" s="54">
        <v>0.30000000000000004</v>
      </c>
    </row>
    <row r="48" spans="1:5" ht="15.6" x14ac:dyDescent="0.3">
      <c r="A48" s="56" t="s">
        <v>228</v>
      </c>
      <c r="B48" s="50">
        <f t="shared" si="0"/>
        <v>67</v>
      </c>
      <c r="C48" s="8">
        <v>62</v>
      </c>
      <c r="D48" s="8">
        <v>4.5999999999999996</v>
      </c>
      <c r="E48" s="54">
        <v>0.4</v>
      </c>
    </row>
    <row r="49" spans="1:5" ht="15.6" x14ac:dyDescent="0.3">
      <c r="A49" s="56" t="s">
        <v>116</v>
      </c>
      <c r="B49" s="50">
        <f t="shared" si="0"/>
        <v>6.3</v>
      </c>
      <c r="C49" s="8"/>
      <c r="D49" s="8"/>
      <c r="E49" s="54">
        <v>6.3</v>
      </c>
    </row>
    <row r="50" spans="1:5" ht="15.6" x14ac:dyDescent="0.3">
      <c r="A50" s="56" t="s">
        <v>117</v>
      </c>
      <c r="B50" s="50">
        <f t="shared" si="0"/>
        <v>12</v>
      </c>
      <c r="C50" s="8">
        <v>4</v>
      </c>
      <c r="D50" s="8">
        <v>4.2</v>
      </c>
      <c r="E50" s="54">
        <v>3.8</v>
      </c>
    </row>
    <row r="51" spans="1:5" ht="15.6" x14ac:dyDescent="0.3">
      <c r="A51" s="56" t="s">
        <v>118</v>
      </c>
      <c r="B51" s="50">
        <f t="shared" si="0"/>
        <v>6.5</v>
      </c>
      <c r="C51" s="8"/>
      <c r="D51" s="8">
        <v>2.5</v>
      </c>
      <c r="E51" s="54">
        <v>4</v>
      </c>
    </row>
    <row r="52" spans="1:5" ht="15.6" x14ac:dyDescent="0.3">
      <c r="A52" s="56" t="s">
        <v>119</v>
      </c>
      <c r="B52" s="50">
        <f t="shared" si="0"/>
        <v>4.5</v>
      </c>
      <c r="C52" s="8"/>
      <c r="D52" s="8">
        <v>0.4</v>
      </c>
      <c r="E52" s="54">
        <v>4.0999999999999996</v>
      </c>
    </row>
    <row r="53" spans="1:5" ht="15.6" x14ac:dyDescent="0.3">
      <c r="A53" s="56" t="s">
        <v>229</v>
      </c>
      <c r="B53" s="50">
        <f t="shared" si="0"/>
        <v>9</v>
      </c>
      <c r="C53" s="8"/>
      <c r="D53" s="8"/>
      <c r="E53" s="54">
        <v>9</v>
      </c>
    </row>
    <row r="54" spans="1:5" ht="15.6" x14ac:dyDescent="0.3">
      <c r="A54" s="56" t="s">
        <v>121</v>
      </c>
      <c r="B54" s="50">
        <f t="shared" si="0"/>
        <v>25</v>
      </c>
      <c r="C54" s="8"/>
      <c r="D54" s="8">
        <v>23.5</v>
      </c>
      <c r="E54" s="54">
        <v>1.5</v>
      </c>
    </row>
    <row r="55" spans="1:5" ht="15.6" x14ac:dyDescent="0.25">
      <c r="A55" s="57" t="s">
        <v>135</v>
      </c>
      <c r="B55" s="50">
        <f t="shared" si="0"/>
        <v>1.5</v>
      </c>
      <c r="C55" s="8"/>
      <c r="D55" s="8"/>
      <c r="E55" s="54">
        <v>1.5</v>
      </c>
    </row>
    <row r="56" spans="1:5" ht="15.6" x14ac:dyDescent="0.3">
      <c r="A56" s="56" t="s">
        <v>230</v>
      </c>
      <c r="B56" s="50">
        <f t="shared" si="0"/>
        <v>28</v>
      </c>
      <c r="C56" s="8">
        <v>11.5</v>
      </c>
      <c r="D56" s="8"/>
      <c r="E56" s="54">
        <v>16.5</v>
      </c>
    </row>
    <row r="57" spans="1:5" ht="15.6" x14ac:dyDescent="0.3">
      <c r="A57" s="56" t="s">
        <v>123</v>
      </c>
      <c r="B57" s="50">
        <f t="shared" si="0"/>
        <v>40</v>
      </c>
      <c r="C57" s="8">
        <v>5.8</v>
      </c>
      <c r="D57" s="8">
        <v>28.5</v>
      </c>
      <c r="E57" s="54">
        <v>5.7</v>
      </c>
    </row>
    <row r="58" spans="1:5" ht="15.6" x14ac:dyDescent="0.3">
      <c r="A58" s="56" t="s">
        <v>124</v>
      </c>
      <c r="B58" s="50">
        <f t="shared" si="0"/>
        <v>8</v>
      </c>
      <c r="C58" s="8"/>
      <c r="D58" s="8"/>
      <c r="E58" s="54">
        <v>8</v>
      </c>
    </row>
    <row r="59" spans="1:5" ht="15.6" x14ac:dyDescent="0.3">
      <c r="A59" s="56" t="s">
        <v>231</v>
      </c>
      <c r="B59" s="50">
        <f t="shared" si="0"/>
        <v>16.5</v>
      </c>
      <c r="C59" s="8">
        <v>9.9</v>
      </c>
      <c r="D59" s="8"/>
      <c r="E59" s="54">
        <v>6.6</v>
      </c>
    </row>
    <row r="60" spans="1:5" ht="15.6" x14ac:dyDescent="0.3">
      <c r="A60" s="56" t="s">
        <v>126</v>
      </c>
      <c r="B60" s="50">
        <f t="shared" si="0"/>
        <v>31</v>
      </c>
      <c r="C60" s="8">
        <v>5.7</v>
      </c>
      <c r="D60" s="8">
        <v>19.3</v>
      </c>
      <c r="E60" s="54">
        <v>6</v>
      </c>
    </row>
    <row r="61" spans="1:5" ht="15.6" x14ac:dyDescent="0.3">
      <c r="A61" s="56" t="s">
        <v>232</v>
      </c>
      <c r="B61" s="50">
        <f t="shared" si="0"/>
        <v>84</v>
      </c>
      <c r="C61" s="8">
        <v>11</v>
      </c>
      <c r="D61" s="8">
        <v>58</v>
      </c>
      <c r="E61" s="54">
        <v>15</v>
      </c>
    </row>
    <row r="62" spans="1:5" ht="15.6" x14ac:dyDescent="0.3">
      <c r="A62" s="56" t="s">
        <v>233</v>
      </c>
      <c r="B62" s="50">
        <f t="shared" si="0"/>
        <v>23.5</v>
      </c>
      <c r="C62" s="8">
        <v>13</v>
      </c>
      <c r="D62" s="8">
        <v>0.4</v>
      </c>
      <c r="E62" s="54">
        <v>10.1</v>
      </c>
    </row>
    <row r="63" spans="1:5" ht="15.6" x14ac:dyDescent="0.3">
      <c r="A63" s="56" t="s">
        <v>129</v>
      </c>
      <c r="B63" s="50">
        <f t="shared" si="0"/>
        <v>10.1</v>
      </c>
      <c r="C63" s="8">
        <v>3</v>
      </c>
      <c r="D63" s="8"/>
      <c r="E63" s="54">
        <v>7.1</v>
      </c>
    </row>
    <row r="64" spans="1:5" ht="15.6" x14ac:dyDescent="0.3">
      <c r="A64" s="56" t="s">
        <v>234</v>
      </c>
      <c r="B64" s="50">
        <f t="shared" si="0"/>
        <v>17.5</v>
      </c>
      <c r="C64" s="8">
        <v>5.0999999999999996</v>
      </c>
      <c r="D64" s="8"/>
      <c r="E64" s="54">
        <v>12.4</v>
      </c>
    </row>
    <row r="65" spans="1:5" ht="15.6" x14ac:dyDescent="0.3">
      <c r="A65" s="56" t="s">
        <v>235</v>
      </c>
      <c r="B65" s="50">
        <f t="shared" si="0"/>
        <v>17</v>
      </c>
      <c r="C65" s="8">
        <v>6.1999999999999993</v>
      </c>
      <c r="D65" s="8"/>
      <c r="E65" s="54">
        <v>10.799999999999999</v>
      </c>
    </row>
    <row r="66" spans="1:5" ht="25.2" customHeight="1" x14ac:dyDescent="0.25">
      <c r="A66" s="58" t="s">
        <v>134</v>
      </c>
      <c r="B66" s="50">
        <f t="shared" si="0"/>
        <v>5.2</v>
      </c>
      <c r="C66" s="8"/>
      <c r="D66" s="8">
        <v>5.2</v>
      </c>
      <c r="E66" s="54"/>
    </row>
    <row r="67" spans="1:5" ht="15.6" x14ac:dyDescent="0.25">
      <c r="A67" s="58" t="s">
        <v>236</v>
      </c>
      <c r="B67" s="50">
        <f t="shared" si="0"/>
        <v>30</v>
      </c>
      <c r="C67" s="8"/>
      <c r="D67" s="8">
        <v>29</v>
      </c>
      <c r="E67" s="54">
        <v>1</v>
      </c>
    </row>
    <row r="68" spans="1:5" ht="15.6" x14ac:dyDescent="0.3">
      <c r="A68" s="56" t="s">
        <v>132</v>
      </c>
      <c r="B68" s="50">
        <f t="shared" si="0"/>
        <v>43</v>
      </c>
      <c r="C68" s="8">
        <v>36</v>
      </c>
      <c r="D68" s="8"/>
      <c r="E68" s="54">
        <v>7</v>
      </c>
    </row>
    <row r="69" spans="1:5" ht="15.6" x14ac:dyDescent="0.3">
      <c r="A69" s="56" t="s">
        <v>136</v>
      </c>
      <c r="B69" s="50">
        <f t="shared" si="0"/>
        <v>155</v>
      </c>
      <c r="C69" s="8">
        <v>140</v>
      </c>
      <c r="D69" s="8">
        <v>13</v>
      </c>
      <c r="E69" s="54">
        <v>2</v>
      </c>
    </row>
    <row r="70" spans="1:5" ht="15.6" x14ac:dyDescent="0.25">
      <c r="A70" s="52" t="s">
        <v>137</v>
      </c>
      <c r="B70" s="50">
        <f t="shared" si="0"/>
        <v>60</v>
      </c>
      <c r="C70" s="8">
        <v>60</v>
      </c>
      <c r="D70" s="8"/>
      <c r="E70" s="54"/>
    </row>
    <row r="71" spans="1:5" ht="15.6" x14ac:dyDescent="0.25">
      <c r="A71" s="52" t="s">
        <v>138</v>
      </c>
      <c r="B71" s="50">
        <f t="shared" si="0"/>
        <v>4</v>
      </c>
      <c r="C71" s="8"/>
      <c r="D71" s="8">
        <v>4</v>
      </c>
      <c r="E71" s="54"/>
    </row>
    <row r="72" spans="1:5" ht="15.6" x14ac:dyDescent="0.3">
      <c r="A72" s="56" t="s">
        <v>139</v>
      </c>
      <c r="B72" s="50">
        <f t="shared" si="0"/>
        <v>27</v>
      </c>
      <c r="C72" s="8">
        <v>27</v>
      </c>
      <c r="D72" s="8"/>
      <c r="E72" s="54"/>
    </row>
    <row r="73" spans="1:5" ht="15.6" x14ac:dyDescent="0.3">
      <c r="A73" s="56" t="s">
        <v>141</v>
      </c>
      <c r="B73" s="50">
        <f t="shared" si="0"/>
        <v>4.2</v>
      </c>
      <c r="C73" s="8"/>
      <c r="D73" s="8">
        <v>4.2</v>
      </c>
      <c r="E73" s="54"/>
    </row>
    <row r="74" spans="1:5" ht="15.6" x14ac:dyDescent="0.25">
      <c r="A74" s="52" t="s">
        <v>140</v>
      </c>
      <c r="B74" s="50">
        <f>C74+D74+E74</f>
        <v>32</v>
      </c>
      <c r="C74" s="8">
        <v>16</v>
      </c>
      <c r="D74" s="8">
        <v>16</v>
      </c>
      <c r="E74" s="54"/>
    </row>
    <row r="75" spans="1:5" ht="15.6" x14ac:dyDescent="0.25">
      <c r="A75" s="52" t="s">
        <v>147</v>
      </c>
      <c r="B75" s="50">
        <f>C75+D75+E75</f>
        <v>149</v>
      </c>
      <c r="C75" s="8">
        <v>77</v>
      </c>
      <c r="D75" s="8">
        <v>72</v>
      </c>
      <c r="E75" s="54"/>
    </row>
    <row r="76" spans="1:5" ht="15.6" x14ac:dyDescent="0.25">
      <c r="A76" s="52" t="s">
        <v>52</v>
      </c>
      <c r="B76" s="50">
        <f>C76+D76+E76</f>
        <v>72</v>
      </c>
      <c r="C76" s="8">
        <v>72</v>
      </c>
      <c r="D76" s="8"/>
      <c r="E76" s="54"/>
    </row>
    <row r="77" spans="1:5" ht="15.6" x14ac:dyDescent="0.25">
      <c r="A77" s="52" t="s">
        <v>148</v>
      </c>
      <c r="B77" s="50">
        <f>C77+D77+E77</f>
        <v>46.8</v>
      </c>
      <c r="C77" s="8">
        <v>35.700000000000003</v>
      </c>
      <c r="D77" s="8">
        <v>10.8</v>
      </c>
      <c r="E77" s="54">
        <v>0.3</v>
      </c>
    </row>
    <row r="78" spans="1:5" ht="15.6" x14ac:dyDescent="0.25">
      <c r="A78" s="52" t="s">
        <v>151</v>
      </c>
      <c r="B78" s="50">
        <f>C78+D78+E78</f>
        <v>3</v>
      </c>
      <c r="C78" s="50"/>
      <c r="D78" s="50">
        <v>3</v>
      </c>
      <c r="E78" s="54"/>
    </row>
    <row r="79" spans="1:5" ht="15.6" x14ac:dyDescent="0.25">
      <c r="A79" s="59" t="s">
        <v>237</v>
      </c>
      <c r="B79" s="47">
        <f>SUM(B8:B78)</f>
        <v>4374.2</v>
      </c>
      <c r="C79" s="47">
        <f>SUM(C8:C78)</f>
        <v>2722.3999999999996</v>
      </c>
      <c r="D79" s="47">
        <f>SUM(D8:D78)</f>
        <v>781.9</v>
      </c>
      <c r="E79" s="6">
        <f>SUM(E8:E78)</f>
        <v>869.89999999999964</v>
      </c>
    </row>
    <row r="80" spans="1:5" x14ac:dyDescent="0.25">
      <c r="A80" s="3"/>
      <c r="B80" s="3"/>
      <c r="C80" s="3"/>
      <c r="D80" s="3"/>
      <c r="E80" s="3"/>
    </row>
  </sheetData>
  <mergeCells count="7">
    <mergeCell ref="A2:E2"/>
    <mergeCell ref="A5:A7"/>
    <mergeCell ref="B5:B7"/>
    <mergeCell ref="C5:E5"/>
    <mergeCell ref="C6:C7"/>
    <mergeCell ref="D6:D7"/>
    <mergeCell ref="E6:E7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3</vt:i4>
      </vt:variant>
    </vt:vector>
  </HeadingPairs>
  <TitlesOfParts>
    <vt:vector size="6" baseType="lpstr">
      <vt:lpstr>1 priedas</vt:lpstr>
      <vt:lpstr>2 priedas</vt:lpstr>
      <vt:lpstr>3 priedas</vt:lpstr>
      <vt:lpstr>'1 priedas'!Print_Titles</vt:lpstr>
      <vt:lpstr>'2 priedas'!Print_Titles</vt:lpstr>
      <vt:lpstr>'3 priedas'!Print_Titles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Audronė Meškauskienė</dc:creator>
  <cp:lastModifiedBy>Diana Brazdžiunienė</cp:lastModifiedBy>
  <cp:lastPrinted>2024-06-11T07:03:17Z</cp:lastPrinted>
  <dcterms:created xsi:type="dcterms:W3CDTF">2022-06-15T06:26:45Z</dcterms:created>
  <dcterms:modified xsi:type="dcterms:W3CDTF">2024-06-12T07:18:49Z</dcterms:modified>
</cp:coreProperties>
</file>