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6\Desktop\2024-08-29 medziaga\"/>
    </mc:Choice>
  </mc:AlternateContent>
  <bookViews>
    <workbookView xWindow="-108" yWindow="-108" windowWidth="23256" windowHeight="12576" activeTab="1"/>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3" i="13" l="1"/>
  <c r="D393" i="13"/>
  <c r="C393" i="13"/>
  <c r="C396" i="13" s="1"/>
  <c r="E390" i="13"/>
  <c r="D390" i="13"/>
  <c r="C390" i="13"/>
  <c r="E380" i="13"/>
  <c r="D380" i="13"/>
  <c r="C380" i="13"/>
  <c r="E377" i="13"/>
  <c r="D377" i="13"/>
  <c r="C377" i="13"/>
  <c r="J1503" i="11"/>
  <c r="J1502" i="11"/>
  <c r="J1501" i="11"/>
  <c r="J1500" i="11"/>
  <c r="J1499" i="11"/>
  <c r="J1498" i="11"/>
  <c r="J1497" i="11"/>
  <c r="J1496" i="11"/>
  <c r="J1505" i="11" s="1"/>
  <c r="D375" i="13" l="1"/>
  <c r="D396" i="13" s="1"/>
  <c r="D398" i="13" s="1"/>
  <c r="E375" i="13"/>
  <c r="E396" i="13" s="1"/>
  <c r="E398" i="13" l="1"/>
  <c r="C41" i="13" l="1"/>
  <c r="C51" i="13"/>
  <c r="E682" i="11" l="1"/>
  <c r="D682" i="11"/>
  <c r="C682" i="11"/>
  <c r="J681" i="11"/>
  <c r="E674" i="11"/>
  <c r="D674" i="11"/>
  <c r="C674" i="11"/>
  <c r="E673" i="11"/>
  <c r="D673" i="11"/>
  <c r="C673" i="11"/>
  <c r="E672" i="11"/>
  <c r="D672" i="11"/>
  <c r="C672" i="11"/>
  <c r="E671" i="11"/>
  <c r="D671" i="11"/>
  <c r="C671" i="11"/>
  <c r="E670" i="11"/>
  <c r="D670" i="11"/>
  <c r="C670" i="11"/>
  <c r="E660" i="11"/>
  <c r="D660" i="11"/>
  <c r="C660" i="11"/>
  <c r="E654" i="11"/>
  <c r="D654" i="11"/>
  <c r="C654" i="11"/>
  <c r="E648" i="11"/>
  <c r="D648" i="11"/>
  <c r="C648" i="11"/>
  <c r="E642" i="11"/>
  <c r="D642" i="11"/>
  <c r="C642" i="11"/>
  <c r="E636" i="11"/>
  <c r="D636" i="11"/>
  <c r="C636" i="11"/>
  <c r="E629" i="11"/>
  <c r="D629" i="11"/>
  <c r="C629" i="11"/>
  <c r="E628" i="11"/>
  <c r="D628" i="11"/>
  <c r="C628" i="11"/>
  <c r="E627" i="11"/>
  <c r="D627" i="11"/>
  <c r="C627" i="11"/>
  <c r="E626" i="11"/>
  <c r="D626" i="11"/>
  <c r="C626" i="11"/>
  <c r="E625" i="11"/>
  <c r="D625" i="11"/>
  <c r="C625" i="11"/>
  <c r="E621" i="11"/>
  <c r="D621" i="11"/>
  <c r="C621" i="11"/>
  <c r="E615" i="11"/>
  <c r="D615" i="11"/>
  <c r="C615" i="11"/>
  <c r="E609" i="11"/>
  <c r="D609" i="11"/>
  <c r="C609" i="11"/>
  <c r="E603" i="11"/>
  <c r="D603" i="11"/>
  <c r="C603" i="11"/>
  <c r="E597" i="11"/>
  <c r="D597" i="11"/>
  <c r="C597" i="11"/>
  <c r="E591" i="11"/>
  <c r="D591" i="11"/>
  <c r="C591" i="11"/>
  <c r="E585" i="11"/>
  <c r="D585" i="11"/>
  <c r="C585" i="11"/>
  <c r="E578" i="11"/>
  <c r="D578" i="11"/>
  <c r="C578" i="11"/>
  <c r="E577" i="11"/>
  <c r="D577" i="11"/>
  <c r="C577" i="11"/>
  <c r="E576" i="11"/>
  <c r="D576" i="11"/>
  <c r="C576" i="11"/>
  <c r="E575" i="11"/>
  <c r="D575" i="11"/>
  <c r="C575" i="11"/>
  <c r="E574" i="11"/>
  <c r="D574" i="11"/>
  <c r="C574" i="11"/>
  <c r="C579" i="11" s="1"/>
  <c r="E564" i="11"/>
  <c r="D564" i="11"/>
  <c r="C564" i="11"/>
  <c r="E558" i="11"/>
  <c r="D558" i="11"/>
  <c r="C557" i="11"/>
  <c r="C556" i="11"/>
  <c r="C555" i="11"/>
  <c r="C554" i="11"/>
  <c r="C553" i="11"/>
  <c r="E513" i="11"/>
  <c r="D513" i="11"/>
  <c r="C513" i="11"/>
  <c r="E507" i="11"/>
  <c r="D507" i="11"/>
  <c r="C507" i="11"/>
  <c r="E501" i="11"/>
  <c r="D501" i="11"/>
  <c r="C501" i="11"/>
  <c r="E495" i="11"/>
  <c r="D495" i="11"/>
  <c r="C495" i="11"/>
  <c r="E489" i="11"/>
  <c r="D489" i="11"/>
  <c r="C489" i="11"/>
  <c r="E482" i="11"/>
  <c r="D482" i="11"/>
  <c r="C482" i="11"/>
  <c r="E476" i="11"/>
  <c r="D476" i="11"/>
  <c r="C476" i="11"/>
  <c r="C469" i="11"/>
  <c r="E468" i="11"/>
  <c r="D468" i="11"/>
  <c r="C468" i="11"/>
  <c r="E467" i="11"/>
  <c r="D467" i="11"/>
  <c r="C467" i="11"/>
  <c r="E466" i="11"/>
  <c r="D466" i="11"/>
  <c r="C466" i="11"/>
  <c r="E465" i="11"/>
  <c r="D465" i="11"/>
  <c r="C465" i="11"/>
  <c r="E464" i="11"/>
  <c r="D464" i="11"/>
  <c r="C464" i="11"/>
  <c r="E455" i="11"/>
  <c r="D455" i="11"/>
  <c r="C455" i="11"/>
  <c r="E448" i="11"/>
  <c r="D448" i="11"/>
  <c r="C448" i="11"/>
  <c r="E447" i="11"/>
  <c r="D447" i="11"/>
  <c r="C447" i="11"/>
  <c r="E446" i="11"/>
  <c r="D446" i="11"/>
  <c r="C446" i="11"/>
  <c r="E445" i="11"/>
  <c r="D445" i="11"/>
  <c r="C445" i="11"/>
  <c r="E444" i="11"/>
  <c r="D444" i="11"/>
  <c r="D449" i="11" s="1"/>
  <c r="C444" i="11"/>
  <c r="E441" i="11"/>
  <c r="D441" i="11"/>
  <c r="C441" i="11"/>
  <c r="E434" i="11"/>
  <c r="D434" i="11"/>
  <c r="C434" i="11"/>
  <c r="E433" i="11"/>
  <c r="D433" i="11"/>
  <c r="C433" i="11"/>
  <c r="E432" i="11"/>
  <c r="D432" i="11"/>
  <c r="C432" i="11"/>
  <c r="E431" i="11"/>
  <c r="D431" i="11"/>
  <c r="C431" i="11"/>
  <c r="E430" i="11"/>
  <c r="D430" i="11"/>
  <c r="C430" i="11"/>
  <c r="E426" i="11"/>
  <c r="D426" i="11"/>
  <c r="C426" i="11"/>
  <c r="E419" i="11"/>
  <c r="D419" i="11"/>
  <c r="C419" i="11"/>
  <c r="E418" i="11"/>
  <c r="D418" i="11"/>
  <c r="C418" i="11"/>
  <c r="E417" i="11"/>
  <c r="D417" i="11"/>
  <c r="C417" i="11"/>
  <c r="E416" i="11"/>
  <c r="D416" i="11"/>
  <c r="C416" i="11"/>
  <c r="E415" i="11"/>
  <c r="D415" i="11"/>
  <c r="C415" i="11"/>
  <c r="E412" i="11"/>
  <c r="D412" i="11"/>
  <c r="C412" i="11"/>
  <c r="E406" i="11"/>
  <c r="D406" i="11"/>
  <c r="C406" i="11"/>
  <c r="E400" i="11"/>
  <c r="D400" i="11"/>
  <c r="C400" i="11"/>
  <c r="E393" i="11"/>
  <c r="D393" i="11"/>
  <c r="C393" i="11"/>
  <c r="E392" i="11"/>
  <c r="D392" i="11"/>
  <c r="C392" i="11"/>
  <c r="E391" i="11"/>
  <c r="D391" i="11"/>
  <c r="C391" i="11"/>
  <c r="E390" i="11"/>
  <c r="D390" i="11"/>
  <c r="C390" i="11"/>
  <c r="E389" i="11"/>
  <c r="D389" i="11"/>
  <c r="C389" i="11"/>
  <c r="E380" i="11"/>
  <c r="D380" i="11"/>
  <c r="C380" i="11"/>
  <c r="E374" i="11"/>
  <c r="D374" i="11"/>
  <c r="C374" i="11"/>
  <c r="E368" i="11"/>
  <c r="D368" i="11"/>
  <c r="C368" i="11"/>
  <c r="E361" i="11"/>
  <c r="D361" i="11"/>
  <c r="C361" i="11"/>
  <c r="E355" i="11"/>
  <c r="D355" i="11"/>
  <c r="C355" i="11"/>
  <c r="E348" i="11"/>
  <c r="D348" i="11"/>
  <c r="C348" i="11"/>
  <c r="E342" i="11"/>
  <c r="D342" i="11"/>
  <c r="C342" i="11"/>
  <c r="E335" i="11"/>
  <c r="D335" i="11"/>
  <c r="C335" i="11"/>
  <c r="E334" i="11"/>
  <c r="D334" i="11"/>
  <c r="C334" i="11"/>
  <c r="E333" i="11"/>
  <c r="D333" i="11"/>
  <c r="C333" i="11"/>
  <c r="E332" i="11"/>
  <c r="D332" i="11"/>
  <c r="C332" i="11"/>
  <c r="E331" i="11"/>
  <c r="D331" i="11"/>
  <c r="C331" i="11"/>
  <c r="E330" i="11"/>
  <c r="D330" i="11"/>
  <c r="C330" i="11"/>
  <c r="E326" i="11"/>
  <c r="D326" i="11"/>
  <c r="C326" i="11"/>
  <c r="E320" i="11"/>
  <c r="D320" i="11"/>
  <c r="C320" i="11"/>
  <c r="E313" i="11"/>
  <c r="D313" i="11"/>
  <c r="C313" i="11"/>
  <c r="E307" i="11"/>
  <c r="D307" i="11"/>
  <c r="C307" i="11"/>
  <c r="E301" i="11"/>
  <c r="D301" i="11"/>
  <c r="C301" i="11"/>
  <c r="E295" i="11"/>
  <c r="D295" i="11"/>
  <c r="C295" i="11"/>
  <c r="E289" i="11"/>
  <c r="D289" i="11"/>
  <c r="C289" i="11"/>
  <c r="E283" i="11"/>
  <c r="D283" i="11"/>
  <c r="C283" i="11"/>
  <c r="E277" i="11"/>
  <c r="D277" i="11"/>
  <c r="C277" i="11"/>
  <c r="E271" i="11"/>
  <c r="D271" i="11"/>
  <c r="C271" i="11"/>
  <c r="C264" i="11"/>
  <c r="E263" i="11"/>
  <c r="D263" i="11"/>
  <c r="C263" i="11"/>
  <c r="E262" i="11"/>
  <c r="D262" i="11"/>
  <c r="C262" i="11"/>
  <c r="E261" i="11"/>
  <c r="D261" i="11"/>
  <c r="C261" i="11"/>
  <c r="E260" i="11"/>
  <c r="D260" i="11"/>
  <c r="C260" i="11"/>
  <c r="E259" i="11"/>
  <c r="D259" i="11"/>
  <c r="C259" i="11"/>
  <c r="E255" i="11"/>
  <c r="D255" i="11"/>
  <c r="C255" i="11"/>
  <c r="E248" i="11"/>
  <c r="D248" i="11"/>
  <c r="C248" i="11"/>
  <c r="E247" i="11"/>
  <c r="D247" i="11"/>
  <c r="C247" i="11"/>
  <c r="E246" i="11"/>
  <c r="D246" i="11"/>
  <c r="C246" i="11"/>
  <c r="E245" i="11"/>
  <c r="D245" i="11"/>
  <c r="C245" i="11"/>
  <c r="E244" i="11"/>
  <c r="D244" i="11"/>
  <c r="C244" i="11"/>
  <c r="E217" i="11"/>
  <c r="D217" i="11"/>
  <c r="C217" i="11"/>
  <c r="E211" i="11"/>
  <c r="D211" i="11"/>
  <c r="C211" i="11"/>
  <c r="E204" i="11"/>
  <c r="D204" i="11"/>
  <c r="C204" i="11"/>
  <c r="E198" i="11"/>
  <c r="D198" i="11"/>
  <c r="C198" i="11"/>
  <c r="E191" i="11"/>
  <c r="D191" i="11"/>
  <c r="C191" i="11"/>
  <c r="E190" i="11"/>
  <c r="D190" i="11"/>
  <c r="C190" i="11"/>
  <c r="E189" i="11"/>
  <c r="D189" i="11"/>
  <c r="C189" i="11"/>
  <c r="E188" i="11"/>
  <c r="D188" i="11"/>
  <c r="C188" i="11"/>
  <c r="E187" i="11"/>
  <c r="D187" i="11"/>
  <c r="C187" i="11"/>
  <c r="E186" i="11"/>
  <c r="D186" i="11"/>
  <c r="C186" i="11"/>
  <c r="E185" i="11"/>
  <c r="D185" i="11"/>
  <c r="C185" i="11"/>
  <c r="E177" i="11"/>
  <c r="D177" i="11"/>
  <c r="C177" i="11"/>
  <c r="E176" i="11"/>
  <c r="D176" i="11"/>
  <c r="C176" i="11"/>
  <c r="E175" i="11"/>
  <c r="D175" i="11"/>
  <c r="C175" i="11"/>
  <c r="E174" i="11"/>
  <c r="D174" i="11"/>
  <c r="C174" i="11"/>
  <c r="E173" i="11"/>
  <c r="D173" i="11"/>
  <c r="C173" i="11"/>
  <c r="E172" i="11"/>
  <c r="D172" i="11"/>
  <c r="C172" i="11"/>
  <c r="E168" i="11"/>
  <c r="D168" i="11"/>
  <c r="C168" i="11"/>
  <c r="E162" i="11"/>
  <c r="D162" i="11"/>
  <c r="C162" i="11"/>
  <c r="E156" i="11"/>
  <c r="D156" i="11"/>
  <c r="C156" i="11"/>
  <c r="E150" i="11"/>
  <c r="D150" i="11"/>
  <c r="C150" i="11"/>
  <c r="E144" i="11"/>
  <c r="D144" i="11"/>
  <c r="C144" i="11"/>
  <c r="E137" i="11"/>
  <c r="D137" i="11"/>
  <c r="C137" i="11"/>
  <c r="E136" i="11"/>
  <c r="D136" i="11"/>
  <c r="C136" i="11"/>
  <c r="E135" i="11"/>
  <c r="D135" i="11"/>
  <c r="C135" i="11"/>
  <c r="E134" i="11"/>
  <c r="D134" i="11"/>
  <c r="C134" i="11"/>
  <c r="E133" i="11"/>
  <c r="D133" i="11"/>
  <c r="C133" i="11"/>
  <c r="C138" i="11" s="1"/>
  <c r="E132" i="11"/>
  <c r="D132" i="11"/>
  <c r="C132" i="11"/>
  <c r="E126" i="11"/>
  <c r="D126" i="11"/>
  <c r="C126" i="11"/>
  <c r="E120" i="11"/>
  <c r="D120" i="11"/>
  <c r="C120" i="11"/>
  <c r="E113" i="11"/>
  <c r="D113" i="11"/>
  <c r="C113" i="11"/>
  <c r="E112" i="11"/>
  <c r="D112" i="11"/>
  <c r="C112" i="11"/>
  <c r="E111" i="11"/>
  <c r="D111" i="11"/>
  <c r="C111" i="11"/>
  <c r="E110" i="11"/>
  <c r="D110" i="11"/>
  <c r="C110" i="11"/>
  <c r="E109" i="11"/>
  <c r="D109" i="11"/>
  <c r="C109" i="11"/>
  <c r="E105" i="11"/>
  <c r="D105" i="11"/>
  <c r="C105" i="11"/>
  <c r="E98" i="11"/>
  <c r="D98" i="11"/>
  <c r="C98" i="11"/>
  <c r="E91" i="11"/>
  <c r="D91" i="11"/>
  <c r="C91" i="11"/>
  <c r="E90" i="11"/>
  <c r="D90" i="11"/>
  <c r="C90" i="11"/>
  <c r="E89" i="11"/>
  <c r="D89" i="11"/>
  <c r="C89" i="11"/>
  <c r="E88" i="11"/>
  <c r="D88" i="11"/>
  <c r="C88" i="11"/>
  <c r="E87" i="11"/>
  <c r="D87" i="11"/>
  <c r="C87" i="11"/>
  <c r="E86" i="11"/>
  <c r="D86" i="11"/>
  <c r="C86" i="11"/>
  <c r="E85" i="11"/>
  <c r="D85" i="11"/>
  <c r="C85" i="11"/>
  <c r="E79" i="11"/>
  <c r="D79" i="11"/>
  <c r="C79" i="11"/>
  <c r="E73" i="11"/>
  <c r="D73" i="11"/>
  <c r="C73" i="11"/>
  <c r="E66" i="11"/>
  <c r="D66" i="11"/>
  <c r="C66" i="11"/>
  <c r="E59" i="11"/>
  <c r="D59" i="11"/>
  <c r="C59" i="11"/>
  <c r="E58" i="11"/>
  <c r="D58" i="11"/>
  <c r="C58" i="11"/>
  <c r="E57" i="11"/>
  <c r="D57" i="11"/>
  <c r="C57" i="11"/>
  <c r="E56" i="11"/>
  <c r="D56" i="11"/>
  <c r="C56" i="11"/>
  <c r="E55" i="11"/>
  <c r="D55" i="11"/>
  <c r="C55" i="11"/>
  <c r="E54" i="11"/>
  <c r="D54" i="11"/>
  <c r="C54" i="11"/>
  <c r="D138" i="11" l="1"/>
  <c r="E579" i="11"/>
  <c r="K680" i="11"/>
  <c r="C178" i="11"/>
  <c r="D579" i="11"/>
  <c r="E630" i="11"/>
  <c r="L677" i="11"/>
  <c r="D675" i="11"/>
  <c r="E114" i="11"/>
  <c r="J678" i="11"/>
  <c r="L680" i="11"/>
  <c r="C92" i="11"/>
  <c r="C114" i="11"/>
  <c r="D178" i="11"/>
  <c r="C470" i="11"/>
  <c r="C60" i="11"/>
  <c r="L678" i="11"/>
  <c r="E92" i="11"/>
  <c r="D114" i="11"/>
  <c r="E138" i="11"/>
  <c r="E192" i="11"/>
  <c r="C249" i="11"/>
  <c r="C336" i="11"/>
  <c r="D394" i="11"/>
  <c r="E470" i="11"/>
  <c r="K678" i="11"/>
  <c r="C420" i="11"/>
  <c r="D60" i="11"/>
  <c r="J679" i="11"/>
  <c r="D249" i="11"/>
  <c r="D336" i="11"/>
  <c r="E394" i="11"/>
  <c r="E420" i="11"/>
  <c r="D420" i="11"/>
  <c r="C435" i="11"/>
  <c r="C675" i="11"/>
  <c r="E675" i="11"/>
  <c r="D470" i="11"/>
  <c r="L676" i="11"/>
  <c r="K679" i="11"/>
  <c r="C192" i="11"/>
  <c r="E249" i="11"/>
  <c r="C265" i="11"/>
  <c r="E336" i="11"/>
  <c r="D435" i="11"/>
  <c r="J677" i="11"/>
  <c r="L679" i="11"/>
  <c r="D92" i="11"/>
  <c r="E178" i="11"/>
  <c r="D192" i="11"/>
  <c r="D265" i="11"/>
  <c r="E435" i="11"/>
  <c r="C449" i="11"/>
  <c r="E449" i="11"/>
  <c r="C558" i="11"/>
  <c r="D630" i="11"/>
  <c r="C630" i="11"/>
  <c r="C394" i="11"/>
  <c r="K677" i="11"/>
  <c r="J680" i="11"/>
  <c r="E265" i="11"/>
  <c r="E60" i="11"/>
  <c r="J676" i="11"/>
  <c r="K676" i="11"/>
  <c r="L682" i="11" l="1"/>
  <c r="D698" i="11"/>
  <c r="D697" i="11" s="1"/>
  <c r="C698" i="11"/>
  <c r="C697" i="11" s="1"/>
  <c r="J682" i="11"/>
  <c r="E698" i="11"/>
  <c r="E697" i="11" s="1"/>
  <c r="K682" i="11"/>
  <c r="J1124" i="11" l="1"/>
  <c r="E1065" i="11"/>
  <c r="D1065" i="11"/>
  <c r="C1065" i="11"/>
  <c r="K1476" i="11" l="1"/>
  <c r="L1476" i="11"/>
  <c r="J1476" i="11"/>
  <c r="D1477" i="11"/>
  <c r="E1477" i="11"/>
  <c r="C1477" i="11"/>
  <c r="C320" i="13" l="1"/>
  <c r="C25" i="11" l="1"/>
  <c r="D13" i="11"/>
  <c r="E13" i="11"/>
  <c r="C13" i="11"/>
  <c r="C43" i="11"/>
  <c r="C44" i="11" l="1"/>
  <c r="C16" i="11"/>
  <c r="D264" i="13"/>
  <c r="E264" i="13"/>
  <c r="C264" i="13"/>
  <c r="D41" i="13"/>
  <c r="E41" i="13"/>
  <c r="E38" i="13"/>
  <c r="D51" i="13"/>
  <c r="E51" i="13"/>
  <c r="C38" i="13"/>
  <c r="C36" i="13" s="1"/>
  <c r="E36" i="13" l="1"/>
  <c r="C932" i="11"/>
  <c r="D932" i="11"/>
  <c r="E932" i="11"/>
  <c r="K9" i="11" l="1"/>
  <c r="L9" i="11"/>
  <c r="K10" i="11"/>
  <c r="L10" i="11"/>
  <c r="K11" i="11"/>
  <c r="L11" i="11"/>
  <c r="J11" i="11"/>
  <c r="J10" i="11"/>
  <c r="J9" i="11"/>
  <c r="D43" i="11"/>
  <c r="K12" i="11" s="1"/>
  <c r="J12" i="11"/>
  <c r="J897" i="11"/>
  <c r="J13" i="11" l="1"/>
  <c r="K13" i="11"/>
  <c r="C880" i="11"/>
  <c r="K1128" i="11"/>
  <c r="L1128" i="11"/>
  <c r="J1128" i="11"/>
  <c r="C1123" i="11"/>
  <c r="C976" i="11"/>
  <c r="C968" i="11"/>
  <c r="C754" i="11"/>
  <c r="D754" i="11"/>
  <c r="E754" i="11"/>
  <c r="C759" i="11"/>
  <c r="D759" i="11"/>
  <c r="E759" i="11"/>
  <c r="C764" i="11"/>
  <c r="D764" i="11"/>
  <c r="E764" i="11"/>
  <c r="C771" i="11"/>
  <c r="D771" i="11"/>
  <c r="E771" i="11"/>
  <c r="C776" i="11"/>
  <c r="D776" i="11"/>
  <c r="E776" i="11"/>
  <c r="C790" i="11"/>
  <c r="D790" i="11"/>
  <c r="E790" i="11"/>
  <c r="C795" i="11"/>
  <c r="D795" i="11"/>
  <c r="E795" i="11"/>
  <c r="C800" i="11"/>
  <c r="D800" i="11"/>
  <c r="E800" i="11"/>
  <c r="C806" i="11"/>
  <c r="D806" i="11"/>
  <c r="E806" i="11"/>
  <c r="C809" i="11"/>
  <c r="D809" i="11"/>
  <c r="E809" i="11"/>
  <c r="C814" i="11"/>
  <c r="D814" i="11"/>
  <c r="E814" i="11"/>
  <c r="C817" i="11"/>
  <c r="D817" i="11"/>
  <c r="E817" i="11"/>
  <c r="C820" i="11"/>
  <c r="D820" i="11"/>
  <c r="E820" i="11"/>
  <c r="C823" i="11"/>
  <c r="D823" i="11"/>
  <c r="E823" i="11"/>
  <c r="C828" i="11"/>
  <c r="D828" i="11"/>
  <c r="E828" i="11"/>
  <c r="C831" i="11"/>
  <c r="D831" i="11"/>
  <c r="E831" i="11"/>
  <c r="C836" i="11"/>
  <c r="D836" i="11"/>
  <c r="E836" i="11"/>
  <c r="C839" i="11"/>
  <c r="D839" i="11"/>
  <c r="E839" i="11"/>
  <c r="C844" i="11"/>
  <c r="D844" i="11"/>
  <c r="E844" i="11"/>
  <c r="C859" i="11"/>
  <c r="D859" i="11"/>
  <c r="E859" i="11"/>
  <c r="C862" i="11"/>
  <c r="D862" i="11"/>
  <c r="E862" i="11"/>
  <c r="C865" i="11"/>
  <c r="D865" i="11"/>
  <c r="E865" i="11"/>
  <c r="C870" i="11"/>
  <c r="D870" i="11"/>
  <c r="E870" i="11"/>
  <c r="C873" i="11"/>
  <c r="D873" i="11"/>
  <c r="E873" i="11"/>
  <c r="C876" i="11"/>
  <c r="D876" i="11"/>
  <c r="E876" i="11"/>
  <c r="D880" i="11"/>
  <c r="E880" i="11"/>
  <c r="C883" i="11"/>
  <c r="D883" i="11"/>
  <c r="E883" i="11"/>
  <c r="C886" i="11"/>
  <c r="D886" i="11"/>
  <c r="E886" i="11"/>
  <c r="C889" i="11"/>
  <c r="D889" i="11"/>
  <c r="E889" i="11"/>
  <c r="C892" i="11"/>
  <c r="D892" i="11"/>
  <c r="E892" i="11"/>
  <c r="C895" i="11"/>
  <c r="D895" i="11"/>
  <c r="E895" i="11"/>
  <c r="C899" i="11"/>
  <c r="D899" i="11"/>
  <c r="E899" i="11"/>
  <c r="C912" i="11"/>
  <c r="D912" i="11"/>
  <c r="E912" i="11"/>
  <c r="C915" i="11"/>
  <c r="D915" i="11"/>
  <c r="E915" i="11"/>
  <c r="C921" i="11"/>
  <c r="D921" i="11"/>
  <c r="E921" i="11"/>
  <c r="C924" i="11"/>
  <c r="D924" i="11"/>
  <c r="E924" i="11"/>
  <c r="C927" i="11"/>
  <c r="D927" i="11"/>
  <c r="E927" i="11"/>
  <c r="C944" i="11"/>
  <c r="D944" i="11"/>
  <c r="E944" i="11"/>
  <c r="C947" i="11"/>
  <c r="D947" i="11"/>
  <c r="E947" i="11"/>
  <c r="C950" i="11"/>
  <c r="D950" i="11"/>
  <c r="E950" i="11"/>
  <c r="C953" i="11"/>
  <c r="D953" i="11"/>
  <c r="E953" i="11"/>
  <c r="D968" i="11"/>
  <c r="E968" i="11"/>
  <c r="D976" i="11"/>
  <c r="E976" i="11"/>
  <c r="C982" i="11"/>
  <c r="D982" i="11"/>
  <c r="E982" i="11"/>
  <c r="C990" i="11"/>
  <c r="D990" i="11"/>
  <c r="E990" i="11"/>
  <c r="C998" i="11"/>
  <c r="D998" i="11"/>
  <c r="E998" i="11"/>
  <c r="C1006" i="11"/>
  <c r="D1006" i="11"/>
  <c r="E1006" i="11"/>
  <c r="C1012" i="11"/>
  <c r="D1012" i="11"/>
  <c r="E1012" i="11"/>
  <c r="C1021" i="11"/>
  <c r="D1021" i="11"/>
  <c r="E1021" i="11"/>
  <c r="C1027" i="11"/>
  <c r="D1027" i="11"/>
  <c r="E1027" i="11"/>
  <c r="C1033" i="11"/>
  <c r="D1033" i="11"/>
  <c r="E1033" i="11"/>
  <c r="C1039" i="11"/>
  <c r="D1039" i="11"/>
  <c r="E1039" i="11"/>
  <c r="C1047" i="11"/>
  <c r="D1047" i="11"/>
  <c r="E1047" i="11"/>
  <c r="C1053" i="11"/>
  <c r="D1053" i="11"/>
  <c r="E1053" i="11"/>
  <c r="C1059" i="11"/>
  <c r="D1059" i="11"/>
  <c r="E1059" i="11"/>
  <c r="C1073" i="11"/>
  <c r="D1073" i="11"/>
  <c r="E1073" i="11"/>
  <c r="C1079" i="11"/>
  <c r="D1079" i="11"/>
  <c r="E1079" i="11"/>
  <c r="C1085" i="11"/>
  <c r="D1085" i="11"/>
  <c r="E1085" i="11"/>
  <c r="C1091" i="11"/>
  <c r="D1091" i="11"/>
  <c r="E1091" i="11"/>
  <c r="C1097" i="11"/>
  <c r="D1097" i="11"/>
  <c r="E1097" i="11"/>
  <c r="C1103" i="11"/>
  <c r="D1103" i="11"/>
  <c r="E1103" i="11"/>
  <c r="C1111" i="11"/>
  <c r="D1111" i="11"/>
  <c r="E1111" i="11"/>
  <c r="C1117" i="11"/>
  <c r="D1117" i="11"/>
  <c r="E1117" i="11"/>
  <c r="D1123" i="11"/>
  <c r="E1123" i="11"/>
  <c r="C1129" i="11"/>
  <c r="D1129" i="11"/>
  <c r="E1129" i="11"/>
  <c r="C1145" i="11"/>
  <c r="D1145" i="11"/>
  <c r="E1145" i="11"/>
  <c r="C1151" i="11"/>
  <c r="D1151" i="11"/>
  <c r="E1151" i="11"/>
  <c r="C1157" i="11"/>
  <c r="D1157" i="11"/>
  <c r="E1157" i="11"/>
  <c r="C1163" i="11"/>
  <c r="D1163" i="11"/>
  <c r="E1163" i="11"/>
  <c r="C1169" i="11"/>
  <c r="D1169" i="11"/>
  <c r="E1169" i="11"/>
  <c r="C1175" i="11"/>
  <c r="D1175" i="11"/>
  <c r="E1175" i="11"/>
  <c r="C1181" i="11"/>
  <c r="D1181" i="11"/>
  <c r="E1181" i="11"/>
  <c r="C1187" i="11"/>
  <c r="D1187" i="11"/>
  <c r="E1187" i="11"/>
  <c r="C1193" i="11"/>
  <c r="D1193" i="11"/>
  <c r="E1193" i="11"/>
  <c r="C1201" i="11"/>
  <c r="D1201" i="11"/>
  <c r="E1201" i="11"/>
  <c r="C1207" i="11"/>
  <c r="D1207" i="11"/>
  <c r="E1207" i="11"/>
  <c r="C1213" i="11"/>
  <c r="D1213" i="11"/>
  <c r="E1213" i="11"/>
  <c r="C1219" i="11"/>
  <c r="D1219" i="11"/>
  <c r="E1219" i="11"/>
  <c r="C1225" i="11"/>
  <c r="D1225" i="11"/>
  <c r="E1225" i="11"/>
  <c r="L1124" i="11"/>
  <c r="K896" i="11"/>
  <c r="L896" i="11"/>
  <c r="J896" i="11"/>
  <c r="K1124" i="11"/>
  <c r="K1125" i="11"/>
  <c r="L1125" i="11"/>
  <c r="K1126" i="11"/>
  <c r="L1126" i="11"/>
  <c r="K1127" i="11"/>
  <c r="L1127" i="11"/>
  <c r="J1127" i="11"/>
  <c r="J1126" i="11"/>
  <c r="J1125" i="11"/>
  <c r="J1240" i="11"/>
  <c r="D26" i="13"/>
  <c r="E26" i="13"/>
  <c r="D13" i="13"/>
  <c r="E13" i="13"/>
  <c r="D10" i="13"/>
  <c r="E10" i="13"/>
  <c r="E25" i="11"/>
  <c r="D25" i="11"/>
  <c r="D44" i="11" s="1"/>
  <c r="E43" i="11"/>
  <c r="L12" i="11" s="1"/>
  <c r="L13" i="11" s="1"/>
  <c r="C323" i="13"/>
  <c r="D38" i="13"/>
  <c r="D36" i="13" s="1"/>
  <c r="K1636" i="11"/>
  <c r="L1636" i="11"/>
  <c r="K1637" i="11"/>
  <c r="L1637" i="11"/>
  <c r="K1638" i="11"/>
  <c r="L1638" i="11"/>
  <c r="K1639" i="11"/>
  <c r="L1639" i="11"/>
  <c r="K1640" i="11"/>
  <c r="L1640" i="11"/>
  <c r="K1641" i="11"/>
  <c r="L1641" i="11"/>
  <c r="K1642" i="11"/>
  <c r="L1642" i="11"/>
  <c r="K1643" i="11"/>
  <c r="L1643" i="11"/>
  <c r="J1637" i="11"/>
  <c r="J1638" i="11"/>
  <c r="J1639" i="11"/>
  <c r="J1640" i="11"/>
  <c r="J1641" i="11"/>
  <c r="J1642" i="11"/>
  <c r="J1643" i="11"/>
  <c r="J1636" i="11"/>
  <c r="K1471" i="11"/>
  <c r="L1471" i="11"/>
  <c r="K1472" i="11"/>
  <c r="L1472" i="11"/>
  <c r="K1473" i="11"/>
  <c r="L1473" i="11"/>
  <c r="K1474" i="11"/>
  <c r="L1474" i="11"/>
  <c r="K1475" i="11"/>
  <c r="L1475" i="11"/>
  <c r="J1472" i="11"/>
  <c r="J1473" i="11"/>
  <c r="J1474" i="11"/>
  <c r="J1475" i="11"/>
  <c r="J1471" i="11"/>
  <c r="K1292" i="11"/>
  <c r="L1292" i="11"/>
  <c r="K1293" i="11"/>
  <c r="L1293" i="11"/>
  <c r="K1294" i="11"/>
  <c r="L1294" i="11"/>
  <c r="K1295" i="11"/>
  <c r="L1295" i="11"/>
  <c r="K1296" i="11"/>
  <c r="L1296" i="11"/>
  <c r="J1296" i="11"/>
  <c r="J1295" i="11"/>
  <c r="J1294" i="11"/>
  <c r="J1293" i="11"/>
  <c r="J1292" i="11"/>
  <c r="K1240" i="11"/>
  <c r="L1240" i="11"/>
  <c r="K1241" i="11"/>
  <c r="L1241" i="11"/>
  <c r="K1242" i="11"/>
  <c r="L1242" i="11"/>
  <c r="K1243" i="11"/>
  <c r="L1243" i="11"/>
  <c r="K1244" i="11"/>
  <c r="L1244" i="11"/>
  <c r="K951" i="11"/>
  <c r="L951" i="11"/>
  <c r="K952" i="11"/>
  <c r="L952" i="11"/>
  <c r="J951" i="11"/>
  <c r="J952" i="11"/>
  <c r="K930" i="11"/>
  <c r="L930" i="11"/>
  <c r="K931" i="11"/>
  <c r="L931" i="11"/>
  <c r="J930" i="11"/>
  <c r="J931" i="11"/>
  <c r="K895" i="11"/>
  <c r="L895" i="11"/>
  <c r="K897" i="11"/>
  <c r="L897" i="11"/>
  <c r="K898" i="11"/>
  <c r="L898" i="11"/>
  <c r="J895" i="11"/>
  <c r="J898" i="11"/>
  <c r="L843" i="11"/>
  <c r="K843" i="11"/>
  <c r="J843" i="11"/>
  <c r="J842" i="11"/>
  <c r="K772" i="11"/>
  <c r="L772" i="11"/>
  <c r="K773" i="11"/>
  <c r="L773" i="11"/>
  <c r="K774" i="11"/>
  <c r="L774" i="11"/>
  <c r="K775" i="11"/>
  <c r="L775" i="11"/>
  <c r="J773" i="11"/>
  <c r="J774" i="11"/>
  <c r="J775" i="11"/>
  <c r="J772" i="11"/>
  <c r="K727" i="11"/>
  <c r="L727" i="11"/>
  <c r="K728" i="11"/>
  <c r="L728" i="11"/>
  <c r="J728" i="11"/>
  <c r="J727" i="11"/>
  <c r="E1132" i="11" l="1"/>
  <c r="C1132" i="11"/>
  <c r="C1131" i="11" s="1"/>
  <c r="D1132" i="11"/>
  <c r="L1477" i="11"/>
  <c r="K1477" i="11"/>
  <c r="J1477" i="11"/>
  <c r="J1129" i="11"/>
  <c r="D8" i="13"/>
  <c r="D29" i="13" s="1"/>
  <c r="E8" i="13"/>
  <c r="E29" i="13" s="1"/>
  <c r="E44" i="11"/>
  <c r="L932" i="11"/>
  <c r="J932" i="11"/>
  <c r="K932" i="11"/>
  <c r="C779" i="11"/>
  <c r="C778" i="11" s="1"/>
  <c r="C955" i="11"/>
  <c r="E955" i="11"/>
  <c r="C902" i="11"/>
  <c r="C901" i="11" s="1"/>
  <c r="D955" i="11"/>
  <c r="E934" i="11"/>
  <c r="C934" i="11"/>
  <c r="D779" i="11"/>
  <c r="D778" i="11" s="1"/>
  <c r="E779" i="11"/>
  <c r="E778" i="11" s="1"/>
  <c r="D1131" i="11"/>
  <c r="D934" i="11"/>
  <c r="D846" i="11"/>
  <c r="E846" i="11"/>
  <c r="C846" i="11"/>
  <c r="E1131" i="11"/>
  <c r="D902" i="11"/>
  <c r="D901" i="11" s="1"/>
  <c r="E902" i="11"/>
  <c r="E901" i="11" s="1"/>
  <c r="K1129" i="11"/>
  <c r="L1129" i="11"/>
  <c r="J899" i="11"/>
  <c r="J953" i="11"/>
  <c r="K729" i="11"/>
  <c r="L729" i="11"/>
  <c r="J776" i="11"/>
  <c r="K899" i="11"/>
  <c r="J1297" i="11"/>
  <c r="L953" i="11"/>
  <c r="J729" i="11"/>
  <c r="K1297" i="11"/>
  <c r="J1644" i="11"/>
  <c r="J844" i="11"/>
  <c r="K776" i="11"/>
  <c r="K1644" i="11"/>
  <c r="L1644" i="11"/>
  <c r="L899" i="11"/>
  <c r="K953" i="11"/>
  <c r="L776" i="11"/>
  <c r="L1297" i="11"/>
  <c r="L1245" i="11"/>
  <c r="K1245" i="11"/>
  <c r="J1243" i="11"/>
  <c r="J1244" i="11"/>
  <c r="J1242" i="11"/>
  <c r="J1241" i="11"/>
  <c r="E31" i="13" l="1"/>
  <c r="J1245" i="11"/>
  <c r="E421" i="13"/>
  <c r="D421" i="13"/>
  <c r="C421" i="13"/>
  <c r="E418" i="13"/>
  <c r="D418" i="13"/>
  <c r="C418" i="13"/>
  <c r="E408" i="13"/>
  <c r="D408" i="13"/>
  <c r="C408" i="13"/>
  <c r="E405" i="13"/>
  <c r="D405" i="13"/>
  <c r="C405" i="13"/>
  <c r="E365" i="13"/>
  <c r="D365" i="13"/>
  <c r="C365" i="13"/>
  <c r="E361" i="13"/>
  <c r="D361" i="13"/>
  <c r="C361" i="13"/>
  <c r="E351" i="13"/>
  <c r="D351" i="13"/>
  <c r="C351" i="13"/>
  <c r="E348" i="13"/>
  <c r="D348" i="13"/>
  <c r="C348" i="13"/>
  <c r="E336" i="13"/>
  <c r="D336" i="13"/>
  <c r="C336" i="13"/>
  <c r="E333" i="13"/>
  <c r="D333" i="13"/>
  <c r="C333" i="13"/>
  <c r="E323" i="13"/>
  <c r="D323" i="13"/>
  <c r="E320" i="13"/>
  <c r="D320" i="13"/>
  <c r="E308" i="13"/>
  <c r="D308" i="13"/>
  <c r="C308" i="13"/>
  <c r="E305" i="13"/>
  <c r="D305" i="13"/>
  <c r="C305" i="13"/>
  <c r="E295" i="13"/>
  <c r="D295" i="13"/>
  <c r="C295" i="13"/>
  <c r="E292" i="13"/>
  <c r="D292" i="13"/>
  <c r="C292" i="13"/>
  <c r="E280" i="13"/>
  <c r="D280" i="13"/>
  <c r="C280" i="13"/>
  <c r="E277" i="13"/>
  <c r="D277" i="13"/>
  <c r="C277" i="13"/>
  <c r="E267" i="13"/>
  <c r="D267" i="13"/>
  <c r="C267" i="13"/>
  <c r="E252" i="13"/>
  <c r="D252" i="13"/>
  <c r="C252" i="13"/>
  <c r="E249" i="13"/>
  <c r="D249" i="13"/>
  <c r="C249" i="13"/>
  <c r="E239" i="13"/>
  <c r="D239" i="13"/>
  <c r="C239" i="13"/>
  <c r="E236" i="13"/>
  <c r="D236" i="13"/>
  <c r="C236" i="13"/>
  <c r="E224" i="13"/>
  <c r="D224" i="13"/>
  <c r="C224" i="13"/>
  <c r="E221" i="13"/>
  <c r="D221" i="13"/>
  <c r="C221" i="13"/>
  <c r="E211" i="13"/>
  <c r="D211" i="13"/>
  <c r="C211" i="13"/>
  <c r="E208" i="13"/>
  <c r="D208" i="13"/>
  <c r="C208" i="13"/>
  <c r="E196" i="13"/>
  <c r="D196" i="13"/>
  <c r="C196" i="13"/>
  <c r="E193" i="13"/>
  <c r="D193" i="13"/>
  <c r="C193" i="13"/>
  <c r="E183" i="13"/>
  <c r="D183" i="13"/>
  <c r="C183" i="13"/>
  <c r="E180" i="13"/>
  <c r="D180" i="13"/>
  <c r="C180" i="13"/>
  <c r="E168" i="13"/>
  <c r="D168" i="13"/>
  <c r="C168" i="13"/>
  <c r="E165" i="13"/>
  <c r="D165" i="13"/>
  <c r="C165" i="13"/>
  <c r="E155" i="13"/>
  <c r="D155" i="13"/>
  <c r="C155" i="13"/>
  <c r="E152" i="13"/>
  <c r="D152" i="13"/>
  <c r="C152" i="13"/>
  <c r="E140" i="13"/>
  <c r="D140" i="13"/>
  <c r="C140" i="13"/>
  <c r="E137" i="13"/>
  <c r="D137" i="13"/>
  <c r="C137" i="13"/>
  <c r="E127" i="13"/>
  <c r="D127" i="13"/>
  <c r="C127" i="13"/>
  <c r="E124" i="13"/>
  <c r="D124" i="13"/>
  <c r="C124" i="13"/>
  <c r="E112" i="13"/>
  <c r="D112" i="13"/>
  <c r="C112" i="13"/>
  <c r="E109" i="13"/>
  <c r="D109" i="13"/>
  <c r="C109" i="13"/>
  <c r="E99" i="13"/>
  <c r="D99" i="13"/>
  <c r="C99" i="13"/>
  <c r="E96" i="13"/>
  <c r="D96" i="13"/>
  <c r="C96" i="13"/>
  <c r="C1617" i="11"/>
  <c r="C346" i="13" l="1"/>
  <c r="E262" i="13"/>
  <c r="E283" i="13" s="1"/>
  <c r="C262" i="13"/>
  <c r="C283" i="13" s="1"/>
  <c r="D262" i="13"/>
  <c r="D283" i="13" s="1"/>
  <c r="C318" i="13"/>
  <c r="C339" i="13" s="1"/>
  <c r="E318" i="13"/>
  <c r="E339" i="13" s="1"/>
  <c r="D318" i="13"/>
  <c r="D339" i="13" s="1"/>
  <c r="E403" i="13"/>
  <c r="E424" i="13" s="1"/>
  <c r="C403" i="13"/>
  <c r="C424" i="13" s="1"/>
  <c r="D403" i="13"/>
  <c r="D424" i="13" s="1"/>
  <c r="C368" i="13"/>
  <c r="E346" i="13"/>
  <c r="E368" i="13" s="1"/>
  <c r="D346" i="13"/>
  <c r="D368" i="13" s="1"/>
  <c r="D290" i="13"/>
  <c r="D311" i="13" s="1"/>
  <c r="E290" i="13"/>
  <c r="E311" i="13" s="1"/>
  <c r="C290" i="13"/>
  <c r="C311" i="13" s="1"/>
  <c r="E234" i="13"/>
  <c r="E255" i="13" s="1"/>
  <c r="C178" i="13"/>
  <c r="C199" i="13" s="1"/>
  <c r="D234" i="13"/>
  <c r="D255" i="13" s="1"/>
  <c r="C234" i="13"/>
  <c r="C255" i="13" s="1"/>
  <c r="D178" i="13"/>
  <c r="D199" i="13" s="1"/>
  <c r="E178" i="13"/>
  <c r="E199" i="13" s="1"/>
  <c r="C206" i="13"/>
  <c r="C227" i="13" s="1"/>
  <c r="D206" i="13"/>
  <c r="D227" i="13" s="1"/>
  <c r="E206" i="13"/>
  <c r="E227" i="13" s="1"/>
  <c r="C150" i="13"/>
  <c r="C171" i="13" s="1"/>
  <c r="D150" i="13"/>
  <c r="D171" i="13" s="1"/>
  <c r="E150" i="13"/>
  <c r="E171" i="13" s="1"/>
  <c r="C122" i="13"/>
  <c r="C143" i="13" s="1"/>
  <c r="D122" i="13"/>
  <c r="D143" i="13" s="1"/>
  <c r="E122" i="13"/>
  <c r="E143" i="13" s="1"/>
  <c r="C94" i="13"/>
  <c r="C115" i="13" s="1"/>
  <c r="D94" i="13"/>
  <c r="D115" i="13" s="1"/>
  <c r="E94" i="13"/>
  <c r="E115" i="13" s="1"/>
  <c r="E117" i="13" s="1"/>
  <c r="C1265" i="11"/>
  <c r="D201" i="13" l="1"/>
  <c r="D173" i="13"/>
  <c r="E426" i="13"/>
  <c r="D117" i="13"/>
  <c r="E229" i="13"/>
  <c r="D285" i="13"/>
  <c r="D313" i="13"/>
  <c r="D370" i="13"/>
  <c r="D341" i="13"/>
  <c r="D257" i="13"/>
  <c r="E173" i="13"/>
  <c r="E285" i="13"/>
  <c r="E370" i="13"/>
  <c r="E341" i="13"/>
  <c r="D229" i="13"/>
  <c r="E257" i="13"/>
  <c r="D426" i="13"/>
  <c r="E145" i="13"/>
  <c r="D145" i="13"/>
  <c r="E201" i="13"/>
  <c r="E313" i="13"/>
  <c r="K1420" i="11"/>
  <c r="L1420" i="11"/>
  <c r="K1421" i="11"/>
  <c r="L1421" i="11"/>
  <c r="K1422" i="11"/>
  <c r="L1422" i="11"/>
  <c r="K1423" i="11"/>
  <c r="L1423" i="11"/>
  <c r="K1424" i="11"/>
  <c r="L1424" i="11"/>
  <c r="K1425" i="11"/>
  <c r="L1425" i="11"/>
  <c r="K1426" i="11"/>
  <c r="L1426" i="11"/>
  <c r="K1427" i="11"/>
  <c r="L1427" i="11"/>
  <c r="J1427" i="11"/>
  <c r="J1426" i="11"/>
  <c r="J1425" i="11"/>
  <c r="J1424" i="11"/>
  <c r="J1423" i="11"/>
  <c r="J1422" i="11"/>
  <c r="J1421" i="11"/>
  <c r="J1420" i="11"/>
  <c r="J1428" i="11" l="1"/>
  <c r="L1428" i="11"/>
  <c r="K1428" i="11"/>
  <c r="D55" i="13" l="1"/>
  <c r="D58" i="13" s="1"/>
  <c r="D61" i="13" s="1"/>
  <c r="E55" i="13"/>
  <c r="E58" i="13" s="1"/>
  <c r="E61" i="13" s="1"/>
  <c r="E60" i="13" l="1"/>
  <c r="K842" i="11"/>
  <c r="K844" i="11" s="1"/>
  <c r="L842" i="11"/>
  <c r="L844" i="11" s="1"/>
  <c r="C1376" i="11" l="1"/>
  <c r="D1376" i="11"/>
  <c r="E1376" i="11"/>
  <c r="D84" i="13"/>
  <c r="E84" i="13"/>
  <c r="D81" i="13"/>
  <c r="E81" i="13"/>
  <c r="D71" i="13"/>
  <c r="E71" i="13"/>
  <c r="D68" i="13"/>
  <c r="E68" i="13"/>
  <c r="C84" i="13"/>
  <c r="C81" i="13"/>
  <c r="C71" i="13"/>
  <c r="C68" i="13"/>
  <c r="C55" i="13"/>
  <c r="C711" i="11"/>
  <c r="D711" i="11"/>
  <c r="E711" i="11"/>
  <c r="D714" i="11"/>
  <c r="E714" i="11"/>
  <c r="C714" i="11"/>
  <c r="D729" i="11"/>
  <c r="E729" i="11"/>
  <c r="D720" i="11"/>
  <c r="E720" i="11"/>
  <c r="C720" i="11"/>
  <c r="C729" i="11"/>
  <c r="C58" i="13" l="1"/>
  <c r="C61" i="13" s="1"/>
  <c r="E66" i="13"/>
  <c r="E87" i="13" s="1"/>
  <c r="D66" i="13"/>
  <c r="D87" i="13" s="1"/>
  <c r="D742" i="11"/>
  <c r="D741" i="11" s="1"/>
  <c r="E742" i="11"/>
  <c r="E741" i="11" s="1"/>
  <c r="C742" i="11"/>
  <c r="C741" i="11" s="1"/>
  <c r="C66" i="13"/>
  <c r="C87" i="13" s="1"/>
  <c r="D60" i="13" l="1"/>
  <c r="E89" i="13"/>
  <c r="D89" i="13"/>
  <c r="C26" i="13"/>
  <c r="C23" i="13"/>
  <c r="C13" i="13"/>
  <c r="C10" i="13"/>
  <c r="E1644" i="11"/>
  <c r="D1644" i="11"/>
  <c r="C1644" i="11"/>
  <c r="E1635" i="11"/>
  <c r="D1635" i="11"/>
  <c r="C1635" i="11"/>
  <c r="E1626" i="11"/>
  <c r="D1626" i="11"/>
  <c r="C1626" i="11"/>
  <c r="D1617" i="11"/>
  <c r="E1617" i="11"/>
  <c r="E1485" i="11"/>
  <c r="D1485" i="11"/>
  <c r="C1485" i="11"/>
  <c r="E1470" i="11"/>
  <c r="D1470" i="11"/>
  <c r="C1470" i="11"/>
  <c r="E1464" i="11"/>
  <c r="D1464" i="11"/>
  <c r="C1464" i="11"/>
  <c r="E1456" i="11"/>
  <c r="D1456" i="11"/>
  <c r="C1456" i="11"/>
  <c r="E1450" i="11"/>
  <c r="D1450" i="11"/>
  <c r="C1450" i="11"/>
  <c r="E1444" i="11"/>
  <c r="D1444" i="11"/>
  <c r="C1444" i="11"/>
  <c r="C1350" i="11"/>
  <c r="E1428" i="11"/>
  <c r="D1428" i="11"/>
  <c r="C1428" i="11"/>
  <c r="E1419" i="11"/>
  <c r="D1419" i="11"/>
  <c r="C1419" i="11"/>
  <c r="E1407" i="11"/>
  <c r="D1407" i="11"/>
  <c r="C1407" i="11"/>
  <c r="E1396" i="11"/>
  <c r="D1396" i="11"/>
  <c r="C1396" i="11"/>
  <c r="C1387" i="11"/>
  <c r="D1387" i="11"/>
  <c r="E1387" i="11"/>
  <c r="D1350" i="11"/>
  <c r="E1350" i="11"/>
  <c r="D1318" i="11"/>
  <c r="E1318" i="11"/>
  <c r="C1318" i="11"/>
  <c r="E1367" i="11"/>
  <c r="D1367" i="11"/>
  <c r="C1367" i="11"/>
  <c r="E1341" i="11"/>
  <c r="D1341" i="11"/>
  <c r="C1341" i="11"/>
  <c r="E1297" i="11"/>
  <c r="D1297" i="11"/>
  <c r="C1297" i="11"/>
  <c r="E1291" i="11"/>
  <c r="D1291" i="11"/>
  <c r="C1291" i="11"/>
  <c r="E1285" i="11"/>
  <c r="D1285" i="11"/>
  <c r="C1285" i="11"/>
  <c r="E1277" i="11"/>
  <c r="D1277" i="11"/>
  <c r="C1277" i="11"/>
  <c r="E1271" i="11"/>
  <c r="D1271" i="11"/>
  <c r="C1271" i="11"/>
  <c r="C8" i="13" l="1"/>
  <c r="C29" i="13" s="1"/>
  <c r="D31" i="13" s="1"/>
  <c r="D1647" i="11"/>
  <c r="D1646" i="11" s="1"/>
  <c r="C1647" i="11"/>
  <c r="C1646" i="11" s="1"/>
  <c r="E1647" i="11"/>
  <c r="E1646" i="11" s="1"/>
  <c r="C1300" i="11"/>
  <c r="C1299" i="11" s="1"/>
  <c r="C1431" i="11"/>
  <c r="C1430" i="11" s="1"/>
  <c r="E1431" i="11"/>
  <c r="E1430" i="11" s="1"/>
  <c r="D1431" i="11"/>
  <c r="D1430" i="11" s="1"/>
  <c r="C1488" i="11"/>
  <c r="C1487" i="11" s="1"/>
  <c r="D1488" i="11"/>
  <c r="D1487" i="11" s="1"/>
  <c r="E1488" i="11"/>
  <c r="E1487" i="11" s="1"/>
  <c r="E1265" i="11"/>
  <c r="E1300" i="11" s="1"/>
  <c r="E1299" i="11" s="1"/>
  <c r="D1265" i="11"/>
  <c r="D1300" i="11" s="1"/>
  <c r="D1299" i="11" s="1"/>
  <c r="E1245" i="11"/>
  <c r="D1245" i="11"/>
  <c r="C1245" i="11"/>
  <c r="E1239" i="11"/>
  <c r="D1239" i="11"/>
  <c r="C1239" i="11"/>
  <c r="E1233" i="11"/>
  <c r="D1233" i="11"/>
  <c r="C1233" i="11"/>
  <c r="D1248" i="11" l="1"/>
  <c r="D1247" i="11" s="1"/>
  <c r="E1248" i="11"/>
  <c r="E1247" i="11" s="1"/>
  <c r="C1248" i="11"/>
  <c r="C1247" i="11" s="1"/>
</calcChain>
</file>

<file path=xl/sharedStrings.xml><?xml version="1.0" encoding="utf-8"?>
<sst xmlns="http://schemas.openxmlformats.org/spreadsheetml/2006/main" count="3003" uniqueCount="693">
  <si>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</si>
  <si>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</si>
  <si>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</si>
  <si>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</si>
  <si>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</si>
  <si>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</si>
  <si>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</si>
  <si>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</si>
  <si>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</si>
  <si>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</si>
  <si>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</si>
  <si>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</si>
  <si>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</si>
  <si>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</si>
  <si>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</si>
  <si>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</si>
  <si>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</si>
  <si>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</si>
  <si>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</si>
  <si>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</si>
  <si>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</si>
  <si>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</si>
  <si>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</si>
  <si>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</si>
  <si>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</si>
  <si>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</si>
  <si>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</si>
  <si>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</si>
  <si>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</si>
  <si>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</si>
  <si>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</si>
  <si>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</si>
  <si>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</si>
  <si>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</si>
  <si>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</si>
  <si>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</si>
  <si>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</si>
  <si>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</si>
  <si>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</si>
  <si>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</si>
  <si>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</si>
  <si>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</si>
  <si>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</si>
  <si>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</si>
  <si>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</si>
  <si>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</si>
  <si>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</si>
  <si>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</si>
  <si>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</si>
  <si>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</si>
  <si>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</si>
  <si>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</si>
  <si>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</si>
  <si>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</si>
  <si>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</si>
  <si>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</si>
  <si>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</si>
  <si>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</si>
  <si>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</si>
  <si>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</si>
  <si>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</si>
  <si>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</si>
  <si>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</si>
  <si>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</si>
  <si>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</si>
  <si>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</si>
  <si>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</si>
  <si>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</si>
  <si>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</si>
  <si>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</si>
  <si>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</si>
  <si>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</si>
  <si>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</si>
  <si>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</si>
  <si>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</si>
  <si>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</si>
  <si>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</si>
  <si>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</si>
  <si>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</si>
  <si>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</si>
  <si>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</si>
  <si>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</si>
  <si>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</si>
  <si>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</si>
  <si>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</si>
  <si>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</si>
  <si>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</si>
  <si>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</si>
  <si>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</si>
  <si>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</si>
  <si>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</si>
  <si>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</si>
  <si>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</si>
  <si>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</si>
  <si>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</si>
  <si>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</si>
  <si>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</si>
  <si>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</si>
  <si>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</si>
  <si>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</si>
  <si>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</si>
  <si>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</si>
  <si>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</si>
  <si>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</si>
  <si>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</si>
  <si>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</si>
  <si>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</si>
  <si>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</si>
  <si>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</si>
  <si>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</si>
  <si>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</si>
  <si>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</si>
  <si>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</si>
  <si>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</si>
  <si>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</si>
  <si>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</si>
  <si>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</si>
  <si>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</si>
  <si>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</si>
  <si>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</si>
  <si>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</si>
  <si>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</si>
  <si>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</si>
  <si>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</si>
  <si>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</si>
  <si>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</si>
  <si>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</si>
  <si>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</si>
  <si>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</si>
  <si>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</si>
  <si>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</si>
  <si>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</si>
  <si>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</si>
  <si>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</si>
  <si>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</si>
  <si>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</si>
  <si>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</si>
  <si>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</si>
  <si>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</si>
  <si>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</si>
  <si>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</si>
  <si>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</si>
  <si>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</si>
  <si>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</si>
  <si>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</si>
  <si>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</si>
  <si>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</si>
  <si>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</si>
  <si>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</si>
  <si>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</si>
  <si>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</si>
  <si>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</si>
  <si>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</si>
  <si>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</si>
  <si>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</si>
  <si>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</si>
  <si>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</si>
  <si>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</si>
  <si>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</si>
  <si>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</si>
  <si>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</si>
  <si>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</si>
  <si>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</si>
  <si>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</si>
  <si>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</si>
  <si>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</si>
  <si>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</si>
  <si>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</si>
  <si>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</si>
  <si>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</si>
  <si>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</si>
  <si>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</si>
  <si>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</si>
  <si>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</si>
  <si>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</si>
  <si>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</si>
  <si>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</si>
  <si>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</si>
  <si>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</si>
  <si>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</si>
  <si>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</si>
  <si>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</si>
  <si>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</si>
  <si>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</si>
  <si>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</si>
  <si>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</si>
  <si>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</si>
  <si>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</si>
  <si>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</si>
  <si>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</si>
  <si>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</si>
  <si>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</si>
  <si>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</si>
  <si>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</si>
  <si>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</si>
  <si>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</si>
  <si>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</si>
  <si>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</si>
  <si>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</si>
  <si>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</si>
  <si>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</si>
  <si>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</si>
  <si>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</si>
  <si>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</si>
  <si>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</si>
  <si>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</si>
  <si>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</si>
  <si>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</si>
  <si>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</si>
  <si>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</si>
  <si>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</si>
  <si>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</si>
  <si>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</si>
  <si>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</si>
  <si>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</si>
  <si>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</si>
  <si>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</si>
  <si>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</si>
  <si>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</si>
  <si>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</si>
  <si>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</si>
  <si>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</si>
  <si>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</si>
  <si>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</si>
  <si>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</si>
  <si>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</si>
  <si>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</si>
  <si>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</si>
  <si>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</si>
  <si>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</si>
  <si>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</si>
  <si>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</si>
  <si>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</si>
  <si>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</si>
  <si>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</si>
  <si>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</si>
  <si>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</si>
  <si>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</si>
  <si>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</si>
  <si>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</si>
  <si>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</si>
  <si>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</si>
  <si>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</si>
  <si>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</si>
  <si>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</si>
  <si>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</si>
  <si>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</si>
  <si>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</si>
  <si>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</si>
  <si>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</si>
  <si>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</si>
  <si>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</si>
  <si>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</si>
  <si>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</si>
  <si>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</si>
  <si>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</si>
  <si>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</si>
  <si>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</si>
  <si>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</si>
  <si>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</si>
  <si>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</si>
  <si>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</si>
  <si>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</si>
  <si>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</si>
  <si>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</si>
  <si>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</si>
  <si>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</si>
  <si>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</si>
  <si>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</si>
  <si>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</si>
  <si>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</si>
  <si>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</si>
  <si>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</si>
  <si>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</si>
  <si>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</si>
  <si>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</si>
  <si>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</si>
  <si>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</si>
  <si>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</si>
  <si>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</si>
  <si>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</si>
  <si>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</si>
  <si>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</si>
  <si>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</si>
  <si>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</si>
  <si>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</si>
  <si>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</si>
  <si>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</si>
  <si>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</si>
  <si>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</si>
  <si>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</si>
  <si>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</si>
  <si>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</si>
  <si>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</si>
  <si>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</si>
  <si>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</si>
  <si>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</si>
  <si>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</si>
  <si>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</si>
  <si>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</si>
  <si>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</si>
  <si>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</si>
  <si>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</si>
  <si>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</si>
  <si>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</si>
  <si>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</si>
  <si>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</si>
  <si>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</si>
  <si>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</si>
  <si>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</si>
  <si>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</si>
  <si>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</si>
  <si>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</si>
  <si>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</si>
  <si>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</si>
  <si>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</si>
  <si>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</si>
  <si>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</si>
  <si>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</si>
  <si>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</si>
  <si>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</si>
  <si>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</si>
  <si>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</si>
  <si>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</si>
  <si>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</si>
  <si>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</si>
  <si>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</si>
  <si>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</si>
  <si>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</si>
  <si>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</si>
  <si>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</si>
  <si>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</si>
  <si>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</si>
  <si>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</si>
  <si>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</si>
  <si>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</si>
  <si>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</si>
  <si>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</si>
  <si>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</si>
  <si>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</si>
  <si>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</si>
  <si>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</si>
  <si>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</si>
  <si>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</si>
  <si>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</si>
  <si>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</si>
  <si>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</si>
  <si>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</si>
  <si>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</si>
  <si>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</si>
  <si>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</si>
  <si>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</si>
  <si>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</si>
  <si>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</si>
  <si>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</si>
  <si>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</si>
  <si>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</si>
  <si>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</si>
  <si>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</si>
  <si>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</si>
  <si>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</si>
  <si>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</si>
  <si>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</si>
  <si>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</si>
  <si>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</si>
  <si>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</si>
  <si>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</si>
  <si>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</si>
  <si>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</si>
  <si>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</si>
  <si>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</si>
  <si>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</si>
  <si>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</si>
  <si>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</si>
  <si>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</si>
  <si>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</si>
  <si>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</si>
  <si>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</si>
  <si>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</si>
  <si>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</si>
  <si>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</si>
  <si>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</si>
  <si>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</si>
  <si>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</si>
  <si>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</si>
  <si>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</si>
  <si>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</si>
  <si>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</si>
  <si>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</si>
  <si>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</si>
  <si>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</si>
  <si>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</si>
  <si>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</si>
  <si>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</si>
  <si>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</si>
  <si>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</si>
  <si>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</si>
  <si>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</si>
  <si>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</si>
  <si>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</si>
  <si>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</si>
  <si>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</si>
  <si>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</si>
  <si>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</si>
  <si>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</si>
  <si>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</si>
  <si>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</si>
  <si>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</si>
  <si>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</si>
  <si>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</si>
  <si>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</si>
  <si>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</si>
  <si>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</si>
  <si>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</si>
  <si>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</si>
  <si>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</si>
  <si>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</si>
  <si>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</si>
  <si>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</si>
  <si>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</si>
  <si>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</si>
  <si>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</si>
  <si>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</si>
  <si>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</si>
  <si>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</si>
  <si>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</si>
  <si>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</si>
  <si>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</si>
  <si>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</si>
  <si>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</si>
  <si>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</si>
  <si>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</si>
  <si>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</si>
  <si>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</si>
  <si>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</si>
  <si>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</si>
  <si>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</si>
  <si>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</si>
  <si>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</si>
  <si>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</si>
  <si>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</si>
  <si>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</si>
  <si>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</si>
  <si>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</si>
  <si>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</si>
  <si>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</si>
  <si>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</si>
  <si>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</si>
  <si>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</si>
  <si>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</si>
  <si>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</si>
  <si>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</si>
  <si>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</si>
  <si>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</si>
  <si>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</si>
  <si>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</si>
  <si>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</si>
  <si>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</si>
  <si>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</si>
  <si>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</si>
  <si>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</si>
  <si>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</si>
  <si>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</si>
  <si>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</si>
  <si>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</si>
  <si>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</si>
  <si>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</si>
  <si>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</si>
  <si>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</si>
  <si>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</si>
  <si>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</si>
  <si>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</si>
  <si>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</si>
  <si>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</si>
  <si>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</si>
  <si>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</si>
  <si>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</si>
  <si>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</si>
  <si>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</si>
  <si>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</si>
  <si>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</si>
  <si>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</si>
  <si>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</si>
  <si>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</si>
  <si>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</si>
  <si>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</si>
  <si>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</si>
  <si>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</si>
  <si>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</si>
  <si>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</si>
  <si>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</si>
  <si>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</si>
  <si>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</si>
  <si>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</si>
  <si>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</si>
  <si>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</si>
  <si>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</si>
  <si>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</si>
  <si>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</si>
  <si>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</si>
  <si>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</si>
  <si>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</si>
  <si>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</si>
  <si>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</si>
  <si>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</si>
  <si>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</si>
  <si>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</si>
  <si>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</si>
  <si>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</si>
  <si>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</si>
  <si>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</si>
  <si>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</si>
  <si>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</si>
  <si>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</si>
  <si>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</si>
  <si>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</si>
  <si>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</si>
  <si>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</si>
  <si>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</si>
  <si>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</si>
  <si>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</si>
  <si>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</si>
  <si>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</si>
  <si>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</si>
  <si>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</si>
  <si>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</si>
  <si>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</si>
  <si>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</si>
  <si>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</si>
  <si>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</si>
  <si>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</si>
  <si>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</si>
  <si>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</si>
  <si>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</si>
  <si>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</si>
  <si>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</si>
  <si>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</si>
  <si>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</si>
  <si>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</si>
  <si>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</si>
  <si>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</si>
  <si>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</si>
  <si>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</si>
  <si>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</si>
  <si>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</si>
  <si>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</si>
  <si>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</si>
  <si>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</si>
  <si>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</si>
  <si>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</si>
  <si>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</si>
  <si>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</si>
  <si>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</si>
  <si>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</si>
  <si>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</si>
  <si>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</si>
  <si>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</si>
  <si>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</si>
  <si>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</si>
  <si>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</si>
  <si>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</si>
  <si>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</si>
  <si>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</si>
  <si>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</si>
  <si>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</si>
  <si>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</si>
  <si>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</si>
  <si>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</si>
  <si>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</si>
  <si>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</si>
  <si>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</si>
  <si>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</si>
  <si>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</si>
  <si>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</si>
  <si>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</si>
  <si>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</si>
  <si>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</si>
  <si>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</si>
  <si>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</si>
  <si>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</si>
  <si>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</si>
  <si>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</si>
  <si>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</si>
  <si>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</si>
  <si>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</si>
  <si>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</si>
  <si>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</si>
  <si>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</si>
  <si>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</si>
  <si>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</si>
  <si>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</si>
  <si>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</si>
  <si>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</si>
  <si>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</si>
  <si>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</si>
  <si>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</si>
  <si>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</si>
  <si>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</si>
  <si>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</si>
  <si>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</si>
  <si>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</si>
  <si>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</si>
  <si>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</si>
  <si>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</si>
  <si>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</si>
  <si>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</si>
  <si>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</si>
  <si>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</si>
  <si>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</si>
  <si>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</si>
  <si>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</si>
  <si>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</si>
  <si>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</si>
  <si>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</si>
  <si>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</si>
  <si>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</si>
  <si>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</si>
  <si>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</si>
  <si>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</si>
  <si>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</si>
  <si>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</si>
  <si>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</si>
  <si>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</si>
  <si>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</si>
  <si>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</si>
  <si>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</si>
  <si>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</si>
  <si>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</si>
  <si>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</si>
  <si>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</si>
  <si>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</si>
  <si>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</si>
  <si>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</si>
  <si>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</si>
  <si>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</si>
  <si>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</si>
  <si>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</si>
  <si>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</si>
  <si>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</si>
  <si>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</si>
  <si>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</si>
  <si>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</si>
  <si>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</si>
  <si>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</si>
  <si>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</si>
  <si>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</si>
  <si>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</si>
  <si>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</si>
  <si>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Socialinių dirbtuvių kūrimas Panevėžyje</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</si>
  <si>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</si>
  <si>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</si>
  <si>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</si>
  <si>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</si>
  <si>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</si>
  <si>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</si>
  <si>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</si>
  <si>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</si>
  <si>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</si>
  <si>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</si>
  <si>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</si>
  <si>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</si>
  <si>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</si>
  <si>
    <t>SB(ES)</t>
  </si>
  <si>
    <r>
      <t>1.7. Grąžintos biudžeto lėšos baigus projektus, finansuojamus Europos Sąjungos, kitos tarptautinės finansinės paramos ir bendrojo finansavimo lėšomis</t>
    </r>
    <r>
      <rPr>
        <b/>
        <sz val="9"/>
        <color theme="1"/>
        <rFont val="Times New Roman"/>
        <family val="1"/>
        <charset val="186"/>
      </rPr>
      <t xml:space="preserve"> ((SB(ES))</t>
    </r>
  </si>
  <si>
    <t>Įgyvendinti projektą "Stasio Eidrigevičiaus menų centro rekonstrukcija pritaikant teikti naujas paslaugas"</t>
  </si>
  <si>
    <t xml:space="preserve">Įgyvendinti projektą "Kultūros vertybių ir paveldo puoselėjimas Europoje" </t>
  </si>
  <si>
    <t>288724610, 248209780</t>
  </si>
  <si>
    <t>Įgyvendinti projektą "Užsienio kilmės Lietuvos gyventojų integracijos procesų koordinavimo plėtra Lietuvos Respublikos savivaldybėse"</t>
  </si>
  <si>
    <t>Įgyvendinti projektą "Apsaugoto būsto įrengimas Panevėžyje"</t>
  </si>
  <si>
    <t>Įgyvendinti projektą "Panevėžio grupinių gyvenimo namų asmenims su intelekto ir (ar) psichikos negalia įkūrimas"</t>
  </si>
  <si>
    <t>Įgyvendinti projektą "Socialinių paslaugų įstaigų senyvo amžiaus asmenims infrastruktūros modernizavimas ir plėtra Panevėžio mieste"</t>
  </si>
  <si>
    <r>
      <t>Įgyvendinti projektą „Socialinio būsto</t>
    </r>
    <r>
      <rPr>
        <sz val="10"/>
        <color rgb="FF0070C0"/>
        <rFont val="Times New Roman"/>
        <family val="1"/>
        <charset val="186"/>
      </rPr>
      <t xml:space="preserve"> fondo</t>
    </r>
    <r>
      <rPr>
        <sz val="10"/>
        <rFont val="Times New Roman"/>
        <family val="1"/>
        <charset val="186"/>
      </rPr>
      <t xml:space="preserve"> plėtra Panevėžio mieste“</t>
    </r>
  </si>
  <si>
    <t>Įgyvendinti projektą "A. Jakšto gatvės pėsčiųjų ir dviračių tilto (nuo Kranto g. iki A. Jakšto g.) atnaujinimas / įrengimas integruojant į bendrą bevariklio transporto tinklą"</t>
  </si>
  <si>
    <t>Įgyvendinti projektą "Klaipėdos g. –Nemuno g. rekonstravimas, užtikrinant eismo saugumą ir pašalinant juodąją dėmę"</t>
  </si>
  <si>
    <t>Įgyvendinti projektą "J. Basanavičiaus g. - Beržų g. rekonstravimas, užtikrinant eismo saugumą ir pašalinant juodąją dėmę"</t>
  </si>
  <si>
    <t>Įgyvendinti projektą "Klaipėdos g. –Vakarinės g. rekonstravimas, užtikrinant eismo saugumą ir pašalinant juodąją dėmę"</t>
  </si>
  <si>
    <t>Įgyvendinti projektą "Skatinti rūšiuojamąji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</si>
  <si>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</si>
  <si>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</si>
  <si>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</si>
  <si>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</si>
  <si>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</si>
  <si>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</si>
  <si>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"Panevėžio miesto  pramoninių ir komercinių teritorijų pasiekiamumo gerinimas"</t>
  </si>
  <si>
    <t>10-02</t>
  </si>
  <si>
    <t>Pagerinti savivaldybės veiklos valdymą</t>
  </si>
  <si>
    <t>10-02-01</t>
  </si>
  <si>
    <t>Efektyvinti viešųjų paslaugų teikimą</t>
  </si>
  <si>
    <t>Esamo Panevėžio miesto autobusų stoties pastato ir infrastruktūros konversija, pritaikant ją gyventojų ir atvykstančiųjų aptarnavimui teikiant viešąsias paslaugas susisiekimo, turizmo informacijos ir verslo informacijos srityse</t>
  </si>
  <si>
    <t>Panevėžio miesto daugiabučių namų patalpų pritaikymo minimaliems priedangų reikalavimams konkursas</t>
  </si>
  <si>
    <r>
      <t xml:space="preserve">Naujos autobusų stoties </t>
    </r>
    <r>
      <rPr>
        <sz val="10"/>
        <color rgb="FFFF0000"/>
        <rFont val="Times New Roman"/>
        <family val="1"/>
        <charset val="186"/>
      </rPr>
      <t>įsteigimas</t>
    </r>
    <r>
      <rPr>
        <sz val="10"/>
        <color theme="1"/>
        <rFont val="Times New Roman"/>
        <family val="1"/>
        <charset val="186"/>
      </rPr>
      <t xml:space="preserve">, įrengimas ir prieigų sutvarkymas </t>
    </r>
  </si>
  <si>
    <t>304929400, 288724610</t>
  </si>
  <si>
    <t>1.7. Grąžintos biudžeto lėšos baigus projektus, finansuojamus Europos Sąjungos, kitos tarptautinės finansinės paramos ir bendrojo finansavimo lėšomis ((SB(ES))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</si>
</sst>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11"/>
      <name val="Times New Roman"/>
      <family val="1"/>
      <charset val="186"/>
    </font>
    <font>
      <sz val="9"/>
      <name val="Calibri"/>
      <family val="2"/>
      <charset val="186"/>
      <scheme val="minor"/>
    </font>
    <font>
      <sz val="10"/>
      <name val="Calibri"/>
      <family val="2"/>
      <charset val="186"/>
      <scheme val="minor"/>
    </font>
    <font>
      <sz val="10"/>
      <name val="Times New Roman"/>
      <family val="1"/>
    </font>
    <font>
      <sz val="10"/>
      <color rgb="FF0070C0"/>
      <name val="Times New Roman"/>
      <family val="1"/>
      <charset val="186"/>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9"/>
      <color rgb="FFC808A3"/>
      <name val="Calibri"/>
      <family val="2"/>
      <charset val="186"/>
      <scheme val="minor"/>
    </font>
    <font>
      <sz val="11"/>
      <color rgb="FFFF0000"/>
      <name val="Times New Roman"/>
      <family val="1"/>
      <charset val="186"/>
    </font>
    <font>
      <sz val="12"/>
      <color rgb="FFFF0000"/>
      <name val="Times New Roman"/>
      <family val="1"/>
      <charset val="186"/>
    </font>
    <font>
      <sz val="10"/>
      <color rgb="FF0070C0"/>
      <name val="Calibri"/>
      <family val="2"/>
      <charset val="186"/>
      <scheme val="minor"/>
    </font>
    <font>
      <sz val="10"/>
      <color rgb="FFFF0000"/>
      <name val="Times New Roman"/>
      <family val="1"/>
    </font>
    <font>
      <b/>
      <sz val="10"/>
      <color rgb="FFFF0000"/>
      <name val="Times New Roman"/>
      <family val="1"/>
    </font>
    <font>
      <sz val="9"/>
      <color rgb="FFFF0000"/>
      <name val="Times New Roman"/>
      <family val="1"/>
      <charset val="186"/>
    </font>
    <font>
      <b/>
      <sz val="9"/>
      <color rgb="FFFF0000"/>
      <name val="Times New Roman"/>
      <family val="1"/>
      <charset val="186"/>
    </font>
  </fonts>
  <fills count="11">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4" fillId="0" borderId="0"/>
    <xf numFmtId="0" fontId="25" fillId="0" borderId="0"/>
  </cellStyleXfs>
  <cellXfs count="349">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5" fillId="3" borderId="12" xfId="0" applyFont="1" applyFill="1" applyBorder="1"/>
    <xf numFmtId="0" fontId="15" fillId="3" borderId="0" xfId="0" applyFont="1" applyFill="1"/>
    <xf numFmtId="0" fontId="15" fillId="3" borderId="0" xfId="0" applyFont="1" applyFill="1" applyAlignment="1">
      <alignment horizontal="left"/>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1"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1"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1" fillId="0" borderId="9" xfId="0" applyNumberFormat="1" applyFont="1" applyBorder="1" applyAlignment="1">
      <alignment horizontal="center" vertical="top"/>
    </xf>
    <xf numFmtId="0" fontId="22" fillId="0" borderId="1" xfId="0" applyFont="1" applyBorder="1" applyAlignment="1">
      <alignment horizontal="left"/>
    </xf>
    <xf numFmtId="0" fontId="7" fillId="0" borderId="4" xfId="0" applyFont="1" applyBorder="1" applyAlignment="1">
      <alignment horizontal="justify"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2" fillId="0" borderId="0" xfId="0" applyFont="1" applyAlignment="1">
      <alignment horizontal="left"/>
    </xf>
    <xf numFmtId="0" fontId="7" fillId="0" borderId="1" xfId="0" applyFont="1" applyBorder="1" applyAlignment="1">
      <alignment horizontal="justify" vertical="center" wrapText="1"/>
    </xf>
    <xf numFmtId="49" fontId="21" fillId="0" borderId="11" xfId="0" applyNumberFormat="1" applyFont="1" applyBorder="1" applyAlignment="1">
      <alignment horizontal="center" vertical="top"/>
    </xf>
    <xf numFmtId="0" fontId="7" fillId="0" borderId="7" xfId="0" applyFont="1" applyBorder="1" applyAlignment="1">
      <alignment horizontal="center" vertical="center" wrapText="1"/>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4" fillId="0" borderId="5" xfId="0" applyFont="1" applyBorder="1" applyAlignment="1">
      <alignment vertical="top" wrapText="1"/>
    </xf>
    <xf numFmtId="0" fontId="11" fillId="0" borderId="11" xfId="0" applyFont="1" applyBorder="1" applyAlignment="1">
      <alignment horizontal="center" vertical="top" wrapText="1"/>
    </xf>
    <xf numFmtId="0" fontId="14" fillId="0" borderId="7" xfId="0" applyFont="1" applyBorder="1" applyAlignment="1">
      <alignment vertical="top" wrapText="1"/>
    </xf>
    <xf numFmtId="0" fontId="11" fillId="0" borderId="3" xfId="0" applyFont="1" applyBorder="1" applyAlignment="1">
      <alignment horizontal="center" vertical="top" wrapText="1"/>
    </xf>
    <xf numFmtId="0" fontId="14"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1"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1"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justify" vertical="center" wrapText="1"/>
    </xf>
    <xf numFmtId="0" fontId="21" fillId="0" borderId="6" xfId="0" applyFont="1" applyBorder="1" applyAlignment="1">
      <alignment horizontal="left" vertical="center" wrapText="1"/>
    </xf>
    <xf numFmtId="0" fontId="16"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1"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16"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horizontal="justify" vertical="center" wrapText="1"/>
    </xf>
    <xf numFmtId="0" fontId="21" fillId="9" borderId="6" xfId="0" applyFont="1" applyFill="1" applyBorder="1" applyAlignment="1">
      <alignment horizontal="justify" vertical="center" wrapText="1"/>
    </xf>
    <xf numFmtId="164" fontId="21"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1" fillId="7" borderId="6" xfId="0" applyNumberFormat="1"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6" xfId="0" applyFont="1" applyFill="1" applyBorder="1" applyAlignment="1">
      <alignment horizontal="justify" vertical="center" wrapText="1"/>
    </xf>
    <xf numFmtId="0" fontId="16" fillId="7" borderId="6" xfId="0" applyFont="1" applyFill="1" applyBorder="1" applyAlignment="1">
      <alignment horizontal="justify" vertical="center" wrapText="1"/>
    </xf>
    <xf numFmtId="0" fontId="23"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1" fillId="8" borderId="6" xfId="0" applyFont="1" applyFill="1" applyBorder="1" applyAlignment="1">
      <alignment vertical="center" wrapText="1"/>
    </xf>
    <xf numFmtId="164" fontId="21" fillId="8" borderId="6" xfId="0" applyNumberFormat="1"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6" fillId="8" borderId="6" xfId="0" applyFont="1" applyFill="1" applyBorder="1" applyAlignment="1">
      <alignment horizontal="justify" vertical="center" wrapText="1"/>
    </xf>
    <xf numFmtId="0" fontId="23" fillId="8" borderId="6" xfId="0" applyFont="1" applyFill="1" applyBorder="1" applyAlignment="1">
      <alignment horizontal="justify" vertical="center" wrapText="1"/>
    </xf>
    <xf numFmtId="164" fontId="21"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164" fontId="3" fillId="3" borderId="6" xfId="0" applyNumberFormat="1" applyFont="1" applyFill="1" applyBorder="1" applyAlignment="1">
      <alignment horizontal="center" vertical="center" wrapText="1"/>
    </xf>
    <xf numFmtId="0" fontId="15" fillId="0" borderId="0" xfId="0" applyFont="1"/>
    <xf numFmtId="0" fontId="11" fillId="0" borderId="0" xfId="0" applyFont="1" applyAlignment="1">
      <alignment vertical="center"/>
    </xf>
    <xf numFmtId="164" fontId="18" fillId="0" borderId="0" xfId="0" applyNumberFormat="1" applyFont="1"/>
    <xf numFmtId="164" fontId="6" fillId="3" borderId="6"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3" fillId="0" borderId="4"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1"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1" fillId="0" borderId="4"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8" fillId="0" borderId="6" xfId="0" applyFont="1" applyBorder="1" applyAlignment="1">
      <alignment horizontal="left" vertical="center" wrapText="1"/>
    </xf>
    <xf numFmtId="0" fontId="27" fillId="0" borderId="6" xfId="0" applyFont="1" applyBorder="1" applyAlignment="1">
      <alignment horizontal="left"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9" fillId="0" borderId="0" xfId="0" applyFont="1"/>
    <xf numFmtId="0" fontId="30" fillId="0" borderId="0" xfId="0" applyFont="1"/>
    <xf numFmtId="0" fontId="31"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3" fillId="0" borderId="6" xfId="0" applyNumberFormat="1" applyFont="1" applyBorder="1" applyAlignment="1">
      <alignment horizontal="center" vertical="center" wrapText="1"/>
    </xf>
    <xf numFmtId="164" fontId="15" fillId="0" borderId="0" xfId="0" applyNumberFormat="1" applyFont="1"/>
    <xf numFmtId="0" fontId="21" fillId="0" borderId="6" xfId="0" applyFont="1" applyBorder="1" applyAlignment="1">
      <alignment horizontal="center" wrapText="1"/>
    </xf>
    <xf numFmtId="0" fontId="16"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21" fillId="5" borderId="6" xfId="0" applyNumberFormat="1" applyFont="1" applyFill="1" applyBorder="1" applyAlignment="1">
      <alignment horizontal="justify" vertical="center" wrapText="1"/>
    </xf>
    <xf numFmtId="164" fontId="21" fillId="6" borderId="6" xfId="0" applyNumberFormat="1" applyFont="1" applyFill="1" applyBorder="1" applyAlignment="1">
      <alignment horizontal="justify" vertical="center" wrapText="1"/>
    </xf>
    <xf numFmtId="0" fontId="13" fillId="0" borderId="6" xfId="0" applyFont="1" applyBorder="1" applyAlignment="1">
      <alignment vertical="center" wrapText="1"/>
    </xf>
    <xf numFmtId="2" fontId="21" fillId="0" borderId="6" xfId="0" applyNumberFormat="1" applyFont="1" applyBorder="1" applyAlignment="1">
      <alignment horizontal="justify" vertical="center" wrapText="1"/>
    </xf>
    <xf numFmtId="164" fontId="32"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4" fontId="14" fillId="0" borderId="6" xfId="0" applyNumberFormat="1" applyFont="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0" fontId="13" fillId="0" borderId="6" xfId="0" applyFont="1" applyBorder="1" applyAlignment="1">
      <alignment horizontal="center" wrapText="1"/>
    </xf>
    <xf numFmtId="164" fontId="20" fillId="0" borderId="0" xfId="0" applyNumberFormat="1" applyFont="1"/>
    <xf numFmtId="0" fontId="21" fillId="0" borderId="1" xfId="0" applyFont="1" applyBorder="1" applyAlignment="1">
      <alignment horizontal="center" vertical="center" wrapText="1"/>
    </xf>
    <xf numFmtId="164" fontId="13" fillId="3" borderId="6" xfId="0" applyNumberFormat="1" applyFont="1" applyFill="1" applyBorder="1" applyAlignment="1">
      <alignment horizontal="center" vertical="center" wrapText="1"/>
    </xf>
    <xf numFmtId="0" fontId="33" fillId="0" borderId="1" xfId="0" applyFont="1" applyBorder="1" applyAlignment="1">
      <alignment horizontal="left"/>
    </xf>
    <xf numFmtId="0" fontId="23" fillId="0" borderId="4" xfId="0"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4" borderId="6"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4" borderId="6" xfId="0" applyFont="1" applyFill="1" applyBorder="1" applyAlignment="1">
      <alignment horizontal="center" vertical="center" wrapText="1"/>
    </xf>
    <xf numFmtId="0" fontId="5" fillId="10" borderId="6" xfId="0" applyFont="1" applyFill="1" applyBorder="1" applyAlignment="1">
      <alignment vertical="center" wrapText="1"/>
    </xf>
    <xf numFmtId="0" fontId="23" fillId="3" borderId="6" xfId="0" applyFont="1" applyFill="1" applyBorder="1" applyAlignment="1">
      <alignment horizontal="center" vertical="center" wrapText="1"/>
    </xf>
    <xf numFmtId="164" fontId="23" fillId="3" borderId="6"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16" fillId="0" borderId="4" xfId="0" applyFont="1" applyBorder="1" applyAlignment="1">
      <alignment horizontal="justify" vertical="center" wrapText="1"/>
    </xf>
    <xf numFmtId="0" fontId="13" fillId="0" borderId="1" xfId="0" applyFont="1" applyBorder="1" applyAlignment="1">
      <alignment horizontal="left" vertical="center" wrapText="1"/>
    </xf>
    <xf numFmtId="164" fontId="11" fillId="0" borderId="6" xfId="0" applyNumberFormat="1"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justify" vertical="center" wrapText="1"/>
    </xf>
    <xf numFmtId="0" fontId="13" fillId="0" borderId="0" xfId="0" applyFont="1" applyAlignment="1">
      <alignment vertical="center" wrapText="1"/>
    </xf>
    <xf numFmtId="0" fontId="34" fillId="0" borderId="0" xfId="0" applyFont="1"/>
    <xf numFmtId="164" fontId="11" fillId="0" borderId="0" xfId="0" applyNumberFormat="1" applyFont="1" applyAlignment="1">
      <alignment horizontal="center"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164" fontId="8" fillId="8" borderId="0" xfId="0" applyNumberFormat="1" applyFont="1" applyFill="1" applyAlignment="1">
      <alignment horizontal="center" vertical="center" wrapText="1"/>
    </xf>
    <xf numFmtId="49" fontId="13" fillId="0" borderId="3" xfId="0" applyNumberFormat="1" applyFont="1" applyBorder="1" applyAlignment="1">
      <alignment horizontal="left" vertical="center" wrapText="1"/>
    </xf>
    <xf numFmtId="0" fontId="13" fillId="3" borderId="6"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36" fillId="3" borderId="6" xfId="0" applyFont="1" applyFill="1" applyBorder="1" applyAlignment="1">
      <alignment horizontal="center" vertical="center" wrapText="1"/>
    </xf>
    <xf numFmtId="0" fontId="16" fillId="3" borderId="6" xfId="0" applyFont="1" applyFill="1" applyBorder="1" applyAlignment="1">
      <alignment horizontal="justify" vertical="center" wrapText="1"/>
    </xf>
    <xf numFmtId="0" fontId="28" fillId="3" borderId="6" xfId="0" applyFont="1" applyFill="1" applyBorder="1" applyAlignment="1">
      <alignment horizontal="center" vertical="center" wrapText="1"/>
    </xf>
    <xf numFmtId="0" fontId="37" fillId="0" borderId="0" xfId="0" applyFont="1"/>
    <xf numFmtId="0" fontId="38" fillId="0" borderId="0" xfId="0" applyFont="1"/>
    <xf numFmtId="0" fontId="39" fillId="0" borderId="0" xfId="0" applyFont="1"/>
    <xf numFmtId="0" fontId="28" fillId="0" borderId="6" xfId="0" applyFont="1" applyBorder="1" applyAlignment="1">
      <alignment horizontal="center" vertical="center" wrapText="1"/>
    </xf>
    <xf numFmtId="0" fontId="23" fillId="9" borderId="6" xfId="0" applyFont="1" applyFill="1" applyBorder="1" applyAlignment="1">
      <alignment horizontal="justify" vertical="center" wrapText="1"/>
    </xf>
    <xf numFmtId="0" fontId="21" fillId="3" borderId="6" xfId="0" applyFont="1" applyFill="1" applyBorder="1" applyAlignment="1">
      <alignment horizontal="justify" vertical="center" wrapText="1"/>
    </xf>
    <xf numFmtId="0" fontId="40" fillId="0" borderId="0" xfId="0" applyFont="1"/>
    <xf numFmtId="164" fontId="13" fillId="6" borderId="6" xfId="0" applyNumberFormat="1" applyFont="1" applyFill="1" applyBorder="1" applyAlignment="1">
      <alignment horizontal="center" vertical="center" wrapText="1"/>
    </xf>
    <xf numFmtId="0" fontId="21" fillId="6" borderId="6" xfId="0" applyFont="1" applyFill="1" applyBorder="1" applyAlignment="1">
      <alignment horizontal="center" vertical="center" wrapText="1"/>
    </xf>
    <xf numFmtId="0" fontId="16"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2" fontId="21" fillId="0" borderId="6" xfId="0" applyNumberFormat="1" applyFont="1" applyBorder="1" applyAlignment="1">
      <alignment horizontal="center" vertical="center" wrapText="1"/>
    </xf>
    <xf numFmtId="164" fontId="28" fillId="0" borderId="6" xfId="0" applyNumberFormat="1" applyFont="1" applyBorder="1" applyAlignment="1">
      <alignment horizontal="center" vertical="center" wrapText="1"/>
    </xf>
    <xf numFmtId="164" fontId="29" fillId="0" borderId="0" xfId="0" applyNumberFormat="1" applyFont="1"/>
    <xf numFmtId="164" fontId="41" fillId="0" borderId="6" xfId="0" applyNumberFormat="1" applyFont="1" applyBorder="1" applyAlignment="1">
      <alignment horizontal="center" vertical="center" wrapText="1"/>
    </xf>
    <xf numFmtId="0" fontId="42" fillId="0" borderId="6" xfId="0" applyFont="1" applyBorder="1" applyAlignment="1">
      <alignment horizontal="center" vertical="center" wrapText="1"/>
    </xf>
    <xf numFmtId="164" fontId="28" fillId="3" borderId="6" xfId="0" applyNumberFormat="1" applyFont="1" applyFill="1" applyBorder="1" applyAlignment="1">
      <alignment horizontal="center" vertical="center" wrapText="1"/>
    </xf>
    <xf numFmtId="0" fontId="27" fillId="3" borderId="4" xfId="0" applyFont="1" applyFill="1" applyBorder="1" applyAlignment="1">
      <alignment horizontal="center" vertical="center" wrapText="1"/>
    </xf>
    <xf numFmtId="0" fontId="43" fillId="0" borderId="0" xfId="0" applyFont="1"/>
    <xf numFmtId="0" fontId="27" fillId="3" borderId="6"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3" fillId="3" borderId="6" xfId="0" applyFont="1" applyFill="1" applyBorder="1" applyAlignment="1">
      <alignment horizontal="justify" vertical="center" wrapText="1"/>
    </xf>
    <xf numFmtId="0" fontId="13" fillId="6" borderId="6" xfId="0" applyFont="1" applyFill="1" applyBorder="1" applyAlignment="1">
      <alignment horizontal="left" vertical="top" wrapText="1"/>
    </xf>
    <xf numFmtId="0" fontId="13" fillId="3" borderId="6" xfId="0" applyFont="1" applyFill="1" applyBorder="1" applyAlignment="1">
      <alignment horizontal="left" vertical="center" wrapText="1"/>
    </xf>
    <xf numFmtId="164" fontId="35" fillId="0" borderId="6" xfId="0" applyNumberFormat="1" applyFont="1" applyBorder="1" applyAlignment="1">
      <alignment horizontal="center" vertical="center" wrapText="1"/>
    </xf>
    <xf numFmtId="164" fontId="44" fillId="0" borderId="6" xfId="0" applyNumberFormat="1" applyFont="1" applyBorder="1" applyAlignment="1">
      <alignment horizontal="center" vertical="center" wrapText="1"/>
    </xf>
    <xf numFmtId="164" fontId="44" fillId="3" borderId="1" xfId="0" applyNumberFormat="1" applyFont="1" applyFill="1" applyBorder="1" applyAlignment="1">
      <alignment horizontal="center" vertical="top"/>
    </xf>
    <xf numFmtId="164" fontId="45" fillId="0" borderId="6" xfId="0" applyNumberFormat="1" applyFont="1" applyBorder="1" applyAlignment="1">
      <alignment horizontal="center" vertical="center" wrapText="1"/>
    </xf>
    <xf numFmtId="164" fontId="38" fillId="0" borderId="0" xfId="0" applyNumberFormat="1" applyFont="1"/>
    <xf numFmtId="164" fontId="27" fillId="0" borderId="6" xfId="0" applyNumberFormat="1" applyFont="1" applyBorder="1" applyAlignment="1">
      <alignment horizontal="center" vertical="center" wrapText="1"/>
    </xf>
    <xf numFmtId="164" fontId="27" fillId="7" borderId="6" xfId="0" applyNumberFormat="1" applyFont="1" applyFill="1" applyBorder="1" applyAlignment="1">
      <alignment horizontal="center" vertical="center" wrapText="1"/>
    </xf>
    <xf numFmtId="164" fontId="27" fillId="8" borderId="6" xfId="0" applyNumberFormat="1" applyFont="1" applyFill="1" applyBorder="1" applyAlignment="1">
      <alignment horizontal="center" vertical="center" wrapText="1"/>
    </xf>
    <xf numFmtId="164" fontId="46" fillId="0" borderId="6" xfId="0" applyNumberFormat="1" applyFont="1" applyBorder="1" applyAlignment="1">
      <alignment horizontal="center" vertical="center" wrapText="1"/>
    </xf>
    <xf numFmtId="0" fontId="46" fillId="0" borderId="6" xfId="0" applyFont="1" applyBorder="1" applyAlignment="1">
      <alignment horizontal="center" vertical="center" wrapText="1"/>
    </xf>
    <xf numFmtId="0" fontId="47" fillId="0" borderId="6" xfId="0" applyFont="1" applyBorder="1" applyAlignment="1">
      <alignment horizontal="center" vertical="center" wrapText="1"/>
    </xf>
    <xf numFmtId="0" fontId="46" fillId="3" borderId="6" xfId="0" applyFont="1" applyFill="1" applyBorder="1" applyAlignment="1">
      <alignment horizontal="center" vertical="center" wrapText="1"/>
    </xf>
    <xf numFmtId="49" fontId="28" fillId="0" borderId="1" xfId="0" applyNumberFormat="1" applyFont="1" applyBorder="1" applyAlignment="1">
      <alignment horizontal="center" vertical="top"/>
    </xf>
    <xf numFmtId="49" fontId="28" fillId="0" borderId="8" xfId="0" applyNumberFormat="1" applyFont="1" applyBorder="1" applyAlignment="1">
      <alignment horizontal="center" vertical="top"/>
    </xf>
    <xf numFmtId="164" fontId="47" fillId="0" borderId="6" xfId="0" applyNumberFormat="1" applyFont="1" applyBorder="1" applyAlignment="1">
      <alignment horizontal="center"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26" fillId="0" borderId="0" xfId="0" applyFont="1" applyAlignment="1">
      <alignment horizontal="left"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49" fontId="13" fillId="0" borderId="2"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21" fillId="3" borderId="2"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0" borderId="2"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3" fillId="0" borderId="2" xfId="0" applyNumberFormat="1" applyFont="1" applyBorder="1" applyAlignment="1">
      <alignment horizontal="center" vertical="center" wrapText="1"/>
    </xf>
    <xf numFmtId="0" fontId="15" fillId="3" borderId="12" xfId="0" applyFont="1" applyFill="1" applyBorder="1" applyAlignment="1">
      <alignment horizontal="center" wrapText="1"/>
    </xf>
    <xf numFmtId="0" fontId="0" fillId="0" borderId="12" xfId="0" applyBorder="1" applyAlignment="1">
      <alignment horizontal="center" wrapText="1"/>
    </xf>
    <xf numFmtId="0" fontId="7" fillId="0" borderId="2" xfId="0" applyFont="1" applyBorder="1" applyAlignment="1">
      <alignment horizontal="justify" vertical="center" wrapText="1"/>
    </xf>
    <xf numFmtId="0" fontId="0" fillId="0" borderId="11" xfId="0" applyBorder="1"/>
    <xf numFmtId="0" fontId="23" fillId="0" borderId="2" xfId="0" applyFont="1" applyBorder="1" applyAlignment="1">
      <alignment horizontal="justify" vertical="top"/>
    </xf>
    <xf numFmtId="0" fontId="15" fillId="0" borderId="11" xfId="0" applyFont="1" applyBorder="1" applyAlignment="1">
      <alignment horizontal="justify" vertical="top"/>
    </xf>
    <xf numFmtId="0" fontId="7" fillId="0" borderId="2" xfId="0" applyFont="1" applyBorder="1" applyAlignment="1">
      <alignment horizontal="justify" vertical="top" wrapText="1"/>
    </xf>
    <xf numFmtId="0" fontId="0" fillId="0" borderId="11" xfId="0" applyBorder="1" applyAlignment="1">
      <alignment horizontal="justify" vertical="top" wrapText="1"/>
    </xf>
    <xf numFmtId="0" fontId="0" fillId="0" borderId="3" xfId="0" applyBorder="1" applyAlignment="1">
      <alignment horizontal="justify" vertical="top"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13" fillId="0" borderId="11" xfId="0" applyFont="1" applyBorder="1" applyAlignment="1">
      <alignment horizontal="left" vertical="center"/>
    </xf>
    <xf numFmtId="0" fontId="13" fillId="0" borderId="3" xfId="0" applyFont="1" applyBorder="1" applyAlignment="1">
      <alignment horizontal="left" vertical="center"/>
    </xf>
    <xf numFmtId="49" fontId="21" fillId="0" borderId="2"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0" fontId="7" fillId="0" borderId="11" xfId="0" applyFont="1" applyBorder="1" applyAlignment="1">
      <alignment horizontal="justify" vertical="top" wrapText="1"/>
    </xf>
    <xf numFmtId="0" fontId="28" fillId="0" borderId="2" xfId="0" applyFont="1" applyBorder="1" applyAlignment="1">
      <alignment horizontal="left" vertical="center" wrapText="1"/>
    </xf>
    <xf numFmtId="0" fontId="28" fillId="0" borderId="11" xfId="0" applyFont="1" applyBorder="1" applyAlignment="1">
      <alignment horizontal="left" vertical="center" wrapText="1"/>
    </xf>
    <xf numFmtId="0" fontId="28" fillId="0" borderId="3" xfId="0" applyFont="1" applyBorder="1" applyAlignment="1">
      <alignment horizontal="left" vertical="center" wrapText="1"/>
    </xf>
    <xf numFmtId="0" fontId="11" fillId="0" borderId="0" xfId="0" applyFont="1" applyAlignment="1">
      <alignment horizontal="left" vertical="top"/>
    </xf>
  </cellXfs>
  <cellStyles count="4">
    <cellStyle name="Įprastas" xfId="0" builtinId="0"/>
    <cellStyle name="Įprastas 3" xfId="1"/>
    <cellStyle name="Įprastas 4" xfId="2"/>
    <cellStyle name="Įprastas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7"/>
  <sheetViews>
    <sheetView workbookViewId="0">
      <selection activeCell="G3" sqref="G3"/>
    </sheetView>
  </sheetViews>
  <sheetFormatPr defaultRowHeight="14.4" x14ac:dyDescent="0.3"/>
  <cols>
    <col min="1" max="1" width="19.33203125" customWidth="1"/>
    <col min="2" max="2" width="43.5546875" customWidth="1"/>
    <col min="3" max="5" width="13.33203125" customWidth="1"/>
  </cols>
  <sheetData>
    <row r="1" spans="1:5" ht="99" customHeight="1" x14ac:dyDescent="0.3">
      <c r="C1" s="282" t="s">
        <v>661</v>
      </c>
      <c r="D1" s="283"/>
      <c r="E1" s="283"/>
    </row>
    <row r="2" spans="1:5" ht="26.4" customHeight="1" x14ac:dyDescent="0.3">
      <c r="A2" s="284" t="s">
        <v>604</v>
      </c>
      <c r="B2" s="284"/>
      <c r="C2" s="284"/>
      <c r="D2" s="284"/>
      <c r="E2" s="284"/>
    </row>
    <row r="3" spans="1:5" ht="15.6" x14ac:dyDescent="0.3">
      <c r="A3" s="279" t="s">
        <v>605</v>
      </c>
      <c r="B3" s="279"/>
      <c r="C3" s="279"/>
      <c r="D3" s="279"/>
      <c r="E3" s="279"/>
    </row>
    <row r="4" spans="1:5" ht="16.2" thickBot="1" x14ac:dyDescent="0.35">
      <c r="A4" s="1"/>
      <c r="B4" s="1"/>
      <c r="C4" s="1"/>
      <c r="D4" s="1"/>
      <c r="E4" s="1"/>
    </row>
    <row r="5" spans="1:5" ht="34.799999999999997" thickBot="1" x14ac:dyDescent="0.35">
      <c r="A5" s="2" t="s">
        <v>0</v>
      </c>
      <c r="B5" s="3" t="s">
        <v>1</v>
      </c>
      <c r="C5" s="8" t="s">
        <v>24</v>
      </c>
      <c r="D5" s="8" t="s">
        <v>25</v>
      </c>
      <c r="E5" s="8" t="s">
        <v>26</v>
      </c>
    </row>
    <row r="6" spans="1:5" ht="15" thickBot="1" x14ac:dyDescent="0.35">
      <c r="A6" s="4">
        <v>1</v>
      </c>
      <c r="B6" s="5">
        <v>2</v>
      </c>
      <c r="C6" s="5">
        <v>3</v>
      </c>
      <c r="D6" s="5">
        <v>4</v>
      </c>
      <c r="E6" s="5">
        <v>5</v>
      </c>
    </row>
    <row r="7" spans="1:5" ht="15" thickBot="1" x14ac:dyDescent="0.35">
      <c r="A7" s="6"/>
      <c r="B7" s="200" t="s">
        <v>85</v>
      </c>
      <c r="C7" s="7"/>
      <c r="D7" s="7"/>
      <c r="E7" s="7"/>
    </row>
    <row r="8" spans="1:5" ht="16.2" customHeight="1" thickBot="1" x14ac:dyDescent="0.35">
      <c r="A8" s="266" t="s">
        <v>20</v>
      </c>
      <c r="B8" s="267"/>
      <c r="C8" s="71">
        <f>C10+C13+C23</f>
        <v>12298</v>
      </c>
      <c r="D8" s="13">
        <f t="shared" ref="D8:E8" si="0">D10+D13+D23</f>
        <v>12852.8</v>
      </c>
      <c r="E8" s="13">
        <f t="shared" si="0"/>
        <v>13434.2</v>
      </c>
    </row>
    <row r="9" spans="1:5" x14ac:dyDescent="0.3">
      <c r="A9" s="275" t="s">
        <v>2</v>
      </c>
      <c r="B9" s="276"/>
      <c r="C9" s="12"/>
      <c r="D9" s="12"/>
      <c r="E9" s="12"/>
    </row>
    <row r="10" spans="1:5" ht="16.2" customHeight="1" thickBot="1" x14ac:dyDescent="0.35">
      <c r="A10" s="277" t="s">
        <v>8</v>
      </c>
      <c r="B10" s="278"/>
      <c r="C10" s="6">
        <f>C11+C12</f>
        <v>11538.2</v>
      </c>
      <c r="D10" s="74">
        <f t="shared" ref="D10:E10" si="1">D11+D12</f>
        <v>12152.5</v>
      </c>
      <c r="E10" s="6">
        <f t="shared" si="1"/>
        <v>12795.2</v>
      </c>
    </row>
    <row r="11" spans="1:5" ht="16.2" customHeight="1" thickBot="1" x14ac:dyDescent="0.35">
      <c r="A11" s="262" t="s">
        <v>86</v>
      </c>
      <c r="B11" s="263"/>
      <c r="C11" s="25">
        <v>11538.2</v>
      </c>
      <c r="D11" s="73">
        <v>12152.5</v>
      </c>
      <c r="E11" s="25">
        <v>12795.2</v>
      </c>
    </row>
    <row r="12" spans="1:5" ht="16.2" customHeight="1" thickBot="1" x14ac:dyDescent="0.35">
      <c r="A12" s="262" t="s">
        <v>7</v>
      </c>
      <c r="B12" s="263"/>
      <c r="C12" s="25"/>
      <c r="D12" s="7"/>
      <c r="E12" s="7"/>
    </row>
    <row r="13" spans="1:5" ht="16.2" customHeight="1" thickBot="1" x14ac:dyDescent="0.35">
      <c r="A13" s="262" t="s">
        <v>9</v>
      </c>
      <c r="B13" s="263"/>
      <c r="C13" s="7">
        <f>C14+C15+C16+C17+C18+C19</f>
        <v>759.80000000000007</v>
      </c>
      <c r="D13" s="72">
        <f t="shared" ref="D13:E13" si="2">D14+D15+D16+D17+D18+D19</f>
        <v>700.3</v>
      </c>
      <c r="E13" s="72">
        <f t="shared" si="2"/>
        <v>639</v>
      </c>
    </row>
    <row r="14" spans="1:5" ht="16.2" customHeight="1" thickBot="1" x14ac:dyDescent="0.35">
      <c r="A14" s="262" t="s">
        <v>10</v>
      </c>
      <c r="B14" s="263"/>
      <c r="C14" s="255">
        <v>82.2</v>
      </c>
      <c r="D14" s="195"/>
      <c r="E14" s="195"/>
    </row>
    <row r="15" spans="1:5" ht="31.95" customHeight="1" thickBot="1" x14ac:dyDescent="0.35">
      <c r="A15" s="262" t="s">
        <v>11</v>
      </c>
      <c r="B15" s="263"/>
      <c r="C15" s="256">
        <v>677.6</v>
      </c>
      <c r="D15" s="171">
        <v>700.3</v>
      </c>
      <c r="E15" s="171">
        <v>639</v>
      </c>
    </row>
    <row r="16" spans="1:5" ht="25.95" customHeight="1" thickBot="1" x14ac:dyDescent="0.35">
      <c r="A16" s="262" t="s">
        <v>12</v>
      </c>
      <c r="B16" s="263"/>
      <c r="C16" s="156"/>
      <c r="D16" s="174"/>
      <c r="E16" s="174"/>
    </row>
    <row r="17" spans="1:5" ht="23.4" customHeight="1" thickBot="1" x14ac:dyDescent="0.35">
      <c r="A17" s="262" t="s">
        <v>13</v>
      </c>
      <c r="B17" s="263"/>
      <c r="C17" s="156"/>
      <c r="D17" s="174"/>
      <c r="E17" s="174"/>
    </row>
    <row r="18" spans="1:5" ht="26.4" customHeight="1" thickBot="1" x14ac:dyDescent="0.35">
      <c r="A18" s="262" t="s">
        <v>14</v>
      </c>
      <c r="B18" s="263"/>
      <c r="C18" s="156"/>
      <c r="D18" s="174"/>
      <c r="E18" s="174"/>
    </row>
    <row r="19" spans="1:5" ht="16.2" customHeight="1" thickBot="1" x14ac:dyDescent="0.35">
      <c r="A19" s="264" t="s">
        <v>15</v>
      </c>
      <c r="B19" s="265"/>
      <c r="C19" s="156"/>
      <c r="D19" s="174"/>
      <c r="E19" s="174"/>
    </row>
    <row r="20" spans="1:5" ht="16.2" customHeight="1" thickBot="1" x14ac:dyDescent="0.35">
      <c r="A20" s="264" t="s">
        <v>16</v>
      </c>
      <c r="B20" s="265"/>
      <c r="C20" s="174"/>
      <c r="D20" s="174"/>
      <c r="E20" s="174"/>
    </row>
    <row r="21" spans="1:5" ht="16.2" customHeight="1" thickBot="1" x14ac:dyDescent="0.35">
      <c r="A21" s="264" t="s">
        <v>17</v>
      </c>
      <c r="B21" s="265"/>
      <c r="C21" s="174"/>
      <c r="D21" s="174"/>
      <c r="E21" s="174"/>
    </row>
    <row r="22" spans="1:5" ht="15" thickBot="1" x14ac:dyDescent="0.35">
      <c r="A22" s="264" t="s">
        <v>18</v>
      </c>
      <c r="B22" s="265"/>
      <c r="C22" s="174"/>
      <c r="D22" s="174"/>
      <c r="E22" s="174"/>
    </row>
    <row r="23" spans="1:5" ht="16.2" customHeight="1" thickBot="1" x14ac:dyDescent="0.35">
      <c r="A23" s="264" t="s">
        <v>87</v>
      </c>
      <c r="B23" s="265"/>
      <c r="C23" s="156">
        <f>C24+C25</f>
        <v>0</v>
      </c>
      <c r="D23" s="174"/>
      <c r="E23" s="174"/>
    </row>
    <row r="24" spans="1:5" ht="16.2" customHeight="1" thickBot="1" x14ac:dyDescent="0.35">
      <c r="A24" s="262" t="s">
        <v>88</v>
      </c>
      <c r="B24" s="263"/>
      <c r="C24" s="156"/>
      <c r="D24" s="174"/>
      <c r="E24" s="174"/>
    </row>
    <row r="25" spans="1:5" ht="16.2" customHeight="1" thickBot="1" x14ac:dyDescent="0.35">
      <c r="A25" s="262" t="s">
        <v>89</v>
      </c>
      <c r="B25" s="263"/>
      <c r="C25" s="156"/>
      <c r="D25" s="174"/>
      <c r="E25" s="174"/>
    </row>
    <row r="26" spans="1:5" ht="27" customHeight="1" thickBot="1" x14ac:dyDescent="0.35">
      <c r="A26" s="266" t="s">
        <v>19</v>
      </c>
      <c r="B26" s="268"/>
      <c r="C26" s="13">
        <f>C27*1</f>
        <v>0</v>
      </c>
      <c r="D26" s="13">
        <f t="shared" ref="D26:E26" si="3">D27*1</f>
        <v>0</v>
      </c>
      <c r="E26" s="13">
        <f t="shared" si="3"/>
        <v>0</v>
      </c>
    </row>
    <row r="27" spans="1:5" ht="18.600000000000001" customHeight="1" thickBot="1" x14ac:dyDescent="0.35">
      <c r="A27" s="269" t="s">
        <v>21</v>
      </c>
      <c r="B27" s="270"/>
      <c r="C27" s="26"/>
      <c r="D27" s="14"/>
      <c r="E27" s="14"/>
    </row>
    <row r="28" spans="1:5" ht="18.600000000000001" customHeight="1" thickBot="1" x14ac:dyDescent="0.35">
      <c r="A28" s="271" t="s">
        <v>549</v>
      </c>
      <c r="B28" s="272"/>
      <c r="C28" s="26"/>
      <c r="D28" s="14"/>
      <c r="E28" s="14"/>
    </row>
    <row r="29" spans="1:5" ht="16.2" customHeight="1" thickBot="1" x14ac:dyDescent="0.35">
      <c r="A29" s="266" t="s">
        <v>22</v>
      </c>
      <c r="B29" s="267"/>
      <c r="C29" s="13">
        <f>C8+C26</f>
        <v>12298</v>
      </c>
      <c r="D29" s="13">
        <f t="shared" ref="D29:E29" si="4">D8+D26</f>
        <v>12852.8</v>
      </c>
      <c r="E29" s="13">
        <f t="shared" si="4"/>
        <v>13434.2</v>
      </c>
    </row>
    <row r="30" spans="1:5" ht="24" customHeight="1" thickBot="1" x14ac:dyDescent="0.35">
      <c r="A30" s="264" t="s">
        <v>3</v>
      </c>
      <c r="B30" s="265"/>
      <c r="C30" s="7"/>
      <c r="D30" s="7"/>
      <c r="E30" s="7"/>
    </row>
    <row r="31" spans="1:5" ht="26.4" customHeight="1" thickBot="1" x14ac:dyDescent="0.35">
      <c r="A31" s="264" t="s">
        <v>4</v>
      </c>
      <c r="B31" s="265"/>
      <c r="C31" s="72">
        <v>-1277</v>
      </c>
      <c r="D31" s="7">
        <f>D29-C29</f>
        <v>554.79999999999927</v>
      </c>
      <c r="E31" s="7">
        <f>E29-D29</f>
        <v>581.40000000000146</v>
      </c>
    </row>
    <row r="32" spans="1:5" ht="16.2" thickBot="1" x14ac:dyDescent="0.35">
      <c r="A32" s="1"/>
      <c r="B32" s="1"/>
      <c r="C32" s="1"/>
      <c r="D32" s="1"/>
      <c r="E32" s="1"/>
    </row>
    <row r="33" spans="1:5" ht="34.799999999999997" thickBot="1" x14ac:dyDescent="0.35">
      <c r="A33" s="2" t="s">
        <v>0</v>
      </c>
      <c r="B33" s="3" t="s">
        <v>1</v>
      </c>
      <c r="C33" s="8" t="s">
        <v>24</v>
      </c>
      <c r="D33" s="8" t="s">
        <v>25</v>
      </c>
      <c r="E33" s="8" t="s">
        <v>26</v>
      </c>
    </row>
    <row r="34" spans="1:5" ht="15" thickBot="1" x14ac:dyDescent="0.35">
      <c r="A34" s="4">
        <v>1</v>
      </c>
      <c r="B34" s="5">
        <v>2</v>
      </c>
      <c r="C34" s="5">
        <v>3</v>
      </c>
      <c r="D34" s="5">
        <v>4</v>
      </c>
      <c r="E34" s="5">
        <v>5</v>
      </c>
    </row>
    <row r="35" spans="1:5" ht="15" thickBot="1" x14ac:dyDescent="0.35">
      <c r="A35" s="6"/>
      <c r="B35" s="200" t="s">
        <v>552</v>
      </c>
      <c r="C35" s="7"/>
      <c r="D35" s="7"/>
      <c r="E35" s="7"/>
    </row>
    <row r="36" spans="1:5" ht="18.600000000000001" customHeight="1" thickBot="1" x14ac:dyDescent="0.35">
      <c r="A36" s="266" t="s">
        <v>20</v>
      </c>
      <c r="B36" s="267"/>
      <c r="C36" s="71">
        <f>C38+C41+C48+C49+C50+C51+C54</f>
        <v>30235.4</v>
      </c>
      <c r="D36" s="71">
        <f t="shared" ref="D36:E36" si="5">D38+D41+D48+D49+D50+D51</f>
        <v>24697</v>
      </c>
      <c r="E36" s="71">
        <f t="shared" si="5"/>
        <v>6841.6</v>
      </c>
    </row>
    <row r="37" spans="1:5" x14ac:dyDescent="0.3">
      <c r="A37" s="275" t="s">
        <v>2</v>
      </c>
      <c r="B37" s="276"/>
      <c r="C37" s="133"/>
      <c r="D37" s="133"/>
      <c r="E37" s="133"/>
    </row>
    <row r="38" spans="1:5" ht="24.6" customHeight="1" thickBot="1" x14ac:dyDescent="0.35">
      <c r="A38" s="277" t="s">
        <v>8</v>
      </c>
      <c r="B38" s="278"/>
      <c r="C38" s="74">
        <f>C39+C40</f>
        <v>1240</v>
      </c>
      <c r="D38" s="74">
        <f t="shared" ref="D38:E38" si="6">D39+D40</f>
        <v>13682.1</v>
      </c>
      <c r="E38" s="74">
        <f t="shared" si="6"/>
        <v>479</v>
      </c>
    </row>
    <row r="39" spans="1:5" ht="24.6" customHeight="1" thickBot="1" x14ac:dyDescent="0.35">
      <c r="A39" s="262" t="s">
        <v>86</v>
      </c>
      <c r="B39" s="263"/>
      <c r="C39" s="73">
        <v>1240</v>
      </c>
      <c r="D39" s="73">
        <v>13682.1</v>
      </c>
      <c r="E39" s="73">
        <v>479</v>
      </c>
    </row>
    <row r="40" spans="1:5" ht="15" thickBot="1" x14ac:dyDescent="0.35">
      <c r="A40" s="262" t="s">
        <v>7</v>
      </c>
      <c r="B40" s="263"/>
      <c r="C40" s="73"/>
      <c r="D40" s="72"/>
      <c r="E40" s="72"/>
    </row>
    <row r="41" spans="1:5" ht="18.600000000000001" customHeight="1" thickBot="1" x14ac:dyDescent="0.35">
      <c r="A41" s="262" t="s">
        <v>9</v>
      </c>
      <c r="B41" s="263"/>
      <c r="C41" s="72">
        <f>C42+C43+C44+C45+C46+C47</f>
        <v>4989</v>
      </c>
      <c r="D41" s="72">
        <f t="shared" ref="D41:E41" si="7">D42+D43+D44+D45+D46+D47</f>
        <v>6080</v>
      </c>
      <c r="E41" s="72">
        <f t="shared" si="7"/>
        <v>0</v>
      </c>
    </row>
    <row r="42" spans="1:5" ht="21.6" customHeight="1" thickBot="1" x14ac:dyDescent="0.35">
      <c r="A42" s="262" t="s">
        <v>10</v>
      </c>
      <c r="B42" s="263"/>
      <c r="C42" s="73"/>
      <c r="D42" s="72"/>
      <c r="E42" s="72"/>
    </row>
    <row r="43" spans="1:5" ht="28.2" customHeight="1" thickBot="1" x14ac:dyDescent="0.35">
      <c r="A43" s="262" t="s">
        <v>11</v>
      </c>
      <c r="B43" s="263"/>
      <c r="C43" s="73"/>
      <c r="D43" s="72"/>
      <c r="E43" s="72"/>
    </row>
    <row r="44" spans="1:5" ht="27" customHeight="1" thickBot="1" x14ac:dyDescent="0.35">
      <c r="A44" s="262" t="s">
        <v>12</v>
      </c>
      <c r="B44" s="263"/>
      <c r="C44" s="73"/>
      <c r="D44" s="72"/>
      <c r="E44" s="72"/>
    </row>
    <row r="45" spans="1:5" ht="22.95" customHeight="1" thickBot="1" x14ac:dyDescent="0.35">
      <c r="A45" s="262" t="s">
        <v>13</v>
      </c>
      <c r="B45" s="263"/>
      <c r="C45" s="73"/>
      <c r="D45" s="72"/>
      <c r="E45" s="72"/>
    </row>
    <row r="46" spans="1:5" ht="30" customHeight="1" thickBot="1" x14ac:dyDescent="0.35">
      <c r="A46" s="262" t="s">
        <v>14</v>
      </c>
      <c r="B46" s="263"/>
      <c r="C46" s="73"/>
      <c r="D46" s="72"/>
      <c r="E46" s="72"/>
    </row>
    <row r="47" spans="1:5" ht="15" thickBot="1" x14ac:dyDescent="0.35">
      <c r="A47" s="264" t="s">
        <v>15</v>
      </c>
      <c r="B47" s="265"/>
      <c r="C47" s="255">
        <v>4989</v>
      </c>
      <c r="D47" s="73">
        <v>6080</v>
      </c>
      <c r="E47" s="73">
        <v>0</v>
      </c>
    </row>
    <row r="48" spans="1:5" ht="23.4" customHeight="1" thickBot="1" x14ac:dyDescent="0.35">
      <c r="A48" s="264" t="s">
        <v>16</v>
      </c>
      <c r="B48" s="265"/>
      <c r="C48" s="195"/>
      <c r="D48" s="72"/>
      <c r="E48" s="72"/>
    </row>
    <row r="49" spans="1:5" ht="19.95" customHeight="1" thickBot="1" x14ac:dyDescent="0.35">
      <c r="A49" s="264" t="s">
        <v>17</v>
      </c>
      <c r="B49" s="265"/>
      <c r="C49" s="255">
        <v>7704.1</v>
      </c>
      <c r="D49" s="171">
        <v>3963.7</v>
      </c>
      <c r="E49" s="171">
        <v>2292.6</v>
      </c>
    </row>
    <row r="50" spans="1:5" ht="15" thickBot="1" x14ac:dyDescent="0.35">
      <c r="A50" s="264" t="s">
        <v>18</v>
      </c>
      <c r="B50" s="265"/>
      <c r="C50" s="171">
        <v>8103.5</v>
      </c>
      <c r="D50" s="195"/>
      <c r="E50" s="195"/>
    </row>
    <row r="51" spans="1:5" ht="15" thickBot="1" x14ac:dyDescent="0.35">
      <c r="A51" s="264" t="s">
        <v>87</v>
      </c>
      <c r="B51" s="265"/>
      <c r="C51" s="195">
        <f>C52+C53</f>
        <v>6808.4</v>
      </c>
      <c r="D51" s="195">
        <f t="shared" ref="D51:E51" si="8">D52+D53</f>
        <v>971.2</v>
      </c>
      <c r="E51" s="195">
        <f t="shared" si="8"/>
        <v>4070</v>
      </c>
    </row>
    <row r="52" spans="1:5" ht="15" thickBot="1" x14ac:dyDescent="0.35">
      <c r="A52" s="262" t="s">
        <v>88</v>
      </c>
      <c r="B52" s="263"/>
      <c r="C52" s="255">
        <v>6808.4</v>
      </c>
      <c r="D52" s="171">
        <v>971.2</v>
      </c>
      <c r="E52" s="171">
        <v>4070</v>
      </c>
    </row>
    <row r="53" spans="1:5" ht="24.6" customHeight="1" thickBot="1" x14ac:dyDescent="0.35">
      <c r="A53" s="262" t="s">
        <v>89</v>
      </c>
      <c r="B53" s="263"/>
      <c r="C53" s="171"/>
      <c r="D53" s="195"/>
      <c r="E53" s="195"/>
    </row>
    <row r="54" spans="1:5" ht="24.6" customHeight="1" thickBot="1" x14ac:dyDescent="0.35">
      <c r="A54" s="262" t="s">
        <v>663</v>
      </c>
      <c r="B54" s="263"/>
      <c r="C54" s="255">
        <v>1390.4</v>
      </c>
      <c r="D54" s="195"/>
      <c r="E54" s="195"/>
    </row>
    <row r="55" spans="1:5" ht="24.6" customHeight="1" thickBot="1" x14ac:dyDescent="0.35">
      <c r="A55" s="266" t="s">
        <v>19</v>
      </c>
      <c r="B55" s="268"/>
      <c r="C55" s="199">
        <f>C56*1</f>
        <v>0</v>
      </c>
      <c r="D55" s="199">
        <f t="shared" ref="D55:E55" si="9">D56*1</f>
        <v>0</v>
      </c>
      <c r="E55" s="199">
        <f t="shared" si="9"/>
        <v>0</v>
      </c>
    </row>
    <row r="56" spans="1:5" ht="17.399999999999999" customHeight="1" thickBot="1" x14ac:dyDescent="0.35">
      <c r="A56" s="269" t="s">
        <v>21</v>
      </c>
      <c r="B56" s="270"/>
      <c r="C56" s="26"/>
      <c r="D56" s="14"/>
      <c r="E56" s="14"/>
    </row>
    <row r="57" spans="1:5" ht="15" thickBot="1" x14ac:dyDescent="0.35">
      <c r="A57" s="271" t="s">
        <v>549</v>
      </c>
      <c r="B57" s="272"/>
      <c r="C57" s="26"/>
      <c r="D57" s="14"/>
      <c r="E57" s="14"/>
    </row>
    <row r="58" spans="1:5" ht="15" thickBot="1" x14ac:dyDescent="0.35">
      <c r="A58" s="266" t="s">
        <v>22</v>
      </c>
      <c r="B58" s="267"/>
      <c r="C58" s="71">
        <f>C36+C55</f>
        <v>30235.4</v>
      </c>
      <c r="D58" s="71">
        <f t="shared" ref="D58:E58" si="10">D36+D55</f>
        <v>24697</v>
      </c>
      <c r="E58" s="71">
        <f t="shared" si="10"/>
        <v>6841.6</v>
      </c>
    </row>
    <row r="59" spans="1:5" ht="23.4" customHeight="1" thickBot="1" x14ac:dyDescent="0.35">
      <c r="A59" s="264" t="s">
        <v>3</v>
      </c>
      <c r="B59" s="265"/>
      <c r="C59" s="7"/>
      <c r="D59" s="171">
        <v>2550</v>
      </c>
      <c r="E59" s="171">
        <v>2550</v>
      </c>
    </row>
    <row r="60" spans="1:5" ht="27" customHeight="1" thickBot="1" x14ac:dyDescent="0.35">
      <c r="A60" s="264" t="s">
        <v>4</v>
      </c>
      <c r="B60" s="265"/>
      <c r="C60" s="7">
        <v>-1592.4</v>
      </c>
      <c r="D60" s="72">
        <f>D58-C58</f>
        <v>-5538.4000000000015</v>
      </c>
      <c r="E60" s="72">
        <f>E58-D58</f>
        <v>-17855.400000000001</v>
      </c>
    </row>
    <row r="61" spans="1:5" ht="27" customHeight="1" thickBot="1" x14ac:dyDescent="0.35">
      <c r="A61" s="273" t="s">
        <v>582</v>
      </c>
      <c r="B61" s="274"/>
      <c r="C61" s="134">
        <f>C58-C51</f>
        <v>23427</v>
      </c>
      <c r="D61" s="134">
        <f t="shared" ref="D61:E61" si="11">D58-D51</f>
        <v>23725.8</v>
      </c>
      <c r="E61" s="134">
        <f t="shared" si="11"/>
        <v>2771.6000000000004</v>
      </c>
    </row>
    <row r="62" spans="1:5" ht="16.2" thickBot="1" x14ac:dyDescent="0.35">
      <c r="A62" s="1"/>
      <c r="B62" s="1"/>
      <c r="C62" s="1"/>
      <c r="D62" s="1"/>
      <c r="E62" s="1"/>
    </row>
    <row r="63" spans="1:5" ht="34.799999999999997" thickBot="1" x14ac:dyDescent="0.35">
      <c r="A63" s="2" t="s">
        <v>0</v>
      </c>
      <c r="B63" s="3" t="s">
        <v>1</v>
      </c>
      <c r="C63" s="8" t="s">
        <v>24</v>
      </c>
      <c r="D63" s="8" t="s">
        <v>25</v>
      </c>
      <c r="E63" s="8" t="s">
        <v>26</v>
      </c>
    </row>
    <row r="64" spans="1:5" ht="15" thickBot="1" x14ac:dyDescent="0.35">
      <c r="A64" s="4">
        <v>1</v>
      </c>
      <c r="B64" s="5">
        <v>2</v>
      </c>
      <c r="C64" s="5">
        <v>3</v>
      </c>
      <c r="D64" s="5">
        <v>4</v>
      </c>
      <c r="E64" s="5">
        <v>5</v>
      </c>
    </row>
    <row r="65" spans="1:5" ht="15" thickBot="1" x14ac:dyDescent="0.35">
      <c r="A65" s="6"/>
      <c r="B65" s="200" t="s">
        <v>553</v>
      </c>
      <c r="C65" s="7"/>
      <c r="D65" s="7"/>
      <c r="E65" s="7"/>
    </row>
    <row r="66" spans="1:5" ht="16.2" customHeight="1" thickBot="1" x14ac:dyDescent="0.35">
      <c r="A66" s="266" t="s">
        <v>20</v>
      </c>
      <c r="B66" s="267"/>
      <c r="C66" s="71">
        <f>C68+C71+C81</f>
        <v>651</v>
      </c>
      <c r="D66" s="71">
        <f t="shared" ref="D66:E66" si="12">D68+D71+D81</f>
        <v>337</v>
      </c>
      <c r="E66" s="71">
        <f t="shared" si="12"/>
        <v>353</v>
      </c>
    </row>
    <row r="67" spans="1:5" x14ac:dyDescent="0.3">
      <c r="A67" s="275" t="s">
        <v>2</v>
      </c>
      <c r="B67" s="276"/>
      <c r="C67" s="12"/>
      <c r="D67" s="12"/>
      <c r="E67" s="12"/>
    </row>
    <row r="68" spans="1:5" ht="16.2" customHeight="1" thickBot="1" x14ac:dyDescent="0.35">
      <c r="A68" s="277" t="s">
        <v>8</v>
      </c>
      <c r="B68" s="278"/>
      <c r="C68" s="6">
        <f>C69+C70</f>
        <v>320.5</v>
      </c>
      <c r="D68" s="74">
        <f t="shared" ref="D68:E68" si="13">D69+D70</f>
        <v>337</v>
      </c>
      <c r="E68" s="74">
        <f t="shared" si="13"/>
        <v>353</v>
      </c>
    </row>
    <row r="69" spans="1:5" ht="16.2" customHeight="1" thickBot="1" x14ac:dyDescent="0.35">
      <c r="A69" s="262" t="s">
        <v>86</v>
      </c>
      <c r="B69" s="263"/>
      <c r="C69" s="25">
        <v>320.5</v>
      </c>
      <c r="D69" s="73">
        <v>337</v>
      </c>
      <c r="E69" s="73">
        <v>353</v>
      </c>
    </row>
    <row r="70" spans="1:5" ht="16.2" customHeight="1" thickBot="1" x14ac:dyDescent="0.35">
      <c r="A70" s="262" t="s">
        <v>7</v>
      </c>
      <c r="B70" s="263"/>
      <c r="C70" s="25"/>
      <c r="D70" s="7"/>
      <c r="E70" s="7"/>
    </row>
    <row r="71" spans="1:5" ht="16.2" customHeight="1" thickBot="1" x14ac:dyDescent="0.35">
      <c r="A71" s="262" t="s">
        <v>9</v>
      </c>
      <c r="B71" s="263"/>
      <c r="C71" s="7">
        <f>C72+C73+C74+C75+C76+C77</f>
        <v>0</v>
      </c>
      <c r="D71" s="7">
        <f t="shared" ref="D71:E71" si="14">D72+D73+D74+D75+D76+D77</f>
        <v>0</v>
      </c>
      <c r="E71" s="7">
        <f t="shared" si="14"/>
        <v>0</v>
      </c>
    </row>
    <row r="72" spans="1:5" ht="16.2" customHeight="1" thickBot="1" x14ac:dyDescent="0.35">
      <c r="A72" s="262" t="s">
        <v>10</v>
      </c>
      <c r="B72" s="263"/>
      <c r="C72" s="25"/>
      <c r="D72" s="7"/>
      <c r="E72" s="7"/>
    </row>
    <row r="73" spans="1:5" ht="25.2" customHeight="1" thickBot="1" x14ac:dyDescent="0.35">
      <c r="A73" s="262" t="s">
        <v>11</v>
      </c>
      <c r="B73" s="263"/>
      <c r="C73" s="25"/>
      <c r="D73" s="7"/>
      <c r="E73" s="7"/>
    </row>
    <row r="74" spans="1:5" ht="25.95" customHeight="1" thickBot="1" x14ac:dyDescent="0.35">
      <c r="A74" s="262" t="s">
        <v>12</v>
      </c>
      <c r="B74" s="263"/>
      <c r="C74" s="25"/>
      <c r="D74" s="7"/>
      <c r="E74" s="7"/>
    </row>
    <row r="75" spans="1:5" ht="21.6" customHeight="1" thickBot="1" x14ac:dyDescent="0.35">
      <c r="A75" s="262" t="s">
        <v>13</v>
      </c>
      <c r="B75" s="263"/>
      <c r="C75" s="25"/>
      <c r="D75" s="7"/>
      <c r="E75" s="7"/>
    </row>
    <row r="76" spans="1:5" ht="27" customHeight="1" thickBot="1" x14ac:dyDescent="0.35">
      <c r="A76" s="262" t="s">
        <v>14</v>
      </c>
      <c r="B76" s="263"/>
      <c r="C76" s="25"/>
      <c r="D76" s="7"/>
      <c r="E76" s="7"/>
    </row>
    <row r="77" spans="1:5" ht="16.2" customHeight="1" thickBot="1" x14ac:dyDescent="0.35">
      <c r="A77" s="264" t="s">
        <v>15</v>
      </c>
      <c r="B77" s="265"/>
      <c r="C77" s="25"/>
      <c r="D77" s="7"/>
      <c r="E77" s="7"/>
    </row>
    <row r="78" spans="1:5" ht="16.2" customHeight="1" thickBot="1" x14ac:dyDescent="0.35">
      <c r="A78" s="264" t="s">
        <v>16</v>
      </c>
      <c r="B78" s="265"/>
      <c r="C78" s="7"/>
      <c r="D78" s="7"/>
      <c r="E78" s="7"/>
    </row>
    <row r="79" spans="1:5" ht="16.2" customHeight="1" thickBot="1" x14ac:dyDescent="0.35">
      <c r="A79" s="264" t="s">
        <v>17</v>
      </c>
      <c r="B79" s="265"/>
      <c r="C79" s="7"/>
      <c r="D79" s="7"/>
      <c r="E79" s="7"/>
    </row>
    <row r="80" spans="1:5" ht="15" thickBot="1" x14ac:dyDescent="0.35">
      <c r="A80" s="264" t="s">
        <v>18</v>
      </c>
      <c r="B80" s="265"/>
      <c r="C80" s="7"/>
      <c r="D80" s="7"/>
      <c r="E80" s="7"/>
    </row>
    <row r="81" spans="1:5" ht="16.2" customHeight="1" thickBot="1" x14ac:dyDescent="0.35">
      <c r="A81" s="264" t="s">
        <v>87</v>
      </c>
      <c r="B81" s="265"/>
      <c r="C81" s="7">
        <f>C82+C83</f>
        <v>330.5</v>
      </c>
      <c r="D81" s="72">
        <f t="shared" ref="D81:E81" si="15">D82+D83</f>
        <v>0</v>
      </c>
      <c r="E81" s="72">
        <f t="shared" si="15"/>
        <v>0</v>
      </c>
    </row>
    <row r="82" spans="1:5" ht="16.2" customHeight="1" thickBot="1" x14ac:dyDescent="0.35">
      <c r="A82" s="262" t="s">
        <v>88</v>
      </c>
      <c r="B82" s="263"/>
      <c r="C82" s="25">
        <v>330.5</v>
      </c>
      <c r="D82" s="73"/>
      <c r="E82" s="73"/>
    </row>
    <row r="83" spans="1:5" ht="18.600000000000001" customHeight="1" thickBot="1" x14ac:dyDescent="0.35">
      <c r="A83" s="262" t="s">
        <v>89</v>
      </c>
      <c r="B83" s="263"/>
      <c r="C83" s="25"/>
      <c r="D83" s="7"/>
      <c r="E83" s="7"/>
    </row>
    <row r="84" spans="1:5" ht="25.2" customHeight="1" thickBot="1" x14ac:dyDescent="0.35">
      <c r="A84" s="266" t="s">
        <v>19</v>
      </c>
      <c r="B84" s="268"/>
      <c r="C84" s="13">
        <f>C85*1</f>
        <v>0</v>
      </c>
      <c r="D84" s="13">
        <f t="shared" ref="D84:E84" si="16">D85*1</f>
        <v>0</v>
      </c>
      <c r="E84" s="13">
        <f t="shared" si="16"/>
        <v>0</v>
      </c>
    </row>
    <row r="85" spans="1:5" ht="24.6" customHeight="1" thickBot="1" x14ac:dyDescent="0.35">
      <c r="A85" s="269" t="s">
        <v>21</v>
      </c>
      <c r="B85" s="270"/>
      <c r="C85" s="26"/>
      <c r="D85" s="14"/>
      <c r="E85" s="14"/>
    </row>
    <row r="86" spans="1:5" ht="19.2" customHeight="1" thickBot="1" x14ac:dyDescent="0.35">
      <c r="A86" s="271" t="s">
        <v>549</v>
      </c>
      <c r="B86" s="272"/>
      <c r="C86" s="26"/>
      <c r="D86" s="14"/>
      <c r="E86" s="14"/>
    </row>
    <row r="87" spans="1:5" ht="16.2" customHeight="1" thickBot="1" x14ac:dyDescent="0.35">
      <c r="A87" s="266" t="s">
        <v>22</v>
      </c>
      <c r="B87" s="267"/>
      <c r="C87" s="71">
        <f>C66+C84</f>
        <v>651</v>
      </c>
      <c r="D87" s="71">
        <f t="shared" ref="D87:E87" si="17">D66+D84</f>
        <v>337</v>
      </c>
      <c r="E87" s="71">
        <f t="shared" si="17"/>
        <v>353</v>
      </c>
    </row>
    <row r="88" spans="1:5" ht="19.95" customHeight="1" thickBot="1" x14ac:dyDescent="0.35">
      <c r="A88" s="264" t="s">
        <v>3</v>
      </c>
      <c r="B88" s="265"/>
      <c r="C88" s="7"/>
      <c r="D88" s="7"/>
      <c r="E88" s="7"/>
    </row>
    <row r="89" spans="1:5" ht="24.6" customHeight="1" thickBot="1" x14ac:dyDescent="0.35">
      <c r="A89" s="264" t="s">
        <v>4</v>
      </c>
      <c r="B89" s="265"/>
      <c r="C89" s="7">
        <v>-55.7</v>
      </c>
      <c r="D89" s="72">
        <f>D87-C87</f>
        <v>-314</v>
      </c>
      <c r="E89" s="72">
        <f>E87-D87</f>
        <v>16</v>
      </c>
    </row>
    <row r="90" spans="1:5" ht="16.2" thickBot="1" x14ac:dyDescent="0.35">
      <c r="A90" s="1"/>
      <c r="B90" s="1"/>
      <c r="C90" s="1"/>
      <c r="D90" s="1"/>
      <c r="E90" s="1"/>
    </row>
    <row r="91" spans="1:5" ht="34.799999999999997" thickBot="1" x14ac:dyDescent="0.35">
      <c r="A91" s="2" t="s">
        <v>0</v>
      </c>
      <c r="B91" s="3" t="s">
        <v>1</v>
      </c>
      <c r="C91" s="8" t="s">
        <v>24</v>
      </c>
      <c r="D91" s="8" t="s">
        <v>25</v>
      </c>
      <c r="E91" s="8" t="s">
        <v>26</v>
      </c>
    </row>
    <row r="92" spans="1:5" ht="15" thickBot="1" x14ac:dyDescent="0.35">
      <c r="A92" s="4">
        <v>1</v>
      </c>
      <c r="B92" s="5">
        <v>2</v>
      </c>
      <c r="C92" s="5">
        <v>3</v>
      </c>
      <c r="D92" s="5">
        <v>4</v>
      </c>
      <c r="E92" s="5">
        <v>5</v>
      </c>
    </row>
    <row r="93" spans="1:5" ht="15" thickBot="1" x14ac:dyDescent="0.35">
      <c r="A93" s="6"/>
      <c r="B93" s="200" t="s">
        <v>590</v>
      </c>
      <c r="C93" s="7"/>
      <c r="D93" s="7"/>
      <c r="E93" s="7"/>
    </row>
    <row r="94" spans="1:5" ht="16.2" customHeight="1" thickBot="1" x14ac:dyDescent="0.35">
      <c r="A94" s="266" t="s">
        <v>20</v>
      </c>
      <c r="B94" s="267"/>
      <c r="C94" s="71">
        <f>C96+C99+C109</f>
        <v>339.9</v>
      </c>
      <c r="D94" s="71">
        <f t="shared" ref="D94:E94" si="18">D96+D99+D109</f>
        <v>299</v>
      </c>
      <c r="E94" s="71">
        <f t="shared" si="18"/>
        <v>311</v>
      </c>
    </row>
    <row r="95" spans="1:5" x14ac:dyDescent="0.3">
      <c r="A95" s="275" t="s">
        <v>2</v>
      </c>
      <c r="B95" s="276"/>
      <c r="C95" s="12"/>
      <c r="D95" s="12"/>
      <c r="E95" s="12"/>
    </row>
    <row r="96" spans="1:5" ht="16.2" customHeight="1" thickBot="1" x14ac:dyDescent="0.35">
      <c r="A96" s="277" t="s">
        <v>8</v>
      </c>
      <c r="B96" s="278"/>
      <c r="C96" s="74">
        <f>C97+C98</f>
        <v>252</v>
      </c>
      <c r="D96" s="74">
        <f t="shared" ref="D96:E96" si="19">D97+D98</f>
        <v>299</v>
      </c>
      <c r="E96" s="74">
        <f t="shared" si="19"/>
        <v>311</v>
      </c>
    </row>
    <row r="97" spans="1:5" ht="16.2" customHeight="1" thickBot="1" x14ac:dyDescent="0.35">
      <c r="A97" s="262" t="s">
        <v>86</v>
      </c>
      <c r="B97" s="263"/>
      <c r="C97" s="73"/>
      <c r="D97" s="73"/>
      <c r="E97" s="73"/>
    </row>
    <row r="98" spans="1:5" ht="16.2" customHeight="1" thickBot="1" x14ac:dyDescent="0.35">
      <c r="A98" s="262" t="s">
        <v>7</v>
      </c>
      <c r="B98" s="263"/>
      <c r="C98" s="73">
        <v>252</v>
      </c>
      <c r="D98" s="73">
        <v>299</v>
      </c>
      <c r="E98" s="73">
        <v>311</v>
      </c>
    </row>
    <row r="99" spans="1:5" ht="25.2" customHeight="1" thickBot="1" x14ac:dyDescent="0.35">
      <c r="A99" s="262" t="s">
        <v>9</v>
      </c>
      <c r="B99" s="263"/>
      <c r="C99" s="7">
        <f>C100+C101+C102+C103+C104+C105</f>
        <v>0</v>
      </c>
      <c r="D99" s="7">
        <f t="shared" ref="D99:E99" si="20">D100+D101+D102+D103+D104+D105</f>
        <v>0</v>
      </c>
      <c r="E99" s="7">
        <f t="shared" si="20"/>
        <v>0</v>
      </c>
    </row>
    <row r="100" spans="1:5" ht="21.6" customHeight="1" thickBot="1" x14ac:dyDescent="0.35">
      <c r="A100" s="262" t="s">
        <v>10</v>
      </c>
      <c r="B100" s="263"/>
      <c r="C100" s="25"/>
      <c r="D100" s="7"/>
      <c r="E100" s="7"/>
    </row>
    <row r="101" spans="1:5" ht="31.2" customHeight="1" thickBot="1" x14ac:dyDescent="0.35">
      <c r="A101" s="262" t="s">
        <v>11</v>
      </c>
      <c r="B101" s="263"/>
      <c r="C101" s="25"/>
      <c r="D101" s="7"/>
      <c r="E101" s="7"/>
    </row>
    <row r="102" spans="1:5" ht="29.4" customHeight="1" thickBot="1" x14ac:dyDescent="0.35">
      <c r="A102" s="262" t="s">
        <v>12</v>
      </c>
      <c r="B102" s="263"/>
      <c r="C102" s="25"/>
      <c r="D102" s="7"/>
      <c r="E102" s="7"/>
    </row>
    <row r="103" spans="1:5" ht="25.2" customHeight="1" thickBot="1" x14ac:dyDescent="0.35">
      <c r="A103" s="262" t="s">
        <v>13</v>
      </c>
      <c r="B103" s="263"/>
      <c r="C103" s="25"/>
      <c r="D103" s="7"/>
      <c r="E103" s="7"/>
    </row>
    <row r="104" spans="1:5" ht="31.2" customHeight="1" thickBot="1" x14ac:dyDescent="0.35">
      <c r="A104" s="262" t="s">
        <v>14</v>
      </c>
      <c r="B104" s="263"/>
      <c r="C104" s="25"/>
      <c r="D104" s="7"/>
      <c r="E104" s="7"/>
    </row>
    <row r="105" spans="1:5" ht="16.2" customHeight="1" thickBot="1" x14ac:dyDescent="0.35">
      <c r="A105" s="264" t="s">
        <v>15</v>
      </c>
      <c r="B105" s="265"/>
      <c r="C105" s="25"/>
      <c r="D105" s="7"/>
      <c r="E105" s="7"/>
    </row>
    <row r="106" spans="1:5" ht="16.2" customHeight="1" thickBot="1" x14ac:dyDescent="0.35">
      <c r="A106" s="264" t="s">
        <v>16</v>
      </c>
      <c r="B106" s="265"/>
      <c r="C106" s="7"/>
      <c r="D106" s="7"/>
      <c r="E106" s="7"/>
    </row>
    <row r="107" spans="1:5" ht="16.2" customHeight="1" thickBot="1" x14ac:dyDescent="0.35">
      <c r="A107" s="264" t="s">
        <v>17</v>
      </c>
      <c r="B107" s="265"/>
      <c r="C107" s="7"/>
      <c r="D107" s="7"/>
      <c r="E107" s="7"/>
    </row>
    <row r="108" spans="1:5" ht="15" thickBot="1" x14ac:dyDescent="0.35">
      <c r="A108" s="264" t="s">
        <v>18</v>
      </c>
      <c r="B108" s="265"/>
      <c r="C108" s="7"/>
      <c r="D108" s="7"/>
      <c r="E108" s="7"/>
    </row>
    <row r="109" spans="1:5" ht="16.2" customHeight="1" thickBot="1" x14ac:dyDescent="0.35">
      <c r="A109" s="264" t="s">
        <v>87</v>
      </c>
      <c r="B109" s="265"/>
      <c r="C109" s="7">
        <f>C110+C111</f>
        <v>87.9</v>
      </c>
      <c r="D109" s="72">
        <f t="shared" ref="D109:E109" si="21">D110+D111</f>
        <v>0</v>
      </c>
      <c r="E109" s="72">
        <f t="shared" si="21"/>
        <v>0</v>
      </c>
    </row>
    <row r="110" spans="1:5" ht="16.2" customHeight="1" thickBot="1" x14ac:dyDescent="0.35">
      <c r="A110" s="262" t="s">
        <v>88</v>
      </c>
      <c r="B110" s="263"/>
      <c r="C110" s="25">
        <v>0</v>
      </c>
      <c r="D110" s="73">
        <v>0</v>
      </c>
      <c r="E110" s="73">
        <v>0</v>
      </c>
    </row>
    <row r="111" spans="1:5" ht="16.2" customHeight="1" thickBot="1" x14ac:dyDescent="0.35">
      <c r="A111" s="262" t="s">
        <v>89</v>
      </c>
      <c r="B111" s="263"/>
      <c r="C111" s="25">
        <v>87.9</v>
      </c>
      <c r="D111" s="7"/>
      <c r="E111" s="7"/>
    </row>
    <row r="112" spans="1:5" ht="33.6" customHeight="1" thickBot="1" x14ac:dyDescent="0.35">
      <c r="A112" s="266" t="s">
        <v>19</v>
      </c>
      <c r="B112" s="268"/>
      <c r="C112" s="13">
        <f>C113*1</f>
        <v>0</v>
      </c>
      <c r="D112" s="13">
        <f t="shared" ref="D112:E112" si="22">D113*1</f>
        <v>0</v>
      </c>
      <c r="E112" s="13">
        <f t="shared" si="22"/>
        <v>0</v>
      </c>
    </row>
    <row r="113" spans="1:5" ht="18.600000000000001" customHeight="1" thickBot="1" x14ac:dyDescent="0.35">
      <c r="A113" s="269" t="s">
        <v>21</v>
      </c>
      <c r="B113" s="270"/>
      <c r="C113" s="26"/>
      <c r="D113" s="14"/>
      <c r="E113" s="14"/>
    </row>
    <row r="114" spans="1:5" ht="16.2" customHeight="1" thickBot="1" x14ac:dyDescent="0.35">
      <c r="A114" s="271" t="s">
        <v>549</v>
      </c>
      <c r="B114" s="272"/>
      <c r="C114" s="26"/>
      <c r="D114" s="14"/>
      <c r="E114" s="14"/>
    </row>
    <row r="115" spans="1:5" ht="16.2" customHeight="1" thickBot="1" x14ac:dyDescent="0.35">
      <c r="A115" s="266" t="s">
        <v>22</v>
      </c>
      <c r="B115" s="267"/>
      <c r="C115" s="71">
        <f>C94+C112</f>
        <v>339.9</v>
      </c>
      <c r="D115" s="71">
        <f t="shared" ref="D115:E115" si="23">D94+D112</f>
        <v>299</v>
      </c>
      <c r="E115" s="71">
        <f t="shared" si="23"/>
        <v>311</v>
      </c>
    </row>
    <row r="116" spans="1:5" ht="28.95" customHeight="1" thickBot="1" x14ac:dyDescent="0.35">
      <c r="A116" s="264" t="s">
        <v>3</v>
      </c>
      <c r="B116" s="265"/>
      <c r="C116" s="7"/>
      <c r="D116" s="7"/>
      <c r="E116" s="7"/>
    </row>
    <row r="117" spans="1:5" ht="24" customHeight="1" thickBot="1" x14ac:dyDescent="0.35">
      <c r="A117" s="264" t="s">
        <v>4</v>
      </c>
      <c r="B117" s="265"/>
      <c r="C117" s="7">
        <v>-520.5</v>
      </c>
      <c r="D117" s="72">
        <f>D115-C115</f>
        <v>-40.899999999999977</v>
      </c>
      <c r="E117" s="72">
        <f>E115-D115</f>
        <v>12</v>
      </c>
    </row>
    <row r="118" spans="1:5" ht="16.2" thickBot="1" x14ac:dyDescent="0.35">
      <c r="A118" s="1"/>
      <c r="B118" s="1"/>
      <c r="C118" s="1"/>
      <c r="D118" s="1"/>
      <c r="E118" s="1"/>
    </row>
    <row r="119" spans="1:5" ht="34.799999999999997" thickBot="1" x14ac:dyDescent="0.35">
      <c r="A119" s="2" t="s">
        <v>0</v>
      </c>
      <c r="B119" s="3" t="s">
        <v>1</v>
      </c>
      <c r="C119" s="8" t="s">
        <v>24</v>
      </c>
      <c r="D119" s="8" t="s">
        <v>25</v>
      </c>
      <c r="E119" s="8" t="s">
        <v>26</v>
      </c>
    </row>
    <row r="120" spans="1:5" ht="15" thickBot="1" x14ac:dyDescent="0.35">
      <c r="A120" s="4">
        <v>1</v>
      </c>
      <c r="B120" s="5">
        <v>2</v>
      </c>
      <c r="C120" s="5">
        <v>3</v>
      </c>
      <c r="D120" s="5">
        <v>4</v>
      </c>
      <c r="E120" s="5">
        <v>5</v>
      </c>
    </row>
    <row r="121" spans="1:5" ht="15" thickBot="1" x14ac:dyDescent="0.35">
      <c r="A121" s="6"/>
      <c r="B121" s="200" t="s">
        <v>591</v>
      </c>
      <c r="C121" s="7"/>
      <c r="D121" s="7"/>
      <c r="E121" s="7"/>
    </row>
    <row r="122" spans="1:5" ht="16.2" customHeight="1" thickBot="1" x14ac:dyDescent="0.35">
      <c r="A122" s="266" t="s">
        <v>20</v>
      </c>
      <c r="B122" s="267"/>
      <c r="C122" s="71">
        <f>C124+C127+C137</f>
        <v>2235</v>
      </c>
      <c r="D122" s="71">
        <f t="shared" ref="D122:E122" si="24">D124+D127+D137</f>
        <v>2288</v>
      </c>
      <c r="E122" s="71">
        <f t="shared" si="24"/>
        <v>2301</v>
      </c>
    </row>
    <row r="123" spans="1:5" x14ac:dyDescent="0.3">
      <c r="A123" s="275" t="s">
        <v>2</v>
      </c>
      <c r="B123" s="276"/>
      <c r="C123" s="12"/>
      <c r="D123" s="12"/>
      <c r="E123" s="12"/>
    </row>
    <row r="124" spans="1:5" ht="16.2" customHeight="1" thickBot="1" x14ac:dyDescent="0.35">
      <c r="A124" s="277" t="s">
        <v>8</v>
      </c>
      <c r="B124" s="278"/>
      <c r="C124" s="74">
        <f>C125+C126</f>
        <v>2235</v>
      </c>
      <c r="D124" s="74">
        <f t="shared" ref="D124:E124" si="25">D125+D126</f>
        <v>2288</v>
      </c>
      <c r="E124" s="74">
        <f t="shared" si="25"/>
        <v>2301</v>
      </c>
    </row>
    <row r="125" spans="1:5" ht="16.2" customHeight="1" thickBot="1" x14ac:dyDescent="0.35">
      <c r="A125" s="262" t="s">
        <v>86</v>
      </c>
      <c r="B125" s="263"/>
      <c r="C125" s="73">
        <v>2235</v>
      </c>
      <c r="D125" s="73">
        <v>2288</v>
      </c>
      <c r="E125" s="73">
        <v>2301</v>
      </c>
    </row>
    <row r="126" spans="1:5" ht="16.2" customHeight="1" thickBot="1" x14ac:dyDescent="0.35">
      <c r="A126" s="262" t="s">
        <v>7</v>
      </c>
      <c r="B126" s="263"/>
      <c r="C126" s="73"/>
      <c r="D126" s="73"/>
      <c r="E126" s="73"/>
    </row>
    <row r="127" spans="1:5" ht="16.2" customHeight="1" thickBot="1" x14ac:dyDescent="0.35">
      <c r="A127" s="262" t="s">
        <v>9</v>
      </c>
      <c r="B127" s="263"/>
      <c r="C127" s="7">
        <f>C128+C129+C130+C131+C132+C133</f>
        <v>0</v>
      </c>
      <c r="D127" s="7">
        <f t="shared" ref="D127:E127" si="26">D128+D129+D130+D131+D132+D133</f>
        <v>0</v>
      </c>
      <c r="E127" s="7">
        <f t="shared" si="26"/>
        <v>0</v>
      </c>
    </row>
    <row r="128" spans="1:5" ht="16.2" customHeight="1" thickBot="1" x14ac:dyDescent="0.35">
      <c r="A128" s="262" t="s">
        <v>10</v>
      </c>
      <c r="B128" s="263"/>
      <c r="C128" s="25"/>
      <c r="D128" s="7"/>
      <c r="E128" s="7"/>
    </row>
    <row r="129" spans="1:5" ht="24.6" customHeight="1" thickBot="1" x14ac:dyDescent="0.35">
      <c r="A129" s="262" t="s">
        <v>11</v>
      </c>
      <c r="B129" s="263"/>
      <c r="C129" s="25"/>
      <c r="D129" s="7"/>
      <c r="E129" s="7"/>
    </row>
    <row r="130" spans="1:5" ht="26.4" customHeight="1" thickBot="1" x14ac:dyDescent="0.35">
      <c r="A130" s="262" t="s">
        <v>12</v>
      </c>
      <c r="B130" s="263"/>
      <c r="C130" s="25"/>
      <c r="D130" s="7"/>
      <c r="E130" s="7"/>
    </row>
    <row r="131" spans="1:5" ht="16.2" customHeight="1" thickBot="1" x14ac:dyDescent="0.35">
      <c r="A131" s="262" t="s">
        <v>13</v>
      </c>
      <c r="B131" s="263"/>
      <c r="C131" s="25"/>
      <c r="D131" s="7"/>
      <c r="E131" s="7"/>
    </row>
    <row r="132" spans="1:5" ht="31.95" customHeight="1" thickBot="1" x14ac:dyDescent="0.35">
      <c r="A132" s="262" t="s">
        <v>14</v>
      </c>
      <c r="B132" s="263"/>
      <c r="C132" s="25"/>
      <c r="D132" s="7"/>
      <c r="E132" s="7"/>
    </row>
    <row r="133" spans="1:5" ht="16.2" customHeight="1" thickBot="1" x14ac:dyDescent="0.35">
      <c r="A133" s="264" t="s">
        <v>15</v>
      </c>
      <c r="B133" s="265"/>
      <c r="C133" s="25"/>
      <c r="D133" s="7"/>
      <c r="E133" s="7"/>
    </row>
    <row r="134" spans="1:5" ht="16.2" customHeight="1" thickBot="1" x14ac:dyDescent="0.35">
      <c r="A134" s="264" t="s">
        <v>16</v>
      </c>
      <c r="B134" s="265"/>
      <c r="C134" s="7"/>
      <c r="D134" s="7"/>
      <c r="E134" s="7"/>
    </row>
    <row r="135" spans="1:5" ht="16.2" customHeight="1" thickBot="1" x14ac:dyDescent="0.35">
      <c r="A135" s="264" t="s">
        <v>17</v>
      </c>
      <c r="B135" s="265"/>
      <c r="C135" s="7"/>
      <c r="D135" s="7"/>
      <c r="E135" s="7"/>
    </row>
    <row r="136" spans="1:5" ht="15" thickBot="1" x14ac:dyDescent="0.35">
      <c r="A136" s="264" t="s">
        <v>18</v>
      </c>
      <c r="B136" s="265"/>
      <c r="C136" s="7"/>
      <c r="D136" s="7"/>
      <c r="E136" s="7"/>
    </row>
    <row r="137" spans="1:5" ht="16.2" customHeight="1" thickBot="1" x14ac:dyDescent="0.35">
      <c r="A137" s="264" t="s">
        <v>87</v>
      </c>
      <c r="B137" s="265"/>
      <c r="C137" s="7">
        <f>C138+C139</f>
        <v>0</v>
      </c>
      <c r="D137" s="72">
        <f t="shared" ref="D137:E137" si="27">D138+D139</f>
        <v>0</v>
      </c>
      <c r="E137" s="72">
        <f t="shared" si="27"/>
        <v>0</v>
      </c>
    </row>
    <row r="138" spans="1:5" ht="16.2" customHeight="1" thickBot="1" x14ac:dyDescent="0.35">
      <c r="A138" s="262" t="s">
        <v>88</v>
      </c>
      <c r="B138" s="263"/>
      <c r="C138" s="25">
        <v>0</v>
      </c>
      <c r="D138" s="73">
        <v>0</v>
      </c>
      <c r="E138" s="73">
        <v>0</v>
      </c>
    </row>
    <row r="139" spans="1:5" ht="16.2" customHeight="1" thickBot="1" x14ac:dyDescent="0.35">
      <c r="A139" s="262" t="s">
        <v>89</v>
      </c>
      <c r="B139" s="263"/>
      <c r="C139" s="25"/>
      <c r="D139" s="7"/>
      <c r="E139" s="7"/>
    </row>
    <row r="140" spans="1:5" ht="33.6" customHeight="1" thickBot="1" x14ac:dyDescent="0.35">
      <c r="A140" s="266" t="s">
        <v>19</v>
      </c>
      <c r="B140" s="268"/>
      <c r="C140" s="13">
        <f>C141*1</f>
        <v>0</v>
      </c>
      <c r="D140" s="13">
        <f t="shared" ref="D140:E140" si="28">D141*1</f>
        <v>0</v>
      </c>
      <c r="E140" s="13">
        <f t="shared" si="28"/>
        <v>0</v>
      </c>
    </row>
    <row r="141" spans="1:5" ht="16.2" customHeight="1" thickBot="1" x14ac:dyDescent="0.35">
      <c r="A141" s="269" t="s">
        <v>21</v>
      </c>
      <c r="B141" s="270"/>
      <c r="C141" s="26"/>
      <c r="D141" s="14"/>
      <c r="E141" s="14"/>
    </row>
    <row r="142" spans="1:5" ht="16.2" customHeight="1" thickBot="1" x14ac:dyDescent="0.35">
      <c r="A142" s="271" t="s">
        <v>549</v>
      </c>
      <c r="B142" s="272"/>
      <c r="C142" s="26"/>
      <c r="D142" s="14"/>
      <c r="E142" s="14"/>
    </row>
    <row r="143" spans="1:5" ht="16.2" customHeight="1" thickBot="1" x14ac:dyDescent="0.35">
      <c r="A143" s="266" t="s">
        <v>22</v>
      </c>
      <c r="B143" s="267"/>
      <c r="C143" s="71">
        <f>C122+C140</f>
        <v>2235</v>
      </c>
      <c r="D143" s="71">
        <f t="shared" ref="D143:E143" si="29">D122+D140</f>
        <v>2288</v>
      </c>
      <c r="E143" s="71">
        <f t="shared" si="29"/>
        <v>2301</v>
      </c>
    </row>
    <row r="144" spans="1:5" ht="19.95" customHeight="1" thickBot="1" x14ac:dyDescent="0.35">
      <c r="A144" s="264" t="s">
        <v>3</v>
      </c>
      <c r="B144" s="265"/>
      <c r="C144" s="7"/>
      <c r="D144" s="7"/>
      <c r="E144" s="7"/>
    </row>
    <row r="145" spans="1:5" ht="30.6" customHeight="1" thickBot="1" x14ac:dyDescent="0.35">
      <c r="A145" s="264" t="s">
        <v>4</v>
      </c>
      <c r="B145" s="265"/>
      <c r="C145" s="72">
        <v>516</v>
      </c>
      <c r="D145" s="72">
        <f>D143-C143</f>
        <v>53</v>
      </c>
      <c r="E145" s="72">
        <f>E143-D143</f>
        <v>13</v>
      </c>
    </row>
    <row r="146" spans="1:5" ht="16.2" thickBot="1" x14ac:dyDescent="0.35">
      <c r="A146" s="1"/>
      <c r="B146" s="1"/>
      <c r="C146" s="1"/>
      <c r="D146" s="1"/>
      <c r="E146" s="1"/>
    </row>
    <row r="147" spans="1:5" ht="34.799999999999997" thickBot="1" x14ac:dyDescent="0.35">
      <c r="A147" s="2" t="s">
        <v>0</v>
      </c>
      <c r="B147" s="3" t="s">
        <v>1</v>
      </c>
      <c r="C147" s="8" t="s">
        <v>24</v>
      </c>
      <c r="D147" s="8" t="s">
        <v>25</v>
      </c>
      <c r="E147" s="8" t="s">
        <v>26</v>
      </c>
    </row>
    <row r="148" spans="1:5" ht="15" thickBot="1" x14ac:dyDescent="0.35">
      <c r="A148" s="4">
        <v>1</v>
      </c>
      <c r="B148" s="5">
        <v>2</v>
      </c>
      <c r="C148" s="5">
        <v>3</v>
      </c>
      <c r="D148" s="5">
        <v>4</v>
      </c>
      <c r="E148" s="5">
        <v>5</v>
      </c>
    </row>
    <row r="149" spans="1:5" ht="15" thickBot="1" x14ac:dyDescent="0.35">
      <c r="A149" s="6"/>
      <c r="B149" s="200" t="s">
        <v>592</v>
      </c>
      <c r="C149" s="7"/>
      <c r="D149" s="7"/>
      <c r="E149" s="7"/>
    </row>
    <row r="150" spans="1:5" ht="16.2" customHeight="1" thickBot="1" x14ac:dyDescent="0.35">
      <c r="A150" s="266" t="s">
        <v>20</v>
      </c>
      <c r="B150" s="267"/>
      <c r="C150" s="71">
        <f>C152+C155+C165+C162</f>
        <v>3260.5</v>
      </c>
      <c r="D150" s="71">
        <f t="shared" ref="D150:E150" si="30">D152+D155+D165+D162</f>
        <v>1431.6</v>
      </c>
      <c r="E150" s="71">
        <f t="shared" si="30"/>
        <v>1499.2</v>
      </c>
    </row>
    <row r="151" spans="1:5" x14ac:dyDescent="0.3">
      <c r="A151" s="275" t="s">
        <v>2</v>
      </c>
      <c r="B151" s="276"/>
      <c r="C151" s="12"/>
      <c r="D151" s="12"/>
      <c r="E151" s="12"/>
    </row>
    <row r="152" spans="1:5" ht="16.2" customHeight="1" thickBot="1" x14ac:dyDescent="0.35">
      <c r="A152" s="277" t="s">
        <v>8</v>
      </c>
      <c r="B152" s="278"/>
      <c r="C152" s="74">
        <f>C153+C154</f>
        <v>1277.5999999999999</v>
      </c>
      <c r="D152" s="74">
        <f t="shared" ref="D152:E152" si="31">D153+D154</f>
        <v>889</v>
      </c>
      <c r="E152" s="74">
        <f t="shared" si="31"/>
        <v>930</v>
      </c>
    </row>
    <row r="153" spans="1:5" ht="16.2" customHeight="1" thickBot="1" x14ac:dyDescent="0.35">
      <c r="A153" s="262" t="s">
        <v>86</v>
      </c>
      <c r="B153" s="263"/>
      <c r="C153" s="73">
        <v>1277.5999999999999</v>
      </c>
      <c r="D153" s="73">
        <v>889</v>
      </c>
      <c r="E153" s="73">
        <v>930</v>
      </c>
    </row>
    <row r="154" spans="1:5" ht="16.2" customHeight="1" thickBot="1" x14ac:dyDescent="0.35">
      <c r="A154" s="262" t="s">
        <v>7</v>
      </c>
      <c r="B154" s="263"/>
      <c r="C154" s="73"/>
      <c r="D154" s="73"/>
      <c r="E154" s="73"/>
    </row>
    <row r="155" spans="1:5" ht="16.2" customHeight="1" thickBot="1" x14ac:dyDescent="0.35">
      <c r="A155" s="262" t="s">
        <v>9</v>
      </c>
      <c r="B155" s="263"/>
      <c r="C155" s="7">
        <f>C156+C157+C158+C159+C160+C161</f>
        <v>0</v>
      </c>
      <c r="D155" s="7">
        <f t="shared" ref="D155:E155" si="32">D156+D157+D158+D159+D160+D161</f>
        <v>0</v>
      </c>
      <c r="E155" s="7">
        <f t="shared" si="32"/>
        <v>0</v>
      </c>
    </row>
    <row r="156" spans="1:5" ht="16.2" customHeight="1" thickBot="1" x14ac:dyDescent="0.35">
      <c r="A156" s="262" t="s">
        <v>10</v>
      </c>
      <c r="B156" s="263"/>
      <c r="C156" s="25"/>
      <c r="D156" s="7"/>
      <c r="E156" s="7"/>
    </row>
    <row r="157" spans="1:5" ht="30" customHeight="1" thickBot="1" x14ac:dyDescent="0.35">
      <c r="A157" s="262" t="s">
        <v>11</v>
      </c>
      <c r="B157" s="263"/>
      <c r="C157" s="25"/>
      <c r="D157" s="7"/>
      <c r="E157" s="7"/>
    </row>
    <row r="158" spans="1:5" ht="31.2" customHeight="1" thickBot="1" x14ac:dyDescent="0.35">
      <c r="A158" s="262" t="s">
        <v>12</v>
      </c>
      <c r="B158" s="263"/>
      <c r="C158" s="25"/>
      <c r="D158" s="7"/>
      <c r="E158" s="7"/>
    </row>
    <row r="159" spans="1:5" ht="16.2" customHeight="1" thickBot="1" x14ac:dyDescent="0.35">
      <c r="A159" s="262" t="s">
        <v>13</v>
      </c>
      <c r="B159" s="263"/>
      <c r="C159" s="25"/>
      <c r="D159" s="7"/>
      <c r="E159" s="7"/>
    </row>
    <row r="160" spans="1:5" ht="27" customHeight="1" thickBot="1" x14ac:dyDescent="0.35">
      <c r="A160" s="262" t="s">
        <v>14</v>
      </c>
      <c r="B160" s="263"/>
      <c r="C160" s="25"/>
      <c r="D160" s="7"/>
      <c r="E160" s="7"/>
    </row>
    <row r="161" spans="1:5" ht="16.2" customHeight="1" thickBot="1" x14ac:dyDescent="0.35">
      <c r="A161" s="264" t="s">
        <v>15</v>
      </c>
      <c r="B161" s="265"/>
      <c r="C161" s="25"/>
      <c r="D161" s="7"/>
      <c r="E161" s="7"/>
    </row>
    <row r="162" spans="1:5" ht="16.2" customHeight="1" thickBot="1" x14ac:dyDescent="0.35">
      <c r="A162" s="264" t="s">
        <v>16</v>
      </c>
      <c r="B162" s="265"/>
      <c r="C162" s="255">
        <v>645</v>
      </c>
      <c r="D162" s="73">
        <v>542.6</v>
      </c>
      <c r="E162" s="73">
        <v>569.20000000000005</v>
      </c>
    </row>
    <row r="163" spans="1:5" ht="16.2" customHeight="1" thickBot="1" x14ac:dyDescent="0.35">
      <c r="A163" s="264" t="s">
        <v>17</v>
      </c>
      <c r="B163" s="265"/>
      <c r="C163" s="7"/>
      <c r="D163" s="7"/>
      <c r="E163" s="7"/>
    </row>
    <row r="164" spans="1:5" ht="15" thickBot="1" x14ac:dyDescent="0.35">
      <c r="A164" s="264" t="s">
        <v>18</v>
      </c>
      <c r="B164" s="265"/>
      <c r="C164" s="7"/>
      <c r="D164" s="7"/>
      <c r="E164" s="7"/>
    </row>
    <row r="165" spans="1:5" ht="16.2" customHeight="1" thickBot="1" x14ac:dyDescent="0.35">
      <c r="A165" s="264" t="s">
        <v>87</v>
      </c>
      <c r="B165" s="265"/>
      <c r="C165" s="7">
        <f>C166+C167</f>
        <v>1337.9</v>
      </c>
      <c r="D165" s="72">
        <f t="shared" ref="D165:E165" si="33">D166+D167</f>
        <v>0</v>
      </c>
      <c r="E165" s="72">
        <f t="shared" si="33"/>
        <v>0</v>
      </c>
    </row>
    <row r="166" spans="1:5" ht="16.2" customHeight="1" thickBot="1" x14ac:dyDescent="0.35">
      <c r="A166" s="262" t="s">
        <v>88</v>
      </c>
      <c r="B166" s="263"/>
      <c r="C166" s="25">
        <v>1337.9</v>
      </c>
      <c r="D166" s="73">
        <v>0</v>
      </c>
      <c r="E166" s="73">
        <v>0</v>
      </c>
    </row>
    <row r="167" spans="1:5" ht="19.2" customHeight="1" thickBot="1" x14ac:dyDescent="0.35">
      <c r="A167" s="262" t="s">
        <v>89</v>
      </c>
      <c r="B167" s="263"/>
      <c r="C167" s="25"/>
      <c r="D167" s="7"/>
      <c r="E167" s="7"/>
    </row>
    <row r="168" spans="1:5" ht="33" customHeight="1" thickBot="1" x14ac:dyDescent="0.35">
      <c r="A168" s="266" t="s">
        <v>19</v>
      </c>
      <c r="B168" s="268"/>
      <c r="C168" s="13">
        <f>C169*1</f>
        <v>0</v>
      </c>
      <c r="D168" s="13">
        <f t="shared" ref="D168:E168" si="34">D169*1</f>
        <v>0</v>
      </c>
      <c r="E168" s="13">
        <f t="shared" si="34"/>
        <v>0</v>
      </c>
    </row>
    <row r="169" spans="1:5" ht="16.2" customHeight="1" thickBot="1" x14ac:dyDescent="0.35">
      <c r="A169" s="269" t="s">
        <v>21</v>
      </c>
      <c r="B169" s="270"/>
      <c r="C169" s="26"/>
      <c r="D169" s="14"/>
      <c r="E169" s="14"/>
    </row>
    <row r="170" spans="1:5" ht="16.2" customHeight="1" thickBot="1" x14ac:dyDescent="0.35">
      <c r="A170" s="271" t="s">
        <v>549</v>
      </c>
      <c r="B170" s="272"/>
      <c r="C170" s="26"/>
      <c r="D170" s="14"/>
      <c r="E170" s="14"/>
    </row>
    <row r="171" spans="1:5" ht="16.2" customHeight="1" thickBot="1" x14ac:dyDescent="0.35">
      <c r="A171" s="266" t="s">
        <v>22</v>
      </c>
      <c r="B171" s="267"/>
      <c r="C171" s="71">
        <f>C150+C168</f>
        <v>3260.5</v>
      </c>
      <c r="D171" s="71">
        <f t="shared" ref="D171:E171" si="35">D150+D168</f>
        <v>1431.6</v>
      </c>
      <c r="E171" s="71">
        <f t="shared" si="35"/>
        <v>1499.2</v>
      </c>
    </row>
    <row r="172" spans="1:5" ht="24.6" customHeight="1" thickBot="1" x14ac:dyDescent="0.35">
      <c r="A172" s="264" t="s">
        <v>3</v>
      </c>
      <c r="B172" s="265"/>
      <c r="C172" s="7"/>
      <c r="D172" s="7"/>
      <c r="E172" s="7"/>
    </row>
    <row r="173" spans="1:5" ht="26.4" customHeight="1" thickBot="1" x14ac:dyDescent="0.35">
      <c r="A173" s="264" t="s">
        <v>4</v>
      </c>
      <c r="B173" s="265"/>
      <c r="C173" s="7">
        <v>2168.8000000000002</v>
      </c>
      <c r="D173" s="72">
        <f>D171-C171</f>
        <v>-1828.9</v>
      </c>
      <c r="E173" s="72">
        <f>E171-D171</f>
        <v>67.600000000000136</v>
      </c>
    </row>
    <row r="174" spans="1:5" ht="16.2" thickBot="1" x14ac:dyDescent="0.35">
      <c r="A174" s="1"/>
      <c r="B174" s="1"/>
      <c r="C174" s="1"/>
      <c r="D174" s="1"/>
      <c r="E174" s="1"/>
    </row>
    <row r="175" spans="1:5" ht="34.799999999999997" thickBot="1" x14ac:dyDescent="0.35">
      <c r="A175" s="2" t="s">
        <v>0</v>
      </c>
      <c r="B175" s="3" t="s">
        <v>1</v>
      </c>
      <c r="C175" s="8" t="s">
        <v>24</v>
      </c>
      <c r="D175" s="8" t="s">
        <v>25</v>
      </c>
      <c r="E175" s="8" t="s">
        <v>26</v>
      </c>
    </row>
    <row r="176" spans="1:5" ht="15" thickBot="1" x14ac:dyDescent="0.35">
      <c r="A176" s="4">
        <v>1</v>
      </c>
      <c r="B176" s="5">
        <v>2</v>
      </c>
      <c r="C176" s="5">
        <v>3</v>
      </c>
      <c r="D176" s="5">
        <v>4</v>
      </c>
      <c r="E176" s="5">
        <v>5</v>
      </c>
    </row>
    <row r="177" spans="1:5" ht="15" thickBot="1" x14ac:dyDescent="0.35">
      <c r="A177" s="6"/>
      <c r="B177" s="200" t="s">
        <v>593</v>
      </c>
      <c r="C177" s="7"/>
      <c r="D177" s="7"/>
      <c r="E177" s="7"/>
    </row>
    <row r="178" spans="1:5" ht="16.2" customHeight="1" thickBot="1" x14ac:dyDescent="0.35">
      <c r="A178" s="266" t="s">
        <v>20</v>
      </c>
      <c r="B178" s="267"/>
      <c r="C178" s="71">
        <f>C180+C183+C193+C190</f>
        <v>389.6</v>
      </c>
      <c r="D178" s="71">
        <f t="shared" ref="D178:E178" si="36">D180+D183+D193+D190</f>
        <v>411</v>
      </c>
      <c r="E178" s="71">
        <f t="shared" si="36"/>
        <v>432</v>
      </c>
    </row>
    <row r="179" spans="1:5" x14ac:dyDescent="0.3">
      <c r="A179" s="275" t="s">
        <v>2</v>
      </c>
      <c r="B179" s="276"/>
      <c r="C179" s="12"/>
      <c r="D179" s="12"/>
      <c r="E179" s="12"/>
    </row>
    <row r="180" spans="1:5" ht="16.2" customHeight="1" thickBot="1" x14ac:dyDescent="0.35">
      <c r="A180" s="277" t="s">
        <v>8</v>
      </c>
      <c r="B180" s="278"/>
      <c r="C180" s="74">
        <f>C181+C182</f>
        <v>389.6</v>
      </c>
      <c r="D180" s="74">
        <f t="shared" ref="D180:E180" si="37">D181+D182</f>
        <v>411</v>
      </c>
      <c r="E180" s="74">
        <f t="shared" si="37"/>
        <v>432</v>
      </c>
    </row>
    <row r="181" spans="1:5" ht="16.2" customHeight="1" thickBot="1" x14ac:dyDescent="0.35">
      <c r="A181" s="262" t="s">
        <v>86</v>
      </c>
      <c r="B181" s="263"/>
      <c r="C181" s="73">
        <v>389.6</v>
      </c>
      <c r="D181" s="73">
        <v>411</v>
      </c>
      <c r="E181" s="73">
        <v>432</v>
      </c>
    </row>
    <row r="182" spans="1:5" ht="16.2" customHeight="1" thickBot="1" x14ac:dyDescent="0.35">
      <c r="A182" s="262" t="s">
        <v>7</v>
      </c>
      <c r="B182" s="263"/>
      <c r="C182" s="73"/>
      <c r="D182" s="73"/>
      <c r="E182" s="73"/>
    </row>
    <row r="183" spans="1:5" ht="16.2" customHeight="1" thickBot="1" x14ac:dyDescent="0.35">
      <c r="A183" s="262" t="s">
        <v>9</v>
      </c>
      <c r="B183" s="263"/>
      <c r="C183" s="7">
        <f>C184+C185+C186+C187+C188+C189</f>
        <v>0</v>
      </c>
      <c r="D183" s="7">
        <f t="shared" ref="D183:E183" si="38">D184+D185+D186+D187+D188+D189</f>
        <v>0</v>
      </c>
      <c r="E183" s="7">
        <f t="shared" si="38"/>
        <v>0</v>
      </c>
    </row>
    <row r="184" spans="1:5" ht="16.2" customHeight="1" thickBot="1" x14ac:dyDescent="0.35">
      <c r="A184" s="262" t="s">
        <v>10</v>
      </c>
      <c r="B184" s="263"/>
      <c r="C184" s="25"/>
      <c r="D184" s="7"/>
      <c r="E184" s="7"/>
    </row>
    <row r="185" spans="1:5" ht="24.6" customHeight="1" thickBot="1" x14ac:dyDescent="0.35">
      <c r="A185" s="262" t="s">
        <v>11</v>
      </c>
      <c r="B185" s="263"/>
      <c r="C185" s="25"/>
      <c r="D185" s="7"/>
      <c r="E185" s="7"/>
    </row>
    <row r="186" spans="1:5" ht="23.4" customHeight="1" thickBot="1" x14ac:dyDescent="0.35">
      <c r="A186" s="262" t="s">
        <v>12</v>
      </c>
      <c r="B186" s="263"/>
      <c r="C186" s="25"/>
      <c r="D186" s="7"/>
      <c r="E186" s="7"/>
    </row>
    <row r="187" spans="1:5" ht="23.4" customHeight="1" thickBot="1" x14ac:dyDescent="0.35">
      <c r="A187" s="262" t="s">
        <v>13</v>
      </c>
      <c r="B187" s="263"/>
      <c r="C187" s="25"/>
      <c r="D187" s="7"/>
      <c r="E187" s="7"/>
    </row>
    <row r="188" spans="1:5" ht="27" customHeight="1" thickBot="1" x14ac:dyDescent="0.35">
      <c r="A188" s="262" t="s">
        <v>14</v>
      </c>
      <c r="B188" s="263"/>
      <c r="C188" s="25"/>
      <c r="D188" s="7"/>
      <c r="E188" s="7"/>
    </row>
    <row r="189" spans="1:5" ht="16.2" customHeight="1" thickBot="1" x14ac:dyDescent="0.35">
      <c r="A189" s="264" t="s">
        <v>15</v>
      </c>
      <c r="B189" s="265"/>
      <c r="C189" s="25"/>
      <c r="D189" s="7"/>
      <c r="E189" s="7"/>
    </row>
    <row r="190" spans="1:5" ht="16.2" customHeight="1" thickBot="1" x14ac:dyDescent="0.35">
      <c r="A190" s="264" t="s">
        <v>16</v>
      </c>
      <c r="B190" s="265"/>
      <c r="C190" s="73"/>
      <c r="D190" s="73"/>
      <c r="E190" s="73"/>
    </row>
    <row r="191" spans="1:5" ht="16.2" customHeight="1" thickBot="1" x14ac:dyDescent="0.35">
      <c r="A191" s="264" t="s">
        <v>17</v>
      </c>
      <c r="B191" s="265"/>
      <c r="C191" s="7"/>
      <c r="D191" s="7"/>
      <c r="E191" s="7"/>
    </row>
    <row r="192" spans="1:5" ht="15" thickBot="1" x14ac:dyDescent="0.35">
      <c r="A192" s="264" t="s">
        <v>18</v>
      </c>
      <c r="B192" s="265"/>
      <c r="C192" s="7"/>
      <c r="D192" s="7"/>
      <c r="E192" s="7"/>
    </row>
    <row r="193" spans="1:5" ht="16.2" customHeight="1" thickBot="1" x14ac:dyDescent="0.35">
      <c r="A193" s="264" t="s">
        <v>87</v>
      </c>
      <c r="B193" s="265"/>
      <c r="C193" s="7">
        <f>C194+C195</f>
        <v>0</v>
      </c>
      <c r="D193" s="72">
        <f t="shared" ref="D193:E193" si="39">D194+D195</f>
        <v>0</v>
      </c>
      <c r="E193" s="72">
        <f t="shared" si="39"/>
        <v>0</v>
      </c>
    </row>
    <row r="194" spans="1:5" ht="16.2" customHeight="1" thickBot="1" x14ac:dyDescent="0.35">
      <c r="A194" s="262" t="s">
        <v>88</v>
      </c>
      <c r="B194" s="263"/>
      <c r="C194" s="25">
        <v>0</v>
      </c>
      <c r="D194" s="73">
        <v>0</v>
      </c>
      <c r="E194" s="73">
        <v>0</v>
      </c>
    </row>
    <row r="195" spans="1:5" ht="20.399999999999999" customHeight="1" thickBot="1" x14ac:dyDescent="0.35">
      <c r="A195" s="262" t="s">
        <v>89</v>
      </c>
      <c r="B195" s="263"/>
      <c r="C195" s="25"/>
      <c r="D195" s="7"/>
      <c r="E195" s="7"/>
    </row>
    <row r="196" spans="1:5" ht="27" customHeight="1" thickBot="1" x14ac:dyDescent="0.35">
      <c r="A196" s="266" t="s">
        <v>19</v>
      </c>
      <c r="B196" s="268"/>
      <c r="C196" s="13">
        <f>C197*1</f>
        <v>0</v>
      </c>
      <c r="D196" s="13">
        <f t="shared" ref="D196:E196" si="40">D197*1</f>
        <v>0</v>
      </c>
      <c r="E196" s="13">
        <f t="shared" si="40"/>
        <v>0</v>
      </c>
    </row>
    <row r="197" spans="1:5" ht="16.2" customHeight="1" thickBot="1" x14ac:dyDescent="0.35">
      <c r="A197" s="269" t="s">
        <v>21</v>
      </c>
      <c r="B197" s="270"/>
      <c r="C197" s="26"/>
      <c r="D197" s="14"/>
      <c r="E197" s="14"/>
    </row>
    <row r="198" spans="1:5" ht="16.2" customHeight="1" thickBot="1" x14ac:dyDescent="0.35">
      <c r="A198" s="271" t="s">
        <v>549</v>
      </c>
      <c r="B198" s="272"/>
      <c r="C198" s="26"/>
      <c r="D198" s="14"/>
      <c r="E198" s="14"/>
    </row>
    <row r="199" spans="1:5" ht="16.2" customHeight="1" thickBot="1" x14ac:dyDescent="0.35">
      <c r="A199" s="266" t="s">
        <v>22</v>
      </c>
      <c r="B199" s="267"/>
      <c r="C199" s="71">
        <f>C178+C196</f>
        <v>389.6</v>
      </c>
      <c r="D199" s="71">
        <f t="shared" ref="D199:E199" si="41">D178+D196</f>
        <v>411</v>
      </c>
      <c r="E199" s="71">
        <f t="shared" si="41"/>
        <v>432</v>
      </c>
    </row>
    <row r="200" spans="1:5" ht="24" customHeight="1" thickBot="1" x14ac:dyDescent="0.35">
      <c r="A200" s="264" t="s">
        <v>3</v>
      </c>
      <c r="B200" s="265"/>
      <c r="C200" s="7"/>
      <c r="D200" s="7"/>
      <c r="E200" s="7"/>
    </row>
    <row r="201" spans="1:5" ht="24" customHeight="1" thickBot="1" x14ac:dyDescent="0.35">
      <c r="A201" s="264" t="s">
        <v>4</v>
      </c>
      <c r="B201" s="265"/>
      <c r="C201" s="7">
        <v>92.1</v>
      </c>
      <c r="D201" s="72">
        <f>D199-C199</f>
        <v>21.399999999999977</v>
      </c>
      <c r="E201" s="72">
        <f>E199-D199</f>
        <v>21</v>
      </c>
    </row>
    <row r="202" spans="1:5" ht="16.2" thickBot="1" x14ac:dyDescent="0.35">
      <c r="A202" s="1"/>
      <c r="B202" s="1"/>
      <c r="C202" s="1"/>
      <c r="D202" s="1"/>
      <c r="E202" s="1"/>
    </row>
    <row r="203" spans="1:5" ht="34.799999999999997" thickBot="1" x14ac:dyDescent="0.35">
      <c r="A203" s="2" t="s">
        <v>0</v>
      </c>
      <c r="B203" s="3" t="s">
        <v>1</v>
      </c>
      <c r="C203" s="8" t="s">
        <v>24</v>
      </c>
      <c r="D203" s="8" t="s">
        <v>25</v>
      </c>
      <c r="E203" s="8" t="s">
        <v>26</v>
      </c>
    </row>
    <row r="204" spans="1:5" ht="15" thickBot="1" x14ac:dyDescent="0.35">
      <c r="A204" s="4">
        <v>1</v>
      </c>
      <c r="B204" s="5">
        <v>2</v>
      </c>
      <c r="C204" s="5">
        <v>3</v>
      </c>
      <c r="D204" s="5">
        <v>4</v>
      </c>
      <c r="E204" s="5">
        <v>5</v>
      </c>
    </row>
    <row r="205" spans="1:5" ht="19.95" customHeight="1" thickBot="1" x14ac:dyDescent="0.35">
      <c r="A205" s="6"/>
      <c r="B205" s="200" t="s">
        <v>594</v>
      </c>
      <c r="C205" s="7"/>
      <c r="D205" s="7"/>
      <c r="E205" s="7"/>
    </row>
    <row r="206" spans="1:5" ht="15" thickBot="1" x14ac:dyDescent="0.35">
      <c r="A206" s="266" t="s">
        <v>20</v>
      </c>
      <c r="B206" s="267"/>
      <c r="C206" s="71">
        <f>C208+C211+C221+C218</f>
        <v>354.2</v>
      </c>
      <c r="D206" s="71">
        <f t="shared" ref="D206:E206" si="42">D208+D211+D221+D218</f>
        <v>372</v>
      </c>
      <c r="E206" s="71">
        <f t="shared" si="42"/>
        <v>390</v>
      </c>
    </row>
    <row r="207" spans="1:5" x14ac:dyDescent="0.3">
      <c r="A207" s="275" t="s">
        <v>2</v>
      </c>
      <c r="B207" s="276"/>
      <c r="C207" s="12"/>
      <c r="D207" s="12"/>
      <c r="E207" s="12"/>
    </row>
    <row r="208" spans="1:5" ht="15" thickBot="1" x14ac:dyDescent="0.35">
      <c r="A208" s="277" t="s">
        <v>8</v>
      </c>
      <c r="B208" s="278"/>
      <c r="C208" s="74">
        <f>C209+C210</f>
        <v>354.2</v>
      </c>
      <c r="D208" s="74">
        <f t="shared" ref="D208:E208" si="43">D209+D210</f>
        <v>372</v>
      </c>
      <c r="E208" s="74">
        <f t="shared" si="43"/>
        <v>390</v>
      </c>
    </row>
    <row r="209" spans="1:5" ht="15" thickBot="1" x14ac:dyDescent="0.35">
      <c r="A209" s="262" t="s">
        <v>86</v>
      </c>
      <c r="B209" s="263"/>
      <c r="C209" s="73">
        <v>354.2</v>
      </c>
      <c r="D209" s="73">
        <v>372</v>
      </c>
      <c r="E209" s="73">
        <v>390</v>
      </c>
    </row>
    <row r="210" spans="1:5" ht="15" thickBot="1" x14ac:dyDescent="0.35">
      <c r="A210" s="262" t="s">
        <v>7</v>
      </c>
      <c r="B210" s="263"/>
      <c r="C210" s="73"/>
      <c r="D210" s="73"/>
      <c r="E210" s="73"/>
    </row>
    <row r="211" spans="1:5" ht="15" thickBot="1" x14ac:dyDescent="0.35">
      <c r="A211" s="262" t="s">
        <v>9</v>
      </c>
      <c r="B211" s="263"/>
      <c r="C211" s="7">
        <f>C212+C213+C214+C215+C216+C217</f>
        <v>0</v>
      </c>
      <c r="D211" s="7">
        <f t="shared" ref="D211:E211" si="44">D212+D213+D214+D215+D216+D217</f>
        <v>0</v>
      </c>
      <c r="E211" s="7">
        <f t="shared" si="44"/>
        <v>0</v>
      </c>
    </row>
    <row r="212" spans="1:5" ht="15" thickBot="1" x14ac:dyDescent="0.35">
      <c r="A212" s="262" t="s">
        <v>10</v>
      </c>
      <c r="B212" s="263"/>
      <c r="C212" s="25"/>
      <c r="D212" s="7"/>
      <c r="E212" s="7"/>
    </row>
    <row r="213" spans="1:5" ht="22.95" customHeight="1" thickBot="1" x14ac:dyDescent="0.35">
      <c r="A213" s="262" t="s">
        <v>11</v>
      </c>
      <c r="B213" s="263"/>
      <c r="C213" s="25"/>
      <c r="D213" s="7"/>
      <c r="E213" s="7"/>
    </row>
    <row r="214" spans="1:5" ht="27" customHeight="1" thickBot="1" x14ac:dyDescent="0.35">
      <c r="A214" s="262" t="s">
        <v>12</v>
      </c>
      <c r="B214" s="263"/>
      <c r="C214" s="25"/>
      <c r="D214" s="7"/>
      <c r="E214" s="7"/>
    </row>
    <row r="215" spans="1:5" ht="15" thickBot="1" x14ac:dyDescent="0.35">
      <c r="A215" s="262" t="s">
        <v>13</v>
      </c>
      <c r="B215" s="263"/>
      <c r="C215" s="25"/>
      <c r="D215" s="7"/>
      <c r="E215" s="7"/>
    </row>
    <row r="216" spans="1:5" ht="28.95" customHeight="1" thickBot="1" x14ac:dyDescent="0.35">
      <c r="A216" s="262" t="s">
        <v>14</v>
      </c>
      <c r="B216" s="263"/>
      <c r="C216" s="25"/>
      <c r="D216" s="7"/>
      <c r="E216" s="7"/>
    </row>
    <row r="217" spans="1:5" ht="15" thickBot="1" x14ac:dyDescent="0.35">
      <c r="A217" s="264" t="s">
        <v>15</v>
      </c>
      <c r="B217" s="265"/>
      <c r="C217" s="25"/>
      <c r="D217" s="7"/>
      <c r="E217" s="7"/>
    </row>
    <row r="218" spans="1:5" ht="15" thickBot="1" x14ac:dyDescent="0.35">
      <c r="A218" s="264" t="s">
        <v>16</v>
      </c>
      <c r="B218" s="265"/>
      <c r="C218" s="73"/>
      <c r="D218" s="73"/>
      <c r="E218" s="73"/>
    </row>
    <row r="219" spans="1:5" ht="15" thickBot="1" x14ac:dyDescent="0.35">
      <c r="A219" s="264" t="s">
        <v>17</v>
      </c>
      <c r="B219" s="265"/>
      <c r="C219" s="7"/>
      <c r="D219" s="7"/>
      <c r="E219" s="7"/>
    </row>
    <row r="220" spans="1:5" ht="15" thickBot="1" x14ac:dyDescent="0.35">
      <c r="A220" s="264" t="s">
        <v>18</v>
      </c>
      <c r="B220" s="265"/>
      <c r="C220" s="7"/>
      <c r="D220" s="7"/>
      <c r="E220" s="7"/>
    </row>
    <row r="221" spans="1:5" ht="15" thickBot="1" x14ac:dyDescent="0.35">
      <c r="A221" s="264" t="s">
        <v>87</v>
      </c>
      <c r="B221" s="265"/>
      <c r="C221" s="7">
        <f>C222+C223</f>
        <v>0</v>
      </c>
      <c r="D221" s="72">
        <f t="shared" ref="D221:E221" si="45">D222+D223</f>
        <v>0</v>
      </c>
      <c r="E221" s="72">
        <f t="shared" si="45"/>
        <v>0</v>
      </c>
    </row>
    <row r="222" spans="1:5" ht="15" thickBot="1" x14ac:dyDescent="0.35">
      <c r="A222" s="262" t="s">
        <v>88</v>
      </c>
      <c r="B222" s="263"/>
      <c r="C222" s="25">
        <v>0</v>
      </c>
      <c r="D222" s="73">
        <v>0</v>
      </c>
      <c r="E222" s="73">
        <v>0</v>
      </c>
    </row>
    <row r="223" spans="1:5" ht="15" thickBot="1" x14ac:dyDescent="0.35">
      <c r="A223" s="262" t="s">
        <v>89</v>
      </c>
      <c r="B223" s="263"/>
      <c r="C223" s="25"/>
      <c r="D223" s="7"/>
      <c r="E223" s="7"/>
    </row>
    <row r="224" spans="1:5" ht="34.950000000000003" customHeight="1" thickBot="1" x14ac:dyDescent="0.35">
      <c r="A224" s="266" t="s">
        <v>19</v>
      </c>
      <c r="B224" s="268"/>
      <c r="C224" s="13">
        <f>C225*1</f>
        <v>0</v>
      </c>
      <c r="D224" s="13">
        <f t="shared" ref="D224:E224" si="46">D225*1</f>
        <v>0</v>
      </c>
      <c r="E224" s="13">
        <f t="shared" si="46"/>
        <v>0</v>
      </c>
    </row>
    <row r="225" spans="1:5" ht="15" thickBot="1" x14ac:dyDescent="0.35">
      <c r="A225" s="269" t="s">
        <v>21</v>
      </c>
      <c r="B225" s="270"/>
      <c r="C225" s="26"/>
      <c r="D225" s="14"/>
      <c r="E225" s="14"/>
    </row>
    <row r="226" spans="1:5" ht="15" thickBot="1" x14ac:dyDescent="0.35">
      <c r="A226" s="271" t="s">
        <v>549</v>
      </c>
      <c r="B226" s="272"/>
      <c r="C226" s="26"/>
      <c r="D226" s="14"/>
      <c r="E226" s="14"/>
    </row>
    <row r="227" spans="1:5" ht="15" thickBot="1" x14ac:dyDescent="0.35">
      <c r="A227" s="266" t="s">
        <v>22</v>
      </c>
      <c r="B227" s="267"/>
      <c r="C227" s="71">
        <f>C206+C224</f>
        <v>354.2</v>
      </c>
      <c r="D227" s="71">
        <f t="shared" ref="D227:E227" si="47">D206+D224</f>
        <v>372</v>
      </c>
      <c r="E227" s="71">
        <f t="shared" si="47"/>
        <v>390</v>
      </c>
    </row>
    <row r="228" spans="1:5" ht="16.95" customHeight="1" thickBot="1" x14ac:dyDescent="0.35">
      <c r="A228" s="264" t="s">
        <v>3</v>
      </c>
      <c r="B228" s="265"/>
      <c r="C228" s="7"/>
      <c r="D228" s="7"/>
      <c r="E228" s="7"/>
    </row>
    <row r="229" spans="1:5" ht="25.2" customHeight="1" thickBot="1" x14ac:dyDescent="0.35">
      <c r="A229" s="264" t="s">
        <v>4</v>
      </c>
      <c r="B229" s="265"/>
      <c r="C229" s="7">
        <v>164.2</v>
      </c>
      <c r="D229" s="72">
        <f>D227-C227</f>
        <v>17.800000000000011</v>
      </c>
      <c r="E229" s="72">
        <f>E227-D227</f>
        <v>18</v>
      </c>
    </row>
    <row r="230" spans="1:5" ht="16.2" thickBot="1" x14ac:dyDescent="0.35">
      <c r="A230" s="1"/>
      <c r="B230" s="1"/>
      <c r="C230" s="1"/>
      <c r="D230" s="1"/>
      <c r="E230" s="1"/>
    </row>
    <row r="231" spans="1:5" ht="34.799999999999997" thickBot="1" x14ac:dyDescent="0.35">
      <c r="A231" s="2" t="s">
        <v>0</v>
      </c>
      <c r="B231" s="3" t="s">
        <v>1</v>
      </c>
      <c r="C231" s="8" t="s">
        <v>24</v>
      </c>
      <c r="D231" s="8" t="s">
        <v>25</v>
      </c>
      <c r="E231" s="8" t="s">
        <v>26</v>
      </c>
    </row>
    <row r="232" spans="1:5" ht="15" thickBot="1" x14ac:dyDescent="0.35">
      <c r="A232" s="4">
        <v>1</v>
      </c>
      <c r="B232" s="5">
        <v>2</v>
      </c>
      <c r="C232" s="5">
        <v>3</v>
      </c>
      <c r="D232" s="5">
        <v>4</v>
      </c>
      <c r="E232" s="5">
        <v>5</v>
      </c>
    </row>
    <row r="233" spans="1:5" ht="23.4" thickBot="1" x14ac:dyDescent="0.35">
      <c r="A233" s="6"/>
      <c r="B233" s="200" t="s">
        <v>595</v>
      </c>
      <c r="C233" s="7"/>
      <c r="D233" s="7"/>
      <c r="E233" s="7"/>
    </row>
    <row r="234" spans="1:5" ht="15" thickBot="1" x14ac:dyDescent="0.35">
      <c r="A234" s="266" t="s">
        <v>20</v>
      </c>
      <c r="B234" s="267"/>
      <c r="C234" s="196">
        <f>C236+C239+C249+C246</f>
        <v>19592.5</v>
      </c>
      <c r="D234" s="71">
        <f t="shared" ref="D234:E234" si="48">D236+D239+D249+D246</f>
        <v>18566.5</v>
      </c>
      <c r="E234" s="71">
        <f t="shared" si="48"/>
        <v>17391</v>
      </c>
    </row>
    <row r="235" spans="1:5" x14ac:dyDescent="0.3">
      <c r="A235" s="275" t="s">
        <v>2</v>
      </c>
      <c r="B235" s="276"/>
      <c r="C235" s="197"/>
      <c r="D235" s="12"/>
      <c r="E235" s="12"/>
    </row>
    <row r="236" spans="1:5" ht="15" thickBot="1" x14ac:dyDescent="0.35">
      <c r="A236" s="277" t="s">
        <v>8</v>
      </c>
      <c r="B236" s="278"/>
      <c r="C236" s="198">
        <f>C237+C238</f>
        <v>13780.5</v>
      </c>
      <c r="D236" s="74">
        <f t="shared" ref="D236:E236" si="49">D237+D238</f>
        <v>13912.5</v>
      </c>
      <c r="E236" s="74">
        <f t="shared" si="49"/>
        <v>12506</v>
      </c>
    </row>
    <row r="237" spans="1:5" ht="15" thickBot="1" x14ac:dyDescent="0.35">
      <c r="A237" s="262" t="s">
        <v>86</v>
      </c>
      <c r="B237" s="263"/>
      <c r="C237" s="171">
        <v>13780.5</v>
      </c>
      <c r="D237" s="73">
        <v>13912.5</v>
      </c>
      <c r="E237" s="73">
        <v>12506</v>
      </c>
    </row>
    <row r="238" spans="1:5" ht="15" thickBot="1" x14ac:dyDescent="0.35">
      <c r="A238" s="262" t="s">
        <v>7</v>
      </c>
      <c r="B238" s="263"/>
      <c r="C238" s="171"/>
      <c r="D238" s="73"/>
      <c r="E238" s="73"/>
    </row>
    <row r="239" spans="1:5" ht="15" thickBot="1" x14ac:dyDescent="0.35">
      <c r="A239" s="262" t="s">
        <v>9</v>
      </c>
      <c r="B239" s="263"/>
      <c r="C239" s="174">
        <f>C240+C241+C242+C243+C244+C245</f>
        <v>5242.7000000000007</v>
      </c>
      <c r="D239" s="72">
        <f t="shared" ref="D239:E239" si="50">D240+D241+D242+D243+D244+D245</f>
        <v>4654</v>
      </c>
      <c r="E239" s="72">
        <f t="shared" si="50"/>
        <v>4885</v>
      </c>
    </row>
    <row r="240" spans="1:5" ht="15" thickBot="1" x14ac:dyDescent="0.35">
      <c r="A240" s="262" t="s">
        <v>10</v>
      </c>
      <c r="B240" s="263"/>
      <c r="C240" s="25"/>
      <c r="D240" s="72"/>
      <c r="E240" s="72"/>
    </row>
    <row r="241" spans="1:5" ht="29.4" customHeight="1" thickBot="1" x14ac:dyDescent="0.35">
      <c r="A241" s="262" t="s">
        <v>11</v>
      </c>
      <c r="B241" s="263"/>
      <c r="C241" s="25"/>
      <c r="D241" s="72"/>
      <c r="E241" s="72"/>
    </row>
    <row r="242" spans="1:5" ht="22.2" customHeight="1" thickBot="1" x14ac:dyDescent="0.35">
      <c r="A242" s="262" t="s">
        <v>12</v>
      </c>
      <c r="B242" s="263"/>
      <c r="C242" s="25"/>
      <c r="D242" s="72"/>
      <c r="E242" s="72"/>
    </row>
    <row r="243" spans="1:5" ht="15" thickBot="1" x14ac:dyDescent="0.35">
      <c r="A243" s="262" t="s">
        <v>13</v>
      </c>
      <c r="B243" s="263"/>
      <c r="C243" s="25"/>
      <c r="D243" s="72"/>
      <c r="E243" s="72"/>
    </row>
    <row r="244" spans="1:5" ht="35.4" customHeight="1" thickBot="1" x14ac:dyDescent="0.35">
      <c r="A244" s="262" t="s">
        <v>14</v>
      </c>
      <c r="B244" s="263"/>
      <c r="C244" s="156">
        <v>4725.1000000000004</v>
      </c>
      <c r="D244" s="73">
        <v>4654</v>
      </c>
      <c r="E244" s="73">
        <v>4885</v>
      </c>
    </row>
    <row r="245" spans="1:5" ht="15" thickBot="1" x14ac:dyDescent="0.35">
      <c r="A245" s="264" t="s">
        <v>15</v>
      </c>
      <c r="B245" s="265"/>
      <c r="C245" s="256">
        <v>517.6</v>
      </c>
      <c r="D245" s="7"/>
      <c r="E245" s="7"/>
    </row>
    <row r="246" spans="1:5" ht="15" thickBot="1" x14ac:dyDescent="0.35">
      <c r="A246" s="264" t="s">
        <v>16</v>
      </c>
      <c r="B246" s="265"/>
      <c r="C246" s="73"/>
      <c r="D246" s="73"/>
      <c r="E246" s="73"/>
    </row>
    <row r="247" spans="1:5" ht="15" thickBot="1" x14ac:dyDescent="0.35">
      <c r="A247" s="264" t="s">
        <v>17</v>
      </c>
      <c r="B247" s="265"/>
      <c r="C247" s="7"/>
      <c r="D247" s="7"/>
      <c r="E247" s="7"/>
    </row>
    <row r="248" spans="1:5" ht="15" thickBot="1" x14ac:dyDescent="0.35">
      <c r="A248" s="264" t="s">
        <v>18</v>
      </c>
      <c r="B248" s="265"/>
      <c r="C248" s="7"/>
      <c r="D248" s="7"/>
      <c r="E248" s="7"/>
    </row>
    <row r="249" spans="1:5" ht="15" thickBot="1" x14ac:dyDescent="0.35">
      <c r="A249" s="264" t="s">
        <v>87</v>
      </c>
      <c r="B249" s="265"/>
      <c r="C249" s="7">
        <f>C250+C251</f>
        <v>569.29999999999995</v>
      </c>
      <c r="D249" s="72">
        <f t="shared" ref="D249:E249" si="51">D250+D251</f>
        <v>0</v>
      </c>
      <c r="E249" s="72">
        <f t="shared" si="51"/>
        <v>0</v>
      </c>
    </row>
    <row r="250" spans="1:5" ht="15" thickBot="1" x14ac:dyDescent="0.35">
      <c r="A250" s="262" t="s">
        <v>88</v>
      </c>
      <c r="B250" s="263"/>
      <c r="C250" s="256">
        <v>569.29999999999995</v>
      </c>
      <c r="D250" s="73">
        <v>0</v>
      </c>
      <c r="E250" s="73">
        <v>0</v>
      </c>
    </row>
    <row r="251" spans="1:5" ht="15" thickBot="1" x14ac:dyDescent="0.35">
      <c r="A251" s="262" t="s">
        <v>89</v>
      </c>
      <c r="B251" s="263"/>
      <c r="C251" s="25"/>
      <c r="D251" s="7"/>
      <c r="E251" s="7"/>
    </row>
    <row r="252" spans="1:5" ht="28.95" customHeight="1" thickBot="1" x14ac:dyDescent="0.35">
      <c r="A252" s="266" t="s">
        <v>19</v>
      </c>
      <c r="B252" s="268"/>
      <c r="C252" s="13">
        <f>C253*1</f>
        <v>0</v>
      </c>
      <c r="D252" s="13">
        <f t="shared" ref="D252:E252" si="52">D253*1</f>
        <v>0</v>
      </c>
      <c r="E252" s="13">
        <f t="shared" si="52"/>
        <v>0</v>
      </c>
    </row>
    <row r="253" spans="1:5" ht="15" thickBot="1" x14ac:dyDescent="0.35">
      <c r="A253" s="269" t="s">
        <v>21</v>
      </c>
      <c r="B253" s="270"/>
      <c r="C253" s="26"/>
      <c r="D253" s="14"/>
      <c r="E253" s="14"/>
    </row>
    <row r="254" spans="1:5" ht="15" thickBot="1" x14ac:dyDescent="0.35">
      <c r="A254" s="271" t="s">
        <v>549</v>
      </c>
      <c r="B254" s="272"/>
      <c r="C254" s="26"/>
      <c r="D254" s="14"/>
      <c r="E254" s="14"/>
    </row>
    <row r="255" spans="1:5" ht="20.399999999999999" customHeight="1" thickBot="1" x14ac:dyDescent="0.35">
      <c r="A255" s="266" t="s">
        <v>22</v>
      </c>
      <c r="B255" s="267"/>
      <c r="C255" s="71">
        <f>C234+C252</f>
        <v>19592.5</v>
      </c>
      <c r="D255" s="71">
        <f t="shared" ref="D255:E255" si="53">D234+D252</f>
        <v>18566.5</v>
      </c>
      <c r="E255" s="71">
        <f t="shared" si="53"/>
        <v>17391</v>
      </c>
    </row>
    <row r="256" spans="1:5" ht="15" thickBot="1" x14ac:dyDescent="0.35">
      <c r="A256" s="264" t="s">
        <v>3</v>
      </c>
      <c r="B256" s="265"/>
      <c r="C256" s="7"/>
      <c r="D256" s="7"/>
      <c r="E256" s="7"/>
    </row>
    <row r="257" spans="1:5" ht="26.4" customHeight="1" thickBot="1" x14ac:dyDescent="0.35">
      <c r="A257" s="264" t="s">
        <v>4</v>
      </c>
      <c r="B257" s="265"/>
      <c r="C257" s="7">
        <v>605.4</v>
      </c>
      <c r="D257" s="72">
        <f>D255-C255</f>
        <v>-1026</v>
      </c>
      <c r="E257" s="72">
        <f>E255-D255</f>
        <v>-1175.5</v>
      </c>
    </row>
    <row r="258" spans="1:5" ht="16.2" thickBot="1" x14ac:dyDescent="0.35">
      <c r="A258" s="1"/>
      <c r="B258" s="1"/>
      <c r="C258" s="1"/>
      <c r="D258" s="1"/>
      <c r="E258" s="1"/>
    </row>
    <row r="259" spans="1:5" ht="34.799999999999997" thickBot="1" x14ac:dyDescent="0.35">
      <c r="A259" s="2" t="s">
        <v>0</v>
      </c>
      <c r="B259" s="3" t="s">
        <v>1</v>
      </c>
      <c r="C259" s="8" t="s">
        <v>24</v>
      </c>
      <c r="D259" s="8" t="s">
        <v>25</v>
      </c>
      <c r="E259" s="8" t="s">
        <v>26</v>
      </c>
    </row>
    <row r="260" spans="1:5" ht="15" thickBot="1" x14ac:dyDescent="0.35">
      <c r="A260" s="4">
        <v>1</v>
      </c>
      <c r="B260" s="5">
        <v>2</v>
      </c>
      <c r="C260" s="5">
        <v>3</v>
      </c>
      <c r="D260" s="5">
        <v>4</v>
      </c>
      <c r="E260" s="5">
        <v>5</v>
      </c>
    </row>
    <row r="261" spans="1:5" ht="15" thickBot="1" x14ac:dyDescent="0.35">
      <c r="A261" s="6"/>
      <c r="B261" s="200" t="s">
        <v>596</v>
      </c>
      <c r="C261" s="7"/>
      <c r="D261" s="7"/>
      <c r="E261" s="7"/>
    </row>
    <row r="262" spans="1:5" ht="16.2" customHeight="1" thickBot="1" x14ac:dyDescent="0.35">
      <c r="A262" s="266" t="s">
        <v>20</v>
      </c>
      <c r="B262" s="267"/>
      <c r="C262" s="196">
        <f>C264+C267+C277+C274+C275</f>
        <v>10317.499999999998</v>
      </c>
      <c r="D262" s="71">
        <f t="shared" ref="D262:E262" si="54">D264+D267+D277+D274+D275</f>
        <v>10199.300000000001</v>
      </c>
      <c r="E262" s="71">
        <f t="shared" si="54"/>
        <v>10710.3</v>
      </c>
    </row>
    <row r="263" spans="1:5" x14ac:dyDescent="0.3">
      <c r="A263" s="275" t="s">
        <v>2</v>
      </c>
      <c r="B263" s="276"/>
      <c r="C263" s="197"/>
      <c r="D263" s="12"/>
      <c r="E263" s="12"/>
    </row>
    <row r="264" spans="1:5" ht="16.2" customHeight="1" thickBot="1" x14ac:dyDescent="0.35">
      <c r="A264" s="277" t="s">
        <v>8</v>
      </c>
      <c r="B264" s="278"/>
      <c r="C264" s="198">
        <f>C265+C266</f>
        <v>9210.7999999999993</v>
      </c>
      <c r="D264" s="74">
        <f t="shared" ref="D264:E264" si="55">D265+D266</f>
        <v>9635.1</v>
      </c>
      <c r="E264" s="74">
        <f t="shared" si="55"/>
        <v>10116.4</v>
      </c>
    </row>
    <row r="265" spans="1:5" ht="16.2" customHeight="1" thickBot="1" x14ac:dyDescent="0.35">
      <c r="A265" s="262" t="s">
        <v>86</v>
      </c>
      <c r="B265" s="263"/>
      <c r="C265" s="171">
        <v>9210.7999999999993</v>
      </c>
      <c r="D265" s="73">
        <v>9635.1</v>
      </c>
      <c r="E265" s="73">
        <v>10116.4</v>
      </c>
    </row>
    <row r="266" spans="1:5" ht="16.2" customHeight="1" thickBot="1" x14ac:dyDescent="0.35">
      <c r="A266" s="262" t="s">
        <v>7</v>
      </c>
      <c r="B266" s="263"/>
      <c r="C266" s="171"/>
      <c r="D266" s="73"/>
      <c r="E266" s="73"/>
    </row>
    <row r="267" spans="1:5" ht="16.2" customHeight="1" thickBot="1" x14ac:dyDescent="0.35">
      <c r="A267" s="262" t="s">
        <v>9</v>
      </c>
      <c r="B267" s="263"/>
      <c r="C267" s="174">
        <f>C268+C269+C270+C271+C272+C273</f>
        <v>35.799999999999997</v>
      </c>
      <c r="D267" s="7">
        <f t="shared" ref="D267:E267" si="56">D268+D269+D270+D271+D272+D273</f>
        <v>37.6</v>
      </c>
      <c r="E267" s="7">
        <f t="shared" si="56"/>
        <v>39.5</v>
      </c>
    </row>
    <row r="268" spans="1:5" ht="16.2" customHeight="1" thickBot="1" x14ac:dyDescent="0.35">
      <c r="A268" s="262" t="s">
        <v>10</v>
      </c>
      <c r="B268" s="263"/>
      <c r="C268" s="156">
        <v>35.799999999999997</v>
      </c>
      <c r="D268" s="25">
        <v>37.6</v>
      </c>
      <c r="E268" s="25">
        <v>39.5</v>
      </c>
    </row>
    <row r="269" spans="1:5" ht="32.4" customHeight="1" thickBot="1" x14ac:dyDescent="0.35">
      <c r="A269" s="262" t="s">
        <v>11</v>
      </c>
      <c r="B269" s="263"/>
      <c r="C269" s="156"/>
      <c r="D269" s="7"/>
      <c r="E269" s="7"/>
    </row>
    <row r="270" spans="1:5" ht="30.6" customHeight="1" thickBot="1" x14ac:dyDescent="0.35">
      <c r="A270" s="262" t="s">
        <v>12</v>
      </c>
      <c r="B270" s="263"/>
      <c r="C270" s="156"/>
      <c r="D270" s="7"/>
      <c r="E270" s="7"/>
    </row>
    <row r="271" spans="1:5" ht="16.2" customHeight="1" thickBot="1" x14ac:dyDescent="0.35">
      <c r="A271" s="262" t="s">
        <v>13</v>
      </c>
      <c r="B271" s="263"/>
      <c r="C271" s="156"/>
      <c r="D271" s="7"/>
      <c r="E271" s="7"/>
    </row>
    <row r="272" spans="1:5" ht="28.95" customHeight="1" thickBot="1" x14ac:dyDescent="0.35">
      <c r="A272" s="262" t="s">
        <v>14</v>
      </c>
      <c r="B272" s="263"/>
      <c r="C272" s="156"/>
      <c r="D272" s="7"/>
      <c r="E272" s="7"/>
    </row>
    <row r="273" spans="1:5" ht="16.2" customHeight="1" thickBot="1" x14ac:dyDescent="0.35">
      <c r="A273" s="264" t="s">
        <v>15</v>
      </c>
      <c r="B273" s="265"/>
      <c r="C273" s="25"/>
      <c r="D273" s="7"/>
      <c r="E273" s="7"/>
    </row>
    <row r="274" spans="1:5" ht="16.2" customHeight="1" thickBot="1" x14ac:dyDescent="0.35">
      <c r="A274" s="264" t="s">
        <v>16</v>
      </c>
      <c r="B274" s="265"/>
      <c r="C274" s="255">
        <v>763</v>
      </c>
      <c r="D274" s="73">
        <v>526.6</v>
      </c>
      <c r="E274" s="73">
        <v>554.4</v>
      </c>
    </row>
    <row r="275" spans="1:5" ht="16.2" customHeight="1" thickBot="1" x14ac:dyDescent="0.35">
      <c r="A275" s="264" t="s">
        <v>17</v>
      </c>
      <c r="B275" s="265"/>
      <c r="C275" s="257">
        <v>84.3</v>
      </c>
      <c r="D275" s="7"/>
      <c r="E275" s="7"/>
    </row>
    <row r="276" spans="1:5" ht="15" thickBot="1" x14ac:dyDescent="0.35">
      <c r="A276" s="264" t="s">
        <v>18</v>
      </c>
      <c r="B276" s="265"/>
      <c r="C276" s="7"/>
      <c r="D276" s="7"/>
      <c r="E276" s="7"/>
    </row>
    <row r="277" spans="1:5" ht="16.2" customHeight="1" thickBot="1" x14ac:dyDescent="0.35">
      <c r="A277" s="264" t="s">
        <v>87</v>
      </c>
      <c r="B277" s="265"/>
      <c r="C277" s="7">
        <f>C278+C279</f>
        <v>223.6</v>
      </c>
      <c r="D277" s="72">
        <f t="shared" ref="D277:E277" si="57">D278+D279</f>
        <v>0</v>
      </c>
      <c r="E277" s="72">
        <f t="shared" si="57"/>
        <v>0</v>
      </c>
    </row>
    <row r="278" spans="1:5" ht="16.2" customHeight="1" thickBot="1" x14ac:dyDescent="0.35">
      <c r="A278" s="262" t="s">
        <v>88</v>
      </c>
      <c r="B278" s="263"/>
      <c r="C278" s="25">
        <v>223.6</v>
      </c>
      <c r="D278" s="73">
        <v>0</v>
      </c>
      <c r="E278" s="73">
        <v>0</v>
      </c>
    </row>
    <row r="279" spans="1:5" ht="16.2" customHeight="1" thickBot="1" x14ac:dyDescent="0.35">
      <c r="A279" s="262" t="s">
        <v>89</v>
      </c>
      <c r="B279" s="263"/>
      <c r="C279" s="25"/>
      <c r="D279" s="7"/>
      <c r="E279" s="7"/>
    </row>
    <row r="280" spans="1:5" ht="24" customHeight="1" thickBot="1" x14ac:dyDescent="0.35">
      <c r="A280" s="266" t="s">
        <v>19</v>
      </c>
      <c r="B280" s="268"/>
      <c r="C280" s="13">
        <f>C281*1</f>
        <v>0</v>
      </c>
      <c r="D280" s="13">
        <f t="shared" ref="D280:E280" si="58">D281*1</f>
        <v>0</v>
      </c>
      <c r="E280" s="13">
        <f t="shared" si="58"/>
        <v>0</v>
      </c>
    </row>
    <row r="281" spans="1:5" ht="16.2" customHeight="1" thickBot="1" x14ac:dyDescent="0.35">
      <c r="A281" s="269" t="s">
        <v>21</v>
      </c>
      <c r="B281" s="270"/>
      <c r="C281" s="26"/>
      <c r="D281" s="14"/>
      <c r="E281" s="14"/>
    </row>
    <row r="282" spans="1:5" ht="16.2" customHeight="1" thickBot="1" x14ac:dyDescent="0.35">
      <c r="A282" s="271" t="s">
        <v>549</v>
      </c>
      <c r="B282" s="272"/>
      <c r="C282" s="26"/>
      <c r="D282" s="14"/>
      <c r="E282" s="14"/>
    </row>
    <row r="283" spans="1:5" ht="16.2" customHeight="1" thickBot="1" x14ac:dyDescent="0.35">
      <c r="A283" s="266" t="s">
        <v>22</v>
      </c>
      <c r="B283" s="267"/>
      <c r="C283" s="71">
        <f>C262+C280</f>
        <v>10317.499999999998</v>
      </c>
      <c r="D283" s="71">
        <f t="shared" ref="D283:E283" si="59">D262+D280</f>
        <v>10199.300000000001</v>
      </c>
      <c r="E283" s="71">
        <f t="shared" si="59"/>
        <v>10710.3</v>
      </c>
    </row>
    <row r="284" spans="1:5" ht="16.2" customHeight="1" thickBot="1" x14ac:dyDescent="0.35">
      <c r="A284" s="264" t="s">
        <v>3</v>
      </c>
      <c r="B284" s="265"/>
      <c r="C284" s="7"/>
      <c r="D284" s="7"/>
      <c r="E284" s="7"/>
    </row>
    <row r="285" spans="1:5" ht="27.6" customHeight="1" thickBot="1" x14ac:dyDescent="0.35">
      <c r="A285" s="264" t="s">
        <v>4</v>
      </c>
      <c r="B285" s="265"/>
      <c r="C285" s="7">
        <v>1817.6</v>
      </c>
      <c r="D285" s="72">
        <f>D283-C283</f>
        <v>-118.19999999999709</v>
      </c>
      <c r="E285" s="72">
        <f>E283-D283</f>
        <v>510.99999999999818</v>
      </c>
    </row>
    <row r="286" spans="1:5" ht="16.2" thickBot="1" x14ac:dyDescent="0.35">
      <c r="A286" s="1"/>
      <c r="B286" s="1"/>
      <c r="C286" s="1"/>
      <c r="D286" s="1"/>
      <c r="E286" s="1"/>
    </row>
    <row r="287" spans="1:5" ht="34.799999999999997" thickBot="1" x14ac:dyDescent="0.35">
      <c r="A287" s="2" t="s">
        <v>0</v>
      </c>
      <c r="B287" s="3" t="s">
        <v>1</v>
      </c>
      <c r="C287" s="8" t="s">
        <v>24</v>
      </c>
      <c r="D287" s="8" t="s">
        <v>25</v>
      </c>
      <c r="E287" s="8" t="s">
        <v>26</v>
      </c>
    </row>
    <row r="288" spans="1:5" ht="15" thickBot="1" x14ac:dyDescent="0.35">
      <c r="A288" s="4">
        <v>1</v>
      </c>
      <c r="B288" s="5">
        <v>2</v>
      </c>
      <c r="C288" s="5">
        <v>3</v>
      </c>
      <c r="D288" s="5">
        <v>4</v>
      </c>
      <c r="E288" s="5">
        <v>5</v>
      </c>
    </row>
    <row r="289" spans="1:5" ht="15" thickBot="1" x14ac:dyDescent="0.35">
      <c r="A289" s="6"/>
      <c r="B289" s="200" t="s">
        <v>597</v>
      </c>
      <c r="C289" s="7"/>
      <c r="D289" s="7"/>
      <c r="E289" s="7"/>
    </row>
    <row r="290" spans="1:5" ht="16.2" customHeight="1" thickBot="1" x14ac:dyDescent="0.35">
      <c r="A290" s="266" t="s">
        <v>20</v>
      </c>
      <c r="B290" s="267"/>
      <c r="C290" s="71">
        <f>C292+C295+C305+C302</f>
        <v>4492.3</v>
      </c>
      <c r="D290" s="71">
        <f t="shared" ref="D290:E290" si="60">D292+D295+D305+D302</f>
        <v>4613</v>
      </c>
      <c r="E290" s="71">
        <f t="shared" si="60"/>
        <v>4842</v>
      </c>
    </row>
    <row r="291" spans="1:5" x14ac:dyDescent="0.3">
      <c r="A291" s="275" t="s">
        <v>2</v>
      </c>
      <c r="B291" s="276"/>
      <c r="C291" s="12"/>
      <c r="D291" s="12"/>
      <c r="E291" s="12"/>
    </row>
    <row r="292" spans="1:5" ht="16.2" customHeight="1" thickBot="1" x14ac:dyDescent="0.35">
      <c r="A292" s="277" t="s">
        <v>8</v>
      </c>
      <c r="B292" s="278"/>
      <c r="C292" s="74">
        <f>C293+C294</f>
        <v>4241.1000000000004</v>
      </c>
      <c r="D292" s="74">
        <f t="shared" ref="D292:E292" si="61">D293+D294</f>
        <v>4455</v>
      </c>
      <c r="E292" s="74">
        <f t="shared" si="61"/>
        <v>4677</v>
      </c>
    </row>
    <row r="293" spans="1:5" ht="16.2" customHeight="1" thickBot="1" x14ac:dyDescent="0.35">
      <c r="A293" s="262" t="s">
        <v>86</v>
      </c>
      <c r="B293" s="263"/>
      <c r="C293" s="73">
        <v>4241.1000000000004</v>
      </c>
      <c r="D293" s="73">
        <v>4455</v>
      </c>
      <c r="E293" s="73">
        <v>4677</v>
      </c>
    </row>
    <row r="294" spans="1:5" ht="16.2" customHeight="1" thickBot="1" x14ac:dyDescent="0.35">
      <c r="A294" s="262" t="s">
        <v>7</v>
      </c>
      <c r="B294" s="263"/>
      <c r="C294" s="73"/>
      <c r="D294" s="73"/>
      <c r="E294" s="73"/>
    </row>
    <row r="295" spans="1:5" ht="16.2" customHeight="1" thickBot="1" x14ac:dyDescent="0.35">
      <c r="A295" s="262" t="s">
        <v>9</v>
      </c>
      <c r="B295" s="263"/>
      <c r="C295" s="7">
        <f>C296+C297+C298+C299+C300+C301</f>
        <v>0</v>
      </c>
      <c r="D295" s="7">
        <f t="shared" ref="D295:E295" si="62">D296+D297+D298+D299+D300+D301</f>
        <v>0</v>
      </c>
      <c r="E295" s="7">
        <f t="shared" si="62"/>
        <v>0</v>
      </c>
    </row>
    <row r="296" spans="1:5" ht="16.2" customHeight="1" thickBot="1" x14ac:dyDescent="0.35">
      <c r="A296" s="262" t="s">
        <v>10</v>
      </c>
      <c r="B296" s="263"/>
      <c r="C296" s="25"/>
      <c r="D296" s="7"/>
      <c r="E296" s="7"/>
    </row>
    <row r="297" spans="1:5" ht="28.2" customHeight="1" thickBot="1" x14ac:dyDescent="0.35">
      <c r="A297" s="262" t="s">
        <v>11</v>
      </c>
      <c r="B297" s="263"/>
      <c r="C297" s="25"/>
      <c r="D297" s="7"/>
      <c r="E297" s="7"/>
    </row>
    <row r="298" spans="1:5" ht="25.95" customHeight="1" thickBot="1" x14ac:dyDescent="0.35">
      <c r="A298" s="262" t="s">
        <v>12</v>
      </c>
      <c r="B298" s="263"/>
      <c r="C298" s="25"/>
      <c r="D298" s="7"/>
      <c r="E298" s="7"/>
    </row>
    <row r="299" spans="1:5" ht="22.95" customHeight="1" thickBot="1" x14ac:dyDescent="0.35">
      <c r="A299" s="262" t="s">
        <v>13</v>
      </c>
      <c r="B299" s="263"/>
      <c r="C299" s="25"/>
      <c r="D299" s="7"/>
      <c r="E299" s="7"/>
    </row>
    <row r="300" spans="1:5" ht="30" customHeight="1" thickBot="1" x14ac:dyDescent="0.35">
      <c r="A300" s="262" t="s">
        <v>14</v>
      </c>
      <c r="B300" s="263"/>
      <c r="C300" s="25"/>
      <c r="D300" s="7"/>
      <c r="E300" s="7"/>
    </row>
    <row r="301" spans="1:5" ht="16.2" customHeight="1" thickBot="1" x14ac:dyDescent="0.35">
      <c r="A301" s="264" t="s">
        <v>15</v>
      </c>
      <c r="B301" s="265"/>
      <c r="C301" s="25"/>
      <c r="D301" s="7"/>
      <c r="E301" s="7"/>
    </row>
    <row r="302" spans="1:5" ht="16.2" customHeight="1" thickBot="1" x14ac:dyDescent="0.35">
      <c r="A302" s="264" t="s">
        <v>16</v>
      </c>
      <c r="B302" s="265"/>
      <c r="C302" s="255">
        <v>200</v>
      </c>
      <c r="D302" s="73">
        <v>158</v>
      </c>
      <c r="E302" s="73">
        <v>165</v>
      </c>
    </row>
    <row r="303" spans="1:5" ht="16.2" customHeight="1" thickBot="1" x14ac:dyDescent="0.35">
      <c r="A303" s="264" t="s">
        <v>17</v>
      </c>
      <c r="B303" s="265"/>
      <c r="C303" s="7"/>
      <c r="D303" s="7"/>
      <c r="E303" s="7"/>
    </row>
    <row r="304" spans="1:5" ht="15" thickBot="1" x14ac:dyDescent="0.35">
      <c r="A304" s="264" t="s">
        <v>18</v>
      </c>
      <c r="B304" s="265"/>
      <c r="C304" s="7"/>
      <c r="D304" s="7"/>
      <c r="E304" s="7"/>
    </row>
    <row r="305" spans="1:5" ht="16.2" customHeight="1" thickBot="1" x14ac:dyDescent="0.35">
      <c r="A305" s="264" t="s">
        <v>87</v>
      </c>
      <c r="B305" s="265"/>
      <c r="C305" s="7">
        <f>C306+C307</f>
        <v>51.2</v>
      </c>
      <c r="D305" s="72">
        <f t="shared" ref="D305:E305" si="63">D306+D307</f>
        <v>0</v>
      </c>
      <c r="E305" s="72">
        <f t="shared" si="63"/>
        <v>0</v>
      </c>
    </row>
    <row r="306" spans="1:5" ht="16.2" customHeight="1" thickBot="1" x14ac:dyDescent="0.35">
      <c r="A306" s="262" t="s">
        <v>88</v>
      </c>
      <c r="B306" s="263"/>
      <c r="C306" s="25">
        <v>51.2</v>
      </c>
      <c r="D306" s="73">
        <v>0</v>
      </c>
      <c r="E306" s="73">
        <v>0</v>
      </c>
    </row>
    <row r="307" spans="1:5" ht="16.2" customHeight="1" thickBot="1" x14ac:dyDescent="0.35">
      <c r="A307" s="262" t="s">
        <v>89</v>
      </c>
      <c r="B307" s="263"/>
      <c r="C307" s="25"/>
      <c r="D307" s="7"/>
      <c r="E307" s="7"/>
    </row>
    <row r="308" spans="1:5" ht="27.6" customHeight="1" thickBot="1" x14ac:dyDescent="0.35">
      <c r="A308" s="266" t="s">
        <v>19</v>
      </c>
      <c r="B308" s="268"/>
      <c r="C308" s="13">
        <f>C309*1</f>
        <v>0</v>
      </c>
      <c r="D308" s="13">
        <f t="shared" ref="D308:E308" si="64">D309*1</f>
        <v>0</v>
      </c>
      <c r="E308" s="13">
        <f t="shared" si="64"/>
        <v>0</v>
      </c>
    </row>
    <row r="309" spans="1:5" ht="16.2" customHeight="1" thickBot="1" x14ac:dyDescent="0.35">
      <c r="A309" s="269" t="s">
        <v>21</v>
      </c>
      <c r="B309" s="270"/>
      <c r="C309" s="26"/>
      <c r="D309" s="14"/>
      <c r="E309" s="14"/>
    </row>
    <row r="310" spans="1:5" ht="16.2" customHeight="1" thickBot="1" x14ac:dyDescent="0.35">
      <c r="A310" s="271" t="s">
        <v>549</v>
      </c>
      <c r="B310" s="272"/>
      <c r="C310" s="26"/>
      <c r="D310" s="14"/>
      <c r="E310" s="14"/>
    </row>
    <row r="311" spans="1:5" ht="16.2" customHeight="1" thickBot="1" x14ac:dyDescent="0.35">
      <c r="A311" s="266" t="s">
        <v>22</v>
      </c>
      <c r="B311" s="267"/>
      <c r="C311" s="71">
        <f>C290+C308</f>
        <v>4492.3</v>
      </c>
      <c r="D311" s="71">
        <f t="shared" ref="D311:E311" si="65">D290+D308</f>
        <v>4613</v>
      </c>
      <c r="E311" s="71">
        <f t="shared" si="65"/>
        <v>4842</v>
      </c>
    </row>
    <row r="312" spans="1:5" ht="22.2" customHeight="1" thickBot="1" x14ac:dyDescent="0.35">
      <c r="A312" s="264" t="s">
        <v>3</v>
      </c>
      <c r="B312" s="265"/>
      <c r="C312" s="7"/>
      <c r="D312" s="7"/>
      <c r="E312" s="7"/>
    </row>
    <row r="313" spans="1:5" ht="28.2" customHeight="1" thickBot="1" x14ac:dyDescent="0.35">
      <c r="A313" s="264" t="s">
        <v>4</v>
      </c>
      <c r="B313" s="265"/>
      <c r="C313" s="7">
        <v>390.3</v>
      </c>
      <c r="D313" s="72">
        <f>D311-C311</f>
        <v>120.69999999999982</v>
      </c>
      <c r="E313" s="72">
        <f>E311-D311</f>
        <v>229</v>
      </c>
    </row>
    <row r="314" spans="1:5" ht="16.2" thickBot="1" x14ac:dyDescent="0.35">
      <c r="A314" s="1"/>
      <c r="B314" s="1"/>
      <c r="C314" s="1"/>
      <c r="D314" s="1"/>
      <c r="E314" s="1"/>
    </row>
    <row r="315" spans="1:5" ht="34.799999999999997" thickBot="1" x14ac:dyDescent="0.35">
      <c r="A315" s="2" t="s">
        <v>0</v>
      </c>
      <c r="B315" s="3" t="s">
        <v>1</v>
      </c>
      <c r="C315" s="8" t="s">
        <v>24</v>
      </c>
      <c r="D315" s="8" t="s">
        <v>25</v>
      </c>
      <c r="E315" s="8" t="s">
        <v>26</v>
      </c>
    </row>
    <row r="316" spans="1:5" ht="15" thickBot="1" x14ac:dyDescent="0.35">
      <c r="A316" s="4">
        <v>1</v>
      </c>
      <c r="B316" s="5">
        <v>2</v>
      </c>
      <c r="C316" s="5">
        <v>3</v>
      </c>
      <c r="D316" s="5">
        <v>4</v>
      </c>
      <c r="E316" s="5">
        <v>5</v>
      </c>
    </row>
    <row r="317" spans="1:5" ht="15" thickBot="1" x14ac:dyDescent="0.35">
      <c r="A317" s="6"/>
      <c r="B317" s="200" t="s">
        <v>598</v>
      </c>
      <c r="C317" s="7"/>
      <c r="D317" s="7"/>
      <c r="E317" s="7"/>
    </row>
    <row r="318" spans="1:5" ht="16.2" customHeight="1" thickBot="1" x14ac:dyDescent="0.35">
      <c r="A318" s="266" t="s">
        <v>20</v>
      </c>
      <c r="B318" s="267"/>
      <c r="C318" s="196">
        <f>C320+C323+C333+C330+C331</f>
        <v>79926.899999999994</v>
      </c>
      <c r="D318" s="71">
        <f t="shared" ref="D318:E318" si="66">D320+D323+D333+D330+D331</f>
        <v>81542.399999999994</v>
      </c>
      <c r="E318" s="71">
        <f t="shared" si="66"/>
        <v>85373.6</v>
      </c>
    </row>
    <row r="319" spans="1:5" x14ac:dyDescent="0.3">
      <c r="A319" s="275" t="s">
        <v>2</v>
      </c>
      <c r="B319" s="276"/>
      <c r="C319" s="197"/>
      <c r="D319" s="12"/>
      <c r="E319" s="12"/>
    </row>
    <row r="320" spans="1:5" ht="16.2" customHeight="1" thickBot="1" x14ac:dyDescent="0.35">
      <c r="A320" s="277" t="s">
        <v>8</v>
      </c>
      <c r="B320" s="278"/>
      <c r="C320" s="198">
        <f>C321+C322</f>
        <v>28600.2</v>
      </c>
      <c r="D320" s="74">
        <f t="shared" ref="D320:E320" si="67">D321+D322</f>
        <v>29965</v>
      </c>
      <c r="E320" s="74">
        <f t="shared" si="67"/>
        <v>31464</v>
      </c>
    </row>
    <row r="321" spans="1:5" ht="16.2" customHeight="1" thickBot="1" x14ac:dyDescent="0.35">
      <c r="A321" s="262" t="s">
        <v>86</v>
      </c>
      <c r="B321" s="263"/>
      <c r="C321" s="171">
        <v>28600.2</v>
      </c>
      <c r="D321" s="73">
        <v>29965</v>
      </c>
      <c r="E321" s="73">
        <v>31464</v>
      </c>
    </row>
    <row r="322" spans="1:5" ht="16.2" customHeight="1" thickBot="1" x14ac:dyDescent="0.35">
      <c r="A322" s="262" t="s">
        <v>7</v>
      </c>
      <c r="B322" s="263"/>
      <c r="C322" s="171"/>
      <c r="D322" s="73"/>
      <c r="E322" s="73"/>
    </row>
    <row r="323" spans="1:5" ht="16.2" customHeight="1" thickBot="1" x14ac:dyDescent="0.35">
      <c r="A323" s="262" t="s">
        <v>9</v>
      </c>
      <c r="B323" s="263"/>
      <c r="C323" s="195">
        <f>C324+C325+C326+C327+C328+C329</f>
        <v>47767.9</v>
      </c>
      <c r="D323" s="72">
        <f t="shared" ref="D323:E323" si="68">D324+D325+D326+D327+D328+D329</f>
        <v>48287</v>
      </c>
      <c r="E323" s="72">
        <f t="shared" si="68"/>
        <v>50454</v>
      </c>
    </row>
    <row r="324" spans="1:5" ht="16.2" customHeight="1" thickBot="1" x14ac:dyDescent="0.35">
      <c r="A324" s="262" t="s">
        <v>10</v>
      </c>
      <c r="B324" s="263"/>
      <c r="C324" s="171">
        <v>1494.6</v>
      </c>
      <c r="D324" s="73">
        <v>237</v>
      </c>
      <c r="E324" s="72"/>
    </row>
    <row r="325" spans="1:5" ht="26.4" customHeight="1" thickBot="1" x14ac:dyDescent="0.35">
      <c r="A325" s="262" t="s">
        <v>11</v>
      </c>
      <c r="B325" s="263"/>
      <c r="C325" s="156"/>
      <c r="D325" s="7"/>
      <c r="E325" s="7"/>
    </row>
    <row r="326" spans="1:5" ht="30.6" customHeight="1" thickBot="1" x14ac:dyDescent="0.35">
      <c r="A326" s="262" t="s">
        <v>12</v>
      </c>
      <c r="B326" s="263"/>
      <c r="C326" s="25">
        <v>2192.6999999999998</v>
      </c>
      <c r="D326" s="73">
        <v>2302</v>
      </c>
      <c r="E326" s="73">
        <v>2417</v>
      </c>
    </row>
    <row r="327" spans="1:5" ht="16.2" customHeight="1" thickBot="1" x14ac:dyDescent="0.35">
      <c r="A327" s="262" t="s">
        <v>13</v>
      </c>
      <c r="B327" s="263"/>
      <c r="C327" s="156">
        <v>44080.6</v>
      </c>
      <c r="D327" s="73">
        <v>45748</v>
      </c>
      <c r="E327" s="73">
        <v>48037</v>
      </c>
    </row>
    <row r="328" spans="1:5" ht="26.4" customHeight="1" thickBot="1" x14ac:dyDescent="0.35">
      <c r="A328" s="262" t="s">
        <v>14</v>
      </c>
      <c r="B328" s="263"/>
      <c r="C328" s="25"/>
      <c r="D328" s="7"/>
      <c r="E328" s="7"/>
    </row>
    <row r="329" spans="1:5" ht="16.2" customHeight="1" thickBot="1" x14ac:dyDescent="0.35">
      <c r="A329" s="264" t="s">
        <v>15</v>
      </c>
      <c r="B329" s="265"/>
      <c r="C329" s="25"/>
      <c r="D329" s="7"/>
      <c r="E329" s="7"/>
    </row>
    <row r="330" spans="1:5" ht="16.2" customHeight="1" thickBot="1" x14ac:dyDescent="0.35">
      <c r="A330" s="264" t="s">
        <v>16</v>
      </c>
      <c r="B330" s="265"/>
      <c r="C330" s="73">
        <v>2937.4</v>
      </c>
      <c r="D330" s="73">
        <v>3084.4</v>
      </c>
      <c r="E330" s="73">
        <v>3239.6</v>
      </c>
    </row>
    <row r="331" spans="1:5" ht="16.2" customHeight="1" thickBot="1" x14ac:dyDescent="0.35">
      <c r="A331" s="264" t="s">
        <v>17</v>
      </c>
      <c r="B331" s="265"/>
      <c r="C331" s="255">
        <v>258.39999999999998</v>
      </c>
      <c r="D331" s="73">
        <v>206</v>
      </c>
      <c r="E331" s="73">
        <v>216</v>
      </c>
    </row>
    <row r="332" spans="1:5" ht="15" thickBot="1" x14ac:dyDescent="0.35">
      <c r="A332" s="264" t="s">
        <v>18</v>
      </c>
      <c r="B332" s="265"/>
      <c r="C332" s="7"/>
      <c r="D332" s="7"/>
      <c r="E332" s="7"/>
    </row>
    <row r="333" spans="1:5" ht="16.2" customHeight="1" thickBot="1" x14ac:dyDescent="0.35">
      <c r="A333" s="264" t="s">
        <v>87</v>
      </c>
      <c r="B333" s="265"/>
      <c r="C333" s="72">
        <f>C334+C335</f>
        <v>363</v>
      </c>
      <c r="D333" s="72">
        <f t="shared" ref="D333:E333" si="69">D334+D335</f>
        <v>0</v>
      </c>
      <c r="E333" s="72">
        <f t="shared" si="69"/>
        <v>0</v>
      </c>
    </row>
    <row r="334" spans="1:5" ht="16.2" customHeight="1" thickBot="1" x14ac:dyDescent="0.35">
      <c r="A334" s="262" t="s">
        <v>88</v>
      </c>
      <c r="B334" s="263"/>
      <c r="C334" s="73">
        <v>363</v>
      </c>
      <c r="D334" s="73">
        <v>0</v>
      </c>
      <c r="E334" s="73">
        <v>0</v>
      </c>
    </row>
    <row r="335" spans="1:5" ht="16.2" customHeight="1" thickBot="1" x14ac:dyDescent="0.35">
      <c r="A335" s="262" t="s">
        <v>89</v>
      </c>
      <c r="B335" s="263"/>
      <c r="C335" s="25"/>
      <c r="D335" s="7"/>
      <c r="E335" s="7"/>
    </row>
    <row r="336" spans="1:5" ht="30.6" customHeight="1" thickBot="1" x14ac:dyDescent="0.35">
      <c r="A336" s="266" t="s">
        <v>19</v>
      </c>
      <c r="B336" s="268"/>
      <c r="C336" s="13">
        <f>C337*1</f>
        <v>0</v>
      </c>
      <c r="D336" s="13">
        <f t="shared" ref="D336:E336" si="70">D337*1</f>
        <v>0</v>
      </c>
      <c r="E336" s="13">
        <f t="shared" si="70"/>
        <v>0</v>
      </c>
    </row>
    <row r="337" spans="1:5" ht="16.2" customHeight="1" thickBot="1" x14ac:dyDescent="0.35">
      <c r="A337" s="269" t="s">
        <v>21</v>
      </c>
      <c r="B337" s="270"/>
      <c r="C337" s="26"/>
      <c r="D337" s="14"/>
      <c r="E337" s="14"/>
    </row>
    <row r="338" spans="1:5" ht="16.2" customHeight="1" thickBot="1" x14ac:dyDescent="0.35">
      <c r="A338" s="271" t="s">
        <v>549</v>
      </c>
      <c r="B338" s="272"/>
      <c r="C338" s="26"/>
      <c r="D338" s="14"/>
      <c r="E338" s="14"/>
    </row>
    <row r="339" spans="1:5" ht="20.399999999999999" customHeight="1" thickBot="1" x14ac:dyDescent="0.35">
      <c r="A339" s="266" t="s">
        <v>22</v>
      </c>
      <c r="B339" s="267"/>
      <c r="C339" s="71">
        <f>C318+C336</f>
        <v>79926.899999999994</v>
      </c>
      <c r="D339" s="71">
        <f t="shared" ref="D339:E339" si="71">D318+D336</f>
        <v>81542.399999999994</v>
      </c>
      <c r="E339" s="71">
        <f t="shared" si="71"/>
        <v>85373.6</v>
      </c>
    </row>
    <row r="340" spans="1:5" ht="19.95" customHeight="1" thickBot="1" x14ac:dyDescent="0.35">
      <c r="A340" s="264" t="s">
        <v>3</v>
      </c>
      <c r="B340" s="265"/>
      <c r="C340" s="7"/>
      <c r="D340" s="7"/>
      <c r="E340" s="7"/>
    </row>
    <row r="341" spans="1:5" ht="27" customHeight="1" thickBot="1" x14ac:dyDescent="0.35">
      <c r="A341" s="264" t="s">
        <v>4</v>
      </c>
      <c r="B341" s="265"/>
      <c r="C341" s="7">
        <v>8969.7999999999993</v>
      </c>
      <c r="D341" s="72">
        <f>D339-C339</f>
        <v>1615.5</v>
      </c>
      <c r="E341" s="72">
        <f>E339-D339</f>
        <v>3831.2000000000116</v>
      </c>
    </row>
    <row r="342" spans="1:5" ht="16.2" thickBot="1" x14ac:dyDescent="0.35">
      <c r="A342" s="1"/>
      <c r="B342" s="1"/>
      <c r="C342" s="1"/>
      <c r="D342" s="1"/>
      <c r="E342" s="1"/>
    </row>
    <row r="343" spans="1:5" ht="34.799999999999997" thickBot="1" x14ac:dyDescent="0.35">
      <c r="A343" s="2" t="s">
        <v>0</v>
      </c>
      <c r="B343" s="3" t="s">
        <v>1</v>
      </c>
      <c r="C343" s="8" t="s">
        <v>24</v>
      </c>
      <c r="D343" s="8" t="s">
        <v>25</v>
      </c>
      <c r="E343" s="8" t="s">
        <v>26</v>
      </c>
    </row>
    <row r="344" spans="1:5" ht="15" thickBot="1" x14ac:dyDescent="0.35">
      <c r="A344" s="4">
        <v>1</v>
      </c>
      <c r="B344" s="5">
        <v>2</v>
      </c>
      <c r="C344" s="5">
        <v>3</v>
      </c>
      <c r="D344" s="5">
        <v>4</v>
      </c>
      <c r="E344" s="5">
        <v>5</v>
      </c>
    </row>
    <row r="345" spans="1:5" ht="23.4" thickBot="1" x14ac:dyDescent="0.35">
      <c r="A345" s="6"/>
      <c r="B345" s="200" t="s">
        <v>599</v>
      </c>
      <c r="C345" s="7"/>
      <c r="D345" s="7"/>
      <c r="E345" s="7"/>
    </row>
    <row r="346" spans="1:5" ht="15" thickBot="1" x14ac:dyDescent="0.35">
      <c r="A346" s="266" t="s">
        <v>20</v>
      </c>
      <c r="B346" s="267"/>
      <c r="C346" s="71">
        <f>C348+C351+C361+C358+C364</f>
        <v>304.89999999999998</v>
      </c>
      <c r="D346" s="71">
        <f t="shared" ref="D346:E346" si="72">D348+D351+D361+D358</f>
        <v>194</v>
      </c>
      <c r="E346" s="71">
        <f t="shared" si="72"/>
        <v>203</v>
      </c>
    </row>
    <row r="347" spans="1:5" x14ac:dyDescent="0.3">
      <c r="A347" s="275" t="s">
        <v>2</v>
      </c>
      <c r="B347" s="276"/>
      <c r="C347" s="12"/>
      <c r="D347" s="12"/>
      <c r="E347" s="12"/>
    </row>
    <row r="348" spans="1:5" ht="15" thickBot="1" x14ac:dyDescent="0.35">
      <c r="A348" s="277" t="s">
        <v>8</v>
      </c>
      <c r="B348" s="278"/>
      <c r="C348" s="74">
        <f>C349+C350</f>
        <v>184.5</v>
      </c>
      <c r="D348" s="74">
        <f t="shared" ref="D348:E348" si="73">D349+D350</f>
        <v>194</v>
      </c>
      <c r="E348" s="74">
        <f t="shared" si="73"/>
        <v>203</v>
      </c>
    </row>
    <row r="349" spans="1:5" ht="15" thickBot="1" x14ac:dyDescent="0.35">
      <c r="A349" s="262" t="s">
        <v>86</v>
      </c>
      <c r="B349" s="263"/>
      <c r="C349" s="73">
        <v>184.5</v>
      </c>
      <c r="D349" s="73">
        <v>194</v>
      </c>
      <c r="E349" s="73">
        <v>203</v>
      </c>
    </row>
    <row r="350" spans="1:5" ht="15" thickBot="1" x14ac:dyDescent="0.35">
      <c r="A350" s="262" t="s">
        <v>7</v>
      </c>
      <c r="B350" s="263"/>
      <c r="C350" s="73"/>
      <c r="D350" s="73"/>
      <c r="E350" s="73"/>
    </row>
    <row r="351" spans="1:5" ht="15" thickBot="1" x14ac:dyDescent="0.35">
      <c r="A351" s="262" t="s">
        <v>9</v>
      </c>
      <c r="B351" s="263"/>
      <c r="C351" s="7">
        <f>C352+C353+C354+C355+C356+C357</f>
        <v>70.400000000000006</v>
      </c>
      <c r="D351" s="7">
        <f t="shared" ref="D351:E351" si="74">D352+D353+D354+D355+D356+D357</f>
        <v>0</v>
      </c>
      <c r="E351" s="7">
        <f t="shared" si="74"/>
        <v>0</v>
      </c>
    </row>
    <row r="352" spans="1:5" ht="15" thickBot="1" x14ac:dyDescent="0.35">
      <c r="A352" s="262" t="s">
        <v>10</v>
      </c>
      <c r="B352" s="263"/>
      <c r="C352" s="256">
        <v>70.400000000000006</v>
      </c>
      <c r="D352" s="7"/>
      <c r="E352" s="7"/>
    </row>
    <row r="353" spans="1:5" ht="28.2" customHeight="1" thickBot="1" x14ac:dyDescent="0.35">
      <c r="A353" s="262" t="s">
        <v>11</v>
      </c>
      <c r="B353" s="263"/>
      <c r="C353" s="25"/>
      <c r="D353" s="7"/>
      <c r="E353" s="7"/>
    </row>
    <row r="354" spans="1:5" ht="29.4" customHeight="1" thickBot="1" x14ac:dyDescent="0.35">
      <c r="A354" s="262" t="s">
        <v>12</v>
      </c>
      <c r="B354" s="263"/>
      <c r="C354" s="25"/>
      <c r="D354" s="7"/>
      <c r="E354" s="7"/>
    </row>
    <row r="355" spans="1:5" ht="18" customHeight="1" thickBot="1" x14ac:dyDescent="0.35">
      <c r="A355" s="262" t="s">
        <v>13</v>
      </c>
      <c r="B355" s="263"/>
      <c r="C355" s="25"/>
      <c r="D355" s="7"/>
      <c r="E355" s="7"/>
    </row>
    <row r="356" spans="1:5" ht="31.95" customHeight="1" thickBot="1" x14ac:dyDescent="0.35">
      <c r="A356" s="262" t="s">
        <v>14</v>
      </c>
      <c r="B356" s="263"/>
      <c r="C356" s="25"/>
      <c r="D356" s="7"/>
      <c r="E356" s="7"/>
    </row>
    <row r="357" spans="1:5" ht="15" thickBot="1" x14ac:dyDescent="0.35">
      <c r="A357" s="264" t="s">
        <v>15</v>
      </c>
      <c r="B357" s="265"/>
      <c r="C357" s="25"/>
      <c r="D357" s="7"/>
      <c r="E357" s="7"/>
    </row>
    <row r="358" spans="1:5" ht="15" thickBot="1" x14ac:dyDescent="0.35">
      <c r="A358" s="264" t="s">
        <v>16</v>
      </c>
      <c r="B358" s="265"/>
      <c r="C358" s="73"/>
      <c r="D358" s="73"/>
      <c r="E358" s="73"/>
    </row>
    <row r="359" spans="1:5" ht="15" thickBot="1" x14ac:dyDescent="0.35">
      <c r="A359" s="264" t="s">
        <v>17</v>
      </c>
      <c r="B359" s="265"/>
      <c r="C359" s="7"/>
      <c r="D359" s="7"/>
      <c r="E359" s="7"/>
    </row>
    <row r="360" spans="1:5" ht="15" thickBot="1" x14ac:dyDescent="0.35">
      <c r="A360" s="264" t="s">
        <v>18</v>
      </c>
      <c r="B360" s="265"/>
      <c r="C360" s="7"/>
      <c r="D360" s="7"/>
      <c r="E360" s="7"/>
    </row>
    <row r="361" spans="1:5" ht="15" thickBot="1" x14ac:dyDescent="0.35">
      <c r="A361" s="264" t="s">
        <v>87</v>
      </c>
      <c r="B361" s="265"/>
      <c r="C361" s="7">
        <f>C362+C363</f>
        <v>0</v>
      </c>
      <c r="D361" s="72">
        <f t="shared" ref="D361:E361" si="75">D362+D363</f>
        <v>0</v>
      </c>
      <c r="E361" s="72">
        <f t="shared" si="75"/>
        <v>0</v>
      </c>
    </row>
    <row r="362" spans="1:5" ht="15" thickBot="1" x14ac:dyDescent="0.35">
      <c r="A362" s="262" t="s">
        <v>88</v>
      </c>
      <c r="B362" s="263"/>
      <c r="C362" s="25">
        <v>0</v>
      </c>
      <c r="D362" s="73">
        <v>0</v>
      </c>
      <c r="E362" s="73">
        <v>0</v>
      </c>
    </row>
    <row r="363" spans="1:5" ht="15" thickBot="1" x14ac:dyDescent="0.35">
      <c r="A363" s="262" t="s">
        <v>89</v>
      </c>
      <c r="B363" s="263"/>
      <c r="C363" s="25"/>
      <c r="D363" s="7"/>
      <c r="E363" s="7"/>
    </row>
    <row r="364" spans="1:5" ht="24.6" customHeight="1" thickBot="1" x14ac:dyDescent="0.35">
      <c r="A364" s="280" t="s">
        <v>692</v>
      </c>
      <c r="B364" s="281"/>
      <c r="C364" s="255">
        <v>50</v>
      </c>
      <c r="D364" s="7"/>
      <c r="E364" s="7"/>
    </row>
    <row r="365" spans="1:5" ht="27" customHeight="1" thickBot="1" x14ac:dyDescent="0.35">
      <c r="A365" s="266" t="s">
        <v>19</v>
      </c>
      <c r="B365" s="268"/>
      <c r="C365" s="13">
        <f>C366*1</f>
        <v>0</v>
      </c>
      <c r="D365" s="13">
        <f t="shared" ref="D365:E365" si="76">D366*1</f>
        <v>0</v>
      </c>
      <c r="E365" s="13">
        <f t="shared" si="76"/>
        <v>0</v>
      </c>
    </row>
    <row r="366" spans="1:5" ht="15" thickBot="1" x14ac:dyDescent="0.35">
      <c r="A366" s="269" t="s">
        <v>21</v>
      </c>
      <c r="B366" s="270"/>
      <c r="C366" s="26"/>
      <c r="D366" s="14"/>
      <c r="E366" s="14"/>
    </row>
    <row r="367" spans="1:5" ht="15" thickBot="1" x14ac:dyDescent="0.35">
      <c r="A367" s="271" t="s">
        <v>549</v>
      </c>
      <c r="B367" s="272"/>
      <c r="C367" s="26"/>
      <c r="D367" s="14"/>
      <c r="E367" s="14"/>
    </row>
    <row r="368" spans="1:5" ht="15" thickBot="1" x14ac:dyDescent="0.35">
      <c r="A368" s="266" t="s">
        <v>22</v>
      </c>
      <c r="B368" s="267"/>
      <c r="C368" s="71">
        <f>C346+C365</f>
        <v>304.89999999999998</v>
      </c>
      <c r="D368" s="71">
        <f t="shared" ref="D368:E368" si="77">D346+D365</f>
        <v>194</v>
      </c>
      <c r="E368" s="71">
        <f t="shared" si="77"/>
        <v>203</v>
      </c>
    </row>
    <row r="369" spans="1:5" ht="21" customHeight="1" thickBot="1" x14ac:dyDescent="0.35">
      <c r="A369" s="264" t="s">
        <v>3</v>
      </c>
      <c r="B369" s="265"/>
      <c r="C369" s="7"/>
      <c r="D369" s="7"/>
      <c r="E369" s="7"/>
    </row>
    <row r="370" spans="1:5" ht="26.4" customHeight="1" thickBot="1" x14ac:dyDescent="0.35">
      <c r="A370" s="264" t="s">
        <v>4</v>
      </c>
      <c r="B370" s="265"/>
      <c r="C370" s="7">
        <v>59.5</v>
      </c>
      <c r="D370" s="72">
        <f>D368-C368</f>
        <v>-110.89999999999998</v>
      </c>
      <c r="E370" s="72">
        <f>E368-D368</f>
        <v>9</v>
      </c>
    </row>
    <row r="371" spans="1:5" ht="16.2" thickBot="1" x14ac:dyDescent="0.35">
      <c r="A371" s="1"/>
      <c r="B371" s="1"/>
      <c r="C371" s="1"/>
      <c r="D371" s="1"/>
      <c r="E371" s="1"/>
    </row>
    <row r="372" spans="1:5" ht="34.799999999999997" thickBot="1" x14ac:dyDescent="0.35">
      <c r="A372" s="2" t="s">
        <v>0</v>
      </c>
      <c r="B372" s="3" t="s">
        <v>1</v>
      </c>
      <c r="C372" s="8" t="s">
        <v>24</v>
      </c>
      <c r="D372" s="8" t="s">
        <v>25</v>
      </c>
      <c r="E372" s="8" t="s">
        <v>26</v>
      </c>
    </row>
    <row r="373" spans="1:5" ht="15" thickBot="1" x14ac:dyDescent="0.35">
      <c r="A373" s="4">
        <v>1</v>
      </c>
      <c r="B373" s="5">
        <v>2</v>
      </c>
      <c r="C373" s="5">
        <v>3</v>
      </c>
      <c r="D373" s="5">
        <v>4</v>
      </c>
      <c r="E373" s="5">
        <v>5</v>
      </c>
    </row>
    <row r="374" spans="1:5" ht="15" thickBot="1" x14ac:dyDescent="0.35">
      <c r="A374" s="6"/>
      <c r="B374" s="200" t="s">
        <v>600</v>
      </c>
      <c r="C374" s="7"/>
      <c r="D374" s="7"/>
      <c r="E374" s="7"/>
    </row>
    <row r="375" spans="1:5" ht="16.2" customHeight="1" thickBot="1" x14ac:dyDescent="0.35">
      <c r="A375" s="266" t="s">
        <v>20</v>
      </c>
      <c r="B375" s="267"/>
      <c r="C375" s="196">
        <v>25739.5</v>
      </c>
      <c r="D375" s="71">
        <f t="shared" ref="D375:E375" si="78">D377+D380+D390+D387</f>
        <v>25975.899999999998</v>
      </c>
      <c r="E375" s="71">
        <f t="shared" si="78"/>
        <v>27270.3</v>
      </c>
    </row>
    <row r="376" spans="1:5" x14ac:dyDescent="0.3">
      <c r="A376" s="275" t="s">
        <v>2</v>
      </c>
      <c r="B376" s="276"/>
      <c r="C376" s="197"/>
      <c r="D376" s="12"/>
      <c r="E376" s="12"/>
    </row>
    <row r="377" spans="1:5" ht="16.2" customHeight="1" thickBot="1" x14ac:dyDescent="0.35">
      <c r="A377" s="277" t="s">
        <v>8</v>
      </c>
      <c r="B377" s="278"/>
      <c r="C377" s="198">
        <f>C378+C379</f>
        <v>15760.9</v>
      </c>
      <c r="D377" s="74">
        <f t="shared" ref="D377:E377" si="79">D378+D379</f>
        <v>16548.599999999999</v>
      </c>
      <c r="E377" s="74">
        <f t="shared" si="79"/>
        <v>17375.2</v>
      </c>
    </row>
    <row r="378" spans="1:5" ht="16.2" customHeight="1" thickBot="1" x14ac:dyDescent="0.35">
      <c r="A378" s="262" t="s">
        <v>86</v>
      </c>
      <c r="B378" s="263"/>
      <c r="C378" s="171">
        <v>15760.9</v>
      </c>
      <c r="D378" s="73">
        <v>16548.599999999999</v>
      </c>
      <c r="E378" s="73">
        <v>17375.2</v>
      </c>
    </row>
    <row r="379" spans="1:5" ht="16.2" customHeight="1" thickBot="1" x14ac:dyDescent="0.35">
      <c r="A379" s="262" t="s">
        <v>7</v>
      </c>
      <c r="B379" s="263"/>
      <c r="C379" s="171"/>
      <c r="D379" s="73"/>
      <c r="E379" s="73"/>
    </row>
    <row r="380" spans="1:5" ht="16.2" customHeight="1" thickBot="1" x14ac:dyDescent="0.35">
      <c r="A380" s="262" t="s">
        <v>9</v>
      </c>
      <c r="B380" s="263"/>
      <c r="C380" s="261">
        <f>C381+C382+C383+C384+C385+C386</f>
        <v>9601.6</v>
      </c>
      <c r="D380" s="7">
        <f t="shared" ref="D380:E380" si="80">D381+D382+D383+D384+D385+D386</f>
        <v>9095.2999999999993</v>
      </c>
      <c r="E380" s="72">
        <f t="shared" si="80"/>
        <v>9546.5</v>
      </c>
    </row>
    <row r="381" spans="1:5" ht="23.4" customHeight="1" thickBot="1" x14ac:dyDescent="0.35">
      <c r="A381" s="262" t="s">
        <v>10</v>
      </c>
      <c r="B381" s="263"/>
      <c r="C381" s="256">
        <v>1710.5</v>
      </c>
      <c r="D381" s="156">
        <v>848.5</v>
      </c>
      <c r="E381" s="73">
        <v>891</v>
      </c>
    </row>
    <row r="382" spans="1:5" ht="24" customHeight="1" thickBot="1" x14ac:dyDescent="0.35">
      <c r="A382" s="262" t="s">
        <v>11</v>
      </c>
      <c r="B382" s="263"/>
      <c r="C382" s="255">
        <v>7564.4</v>
      </c>
      <c r="D382" s="156">
        <v>7902.8</v>
      </c>
      <c r="E382" s="25">
        <v>8296.9</v>
      </c>
    </row>
    <row r="383" spans="1:5" ht="29.4" customHeight="1" thickBot="1" x14ac:dyDescent="0.35">
      <c r="A383" s="262" t="s">
        <v>12</v>
      </c>
      <c r="B383" s="263"/>
      <c r="C383" s="156">
        <v>89.5</v>
      </c>
      <c r="D383" s="171">
        <v>94</v>
      </c>
      <c r="E383" s="73">
        <v>98.6</v>
      </c>
    </row>
    <row r="384" spans="1:5" ht="16.2" customHeight="1" thickBot="1" x14ac:dyDescent="0.35">
      <c r="A384" s="262" t="s">
        <v>13</v>
      </c>
      <c r="B384" s="263"/>
      <c r="C384" s="156">
        <v>237.2</v>
      </c>
      <c r="D384" s="171">
        <v>250</v>
      </c>
      <c r="E384" s="73">
        <v>260</v>
      </c>
    </row>
    <row r="385" spans="1:5" ht="31.95" customHeight="1" thickBot="1" x14ac:dyDescent="0.35">
      <c r="A385" s="262" t="s">
        <v>14</v>
      </c>
      <c r="B385" s="263"/>
      <c r="C385" s="156"/>
      <c r="D385" s="174"/>
      <c r="E385" s="7"/>
    </row>
    <row r="386" spans="1:5" ht="16.2" customHeight="1" thickBot="1" x14ac:dyDescent="0.35">
      <c r="A386" s="264" t="s">
        <v>15</v>
      </c>
      <c r="B386" s="265"/>
      <c r="C386" s="156"/>
      <c r="D386" s="174"/>
      <c r="E386" s="7"/>
    </row>
    <row r="387" spans="1:5" ht="16.2" customHeight="1" thickBot="1" x14ac:dyDescent="0.35">
      <c r="A387" s="264" t="s">
        <v>16</v>
      </c>
      <c r="B387" s="265"/>
      <c r="C387" s="171">
        <v>267.8</v>
      </c>
      <c r="D387" s="171">
        <v>280.60000000000002</v>
      </c>
      <c r="E387" s="73">
        <v>294.60000000000002</v>
      </c>
    </row>
    <row r="388" spans="1:5" ht="16.2" customHeight="1" thickBot="1" x14ac:dyDescent="0.35">
      <c r="A388" s="264" t="s">
        <v>17</v>
      </c>
      <c r="B388" s="265"/>
      <c r="C388" s="174">
        <v>60.3</v>
      </c>
      <c r="D388" s="174"/>
      <c r="E388" s="7"/>
    </row>
    <row r="389" spans="1:5" ht="15" thickBot="1" x14ac:dyDescent="0.35">
      <c r="A389" s="264" t="s">
        <v>18</v>
      </c>
      <c r="B389" s="265"/>
      <c r="C389" s="174"/>
      <c r="D389" s="174"/>
      <c r="E389" s="7"/>
    </row>
    <row r="390" spans="1:5" ht="16.2" customHeight="1" thickBot="1" x14ac:dyDescent="0.35">
      <c r="A390" s="264" t="s">
        <v>87</v>
      </c>
      <c r="B390" s="265"/>
      <c r="C390" s="174">
        <f>C391+C392</f>
        <v>48.9</v>
      </c>
      <c r="D390" s="195">
        <f t="shared" ref="D390:E390" si="81">D391+D392</f>
        <v>51.4</v>
      </c>
      <c r="E390" s="72">
        <f t="shared" si="81"/>
        <v>54</v>
      </c>
    </row>
    <row r="391" spans="1:5" ht="16.2" customHeight="1" thickBot="1" x14ac:dyDescent="0.35">
      <c r="A391" s="262" t="s">
        <v>88</v>
      </c>
      <c r="B391" s="263"/>
      <c r="C391" s="156">
        <v>48.9</v>
      </c>
      <c r="D391" s="171">
        <v>51.4</v>
      </c>
      <c r="E391" s="73">
        <v>54</v>
      </c>
    </row>
    <row r="392" spans="1:5" ht="16.2" customHeight="1" thickBot="1" x14ac:dyDescent="0.35">
      <c r="A392" s="262" t="s">
        <v>89</v>
      </c>
      <c r="B392" s="263"/>
      <c r="C392" s="156"/>
      <c r="D392" s="174"/>
      <c r="E392" s="7"/>
    </row>
    <row r="393" spans="1:5" ht="37.950000000000003" customHeight="1" thickBot="1" x14ac:dyDescent="0.35">
      <c r="A393" s="266" t="s">
        <v>19</v>
      </c>
      <c r="B393" s="268"/>
      <c r="C393" s="199">
        <f>C394*1</f>
        <v>27403.4</v>
      </c>
      <c r="D393" s="196">
        <f t="shared" ref="D393:E393" si="82">D394*1</f>
        <v>28332</v>
      </c>
      <c r="E393" s="71">
        <f t="shared" si="82"/>
        <v>29748</v>
      </c>
    </row>
    <row r="394" spans="1:5" ht="16.2" customHeight="1" thickBot="1" x14ac:dyDescent="0.35">
      <c r="A394" s="269" t="s">
        <v>21</v>
      </c>
      <c r="B394" s="270"/>
      <c r="C394" s="258">
        <v>27403.4</v>
      </c>
      <c r="D394" s="202">
        <v>28332</v>
      </c>
      <c r="E394" s="142">
        <v>29748</v>
      </c>
    </row>
    <row r="395" spans="1:5" ht="16.2" customHeight="1" thickBot="1" x14ac:dyDescent="0.35">
      <c r="A395" s="271" t="s">
        <v>549</v>
      </c>
      <c r="B395" s="272"/>
      <c r="C395" s="201"/>
      <c r="D395" s="203"/>
      <c r="E395" s="14"/>
    </row>
    <row r="396" spans="1:5" ht="16.2" customHeight="1" thickBot="1" x14ac:dyDescent="0.35">
      <c r="A396" s="266" t="s">
        <v>22</v>
      </c>
      <c r="B396" s="267"/>
      <c r="C396" s="196">
        <f>C375+C393</f>
        <v>53142.9</v>
      </c>
      <c r="D396" s="196">
        <f t="shared" ref="D396:E396" si="83">D375+D393</f>
        <v>54307.899999999994</v>
      </c>
      <c r="E396" s="71">
        <f t="shared" si="83"/>
        <v>57018.3</v>
      </c>
    </row>
    <row r="397" spans="1:5" ht="22.95" customHeight="1" thickBot="1" x14ac:dyDescent="0.35">
      <c r="A397" s="264" t="s">
        <v>3</v>
      </c>
      <c r="B397" s="265"/>
      <c r="C397" s="7"/>
      <c r="D397" s="7"/>
      <c r="E397" s="7"/>
    </row>
    <row r="398" spans="1:5" ht="25.95" customHeight="1" thickBot="1" x14ac:dyDescent="0.35">
      <c r="A398" s="264" t="s">
        <v>4</v>
      </c>
      <c r="B398" s="265"/>
      <c r="C398" s="174">
        <v>8883.6</v>
      </c>
      <c r="D398" s="72">
        <f>D396-C396</f>
        <v>1164.9999999999927</v>
      </c>
      <c r="E398" s="72">
        <f>E396-D396</f>
        <v>2710.4000000000087</v>
      </c>
    </row>
    <row r="399" spans="1:5" ht="16.2" thickBot="1" x14ac:dyDescent="0.35">
      <c r="A399" s="1"/>
      <c r="B399" s="1"/>
      <c r="C399" s="1"/>
      <c r="D399" s="1"/>
      <c r="E399" s="1"/>
    </row>
    <row r="400" spans="1:5" ht="34.799999999999997" thickBot="1" x14ac:dyDescent="0.35">
      <c r="A400" s="2" t="s">
        <v>0</v>
      </c>
      <c r="B400" s="3" t="s">
        <v>1</v>
      </c>
      <c r="C400" s="8" t="s">
        <v>24</v>
      </c>
      <c r="D400" s="8" t="s">
        <v>25</v>
      </c>
      <c r="E400" s="8" t="s">
        <v>26</v>
      </c>
    </row>
    <row r="401" spans="1:5" ht="15" thickBot="1" x14ac:dyDescent="0.35">
      <c r="A401" s="4">
        <v>1</v>
      </c>
      <c r="B401" s="5">
        <v>2</v>
      </c>
      <c r="C401" s="5">
        <v>3</v>
      </c>
      <c r="D401" s="5">
        <v>4</v>
      </c>
      <c r="E401" s="5">
        <v>5</v>
      </c>
    </row>
    <row r="402" spans="1:5" ht="15" thickBot="1" x14ac:dyDescent="0.35">
      <c r="A402" s="6"/>
      <c r="B402" s="200" t="s">
        <v>601</v>
      </c>
      <c r="C402" s="7"/>
      <c r="D402" s="7"/>
      <c r="E402" s="7"/>
    </row>
    <row r="403" spans="1:5" ht="16.2" customHeight="1" thickBot="1" x14ac:dyDescent="0.35">
      <c r="A403" s="266" t="s">
        <v>20</v>
      </c>
      <c r="B403" s="267"/>
      <c r="C403" s="71">
        <f>C405+C408+C418+C415</f>
        <v>1163.7</v>
      </c>
      <c r="D403" s="71">
        <f t="shared" ref="D403:E403" si="84">D405+D408+D418+D415</f>
        <v>1198.1999999999998</v>
      </c>
      <c r="E403" s="71">
        <f t="shared" si="84"/>
        <v>1258.8</v>
      </c>
    </row>
    <row r="404" spans="1:5" x14ac:dyDescent="0.3">
      <c r="A404" s="275" t="s">
        <v>2</v>
      </c>
      <c r="B404" s="276"/>
      <c r="C404" s="12"/>
      <c r="D404" s="12"/>
      <c r="E404" s="12"/>
    </row>
    <row r="405" spans="1:5" ht="16.2" customHeight="1" thickBot="1" x14ac:dyDescent="0.35">
      <c r="A405" s="277" t="s">
        <v>8</v>
      </c>
      <c r="B405" s="278"/>
      <c r="C405" s="74">
        <f>C406+C407</f>
        <v>90</v>
      </c>
      <c r="D405" s="74">
        <f t="shared" ref="D405:E405" si="85">D406+D407</f>
        <v>94</v>
      </c>
      <c r="E405" s="74">
        <f t="shared" si="85"/>
        <v>99</v>
      </c>
    </row>
    <row r="406" spans="1:5" ht="16.2" customHeight="1" thickBot="1" x14ac:dyDescent="0.35">
      <c r="A406" s="262" t="s">
        <v>86</v>
      </c>
      <c r="B406" s="263"/>
      <c r="C406" s="73">
        <v>27</v>
      </c>
      <c r="D406" s="73">
        <v>28</v>
      </c>
      <c r="E406" s="73">
        <v>30</v>
      </c>
    </row>
    <row r="407" spans="1:5" ht="16.2" customHeight="1" thickBot="1" x14ac:dyDescent="0.35">
      <c r="A407" s="262" t="s">
        <v>7</v>
      </c>
      <c r="B407" s="263"/>
      <c r="C407" s="73">
        <v>63</v>
      </c>
      <c r="D407" s="73">
        <v>66</v>
      </c>
      <c r="E407" s="73">
        <v>69</v>
      </c>
    </row>
    <row r="408" spans="1:5" ht="16.2" customHeight="1" thickBot="1" x14ac:dyDescent="0.35">
      <c r="A408" s="262" t="s">
        <v>9</v>
      </c>
      <c r="B408" s="263"/>
      <c r="C408" s="7">
        <f>C409+C410+C411+C412+C413+C414</f>
        <v>1048.4000000000001</v>
      </c>
      <c r="D408" s="7">
        <f t="shared" ref="D408:E408" si="86">D409+D410+D411+D412+D413+D414</f>
        <v>1101.0999999999999</v>
      </c>
      <c r="E408" s="7">
        <f t="shared" si="86"/>
        <v>1156.5</v>
      </c>
    </row>
    <row r="409" spans="1:5" ht="16.2" customHeight="1" thickBot="1" x14ac:dyDescent="0.35">
      <c r="A409" s="262" t="s">
        <v>10</v>
      </c>
      <c r="B409" s="263"/>
      <c r="C409" s="25"/>
      <c r="D409" s="7"/>
      <c r="E409" s="7"/>
    </row>
    <row r="410" spans="1:5" ht="25.95" customHeight="1" thickBot="1" x14ac:dyDescent="0.35">
      <c r="A410" s="262" t="s">
        <v>11</v>
      </c>
      <c r="B410" s="263"/>
      <c r="C410" s="25">
        <v>1048.4000000000001</v>
      </c>
      <c r="D410" s="25">
        <v>1101.0999999999999</v>
      </c>
      <c r="E410" s="25">
        <v>1156.5</v>
      </c>
    </row>
    <row r="411" spans="1:5" ht="27" customHeight="1" thickBot="1" x14ac:dyDescent="0.35">
      <c r="A411" s="262" t="s">
        <v>12</v>
      </c>
      <c r="B411" s="263"/>
      <c r="C411" s="25"/>
      <c r="D411" s="7"/>
      <c r="E411" s="7"/>
    </row>
    <row r="412" spans="1:5" ht="21" customHeight="1" thickBot="1" x14ac:dyDescent="0.35">
      <c r="A412" s="262" t="s">
        <v>13</v>
      </c>
      <c r="B412" s="263"/>
      <c r="C412" s="25"/>
      <c r="D412" s="7"/>
      <c r="E412" s="7"/>
    </row>
    <row r="413" spans="1:5" ht="28.2" customHeight="1" thickBot="1" x14ac:dyDescent="0.35">
      <c r="A413" s="262" t="s">
        <v>14</v>
      </c>
      <c r="B413" s="263"/>
      <c r="C413" s="25"/>
      <c r="D413" s="7"/>
      <c r="E413" s="7"/>
    </row>
    <row r="414" spans="1:5" ht="16.2" customHeight="1" thickBot="1" x14ac:dyDescent="0.35">
      <c r="A414" s="264" t="s">
        <v>15</v>
      </c>
      <c r="B414" s="265"/>
      <c r="C414" s="25"/>
      <c r="D414" s="7"/>
      <c r="E414" s="7"/>
    </row>
    <row r="415" spans="1:5" ht="16.2" customHeight="1" thickBot="1" x14ac:dyDescent="0.35">
      <c r="A415" s="264" t="s">
        <v>16</v>
      </c>
      <c r="B415" s="265"/>
      <c r="C415" s="73">
        <v>3</v>
      </c>
      <c r="D415" s="73">
        <v>3.1</v>
      </c>
      <c r="E415" s="73">
        <v>3.3</v>
      </c>
    </row>
    <row r="416" spans="1:5" ht="16.2" customHeight="1" thickBot="1" x14ac:dyDescent="0.35">
      <c r="A416" s="264" t="s">
        <v>17</v>
      </c>
      <c r="B416" s="265"/>
      <c r="C416" s="7"/>
      <c r="D416" s="7"/>
      <c r="E416" s="7"/>
    </row>
    <row r="417" spans="1:5" ht="15" thickBot="1" x14ac:dyDescent="0.35">
      <c r="A417" s="264" t="s">
        <v>18</v>
      </c>
      <c r="B417" s="265"/>
      <c r="C417" s="7"/>
      <c r="D417" s="7"/>
      <c r="E417" s="7"/>
    </row>
    <row r="418" spans="1:5" ht="16.2" customHeight="1" thickBot="1" x14ac:dyDescent="0.35">
      <c r="A418" s="264" t="s">
        <v>87</v>
      </c>
      <c r="B418" s="265"/>
      <c r="C418" s="7">
        <f>C419+C420</f>
        <v>22.299999999999997</v>
      </c>
      <c r="D418" s="72">
        <f t="shared" ref="D418:E418" si="87">D419+D420</f>
        <v>0</v>
      </c>
      <c r="E418" s="72">
        <f t="shared" si="87"/>
        <v>0</v>
      </c>
    </row>
    <row r="419" spans="1:5" ht="16.2" customHeight="1" thickBot="1" x14ac:dyDescent="0.35">
      <c r="A419" s="262" t="s">
        <v>88</v>
      </c>
      <c r="B419" s="263"/>
      <c r="C419" s="25">
        <v>5.4</v>
      </c>
      <c r="D419" s="73">
        <v>0</v>
      </c>
      <c r="E419" s="73">
        <v>0</v>
      </c>
    </row>
    <row r="420" spans="1:5" ht="16.2" customHeight="1" thickBot="1" x14ac:dyDescent="0.35">
      <c r="A420" s="262" t="s">
        <v>89</v>
      </c>
      <c r="B420" s="263"/>
      <c r="C420" s="25">
        <v>16.899999999999999</v>
      </c>
      <c r="D420" s="7"/>
      <c r="E420" s="7"/>
    </row>
    <row r="421" spans="1:5" ht="26.4" customHeight="1" thickBot="1" x14ac:dyDescent="0.35">
      <c r="A421" s="266" t="s">
        <v>19</v>
      </c>
      <c r="B421" s="268"/>
      <c r="C421" s="13">
        <f>C422*1</f>
        <v>0</v>
      </c>
      <c r="D421" s="13">
        <f t="shared" ref="D421:E421" si="88">D422*1</f>
        <v>0</v>
      </c>
      <c r="E421" s="13">
        <f t="shared" si="88"/>
        <v>0</v>
      </c>
    </row>
    <row r="422" spans="1:5" ht="16.2" customHeight="1" thickBot="1" x14ac:dyDescent="0.35">
      <c r="A422" s="269" t="s">
        <v>21</v>
      </c>
      <c r="B422" s="270"/>
      <c r="C422" s="26"/>
      <c r="D422" s="14"/>
      <c r="E422" s="14"/>
    </row>
    <row r="423" spans="1:5" ht="16.2" customHeight="1" thickBot="1" x14ac:dyDescent="0.35">
      <c r="A423" s="271" t="s">
        <v>549</v>
      </c>
      <c r="B423" s="272"/>
      <c r="C423" s="26"/>
      <c r="D423" s="14"/>
      <c r="E423" s="14"/>
    </row>
    <row r="424" spans="1:5" ht="16.2" customHeight="1" thickBot="1" x14ac:dyDescent="0.35">
      <c r="A424" s="266" t="s">
        <v>22</v>
      </c>
      <c r="B424" s="267"/>
      <c r="C424" s="71">
        <f>C403+C421</f>
        <v>1163.7</v>
      </c>
      <c r="D424" s="71">
        <f t="shared" ref="D424:E424" si="89">D403+D421</f>
        <v>1198.1999999999998</v>
      </c>
      <c r="E424" s="71">
        <f t="shared" si="89"/>
        <v>1258.8</v>
      </c>
    </row>
    <row r="425" spans="1:5" ht="19.95" customHeight="1" thickBot="1" x14ac:dyDescent="0.35">
      <c r="A425" s="264" t="s">
        <v>3</v>
      </c>
      <c r="B425" s="265"/>
      <c r="C425" s="7"/>
      <c r="D425" s="7"/>
      <c r="E425" s="7"/>
    </row>
    <row r="426" spans="1:5" ht="25.2" customHeight="1" thickBot="1" x14ac:dyDescent="0.35">
      <c r="A426" s="264" t="s">
        <v>4</v>
      </c>
      <c r="B426" s="265"/>
      <c r="C426" s="7">
        <v>110.3</v>
      </c>
      <c r="D426" s="72">
        <f>D424-C424</f>
        <v>34.499999999999773</v>
      </c>
      <c r="E426" s="72">
        <f>E424-D424</f>
        <v>60.600000000000136</v>
      </c>
    </row>
    <row r="427" spans="1:5" ht="15.6" x14ac:dyDescent="0.3">
      <c r="A427" s="1"/>
      <c r="B427" s="1"/>
      <c r="C427" s="1"/>
      <c r="D427" s="1"/>
      <c r="E427" s="1"/>
    </row>
  </sheetData>
  <mergeCells count="366">
    <mergeCell ref="C1:E1"/>
    <mergeCell ref="A2:E2"/>
    <mergeCell ref="A424:B424"/>
    <mergeCell ref="A425:B425"/>
    <mergeCell ref="A426:B426"/>
    <mergeCell ref="A419:B419"/>
    <mergeCell ref="A420:B420"/>
    <mergeCell ref="A421:B421"/>
    <mergeCell ref="A422:B422"/>
    <mergeCell ref="A423:B423"/>
    <mergeCell ref="A414:B414"/>
    <mergeCell ref="A415:B415"/>
    <mergeCell ref="A416:B416"/>
    <mergeCell ref="A417:B417"/>
    <mergeCell ref="A418:B418"/>
    <mergeCell ref="A409:B409"/>
    <mergeCell ref="A410:B410"/>
    <mergeCell ref="A411:B411"/>
    <mergeCell ref="A412:B412"/>
    <mergeCell ref="A413:B413"/>
    <mergeCell ref="A404:B404"/>
    <mergeCell ref="A405:B405"/>
    <mergeCell ref="A406:B406"/>
    <mergeCell ref="A407:B407"/>
    <mergeCell ref="A408:B408"/>
    <mergeCell ref="A395:B395"/>
    <mergeCell ref="A396:B396"/>
    <mergeCell ref="A397:B397"/>
    <mergeCell ref="A398:B398"/>
    <mergeCell ref="A403:B403"/>
    <mergeCell ref="A390:B390"/>
    <mergeCell ref="A391:B391"/>
    <mergeCell ref="A392:B392"/>
    <mergeCell ref="A393:B393"/>
    <mergeCell ref="A394:B394"/>
    <mergeCell ref="A385:B385"/>
    <mergeCell ref="A386:B386"/>
    <mergeCell ref="A387:B387"/>
    <mergeCell ref="A388:B388"/>
    <mergeCell ref="A389:B389"/>
    <mergeCell ref="A380:B380"/>
    <mergeCell ref="A381:B381"/>
    <mergeCell ref="A382:B382"/>
    <mergeCell ref="A383:B383"/>
    <mergeCell ref="A384:B384"/>
    <mergeCell ref="A375:B375"/>
    <mergeCell ref="A376:B376"/>
    <mergeCell ref="A377:B377"/>
    <mergeCell ref="A378:B378"/>
    <mergeCell ref="A379:B379"/>
    <mergeCell ref="A366:B366"/>
    <mergeCell ref="A367:B367"/>
    <mergeCell ref="A368:B368"/>
    <mergeCell ref="A369:B369"/>
    <mergeCell ref="A370:B370"/>
    <mergeCell ref="A360:B360"/>
    <mergeCell ref="A361:B361"/>
    <mergeCell ref="A362:B362"/>
    <mergeCell ref="A363:B363"/>
    <mergeCell ref="A365:B365"/>
    <mergeCell ref="A355:B355"/>
    <mergeCell ref="A356:B356"/>
    <mergeCell ref="A357:B357"/>
    <mergeCell ref="A358:B358"/>
    <mergeCell ref="A359:B359"/>
    <mergeCell ref="A364:B364"/>
    <mergeCell ref="A350:B350"/>
    <mergeCell ref="A351:B351"/>
    <mergeCell ref="A352:B352"/>
    <mergeCell ref="A353:B353"/>
    <mergeCell ref="A354:B354"/>
    <mergeCell ref="A341:B341"/>
    <mergeCell ref="A346:B346"/>
    <mergeCell ref="A347:B347"/>
    <mergeCell ref="A348:B348"/>
    <mergeCell ref="A349:B349"/>
    <mergeCell ref="A336:B336"/>
    <mergeCell ref="A337:B337"/>
    <mergeCell ref="A338:B338"/>
    <mergeCell ref="A339:B339"/>
    <mergeCell ref="A340:B340"/>
    <mergeCell ref="A331:B331"/>
    <mergeCell ref="A332:B332"/>
    <mergeCell ref="A333:B333"/>
    <mergeCell ref="A334:B334"/>
    <mergeCell ref="A335:B335"/>
    <mergeCell ref="A326:B326"/>
    <mergeCell ref="A327:B327"/>
    <mergeCell ref="A328:B328"/>
    <mergeCell ref="A329:B329"/>
    <mergeCell ref="A330:B330"/>
    <mergeCell ref="A321:B321"/>
    <mergeCell ref="A322:B322"/>
    <mergeCell ref="A323:B323"/>
    <mergeCell ref="A324:B324"/>
    <mergeCell ref="A325:B325"/>
    <mergeCell ref="A312:B312"/>
    <mergeCell ref="A313:B313"/>
    <mergeCell ref="A318:B318"/>
    <mergeCell ref="A319:B319"/>
    <mergeCell ref="A320:B320"/>
    <mergeCell ref="A307:B307"/>
    <mergeCell ref="A308:B308"/>
    <mergeCell ref="A309:B309"/>
    <mergeCell ref="A310:B310"/>
    <mergeCell ref="A311:B311"/>
    <mergeCell ref="A302:B302"/>
    <mergeCell ref="A303:B303"/>
    <mergeCell ref="A304:B304"/>
    <mergeCell ref="A305:B305"/>
    <mergeCell ref="A306:B306"/>
    <mergeCell ref="A297:B297"/>
    <mergeCell ref="A298:B298"/>
    <mergeCell ref="A299:B299"/>
    <mergeCell ref="A300:B300"/>
    <mergeCell ref="A301:B301"/>
    <mergeCell ref="A292:B292"/>
    <mergeCell ref="A293:B293"/>
    <mergeCell ref="A294:B294"/>
    <mergeCell ref="A295:B295"/>
    <mergeCell ref="A296:B296"/>
    <mergeCell ref="A283:B283"/>
    <mergeCell ref="A284:B284"/>
    <mergeCell ref="A285:B285"/>
    <mergeCell ref="A290:B290"/>
    <mergeCell ref="A291:B291"/>
    <mergeCell ref="A278:B278"/>
    <mergeCell ref="A279:B279"/>
    <mergeCell ref="A280:B280"/>
    <mergeCell ref="A281:B281"/>
    <mergeCell ref="A282:B282"/>
    <mergeCell ref="A273:B273"/>
    <mergeCell ref="A274:B274"/>
    <mergeCell ref="A275:B275"/>
    <mergeCell ref="A276:B276"/>
    <mergeCell ref="A277:B277"/>
    <mergeCell ref="A268:B268"/>
    <mergeCell ref="A269:B269"/>
    <mergeCell ref="A270:B270"/>
    <mergeCell ref="A271:B271"/>
    <mergeCell ref="A272:B272"/>
    <mergeCell ref="A263:B263"/>
    <mergeCell ref="A264:B264"/>
    <mergeCell ref="A265:B265"/>
    <mergeCell ref="A266:B266"/>
    <mergeCell ref="A267:B267"/>
    <mergeCell ref="A254:B254"/>
    <mergeCell ref="A255:B255"/>
    <mergeCell ref="A256:B256"/>
    <mergeCell ref="A257:B257"/>
    <mergeCell ref="A262:B262"/>
    <mergeCell ref="A249:B249"/>
    <mergeCell ref="A250:B250"/>
    <mergeCell ref="A251:B251"/>
    <mergeCell ref="A252:B252"/>
    <mergeCell ref="A253:B253"/>
    <mergeCell ref="A244:B244"/>
    <mergeCell ref="A245:B245"/>
    <mergeCell ref="A246:B246"/>
    <mergeCell ref="A247:B247"/>
    <mergeCell ref="A248:B248"/>
    <mergeCell ref="A239:B239"/>
    <mergeCell ref="A240:B240"/>
    <mergeCell ref="A241:B241"/>
    <mergeCell ref="A242:B242"/>
    <mergeCell ref="A243:B243"/>
    <mergeCell ref="A234:B234"/>
    <mergeCell ref="A235:B235"/>
    <mergeCell ref="A236:B236"/>
    <mergeCell ref="A237:B237"/>
    <mergeCell ref="A238:B238"/>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1:B201"/>
    <mergeCell ref="A206:B206"/>
    <mergeCell ref="A207:B207"/>
    <mergeCell ref="A208:B208"/>
    <mergeCell ref="A209:B209"/>
    <mergeCell ref="A196:B196"/>
    <mergeCell ref="A197:B197"/>
    <mergeCell ref="A198:B198"/>
    <mergeCell ref="A199:B199"/>
    <mergeCell ref="A200:B200"/>
    <mergeCell ref="A191:B191"/>
    <mergeCell ref="A192:B192"/>
    <mergeCell ref="A193:B193"/>
    <mergeCell ref="A194:B194"/>
    <mergeCell ref="A195:B195"/>
    <mergeCell ref="A186:B186"/>
    <mergeCell ref="A187:B187"/>
    <mergeCell ref="A188:B188"/>
    <mergeCell ref="A189:B189"/>
    <mergeCell ref="A190:B190"/>
    <mergeCell ref="A181:B181"/>
    <mergeCell ref="A182:B182"/>
    <mergeCell ref="A183:B183"/>
    <mergeCell ref="A184:B184"/>
    <mergeCell ref="A185:B185"/>
    <mergeCell ref="A172:B172"/>
    <mergeCell ref="A173:B173"/>
    <mergeCell ref="A178:B178"/>
    <mergeCell ref="A179:B179"/>
    <mergeCell ref="A180:B180"/>
    <mergeCell ref="A167:B167"/>
    <mergeCell ref="A168:B168"/>
    <mergeCell ref="A169:B169"/>
    <mergeCell ref="A170:B170"/>
    <mergeCell ref="A171:B171"/>
    <mergeCell ref="A162:B162"/>
    <mergeCell ref="A163:B163"/>
    <mergeCell ref="A164:B164"/>
    <mergeCell ref="A165:B165"/>
    <mergeCell ref="A166:B166"/>
    <mergeCell ref="A157:B157"/>
    <mergeCell ref="A158:B158"/>
    <mergeCell ref="A159:B159"/>
    <mergeCell ref="A160:B160"/>
    <mergeCell ref="A161:B161"/>
    <mergeCell ref="A152:B152"/>
    <mergeCell ref="A153:B153"/>
    <mergeCell ref="A154:B154"/>
    <mergeCell ref="A155:B155"/>
    <mergeCell ref="A156:B156"/>
    <mergeCell ref="A143:B143"/>
    <mergeCell ref="A144:B144"/>
    <mergeCell ref="A145:B145"/>
    <mergeCell ref="A150:B150"/>
    <mergeCell ref="A151:B151"/>
    <mergeCell ref="A138:B138"/>
    <mergeCell ref="A139:B139"/>
    <mergeCell ref="A140:B140"/>
    <mergeCell ref="A141:B141"/>
    <mergeCell ref="A142:B142"/>
    <mergeCell ref="A133:B133"/>
    <mergeCell ref="A134:B134"/>
    <mergeCell ref="A135:B135"/>
    <mergeCell ref="A136:B136"/>
    <mergeCell ref="A137:B137"/>
    <mergeCell ref="A128:B128"/>
    <mergeCell ref="A129:B129"/>
    <mergeCell ref="A130:B130"/>
    <mergeCell ref="A131:B131"/>
    <mergeCell ref="A132:B132"/>
    <mergeCell ref="A123:B123"/>
    <mergeCell ref="A124:B124"/>
    <mergeCell ref="A125:B125"/>
    <mergeCell ref="A126:B126"/>
    <mergeCell ref="A127:B127"/>
    <mergeCell ref="A114:B114"/>
    <mergeCell ref="A115:B115"/>
    <mergeCell ref="A116:B116"/>
    <mergeCell ref="A117:B117"/>
    <mergeCell ref="A122:B122"/>
    <mergeCell ref="A109:B109"/>
    <mergeCell ref="A110:B110"/>
    <mergeCell ref="A111:B111"/>
    <mergeCell ref="A112:B112"/>
    <mergeCell ref="A113:B113"/>
    <mergeCell ref="A104:B104"/>
    <mergeCell ref="A105:B105"/>
    <mergeCell ref="A106:B106"/>
    <mergeCell ref="A107:B107"/>
    <mergeCell ref="A108:B108"/>
    <mergeCell ref="A99:B99"/>
    <mergeCell ref="A100:B100"/>
    <mergeCell ref="A101:B101"/>
    <mergeCell ref="A102:B102"/>
    <mergeCell ref="A103:B103"/>
    <mergeCell ref="A94:B94"/>
    <mergeCell ref="A95:B95"/>
    <mergeCell ref="A96:B96"/>
    <mergeCell ref="A97:B97"/>
    <mergeCell ref="A98:B98"/>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3:E3"/>
    <mergeCell ref="A11:B11"/>
    <mergeCell ref="A12:B12"/>
    <mergeCell ref="A13:B13"/>
    <mergeCell ref="A14:B14"/>
    <mergeCell ref="A15:B15"/>
    <mergeCell ref="A36:B36"/>
    <mergeCell ref="A37:B37"/>
    <mergeCell ref="A38:B38"/>
    <mergeCell ref="A25:B25"/>
    <mergeCell ref="A26:B26"/>
    <mergeCell ref="A27:B27"/>
    <mergeCell ref="A28:B28"/>
    <mergeCell ref="A16:B16"/>
    <mergeCell ref="A44:B44"/>
    <mergeCell ref="A45:B45"/>
    <mergeCell ref="A46:B46"/>
    <mergeCell ref="A47:B47"/>
    <mergeCell ref="A48:B48"/>
    <mergeCell ref="A49:B49"/>
    <mergeCell ref="A50:B50"/>
    <mergeCell ref="A70:B70"/>
    <mergeCell ref="A51:B51"/>
    <mergeCell ref="A52:B52"/>
    <mergeCell ref="A53:B53"/>
    <mergeCell ref="A55:B55"/>
    <mergeCell ref="A56:B56"/>
    <mergeCell ref="A57:B57"/>
    <mergeCell ref="A58:B58"/>
    <mergeCell ref="A59:B59"/>
    <mergeCell ref="A60:B60"/>
    <mergeCell ref="A61:B61"/>
    <mergeCell ref="A66:B66"/>
    <mergeCell ref="A67:B67"/>
    <mergeCell ref="A68:B68"/>
    <mergeCell ref="A69:B69"/>
    <mergeCell ref="A54:B54"/>
    <mergeCell ref="A81:B81"/>
    <mergeCell ref="A87:B87"/>
    <mergeCell ref="A88:B88"/>
    <mergeCell ref="A89:B89"/>
    <mergeCell ref="A82:B82"/>
    <mergeCell ref="A83:B83"/>
    <mergeCell ref="A84:B84"/>
    <mergeCell ref="A85:B85"/>
    <mergeCell ref="A86:B86"/>
    <mergeCell ref="A76:B76"/>
    <mergeCell ref="A77:B77"/>
    <mergeCell ref="A78:B78"/>
    <mergeCell ref="A79:B79"/>
    <mergeCell ref="A80:B80"/>
    <mergeCell ref="A71:B71"/>
    <mergeCell ref="A72:B72"/>
    <mergeCell ref="A73:B73"/>
    <mergeCell ref="A74:B74"/>
    <mergeCell ref="A75:B75"/>
  </mergeCells>
  <phoneticPr fontId="17" type="noConversion"/>
  <pageMargins left="0.70866141732283472" right="0.70866141732283472" top="0.74803149606299213" bottom="0.7480314960629921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47"/>
  <sheetViews>
    <sheetView tabSelected="1" workbookViewId="0">
      <selection activeCell="J4" sqref="J4"/>
    </sheetView>
  </sheetViews>
  <sheetFormatPr defaultRowHeight="14.4" x14ac:dyDescent="0.3"/>
  <cols>
    <col min="1" max="1" width="13.44140625" customWidth="1"/>
    <col min="2" max="2" width="40.44140625" customWidth="1"/>
    <col min="3" max="3" width="12.44140625" customWidth="1"/>
    <col min="4" max="4" width="13.5546875" customWidth="1"/>
    <col min="5" max="5" width="14.33203125" customWidth="1"/>
    <col min="6" max="6" width="13.6640625" customWidth="1"/>
    <col min="7" max="7" width="8.109375" customWidth="1"/>
    <col min="8" max="8" width="10.88671875" customWidth="1"/>
    <col min="9" max="9" width="9.109375" customWidth="1"/>
    <col min="10" max="10" width="10.5546875" customWidth="1"/>
    <col min="11" max="11" width="10.33203125" customWidth="1"/>
  </cols>
  <sheetData>
    <row r="1" spans="1:12" ht="98.4" customHeight="1" x14ac:dyDescent="0.3">
      <c r="F1" s="282" t="s">
        <v>661</v>
      </c>
      <c r="G1" s="283"/>
      <c r="H1" s="283"/>
      <c r="I1" s="283"/>
    </row>
    <row r="2" spans="1:12" ht="27" customHeight="1" x14ac:dyDescent="0.3">
      <c r="A2" s="348" t="s">
        <v>606</v>
      </c>
      <c r="B2" s="348"/>
      <c r="C2" s="348"/>
      <c r="D2" s="348"/>
      <c r="E2" s="348"/>
      <c r="F2" s="348"/>
      <c r="G2" s="348"/>
      <c r="H2" s="348"/>
      <c r="I2" s="348"/>
    </row>
    <row r="3" spans="1:12" ht="15.6" x14ac:dyDescent="0.3">
      <c r="A3" s="140" t="s">
        <v>23</v>
      </c>
      <c r="B3" s="47"/>
      <c r="C3" s="139"/>
      <c r="D3" s="139"/>
      <c r="E3" s="139"/>
      <c r="F3" s="139"/>
      <c r="G3" s="139"/>
      <c r="H3" s="139"/>
      <c r="I3" s="139"/>
    </row>
    <row r="4" spans="1:12" ht="15" thickBot="1" x14ac:dyDescent="0.35">
      <c r="A4" s="46" t="s">
        <v>603</v>
      </c>
      <c r="B4" s="139"/>
      <c r="C4" s="46"/>
      <c r="D4" s="46"/>
      <c r="E4" s="46"/>
      <c r="F4" s="47"/>
      <c r="G4" s="48"/>
      <c r="H4" s="48"/>
      <c r="I4" s="48"/>
    </row>
    <row r="5" spans="1:12" ht="81.599999999999994" customHeight="1" thickBot="1" x14ac:dyDescent="0.35">
      <c r="A5" s="49" t="s">
        <v>5</v>
      </c>
      <c r="B5" s="50" t="s">
        <v>230</v>
      </c>
      <c r="C5" s="50" t="s">
        <v>24</v>
      </c>
      <c r="D5" s="50" t="s">
        <v>25</v>
      </c>
      <c r="E5" s="50" t="s">
        <v>26</v>
      </c>
      <c r="F5" s="50" t="s">
        <v>6</v>
      </c>
      <c r="G5" s="50" t="s">
        <v>32</v>
      </c>
      <c r="H5" s="50" t="s">
        <v>27</v>
      </c>
      <c r="I5" s="50" t="s">
        <v>50</v>
      </c>
    </row>
    <row r="6" spans="1:12" ht="15" thickBot="1" x14ac:dyDescent="0.35">
      <c r="A6" s="51">
        <v>1</v>
      </c>
      <c r="B6" s="52">
        <v>2</v>
      </c>
      <c r="C6" s="52">
        <v>3</v>
      </c>
      <c r="D6" s="52">
        <v>4</v>
      </c>
      <c r="E6" s="52">
        <v>5</v>
      </c>
      <c r="F6" s="52">
        <v>6</v>
      </c>
      <c r="G6" s="52">
        <v>7</v>
      </c>
      <c r="H6" s="52">
        <v>8</v>
      </c>
      <c r="I6" s="52">
        <v>9</v>
      </c>
    </row>
    <row r="7" spans="1:12" ht="27" thickBot="1" x14ac:dyDescent="0.35">
      <c r="A7" s="106" t="s">
        <v>30</v>
      </c>
      <c r="B7" s="182" t="s">
        <v>113</v>
      </c>
      <c r="C7" s="114"/>
      <c r="D7" s="114"/>
      <c r="E7" s="114"/>
      <c r="F7" s="53" t="s">
        <v>28</v>
      </c>
      <c r="G7" s="182"/>
      <c r="H7" s="114"/>
      <c r="I7" s="114"/>
      <c r="J7" s="139"/>
      <c r="K7" s="139"/>
      <c r="L7" s="139"/>
    </row>
    <row r="8" spans="1:12" ht="15" thickBot="1" x14ac:dyDescent="0.35">
      <c r="A8" s="106" t="s">
        <v>29</v>
      </c>
      <c r="B8" s="182" t="s">
        <v>114</v>
      </c>
      <c r="C8" s="183"/>
      <c r="D8" s="183"/>
      <c r="E8" s="183"/>
      <c r="F8" s="53" t="s">
        <v>31</v>
      </c>
      <c r="G8" s="182"/>
      <c r="H8" s="114"/>
      <c r="I8" s="114"/>
      <c r="J8" s="139"/>
      <c r="K8" s="139"/>
      <c r="L8" s="139"/>
    </row>
    <row r="9" spans="1:12" ht="15" thickBot="1" x14ac:dyDescent="0.35">
      <c r="A9" s="292" t="s">
        <v>98</v>
      </c>
      <c r="B9" s="339" t="s">
        <v>580</v>
      </c>
      <c r="C9" s="184">
        <v>8337.7000000000007</v>
      </c>
      <c r="D9" s="184">
        <v>8754.5</v>
      </c>
      <c r="E9" s="184">
        <v>9192.2999999999993</v>
      </c>
      <c r="F9" s="104"/>
      <c r="G9" s="102" t="s">
        <v>33</v>
      </c>
      <c r="H9" s="103">
        <v>288724610</v>
      </c>
      <c r="I9" s="102">
        <v>0</v>
      </c>
      <c r="J9" s="172">
        <f>C9+C14+C17+C21+C23</f>
        <v>11538.2</v>
      </c>
      <c r="K9" s="172">
        <f t="shared" ref="K9:L9" si="0">D9+D14+D17+D21+D23</f>
        <v>12152.5</v>
      </c>
      <c r="L9" s="172">
        <f t="shared" si="0"/>
        <v>12795.199999999997</v>
      </c>
    </row>
    <row r="10" spans="1:12" ht="15" thickBot="1" x14ac:dyDescent="0.35">
      <c r="A10" s="292"/>
      <c r="B10" s="339"/>
      <c r="C10" s="184"/>
      <c r="D10" s="184"/>
      <c r="E10" s="184"/>
      <c r="F10" s="104"/>
      <c r="G10" s="102" t="s">
        <v>34</v>
      </c>
      <c r="H10" s="105"/>
      <c r="I10" s="102"/>
      <c r="J10" s="139">
        <f>C10*1</f>
        <v>0</v>
      </c>
      <c r="K10" s="139">
        <f t="shared" ref="K10:L11" si="1">D10*1</f>
        <v>0</v>
      </c>
      <c r="L10" s="139">
        <f t="shared" si="1"/>
        <v>0</v>
      </c>
    </row>
    <row r="11" spans="1:12" ht="15" thickBot="1" x14ac:dyDescent="0.35">
      <c r="A11" s="292"/>
      <c r="B11" s="339"/>
      <c r="C11" s="237">
        <v>82.2</v>
      </c>
      <c r="D11" s="184"/>
      <c r="E11" s="184"/>
      <c r="F11" s="104"/>
      <c r="G11" s="226" t="s">
        <v>35</v>
      </c>
      <c r="H11" s="105"/>
      <c r="I11" s="102"/>
      <c r="J11" s="161">
        <f>C11*1</f>
        <v>82.2</v>
      </c>
      <c r="K11" s="139">
        <f t="shared" si="1"/>
        <v>0</v>
      </c>
      <c r="L11" s="139">
        <f t="shared" si="1"/>
        <v>0</v>
      </c>
    </row>
    <row r="12" spans="1:12" ht="15" thickBot="1" x14ac:dyDescent="0.35">
      <c r="A12" s="292"/>
      <c r="B12" s="339"/>
      <c r="C12" s="184">
        <v>23</v>
      </c>
      <c r="D12" s="184"/>
      <c r="E12" s="184"/>
      <c r="F12" s="104"/>
      <c r="G12" s="102" t="s">
        <v>37</v>
      </c>
      <c r="H12" s="105"/>
      <c r="I12" s="102"/>
      <c r="J12" s="161">
        <f>C43*1+C12</f>
        <v>677.6</v>
      </c>
      <c r="K12" s="139">
        <f t="shared" ref="K12:L12" si="2">D43*1</f>
        <v>700.30000000000007</v>
      </c>
      <c r="L12" s="139">
        <f t="shared" si="2"/>
        <v>639.00000000000011</v>
      </c>
    </row>
    <row r="13" spans="1:12" ht="15" thickBot="1" x14ac:dyDescent="0.35">
      <c r="A13" s="293"/>
      <c r="B13" s="340"/>
      <c r="C13" s="184">
        <f>C9+C11+C12</f>
        <v>8442.9000000000015</v>
      </c>
      <c r="D13" s="184">
        <f t="shared" ref="D13:E13" si="3">D9+D11+D12</f>
        <v>8754.5</v>
      </c>
      <c r="E13" s="184">
        <f t="shared" si="3"/>
        <v>9192.2999999999993</v>
      </c>
      <c r="F13" s="104"/>
      <c r="G13" s="101" t="s">
        <v>38</v>
      </c>
      <c r="H13" s="105"/>
      <c r="I13" s="102"/>
      <c r="J13" s="172">
        <f>J9+J10++J11+J12</f>
        <v>12298.000000000002</v>
      </c>
      <c r="K13" s="172">
        <f t="shared" ref="K13:L13" si="4">K9+K10++K11+K12</f>
        <v>12852.8</v>
      </c>
      <c r="L13" s="172">
        <f t="shared" si="4"/>
        <v>13434.199999999997</v>
      </c>
    </row>
    <row r="14" spans="1:12" ht="24.6" customHeight="1" thickBot="1" x14ac:dyDescent="0.35">
      <c r="A14" s="323" t="s">
        <v>40</v>
      </c>
      <c r="B14" s="320" t="s">
        <v>39</v>
      </c>
      <c r="C14" s="184">
        <v>1030.7</v>
      </c>
      <c r="D14" s="184">
        <v>1082.2</v>
      </c>
      <c r="E14" s="184">
        <v>1136.3</v>
      </c>
      <c r="F14" s="104"/>
      <c r="G14" s="102" t="s">
        <v>33</v>
      </c>
      <c r="H14" s="103">
        <v>288724610</v>
      </c>
      <c r="I14" s="102">
        <v>0</v>
      </c>
    </row>
    <row r="15" spans="1:12" ht="15" thickBot="1" x14ac:dyDescent="0.35">
      <c r="A15" s="318"/>
      <c r="B15" s="321"/>
      <c r="C15" s="184"/>
      <c r="D15" s="184"/>
      <c r="E15" s="184"/>
      <c r="F15" s="104"/>
      <c r="G15" s="102" t="s">
        <v>35</v>
      </c>
      <c r="H15" s="105"/>
      <c r="I15" s="102"/>
    </row>
    <row r="16" spans="1:12" ht="15" thickBot="1" x14ac:dyDescent="0.35">
      <c r="A16" s="319"/>
      <c r="B16" s="322"/>
      <c r="C16" s="184">
        <f>C14+C15</f>
        <v>1030.7</v>
      </c>
      <c r="D16" s="184"/>
      <c r="E16" s="184"/>
      <c r="F16" s="104"/>
      <c r="G16" s="101" t="s">
        <v>38</v>
      </c>
      <c r="H16" s="105"/>
      <c r="I16" s="102"/>
    </row>
    <row r="17" spans="1:9" ht="27" customHeight="1" thickBot="1" x14ac:dyDescent="0.35">
      <c r="A17" s="323" t="s">
        <v>42</v>
      </c>
      <c r="B17" s="320" t="s">
        <v>41</v>
      </c>
      <c r="C17" s="184">
        <v>359</v>
      </c>
      <c r="D17" s="184">
        <v>377</v>
      </c>
      <c r="E17" s="184">
        <v>395.8</v>
      </c>
      <c r="F17" s="104"/>
      <c r="G17" s="102" t="s">
        <v>33</v>
      </c>
      <c r="H17" s="103">
        <v>188692873</v>
      </c>
      <c r="I17" s="102">
        <v>0</v>
      </c>
    </row>
    <row r="18" spans="1:9" ht="15" thickBot="1" x14ac:dyDescent="0.35">
      <c r="A18" s="319"/>
      <c r="B18" s="322"/>
      <c r="C18" s="184"/>
      <c r="D18" s="184"/>
      <c r="E18" s="184"/>
      <c r="F18" s="104"/>
      <c r="G18" s="101" t="s">
        <v>38</v>
      </c>
      <c r="H18" s="105"/>
      <c r="I18" s="102"/>
    </row>
    <row r="19" spans="1:9" ht="27" customHeight="1" thickBot="1" x14ac:dyDescent="0.35">
      <c r="A19" s="323" t="s">
        <v>44</v>
      </c>
      <c r="B19" s="320" t="s">
        <v>43</v>
      </c>
      <c r="C19" s="184">
        <v>0</v>
      </c>
      <c r="D19" s="184">
        <v>887.5</v>
      </c>
      <c r="E19" s="184">
        <v>887.5</v>
      </c>
      <c r="F19" s="104"/>
      <c r="G19" s="102" t="s">
        <v>33</v>
      </c>
      <c r="H19" s="103">
        <v>288724610</v>
      </c>
      <c r="I19" s="102">
        <v>0</v>
      </c>
    </row>
    <row r="20" spans="1:9" ht="15" thickBot="1" x14ac:dyDescent="0.35">
      <c r="A20" s="319"/>
      <c r="B20" s="322"/>
      <c r="C20" s="184"/>
      <c r="D20" s="184"/>
      <c r="E20" s="184"/>
      <c r="F20" s="104"/>
      <c r="G20" s="101" t="s">
        <v>38</v>
      </c>
      <c r="H20" s="105"/>
      <c r="I20" s="102"/>
    </row>
    <row r="21" spans="1:9" ht="40.200000000000003" customHeight="1" thickBot="1" x14ac:dyDescent="0.35">
      <c r="A21" s="323" t="s">
        <v>45</v>
      </c>
      <c r="B21" s="320" t="s">
        <v>46</v>
      </c>
      <c r="C21" s="184">
        <v>250</v>
      </c>
      <c r="D21" s="184">
        <v>300</v>
      </c>
      <c r="E21" s="184">
        <v>350</v>
      </c>
      <c r="F21" s="104"/>
      <c r="G21" s="102" t="s">
        <v>33</v>
      </c>
      <c r="H21" s="103">
        <v>288724610</v>
      </c>
      <c r="I21" s="102">
        <v>0</v>
      </c>
    </row>
    <row r="22" spans="1:9" ht="15" thickBot="1" x14ac:dyDescent="0.35">
      <c r="A22" s="319"/>
      <c r="B22" s="322"/>
      <c r="C22" s="184"/>
      <c r="D22" s="184"/>
      <c r="E22" s="184"/>
      <c r="F22" s="104"/>
      <c r="G22" s="101" t="s">
        <v>38</v>
      </c>
      <c r="H22" s="103"/>
      <c r="I22" s="102"/>
    </row>
    <row r="23" spans="1:9" ht="15" thickBot="1" x14ac:dyDescent="0.35">
      <c r="A23" s="323" t="s">
        <v>49</v>
      </c>
      <c r="B23" s="320" t="s">
        <v>48</v>
      </c>
      <c r="C23" s="184">
        <v>1560.8</v>
      </c>
      <c r="D23" s="184">
        <v>1638.8</v>
      </c>
      <c r="E23" s="184">
        <v>1720.8</v>
      </c>
      <c r="F23" s="104"/>
      <c r="G23" s="102" t="s">
        <v>33</v>
      </c>
      <c r="H23" s="103">
        <v>306008754</v>
      </c>
      <c r="I23" s="102">
        <v>0</v>
      </c>
    </row>
    <row r="24" spans="1:9" ht="15" thickBot="1" x14ac:dyDescent="0.35">
      <c r="A24" s="319"/>
      <c r="B24" s="322"/>
      <c r="C24" s="184"/>
      <c r="D24" s="184"/>
      <c r="E24" s="184"/>
      <c r="F24" s="104"/>
      <c r="G24" s="101" t="s">
        <v>38</v>
      </c>
      <c r="H24" s="103"/>
      <c r="I24" s="204"/>
    </row>
    <row r="25" spans="1:9" ht="15" thickBot="1" x14ac:dyDescent="0.35">
      <c r="A25" s="17"/>
      <c r="B25" s="21" t="s">
        <v>52</v>
      </c>
      <c r="C25" s="100">
        <f>C9+C14+C17+C21+C23+C19+C11+C12</f>
        <v>11643.400000000001</v>
      </c>
      <c r="D25" s="100">
        <f>D9+D14+D17+D21+D23+D19</f>
        <v>13040</v>
      </c>
      <c r="E25" s="100">
        <f>E9+E14+E17+E21+E23+E19</f>
        <v>13682.699999999997</v>
      </c>
      <c r="F25" s="114"/>
      <c r="G25" s="182"/>
      <c r="H25" s="105"/>
      <c r="I25" s="114"/>
    </row>
    <row r="26" spans="1:9" ht="36.6" customHeight="1" thickBot="1" x14ac:dyDescent="0.35">
      <c r="A26" s="143" t="s">
        <v>51</v>
      </c>
      <c r="B26" s="144" t="s">
        <v>117</v>
      </c>
      <c r="C26" s="148"/>
      <c r="D26" s="148"/>
      <c r="E26" s="148"/>
      <c r="F26" s="148"/>
      <c r="G26" s="205"/>
      <c r="H26" s="206"/>
      <c r="I26" s="148"/>
    </row>
    <row r="27" spans="1:9" ht="27" customHeight="1" thickBot="1" x14ac:dyDescent="0.35">
      <c r="A27" s="160" t="s">
        <v>54</v>
      </c>
      <c r="B27" s="159" t="s">
        <v>53</v>
      </c>
      <c r="C27" s="185">
        <v>1.5</v>
      </c>
      <c r="D27" s="186">
        <v>1.6</v>
      </c>
      <c r="E27" s="186">
        <v>1.7</v>
      </c>
      <c r="F27" s="114"/>
      <c r="G27" s="102" t="s">
        <v>37</v>
      </c>
      <c r="H27" s="103">
        <v>288724610</v>
      </c>
      <c r="I27" s="156" t="s">
        <v>90</v>
      </c>
    </row>
    <row r="28" spans="1:9" ht="16.2" thickBot="1" x14ac:dyDescent="0.35">
      <c r="A28" s="160" t="s">
        <v>55</v>
      </c>
      <c r="B28" s="159" t="s">
        <v>68</v>
      </c>
      <c r="C28" s="185">
        <v>52.4</v>
      </c>
      <c r="D28" s="186">
        <v>55</v>
      </c>
      <c r="E28" s="186">
        <v>57.8</v>
      </c>
      <c r="F28" s="114"/>
      <c r="G28" s="102" t="s">
        <v>37</v>
      </c>
      <c r="H28" s="103">
        <v>288724610</v>
      </c>
      <c r="I28" s="156" t="s">
        <v>90</v>
      </c>
    </row>
    <row r="29" spans="1:9" ht="16.2" thickBot="1" x14ac:dyDescent="0.35">
      <c r="A29" s="175" t="s">
        <v>56</v>
      </c>
      <c r="B29" s="176" t="s">
        <v>69</v>
      </c>
      <c r="C29" s="238">
        <v>89.7</v>
      </c>
      <c r="D29" s="186">
        <v>83.2</v>
      </c>
      <c r="E29" s="135">
        <v>87.3</v>
      </c>
      <c r="F29" s="9"/>
      <c r="G29" s="226" t="s">
        <v>37</v>
      </c>
      <c r="H29" s="23">
        <v>288724610</v>
      </c>
      <c r="I29" s="16">
        <v>0</v>
      </c>
    </row>
    <row r="30" spans="1:9" ht="27" thickBot="1" x14ac:dyDescent="0.35">
      <c r="A30" s="175" t="s">
        <v>57</v>
      </c>
      <c r="B30" s="176" t="s">
        <v>70</v>
      </c>
      <c r="C30" s="186">
        <v>17</v>
      </c>
      <c r="D30" s="186">
        <v>17.899999999999999</v>
      </c>
      <c r="E30" s="135">
        <v>18.7</v>
      </c>
      <c r="F30" s="9"/>
      <c r="G30" s="18" t="s">
        <v>37</v>
      </c>
      <c r="H30" s="23">
        <v>288724610</v>
      </c>
      <c r="I30" s="16" t="s">
        <v>91</v>
      </c>
    </row>
    <row r="31" spans="1:9" ht="16.2" thickBot="1" x14ac:dyDescent="0.35">
      <c r="A31" s="175" t="s">
        <v>58</v>
      </c>
      <c r="B31" s="176" t="s">
        <v>71</v>
      </c>
      <c r="C31" s="186">
        <v>8</v>
      </c>
      <c r="D31" s="186">
        <v>9</v>
      </c>
      <c r="E31" s="135">
        <v>10</v>
      </c>
      <c r="F31" s="9"/>
      <c r="G31" s="18" t="s">
        <v>37</v>
      </c>
      <c r="H31" s="23">
        <v>288724610</v>
      </c>
      <c r="I31" s="16" t="s">
        <v>92</v>
      </c>
    </row>
    <row r="32" spans="1:9" ht="16.2" thickBot="1" x14ac:dyDescent="0.35">
      <c r="A32" s="175" t="s">
        <v>59</v>
      </c>
      <c r="B32" s="176" t="s">
        <v>73</v>
      </c>
      <c r="C32" s="186">
        <v>64.7</v>
      </c>
      <c r="D32" s="186">
        <v>68</v>
      </c>
      <c r="E32" s="135">
        <v>71.3</v>
      </c>
      <c r="F32" s="9"/>
      <c r="G32" s="18" t="s">
        <v>37</v>
      </c>
      <c r="H32" s="23">
        <v>288724610</v>
      </c>
      <c r="I32" s="16" t="s">
        <v>91</v>
      </c>
    </row>
    <row r="33" spans="1:9" ht="16.2" thickBot="1" x14ac:dyDescent="0.35">
      <c r="A33" s="175" t="s">
        <v>60</v>
      </c>
      <c r="B33" s="176" t="s">
        <v>72</v>
      </c>
      <c r="C33" s="186">
        <v>7.8</v>
      </c>
      <c r="D33" s="186">
        <v>32</v>
      </c>
      <c r="E33" s="135">
        <v>34</v>
      </c>
      <c r="F33" s="9"/>
      <c r="G33" s="18" t="s">
        <v>37</v>
      </c>
      <c r="H33" s="23">
        <v>288724610</v>
      </c>
      <c r="I33" s="16" t="s">
        <v>93</v>
      </c>
    </row>
    <row r="34" spans="1:9" ht="16.2" thickBot="1" x14ac:dyDescent="0.35">
      <c r="A34" s="175" t="s">
        <v>61</v>
      </c>
      <c r="B34" s="176" t="s">
        <v>78</v>
      </c>
      <c r="C34" s="186">
        <v>23.5</v>
      </c>
      <c r="D34" s="186">
        <v>24.7</v>
      </c>
      <c r="E34" s="135">
        <v>25.9</v>
      </c>
      <c r="F34" s="9"/>
      <c r="G34" s="18" t="s">
        <v>37</v>
      </c>
      <c r="H34" s="23">
        <v>288724610</v>
      </c>
      <c r="I34" s="16">
        <v>0</v>
      </c>
    </row>
    <row r="35" spans="1:9" ht="27" customHeight="1" thickBot="1" x14ac:dyDescent="0.35">
      <c r="A35" s="160" t="s">
        <v>62</v>
      </c>
      <c r="B35" s="159" t="s">
        <v>74</v>
      </c>
      <c r="C35" s="135">
        <v>25</v>
      </c>
      <c r="D35" s="135">
        <v>26.3</v>
      </c>
      <c r="E35" s="135">
        <v>27.6</v>
      </c>
      <c r="F35" s="9"/>
      <c r="G35" s="18" t="s">
        <v>37</v>
      </c>
      <c r="H35" s="23">
        <v>288724610</v>
      </c>
      <c r="I35" s="16" t="s">
        <v>94</v>
      </c>
    </row>
    <row r="36" spans="1:9" ht="27" customHeight="1" thickBot="1" x14ac:dyDescent="0.35">
      <c r="A36" s="160" t="s">
        <v>63</v>
      </c>
      <c r="B36" s="159" t="s">
        <v>75</v>
      </c>
      <c r="C36" s="135">
        <v>9.1</v>
      </c>
      <c r="D36" s="135">
        <v>9.6999999999999993</v>
      </c>
      <c r="E36" s="135">
        <v>10.1</v>
      </c>
      <c r="F36" s="9"/>
      <c r="G36" s="18" t="s">
        <v>37</v>
      </c>
      <c r="H36" s="23">
        <v>288724610</v>
      </c>
      <c r="I36" s="16" t="s">
        <v>91</v>
      </c>
    </row>
    <row r="37" spans="1:9" ht="27" thickBot="1" x14ac:dyDescent="0.35">
      <c r="A37" s="160" t="s">
        <v>64</v>
      </c>
      <c r="B37" s="176" t="s">
        <v>77</v>
      </c>
      <c r="C37" s="185">
        <v>0.4</v>
      </c>
      <c r="D37" s="185">
        <v>0.5</v>
      </c>
      <c r="E37" s="185">
        <v>0.6</v>
      </c>
      <c r="F37" s="114"/>
      <c r="G37" s="102" t="s">
        <v>37</v>
      </c>
      <c r="H37" s="103">
        <v>288724610</v>
      </c>
      <c r="I37" s="156" t="s">
        <v>94</v>
      </c>
    </row>
    <row r="38" spans="1:9" ht="27" customHeight="1" thickBot="1" x14ac:dyDescent="0.35">
      <c r="A38" s="175" t="s">
        <v>65</v>
      </c>
      <c r="B38" s="176" t="s">
        <v>79</v>
      </c>
      <c r="C38" s="238">
        <v>210.3</v>
      </c>
      <c r="D38" s="185">
        <v>219.2</v>
      </c>
      <c r="E38" s="185">
        <v>230.2</v>
      </c>
      <c r="F38" s="114"/>
      <c r="G38" s="226" t="s">
        <v>37</v>
      </c>
      <c r="H38" s="103">
        <v>288724610</v>
      </c>
      <c r="I38" s="156" t="s">
        <v>93</v>
      </c>
    </row>
    <row r="39" spans="1:9" ht="40.200000000000003" customHeight="1" thickBot="1" x14ac:dyDescent="0.35">
      <c r="A39" s="175" t="s">
        <v>66</v>
      </c>
      <c r="B39" s="176" t="s">
        <v>80</v>
      </c>
      <c r="C39" s="185">
        <v>0</v>
      </c>
      <c r="D39" s="185">
        <v>0.5</v>
      </c>
      <c r="E39" s="185">
        <v>0.6</v>
      </c>
      <c r="F39" s="114"/>
      <c r="G39" s="102" t="s">
        <v>37</v>
      </c>
      <c r="H39" s="103">
        <v>288724610</v>
      </c>
      <c r="I39" s="156" t="s">
        <v>95</v>
      </c>
    </row>
    <row r="40" spans="1:9" ht="16.2" thickBot="1" x14ac:dyDescent="0.35">
      <c r="A40" s="175" t="s">
        <v>67</v>
      </c>
      <c r="B40" s="176" t="s">
        <v>81</v>
      </c>
      <c r="C40" s="187">
        <v>28.4</v>
      </c>
      <c r="D40" s="188">
        <v>31</v>
      </c>
      <c r="E40" s="188">
        <v>32</v>
      </c>
      <c r="F40" s="148"/>
      <c r="G40" s="66" t="s">
        <v>37</v>
      </c>
      <c r="H40" s="147">
        <v>288724610</v>
      </c>
      <c r="I40" s="194" t="s">
        <v>95</v>
      </c>
    </row>
    <row r="41" spans="1:9" ht="27" customHeight="1" thickBot="1" x14ac:dyDescent="0.35">
      <c r="A41" s="175" t="s">
        <v>76</v>
      </c>
      <c r="B41" s="176" t="s">
        <v>82</v>
      </c>
      <c r="C41" s="186">
        <v>29</v>
      </c>
      <c r="D41" s="186">
        <v>29.7</v>
      </c>
      <c r="E41" s="186">
        <v>31.2</v>
      </c>
      <c r="F41" s="114"/>
      <c r="G41" s="102" t="s">
        <v>37</v>
      </c>
      <c r="H41" s="103">
        <v>288724610</v>
      </c>
      <c r="I41" s="156">
        <v>0</v>
      </c>
    </row>
    <row r="42" spans="1:9" ht="27" thickBot="1" x14ac:dyDescent="0.35">
      <c r="A42" s="143" t="s">
        <v>645</v>
      </c>
      <c r="B42" s="207" t="s">
        <v>647</v>
      </c>
      <c r="C42" s="187">
        <v>87.8</v>
      </c>
      <c r="D42" s="188">
        <v>92</v>
      </c>
      <c r="E42" s="188">
        <v>97</v>
      </c>
      <c r="F42" s="148"/>
      <c r="G42" s="66" t="s">
        <v>37</v>
      </c>
      <c r="H42" s="147">
        <v>288724610</v>
      </c>
      <c r="I42" s="194">
        <v>0</v>
      </c>
    </row>
    <row r="43" spans="1:9" ht="16.2" thickBot="1" x14ac:dyDescent="0.35">
      <c r="A43" s="17"/>
      <c r="B43" s="182" t="s">
        <v>83</v>
      </c>
      <c r="C43" s="186">
        <f>C27+C28+C29+C30+C31+C32+C33+C34+C35+C36+C37+C38+C39+C40+C41+C42</f>
        <v>654.6</v>
      </c>
      <c r="D43" s="186">
        <f>D27+D28+D29+D30+D31+D32+D33+D34+D35+D36+D37+D38+D39+D40+D41+D42</f>
        <v>700.30000000000007</v>
      </c>
      <c r="E43" s="186">
        <f>E27+E28+E29+E30+E31+E32+E33+E34+E35+E36+E37+E38+E39+E40+E41</f>
        <v>639.00000000000011</v>
      </c>
      <c r="F43" s="114"/>
      <c r="G43" s="102"/>
      <c r="H43" s="103"/>
      <c r="I43" s="156"/>
    </row>
    <row r="44" spans="1:9" ht="16.2" thickBot="1" x14ac:dyDescent="0.35">
      <c r="A44" s="17"/>
      <c r="B44" s="113" t="s">
        <v>501</v>
      </c>
      <c r="C44" s="208">
        <f>C25+C43</f>
        <v>12298.000000000002</v>
      </c>
      <c r="D44" s="208">
        <f t="shared" ref="D44:E44" si="5">D25+D43</f>
        <v>13740.3</v>
      </c>
      <c r="E44" s="208">
        <f t="shared" si="5"/>
        <v>14321.699999999997</v>
      </c>
      <c r="F44" s="114"/>
      <c r="G44" s="182"/>
      <c r="H44" s="105"/>
      <c r="I44" s="103"/>
    </row>
    <row r="45" spans="1:9" ht="15.6" x14ac:dyDescent="0.3">
      <c r="A45" s="22"/>
      <c r="B45" s="209"/>
      <c r="C45" s="213"/>
      <c r="D45" s="213"/>
      <c r="E45" s="213"/>
      <c r="F45" s="210"/>
      <c r="G45" s="211"/>
      <c r="H45" s="214"/>
      <c r="I45" s="215"/>
    </row>
    <row r="46" spans="1:9" ht="15.6" x14ac:dyDescent="0.3">
      <c r="A46" s="22"/>
      <c r="B46" s="209"/>
      <c r="C46" s="213"/>
      <c r="D46" s="213"/>
      <c r="E46" s="213"/>
      <c r="F46" s="210"/>
      <c r="G46" s="211"/>
      <c r="H46" s="214"/>
      <c r="I46" s="215"/>
    </row>
    <row r="47" spans="1:9" ht="15.6" x14ac:dyDescent="0.3">
      <c r="A47" s="22"/>
      <c r="B47" s="209"/>
      <c r="C47" s="213"/>
      <c r="D47" s="213"/>
      <c r="E47" s="213"/>
      <c r="F47" s="210"/>
      <c r="G47" s="211"/>
      <c r="H47" s="214"/>
      <c r="I47" s="215"/>
    </row>
    <row r="48" spans="1:9" x14ac:dyDescent="0.3">
      <c r="A48" s="22"/>
      <c r="B48" s="209"/>
      <c r="C48" s="210"/>
      <c r="D48" s="210"/>
      <c r="E48" s="210"/>
      <c r="F48" s="210"/>
      <c r="G48" s="211"/>
      <c r="H48" s="210"/>
      <c r="I48" s="210"/>
    </row>
    <row r="49" spans="1:9" ht="15" thickBot="1" x14ac:dyDescent="0.35">
      <c r="A49" s="46" t="s">
        <v>602</v>
      </c>
      <c r="B49" s="139"/>
      <c r="C49" s="46"/>
      <c r="D49" s="46"/>
      <c r="E49" s="46"/>
      <c r="F49" s="47"/>
      <c r="G49" s="48"/>
      <c r="H49" s="15"/>
      <c r="I49" s="15"/>
    </row>
    <row r="50" spans="1:9" ht="57.6" customHeight="1" thickBot="1" x14ac:dyDescent="0.35">
      <c r="A50" s="49" t="s">
        <v>5</v>
      </c>
      <c r="B50" s="50" t="s">
        <v>230</v>
      </c>
      <c r="C50" s="50" t="s">
        <v>24</v>
      </c>
      <c r="D50" s="50" t="s">
        <v>25</v>
      </c>
      <c r="E50" s="50" t="s">
        <v>26</v>
      </c>
      <c r="F50" s="50" t="s">
        <v>6</v>
      </c>
      <c r="G50" s="50" t="s">
        <v>32</v>
      </c>
      <c r="H50" s="50" t="s">
        <v>27</v>
      </c>
      <c r="I50" s="50" t="s">
        <v>50</v>
      </c>
    </row>
    <row r="51" spans="1:9" ht="15" thickBot="1" x14ac:dyDescent="0.35">
      <c r="A51" s="51">
        <v>1</v>
      </c>
      <c r="B51" s="52">
        <v>2</v>
      </c>
      <c r="C51" s="52">
        <v>3</v>
      </c>
      <c r="D51" s="52">
        <v>4</v>
      </c>
      <c r="E51" s="52">
        <v>5</v>
      </c>
      <c r="F51" s="52">
        <v>6</v>
      </c>
      <c r="G51" s="52">
        <v>7</v>
      </c>
      <c r="H51" s="52">
        <v>8</v>
      </c>
      <c r="I51" s="52">
        <v>9</v>
      </c>
    </row>
    <row r="52" spans="1:9" ht="27" thickBot="1" x14ac:dyDescent="0.35">
      <c r="A52" s="92" t="s">
        <v>30</v>
      </c>
      <c r="B52" s="93" t="s">
        <v>115</v>
      </c>
      <c r="C52" s="94"/>
      <c r="D52" s="94"/>
      <c r="E52" s="94"/>
      <c r="F52" s="95" t="s">
        <v>96</v>
      </c>
      <c r="G52" s="93"/>
      <c r="H52" s="94"/>
      <c r="I52" s="94"/>
    </row>
    <row r="53" spans="1:9" ht="40.200000000000003" thickBot="1" x14ac:dyDescent="0.35">
      <c r="A53" s="96" t="s">
        <v>29</v>
      </c>
      <c r="B53" s="97" t="s">
        <v>116</v>
      </c>
      <c r="C53" s="98"/>
      <c r="D53" s="98"/>
      <c r="E53" s="98"/>
      <c r="F53" s="99" t="s">
        <v>97</v>
      </c>
      <c r="G53" s="97"/>
      <c r="H53" s="98"/>
      <c r="I53" s="98"/>
    </row>
    <row r="54" spans="1:9" ht="15" customHeight="1" thickBot="1" x14ac:dyDescent="0.35">
      <c r="A54" s="292" t="s">
        <v>98</v>
      </c>
      <c r="B54" s="297" t="s">
        <v>102</v>
      </c>
      <c r="C54" s="100">
        <f t="shared" ref="C54:E58" si="6">C74+C80+C61</f>
        <v>443.3</v>
      </c>
      <c r="D54" s="100">
        <f t="shared" si="6"/>
        <v>0</v>
      </c>
      <c r="E54" s="100">
        <f t="shared" si="6"/>
        <v>0</v>
      </c>
      <c r="F54" s="53" t="s">
        <v>101</v>
      </c>
      <c r="G54" s="102" t="s">
        <v>33</v>
      </c>
      <c r="H54" s="103">
        <v>288724610</v>
      </c>
      <c r="I54" s="102">
        <v>0</v>
      </c>
    </row>
    <row r="55" spans="1:9" ht="14.4" customHeight="1" thickBot="1" x14ac:dyDescent="0.35">
      <c r="A55" s="292"/>
      <c r="B55" s="298"/>
      <c r="C55" s="100">
        <f t="shared" si="6"/>
        <v>421.8</v>
      </c>
      <c r="D55" s="101">
        <f t="shared" si="6"/>
        <v>822.9</v>
      </c>
      <c r="E55" s="101">
        <f t="shared" si="6"/>
        <v>3949.9</v>
      </c>
      <c r="F55" s="104"/>
      <c r="G55" s="102" t="s">
        <v>36</v>
      </c>
      <c r="H55" s="105"/>
      <c r="I55" s="102"/>
    </row>
    <row r="56" spans="1:9" ht="15" thickBot="1" x14ac:dyDescent="0.35">
      <c r="A56" s="292"/>
      <c r="B56" s="298"/>
      <c r="C56" s="101">
        <f t="shared" si="6"/>
        <v>0</v>
      </c>
      <c r="D56" s="101">
        <f t="shared" si="6"/>
        <v>0</v>
      </c>
      <c r="E56" s="101">
        <f t="shared" si="6"/>
        <v>0</v>
      </c>
      <c r="F56" s="104"/>
      <c r="G56" s="102" t="s">
        <v>99</v>
      </c>
      <c r="H56" s="105"/>
      <c r="I56" s="102"/>
    </row>
    <row r="57" spans="1:9" ht="15" thickBot="1" x14ac:dyDescent="0.35">
      <c r="A57" s="292"/>
      <c r="B57" s="298"/>
      <c r="C57" s="100">
        <f t="shared" si="6"/>
        <v>527</v>
      </c>
      <c r="D57" s="101">
        <f t="shared" si="6"/>
        <v>0</v>
      </c>
      <c r="E57" s="101">
        <f t="shared" si="6"/>
        <v>0</v>
      </c>
      <c r="F57" s="104"/>
      <c r="G57" s="102" t="s">
        <v>34</v>
      </c>
      <c r="H57" s="105"/>
      <c r="I57" s="102"/>
    </row>
    <row r="58" spans="1:9" ht="15" thickBot="1" x14ac:dyDescent="0.35">
      <c r="A58" s="292"/>
      <c r="B58" s="298"/>
      <c r="C58" s="100">
        <f t="shared" si="6"/>
        <v>473</v>
      </c>
      <c r="D58" s="101">
        <f t="shared" si="6"/>
        <v>2743</v>
      </c>
      <c r="E58" s="101">
        <f t="shared" si="6"/>
        <v>0</v>
      </c>
      <c r="F58" s="104"/>
      <c r="G58" s="102" t="s">
        <v>100</v>
      </c>
      <c r="H58" s="105"/>
      <c r="I58" s="102"/>
    </row>
    <row r="59" spans="1:9" ht="15" thickBot="1" x14ac:dyDescent="0.35">
      <c r="A59" s="292"/>
      <c r="B59" s="298"/>
      <c r="C59" s="100">
        <f>C72*1</f>
        <v>59.3</v>
      </c>
      <c r="D59" s="100">
        <f t="shared" ref="D59:E59" si="7">D72*1</f>
        <v>0</v>
      </c>
      <c r="E59" s="100">
        <f t="shared" si="7"/>
        <v>0</v>
      </c>
      <c r="F59" s="104"/>
      <c r="G59" s="102" t="s">
        <v>662</v>
      </c>
      <c r="H59" s="105"/>
      <c r="I59" s="102"/>
    </row>
    <row r="60" spans="1:9" ht="15" thickBot="1" x14ac:dyDescent="0.35">
      <c r="A60" s="293"/>
      <c r="B60" s="299"/>
      <c r="C60" s="116">
        <f>SUM(C54:C59)</f>
        <v>1924.3999999999999</v>
      </c>
      <c r="D60" s="116">
        <f>SUM(D54:D59)</f>
        <v>3565.9</v>
      </c>
      <c r="E60" s="116">
        <f t="shared" ref="E60" si="8">SUM(E54:E59)</f>
        <v>3949.9</v>
      </c>
      <c r="F60" s="108"/>
      <c r="G60" s="107" t="s">
        <v>38</v>
      </c>
      <c r="H60" s="109"/>
      <c r="I60" s="110"/>
    </row>
    <row r="61" spans="1:9" ht="15" customHeight="1" thickBot="1" x14ac:dyDescent="0.35">
      <c r="A61" s="291"/>
      <c r="B61" s="294" t="s">
        <v>550</v>
      </c>
      <c r="C61" s="145">
        <v>440</v>
      </c>
      <c r="D61" s="66"/>
      <c r="E61" s="66"/>
      <c r="F61" s="146"/>
      <c r="G61" s="66" t="s">
        <v>33</v>
      </c>
      <c r="H61" s="147">
        <v>304929400</v>
      </c>
      <c r="I61" s="66"/>
    </row>
    <row r="62" spans="1:9" ht="15" thickBot="1" x14ac:dyDescent="0.35">
      <c r="A62" s="292"/>
      <c r="B62" s="295"/>
      <c r="C62" s="102"/>
      <c r="D62" s="102"/>
      <c r="E62" s="102"/>
      <c r="F62" s="104"/>
      <c r="G62" s="102" t="s">
        <v>36</v>
      </c>
      <c r="H62" s="105"/>
      <c r="I62" s="102"/>
    </row>
    <row r="63" spans="1:9" ht="15" thickBot="1" x14ac:dyDescent="0.35">
      <c r="A63" s="292"/>
      <c r="B63" s="295"/>
      <c r="C63" s="102"/>
      <c r="D63" s="102"/>
      <c r="E63" s="102"/>
      <c r="F63" s="104"/>
      <c r="G63" s="102" t="s">
        <v>99</v>
      </c>
      <c r="H63" s="105"/>
      <c r="I63" s="102"/>
    </row>
    <row r="64" spans="1:9" ht="15" thickBot="1" x14ac:dyDescent="0.35">
      <c r="A64" s="292"/>
      <c r="B64" s="295"/>
      <c r="C64" s="102"/>
      <c r="D64" s="102"/>
      <c r="E64" s="102"/>
      <c r="F64" s="104"/>
      <c r="G64" s="102" t="s">
        <v>34</v>
      </c>
      <c r="H64" s="105"/>
      <c r="I64" s="102"/>
    </row>
    <row r="65" spans="1:10" ht="15" thickBot="1" x14ac:dyDescent="0.35">
      <c r="A65" s="292"/>
      <c r="B65" s="295"/>
      <c r="C65" s="102"/>
      <c r="D65" s="102"/>
      <c r="E65" s="102"/>
      <c r="F65" s="104"/>
      <c r="G65" s="102" t="s">
        <v>100</v>
      </c>
      <c r="H65" s="105"/>
      <c r="I65" s="102"/>
    </row>
    <row r="66" spans="1:10" ht="15" thickBot="1" x14ac:dyDescent="0.35">
      <c r="A66" s="293"/>
      <c r="B66" s="296"/>
      <c r="C66" s="112">
        <f>SUM(C61:C65)</f>
        <v>440</v>
      </c>
      <c r="D66" s="110">
        <f t="shared" ref="D66:E66" si="9">SUM(D61:D65)</f>
        <v>0</v>
      </c>
      <c r="E66" s="110">
        <f t="shared" si="9"/>
        <v>0</v>
      </c>
      <c r="F66" s="108"/>
      <c r="G66" s="107" t="s">
        <v>38</v>
      </c>
      <c r="H66" s="109"/>
      <c r="I66" s="110"/>
    </row>
    <row r="67" spans="1:10" ht="15" customHeight="1" thickBot="1" x14ac:dyDescent="0.35">
      <c r="A67" s="285"/>
      <c r="B67" s="294" t="s">
        <v>664</v>
      </c>
      <c r="C67" s="192"/>
      <c r="D67" s="218"/>
      <c r="E67" s="218"/>
      <c r="F67" s="219"/>
      <c r="G67" s="218" t="s">
        <v>33</v>
      </c>
      <c r="H67" s="244">
        <v>288724610</v>
      </c>
      <c r="I67" s="218"/>
      <c r="J67" s="161"/>
    </row>
    <row r="68" spans="1:10" ht="15" thickBot="1" x14ac:dyDescent="0.35">
      <c r="A68" s="286"/>
      <c r="B68" s="295"/>
      <c r="C68" s="192"/>
      <c r="D68" s="218"/>
      <c r="E68" s="218"/>
      <c r="F68" s="219"/>
      <c r="G68" s="218" t="s">
        <v>36</v>
      </c>
      <c r="H68" s="221"/>
      <c r="I68" s="218"/>
    </row>
    <row r="69" spans="1:10" ht="15" thickBot="1" x14ac:dyDescent="0.35">
      <c r="A69" s="286"/>
      <c r="B69" s="295"/>
      <c r="C69" s="192"/>
      <c r="D69" s="218"/>
      <c r="E69" s="218"/>
      <c r="F69" s="219"/>
      <c r="G69" s="218" t="s">
        <v>99</v>
      </c>
      <c r="H69" s="221"/>
      <c r="I69" s="218"/>
    </row>
    <row r="70" spans="1:10" ht="15" thickBot="1" x14ac:dyDescent="0.35">
      <c r="A70" s="286"/>
      <c r="B70" s="295"/>
      <c r="C70" s="192"/>
      <c r="D70" s="218"/>
      <c r="E70" s="218"/>
      <c r="F70" s="219"/>
      <c r="G70" s="218" t="s">
        <v>34</v>
      </c>
      <c r="H70" s="221"/>
      <c r="I70" s="218"/>
    </row>
    <row r="71" spans="1:10" ht="15" thickBot="1" x14ac:dyDescent="0.35">
      <c r="A71" s="286"/>
      <c r="B71" s="295"/>
      <c r="C71" s="192"/>
      <c r="D71" s="218"/>
      <c r="E71" s="218"/>
      <c r="F71" s="219"/>
      <c r="G71" s="218" t="s">
        <v>100</v>
      </c>
      <c r="H71" s="221"/>
      <c r="I71" s="218"/>
    </row>
    <row r="72" spans="1:10" ht="15" thickBot="1" x14ac:dyDescent="0.35">
      <c r="A72" s="286"/>
      <c r="B72" s="295"/>
      <c r="C72" s="239">
        <v>59.3</v>
      </c>
      <c r="D72" s="218"/>
      <c r="E72" s="218"/>
      <c r="F72" s="219"/>
      <c r="G72" s="222" t="s">
        <v>662</v>
      </c>
      <c r="H72" s="221"/>
      <c r="I72" s="218"/>
      <c r="J72" s="161"/>
    </row>
    <row r="73" spans="1:10" ht="15" customHeight="1" thickBot="1" x14ac:dyDescent="0.35">
      <c r="A73" s="287"/>
      <c r="B73" s="296"/>
      <c r="C73" s="112">
        <f>C67+C68+C69+C70+C71+C72</f>
        <v>59.3</v>
      </c>
      <c r="D73" s="112">
        <f t="shared" ref="D73:E73" si="10">D67+D68+D69+D70+D71+D72</f>
        <v>0</v>
      </c>
      <c r="E73" s="112">
        <f t="shared" si="10"/>
        <v>0</v>
      </c>
      <c r="F73" s="108"/>
      <c r="G73" s="107"/>
      <c r="H73" s="109"/>
      <c r="I73" s="110"/>
    </row>
    <row r="74" spans="1:10" ht="15" customHeight="1" thickBot="1" x14ac:dyDescent="0.35">
      <c r="A74" s="291"/>
      <c r="B74" s="294" t="s">
        <v>515</v>
      </c>
      <c r="C74" s="102">
        <v>3.3</v>
      </c>
      <c r="D74" s="102">
        <v>0</v>
      </c>
      <c r="E74" s="102">
        <v>0</v>
      </c>
      <c r="F74" s="53"/>
      <c r="G74" s="102" t="s">
        <v>33</v>
      </c>
      <c r="H74" s="103">
        <v>288724610</v>
      </c>
      <c r="I74" s="102">
        <v>0</v>
      </c>
    </row>
    <row r="75" spans="1:10" ht="15" thickBot="1" x14ac:dyDescent="0.35">
      <c r="A75" s="292"/>
      <c r="B75" s="295"/>
      <c r="C75" s="102">
        <v>159.80000000000001</v>
      </c>
      <c r="D75" s="102">
        <v>0</v>
      </c>
      <c r="E75" s="102">
        <v>0</v>
      </c>
      <c r="F75" s="104"/>
      <c r="G75" s="102" t="s">
        <v>36</v>
      </c>
      <c r="H75" s="105"/>
      <c r="I75" s="102"/>
    </row>
    <row r="76" spans="1:10" ht="15" thickBot="1" x14ac:dyDescent="0.35">
      <c r="A76" s="292"/>
      <c r="B76" s="295"/>
      <c r="C76" s="102"/>
      <c r="D76" s="102"/>
      <c r="E76" s="102"/>
      <c r="F76" s="104"/>
      <c r="G76" s="102" t="s">
        <v>99</v>
      </c>
      <c r="H76" s="105"/>
      <c r="I76" s="102"/>
    </row>
    <row r="77" spans="1:10" ht="15" thickBot="1" x14ac:dyDescent="0.35">
      <c r="A77" s="292"/>
      <c r="B77" s="295"/>
      <c r="C77" s="111">
        <v>527</v>
      </c>
      <c r="D77" s="102">
        <v>0</v>
      </c>
      <c r="E77" s="102">
        <v>0</v>
      </c>
      <c r="F77" s="104"/>
      <c r="G77" s="102" t="s">
        <v>34</v>
      </c>
      <c r="H77" s="105"/>
      <c r="I77" s="102"/>
    </row>
    <row r="78" spans="1:10" ht="15" thickBot="1" x14ac:dyDescent="0.35">
      <c r="A78" s="292"/>
      <c r="B78" s="295"/>
      <c r="C78" s="102"/>
      <c r="D78" s="102"/>
      <c r="E78" s="102"/>
      <c r="F78" s="104"/>
      <c r="G78" s="102" t="s">
        <v>100</v>
      </c>
      <c r="H78" s="105"/>
      <c r="I78" s="102"/>
    </row>
    <row r="79" spans="1:10" ht="15" customHeight="1" thickBot="1" x14ac:dyDescent="0.35">
      <c r="A79" s="293"/>
      <c r="B79" s="296"/>
      <c r="C79" s="110">
        <f>SUM(C74:C78)</f>
        <v>690.1</v>
      </c>
      <c r="D79" s="110">
        <f>SUM(D74:D78)</f>
        <v>0</v>
      </c>
      <c r="E79" s="110">
        <f>SUM(E74:E78)</f>
        <v>0</v>
      </c>
      <c r="F79" s="108"/>
      <c r="G79" s="107" t="s">
        <v>38</v>
      </c>
      <c r="H79" s="109"/>
      <c r="I79" s="110"/>
    </row>
    <row r="80" spans="1:10" ht="15" customHeight="1" thickBot="1" x14ac:dyDescent="0.35">
      <c r="A80" s="292"/>
      <c r="B80" s="294" t="s">
        <v>608</v>
      </c>
      <c r="C80" s="102"/>
      <c r="D80" s="102"/>
      <c r="E80" s="102"/>
      <c r="F80" s="53"/>
      <c r="G80" s="102" t="s">
        <v>33</v>
      </c>
      <c r="H80" s="103">
        <v>288724610</v>
      </c>
      <c r="I80" s="102">
        <v>0</v>
      </c>
    </row>
    <row r="81" spans="1:10" ht="15" thickBot="1" x14ac:dyDescent="0.35">
      <c r="A81" s="292"/>
      <c r="B81" s="295"/>
      <c r="C81" s="111">
        <v>262</v>
      </c>
      <c r="D81" s="102">
        <v>822.9</v>
      </c>
      <c r="E81" s="102">
        <v>3949.9</v>
      </c>
      <c r="F81" s="104"/>
      <c r="G81" s="102" t="s">
        <v>36</v>
      </c>
      <c r="H81" s="105"/>
      <c r="I81" s="102"/>
    </row>
    <row r="82" spans="1:10" ht="15" thickBot="1" x14ac:dyDescent="0.35">
      <c r="A82" s="292"/>
      <c r="B82" s="295"/>
      <c r="C82" s="102"/>
      <c r="D82" s="102"/>
      <c r="E82" s="102"/>
      <c r="F82" s="104"/>
      <c r="G82" s="102" t="s">
        <v>99</v>
      </c>
      <c r="H82" s="105"/>
      <c r="I82" s="102"/>
    </row>
    <row r="83" spans="1:10" ht="15" thickBot="1" x14ac:dyDescent="0.35">
      <c r="A83" s="292"/>
      <c r="B83" s="295"/>
      <c r="C83" s="102"/>
      <c r="D83" s="102"/>
      <c r="E83" s="102"/>
      <c r="F83" s="104"/>
      <c r="G83" s="102" t="s">
        <v>34</v>
      </c>
      <c r="H83" s="105"/>
      <c r="I83" s="102"/>
    </row>
    <row r="84" spans="1:10" ht="15" thickBot="1" x14ac:dyDescent="0.35">
      <c r="A84" s="292"/>
      <c r="B84" s="295"/>
      <c r="C84" s="192">
        <v>473</v>
      </c>
      <c r="D84" s="111">
        <v>2743</v>
      </c>
      <c r="E84" s="102"/>
      <c r="F84" s="104"/>
      <c r="G84" s="102" t="s">
        <v>100</v>
      </c>
      <c r="H84" s="105"/>
      <c r="I84" s="102"/>
      <c r="J84" s="223"/>
    </row>
    <row r="85" spans="1:10" ht="15" thickBot="1" x14ac:dyDescent="0.35">
      <c r="A85" s="293"/>
      <c r="B85" s="296"/>
      <c r="C85" s="112">
        <f>SUM(C80:C84)</f>
        <v>735</v>
      </c>
      <c r="D85" s="112">
        <f t="shared" ref="D85:E85" si="11">SUM(D80:D84)</f>
        <v>3565.9</v>
      </c>
      <c r="E85" s="112">
        <f t="shared" si="11"/>
        <v>3949.9</v>
      </c>
      <c r="F85" s="108"/>
      <c r="G85" s="107" t="s">
        <v>38</v>
      </c>
      <c r="H85" s="109"/>
      <c r="I85" s="110"/>
    </row>
    <row r="86" spans="1:10" ht="15" customHeight="1" thickBot="1" x14ac:dyDescent="0.35">
      <c r="A86" s="292" t="s">
        <v>40</v>
      </c>
      <c r="B86" s="297" t="s">
        <v>104</v>
      </c>
      <c r="C86" s="101">
        <f>C93*1</f>
        <v>91.1</v>
      </c>
      <c r="D86" s="101">
        <f t="shared" ref="D86:E90" si="12">D93*1</f>
        <v>14.8</v>
      </c>
      <c r="E86" s="101">
        <f t="shared" si="12"/>
        <v>0</v>
      </c>
      <c r="F86" s="53" t="s">
        <v>103</v>
      </c>
      <c r="G86" s="102" t="s">
        <v>33</v>
      </c>
      <c r="H86" s="103"/>
      <c r="I86" s="102"/>
      <c r="J86" s="161"/>
    </row>
    <row r="87" spans="1:10" ht="15" thickBot="1" x14ac:dyDescent="0.35">
      <c r="A87" s="292"/>
      <c r="B87" s="298"/>
      <c r="C87" s="101">
        <f>C94*1</f>
        <v>0</v>
      </c>
      <c r="D87" s="101">
        <f t="shared" si="12"/>
        <v>0</v>
      </c>
      <c r="E87" s="101">
        <f t="shared" si="12"/>
        <v>0</v>
      </c>
      <c r="F87" s="104"/>
      <c r="G87" s="102" t="s">
        <v>36</v>
      </c>
      <c r="H87" s="105"/>
      <c r="I87" s="102"/>
    </row>
    <row r="88" spans="1:10" ht="15" thickBot="1" x14ac:dyDescent="0.35">
      <c r="A88" s="292"/>
      <c r="B88" s="298"/>
      <c r="C88" s="101">
        <f>C95*1</f>
        <v>0</v>
      </c>
      <c r="D88" s="101">
        <f t="shared" si="12"/>
        <v>0</v>
      </c>
      <c r="E88" s="101">
        <f t="shared" si="12"/>
        <v>0</v>
      </c>
      <c r="F88" s="104"/>
      <c r="G88" s="102" t="s">
        <v>99</v>
      </c>
      <c r="H88" s="105"/>
      <c r="I88" s="102"/>
    </row>
    <row r="89" spans="1:10" ht="15" thickBot="1" x14ac:dyDescent="0.35">
      <c r="A89" s="292"/>
      <c r="B89" s="298"/>
      <c r="C89" s="101">
        <f>C96*1</f>
        <v>0</v>
      </c>
      <c r="D89" s="101">
        <f t="shared" si="12"/>
        <v>0</v>
      </c>
      <c r="E89" s="101">
        <f t="shared" si="12"/>
        <v>0</v>
      </c>
      <c r="F89" s="104"/>
      <c r="G89" s="102" t="s">
        <v>34</v>
      </c>
      <c r="H89" s="105"/>
      <c r="I89" s="102"/>
    </row>
    <row r="90" spans="1:10" ht="15" thickBot="1" x14ac:dyDescent="0.35">
      <c r="A90" s="292"/>
      <c r="B90" s="298"/>
      <c r="C90" s="101">
        <f>C97*1</f>
        <v>0</v>
      </c>
      <c r="D90" s="101">
        <f t="shared" si="12"/>
        <v>0</v>
      </c>
      <c r="E90" s="101">
        <f t="shared" si="12"/>
        <v>0</v>
      </c>
      <c r="F90" s="104"/>
      <c r="G90" s="102" t="s">
        <v>100</v>
      </c>
      <c r="H90" s="105"/>
      <c r="I90" s="102"/>
    </row>
    <row r="91" spans="1:10" ht="15" thickBot="1" x14ac:dyDescent="0.35">
      <c r="A91" s="292"/>
      <c r="B91" s="298"/>
      <c r="C91" s="234">
        <f>C104*1</f>
        <v>27</v>
      </c>
      <c r="D91" s="234">
        <f t="shared" ref="D91:E91" si="13">D104*1</f>
        <v>0</v>
      </c>
      <c r="E91" s="234">
        <f t="shared" si="13"/>
        <v>0</v>
      </c>
      <c r="F91" s="104"/>
      <c r="G91" s="102" t="s">
        <v>662</v>
      </c>
      <c r="H91" s="105"/>
      <c r="I91" s="102"/>
    </row>
    <row r="92" spans="1:10" ht="15" thickBot="1" x14ac:dyDescent="0.35">
      <c r="A92" s="293"/>
      <c r="B92" s="299"/>
      <c r="C92" s="107">
        <f>SUM(C86:C91)</f>
        <v>118.1</v>
      </c>
      <c r="D92" s="107">
        <f t="shared" ref="D92:E92" si="14">SUM(D86:D91)</f>
        <v>14.8</v>
      </c>
      <c r="E92" s="107">
        <f t="shared" si="14"/>
        <v>0</v>
      </c>
      <c r="F92" s="108"/>
      <c r="G92" s="107" t="s">
        <v>38</v>
      </c>
      <c r="H92" s="109"/>
      <c r="I92" s="110"/>
    </row>
    <row r="93" spans="1:10" ht="24.6" thickBot="1" x14ac:dyDescent="0.35">
      <c r="A93" s="292"/>
      <c r="B93" s="315" t="s">
        <v>609</v>
      </c>
      <c r="C93" s="102">
        <v>91.1</v>
      </c>
      <c r="D93" s="102">
        <v>14.8</v>
      </c>
      <c r="E93" s="102"/>
      <c r="F93" s="53"/>
      <c r="G93" s="102" t="s">
        <v>33</v>
      </c>
      <c r="H93" s="103" t="s">
        <v>691</v>
      </c>
      <c r="I93" s="102"/>
      <c r="J93" s="224"/>
    </row>
    <row r="94" spans="1:10" ht="15" customHeight="1" thickBot="1" x14ac:dyDescent="0.35">
      <c r="A94" s="292"/>
      <c r="B94" s="316"/>
      <c r="C94" s="102"/>
      <c r="D94" s="102"/>
      <c r="E94" s="102"/>
      <c r="F94" s="104"/>
      <c r="G94" s="102" t="s">
        <v>36</v>
      </c>
      <c r="H94" s="105"/>
      <c r="I94" s="102"/>
    </row>
    <row r="95" spans="1:10" ht="15" customHeight="1" thickBot="1" x14ac:dyDescent="0.35">
      <c r="A95" s="292"/>
      <c r="B95" s="316"/>
      <c r="C95" s="102"/>
      <c r="D95" s="102"/>
      <c r="E95" s="102"/>
      <c r="F95" s="104"/>
      <c r="G95" s="102" t="s">
        <v>99</v>
      </c>
      <c r="H95" s="105"/>
      <c r="I95" s="102"/>
    </row>
    <row r="96" spans="1:10" ht="15" thickBot="1" x14ac:dyDescent="0.35">
      <c r="A96" s="292"/>
      <c r="B96" s="316"/>
      <c r="C96" s="102"/>
      <c r="D96" s="102"/>
      <c r="E96" s="102"/>
      <c r="F96" s="104"/>
      <c r="G96" s="102" t="s">
        <v>34</v>
      </c>
      <c r="H96" s="105"/>
      <c r="I96" s="102"/>
    </row>
    <row r="97" spans="1:10" ht="15" thickBot="1" x14ac:dyDescent="0.35">
      <c r="A97" s="292"/>
      <c r="B97" s="316"/>
      <c r="C97" s="102"/>
      <c r="D97" s="102"/>
      <c r="E97" s="102"/>
      <c r="F97" s="104"/>
      <c r="G97" s="102" t="s">
        <v>100</v>
      </c>
      <c r="H97" s="105"/>
      <c r="I97" s="102"/>
    </row>
    <row r="98" spans="1:10" ht="15" thickBot="1" x14ac:dyDescent="0.35">
      <c r="A98" s="293"/>
      <c r="B98" s="317"/>
      <c r="C98" s="110">
        <f>SUM(C93:C97)</f>
        <v>91.1</v>
      </c>
      <c r="D98" s="110">
        <f t="shared" ref="D98:E98" si="15">SUM(D93:D97)</f>
        <v>14.8</v>
      </c>
      <c r="E98" s="110">
        <f t="shared" si="15"/>
        <v>0</v>
      </c>
      <c r="F98" s="108"/>
      <c r="G98" s="107" t="s">
        <v>38</v>
      </c>
      <c r="H98" s="109"/>
      <c r="I98" s="110"/>
    </row>
    <row r="99" spans="1:10" ht="15" customHeight="1" thickBot="1" x14ac:dyDescent="0.35">
      <c r="A99" s="285"/>
      <c r="B99" s="294" t="s">
        <v>665</v>
      </c>
      <c r="C99" s="218"/>
      <c r="D99" s="218"/>
      <c r="E99" s="218"/>
      <c r="F99" s="219"/>
      <c r="G99" s="218" t="s">
        <v>33</v>
      </c>
      <c r="H99" s="244">
        <v>288724610</v>
      </c>
      <c r="I99" s="218">
        <v>0</v>
      </c>
      <c r="J99" s="161"/>
    </row>
    <row r="100" spans="1:10" ht="15" thickBot="1" x14ac:dyDescent="0.35">
      <c r="A100" s="286"/>
      <c r="B100" s="295"/>
      <c r="C100" s="218"/>
      <c r="D100" s="218"/>
      <c r="E100" s="218"/>
      <c r="F100" s="219"/>
      <c r="G100" s="218" t="s">
        <v>36</v>
      </c>
      <c r="H100" s="221"/>
      <c r="I100" s="218"/>
    </row>
    <row r="101" spans="1:10" ht="15" customHeight="1" thickBot="1" x14ac:dyDescent="0.35">
      <c r="A101" s="286"/>
      <c r="B101" s="295"/>
      <c r="C101" s="218"/>
      <c r="D101" s="218"/>
      <c r="E101" s="218"/>
      <c r="F101" s="219"/>
      <c r="G101" s="218" t="s">
        <v>99</v>
      </c>
      <c r="H101" s="221"/>
      <c r="I101" s="218"/>
    </row>
    <row r="102" spans="1:10" ht="15" thickBot="1" x14ac:dyDescent="0.35">
      <c r="A102" s="286"/>
      <c r="B102" s="295"/>
      <c r="C102" s="218"/>
      <c r="D102" s="218"/>
      <c r="E102" s="218"/>
      <c r="F102" s="219"/>
      <c r="G102" s="218" t="s">
        <v>34</v>
      </c>
      <c r="H102" s="221"/>
      <c r="I102" s="218"/>
    </row>
    <row r="103" spans="1:10" ht="15" thickBot="1" x14ac:dyDescent="0.35">
      <c r="A103" s="286"/>
      <c r="B103" s="295"/>
      <c r="C103" s="218"/>
      <c r="D103" s="218"/>
      <c r="E103" s="218"/>
      <c r="F103" s="219"/>
      <c r="G103" s="218" t="s">
        <v>100</v>
      </c>
      <c r="H103" s="221"/>
      <c r="I103" s="218"/>
    </row>
    <row r="104" spans="1:10" ht="15" thickBot="1" x14ac:dyDescent="0.35">
      <c r="A104" s="286"/>
      <c r="B104" s="295"/>
      <c r="C104" s="192">
        <v>27</v>
      </c>
      <c r="D104" s="218"/>
      <c r="E104" s="218"/>
      <c r="F104" s="219"/>
      <c r="G104" s="222" t="s">
        <v>662</v>
      </c>
      <c r="H104" s="221"/>
      <c r="I104" s="218"/>
      <c r="J104" s="161"/>
    </row>
    <row r="105" spans="1:10" ht="15" thickBot="1" x14ac:dyDescent="0.35">
      <c r="A105" s="287"/>
      <c r="B105" s="296"/>
      <c r="C105" s="112">
        <f>SUM(C99:C104)</f>
        <v>27</v>
      </c>
      <c r="D105" s="112">
        <f t="shared" ref="D105:E105" si="16">SUM(D99:D104)</f>
        <v>0</v>
      </c>
      <c r="E105" s="112">
        <f t="shared" si="16"/>
        <v>0</v>
      </c>
      <c r="F105" s="108"/>
      <c r="G105" s="107"/>
      <c r="H105" s="109"/>
      <c r="I105" s="110"/>
    </row>
    <row r="106" spans="1:10" ht="15" thickBot="1" x14ac:dyDescent="0.35">
      <c r="A106" s="106"/>
      <c r="B106" s="113" t="s">
        <v>105</v>
      </c>
      <c r="C106" s="114"/>
      <c r="D106" s="114"/>
      <c r="E106" s="114"/>
      <c r="F106" s="114"/>
      <c r="G106" s="101"/>
      <c r="H106" s="103"/>
      <c r="I106" s="103"/>
    </row>
    <row r="107" spans="1:10" ht="31.8" customHeight="1" thickBot="1" x14ac:dyDescent="0.35">
      <c r="A107" s="92" t="s">
        <v>106</v>
      </c>
      <c r="B107" s="93" t="s">
        <v>118</v>
      </c>
      <c r="C107" s="94"/>
      <c r="D107" s="94"/>
      <c r="E107" s="94"/>
      <c r="F107" s="95" t="s">
        <v>109</v>
      </c>
      <c r="G107" s="93"/>
      <c r="H107" s="94"/>
      <c r="I107" s="94"/>
    </row>
    <row r="108" spans="1:10" ht="27" thickBot="1" x14ac:dyDescent="0.35">
      <c r="A108" s="96" t="s">
        <v>107</v>
      </c>
      <c r="B108" s="97" t="s">
        <v>119</v>
      </c>
      <c r="C108" s="98"/>
      <c r="D108" s="98"/>
      <c r="E108" s="98"/>
      <c r="F108" s="99" t="s">
        <v>108</v>
      </c>
      <c r="G108" s="97"/>
      <c r="H108" s="98"/>
      <c r="I108" s="98"/>
    </row>
    <row r="109" spans="1:10" ht="15" customHeight="1" thickBot="1" x14ac:dyDescent="0.35">
      <c r="A109" s="291" t="s">
        <v>110</v>
      </c>
      <c r="B109" s="297" t="s">
        <v>111</v>
      </c>
      <c r="C109" s="150">
        <f>C115+C121+C127</f>
        <v>0</v>
      </c>
      <c r="D109" s="150">
        <f t="shared" ref="D109:E109" si="17">D115+D121+D127</f>
        <v>0</v>
      </c>
      <c r="E109" s="150">
        <f t="shared" si="17"/>
        <v>0</v>
      </c>
      <c r="F109" s="146" t="s">
        <v>112</v>
      </c>
      <c r="G109" s="66" t="s">
        <v>33</v>
      </c>
      <c r="H109" s="147">
        <v>288724610</v>
      </c>
      <c r="I109" s="66">
        <v>0</v>
      </c>
    </row>
    <row r="110" spans="1:10" ht="15" thickBot="1" x14ac:dyDescent="0.35">
      <c r="A110" s="292"/>
      <c r="B110" s="298"/>
      <c r="C110" s="150">
        <f t="shared" ref="C110:E113" si="18">C116+C122+C128</f>
        <v>71.3</v>
      </c>
      <c r="D110" s="150">
        <f t="shared" si="18"/>
        <v>0</v>
      </c>
      <c r="E110" s="150">
        <f t="shared" si="18"/>
        <v>0</v>
      </c>
      <c r="F110" s="104"/>
      <c r="G110" s="102" t="s">
        <v>36</v>
      </c>
      <c r="H110" s="105"/>
      <c r="I110" s="102"/>
    </row>
    <row r="111" spans="1:10" ht="15" thickBot="1" x14ac:dyDescent="0.35">
      <c r="A111" s="292"/>
      <c r="B111" s="298"/>
      <c r="C111" s="150">
        <f t="shared" si="18"/>
        <v>0</v>
      </c>
      <c r="D111" s="150">
        <f t="shared" si="18"/>
        <v>0</v>
      </c>
      <c r="E111" s="150">
        <f t="shared" si="18"/>
        <v>0</v>
      </c>
      <c r="F111" s="104"/>
      <c r="G111" s="102" t="s">
        <v>99</v>
      </c>
      <c r="H111" s="105"/>
      <c r="I111" s="102"/>
    </row>
    <row r="112" spans="1:10" ht="15" thickBot="1" x14ac:dyDescent="0.35">
      <c r="A112" s="292"/>
      <c r="B112" s="298"/>
      <c r="C112" s="150">
        <f t="shared" si="18"/>
        <v>0</v>
      </c>
      <c r="D112" s="150">
        <f t="shared" si="18"/>
        <v>0</v>
      </c>
      <c r="E112" s="150">
        <f t="shared" si="18"/>
        <v>0</v>
      </c>
      <c r="F112" s="104"/>
      <c r="G112" s="102" t="s">
        <v>34</v>
      </c>
      <c r="H112" s="105"/>
      <c r="I112" s="102"/>
    </row>
    <row r="113" spans="1:10" ht="15" customHeight="1" thickBot="1" x14ac:dyDescent="0.35">
      <c r="A113" s="292"/>
      <c r="B113" s="298"/>
      <c r="C113" s="150">
        <f>C119+C125+C131</f>
        <v>0</v>
      </c>
      <c r="D113" s="150">
        <f t="shared" si="18"/>
        <v>0</v>
      </c>
      <c r="E113" s="150">
        <f t="shared" si="18"/>
        <v>0</v>
      </c>
      <c r="F113" s="104"/>
      <c r="G113" s="102" t="s">
        <v>100</v>
      </c>
      <c r="H113" s="105"/>
      <c r="I113" s="102"/>
    </row>
    <row r="114" spans="1:10" ht="15" thickBot="1" x14ac:dyDescent="0.35">
      <c r="A114" s="293"/>
      <c r="B114" s="299"/>
      <c r="C114" s="107">
        <f>C109+C110+C111+C112+C113</f>
        <v>71.3</v>
      </c>
      <c r="D114" s="107">
        <f t="shared" ref="D114:E114" si="19">D109+D110+D111+D112+D113</f>
        <v>0</v>
      </c>
      <c r="E114" s="107">
        <f t="shared" si="19"/>
        <v>0</v>
      </c>
      <c r="F114" s="108"/>
      <c r="G114" s="107" t="s">
        <v>38</v>
      </c>
      <c r="H114" s="109"/>
      <c r="I114" s="110"/>
    </row>
    <row r="115" spans="1:10" ht="15" customHeight="1" thickBot="1" x14ac:dyDescent="0.35">
      <c r="A115" s="292" t="s">
        <v>658</v>
      </c>
      <c r="B115" s="294" t="s">
        <v>610</v>
      </c>
      <c r="C115" s="173"/>
      <c r="D115" s="173"/>
      <c r="E115" s="173"/>
      <c r="F115" s="53"/>
      <c r="G115" s="102" t="s">
        <v>33</v>
      </c>
      <c r="H115" s="103">
        <v>288724610</v>
      </c>
      <c r="I115" s="102">
        <v>0</v>
      </c>
    </row>
    <row r="116" spans="1:10" ht="15" thickBot="1" x14ac:dyDescent="0.35">
      <c r="A116" s="292"/>
      <c r="B116" s="295"/>
      <c r="C116" s="189">
        <v>71.3</v>
      </c>
      <c r="D116" s="173"/>
      <c r="E116" s="173"/>
      <c r="F116" s="104"/>
      <c r="G116" s="102" t="s">
        <v>36</v>
      </c>
      <c r="H116" s="105"/>
      <c r="I116" s="102"/>
    </row>
    <row r="117" spans="1:10" ht="15" thickBot="1" x14ac:dyDescent="0.35">
      <c r="A117" s="292"/>
      <c r="B117" s="295"/>
      <c r="C117" s="173"/>
      <c r="D117" s="173"/>
      <c r="E117" s="173"/>
      <c r="F117" s="104"/>
      <c r="G117" s="102" t="s">
        <v>99</v>
      </c>
      <c r="H117" s="105"/>
      <c r="I117" s="102"/>
    </row>
    <row r="118" spans="1:10" ht="15" thickBot="1" x14ac:dyDescent="0.35">
      <c r="A118" s="292"/>
      <c r="B118" s="295"/>
      <c r="C118" s="173"/>
      <c r="D118" s="173"/>
      <c r="E118" s="173"/>
      <c r="F118" s="104"/>
      <c r="G118" s="102" t="s">
        <v>34</v>
      </c>
      <c r="H118" s="105"/>
      <c r="I118" s="102"/>
    </row>
    <row r="119" spans="1:10" ht="15" customHeight="1" thickBot="1" x14ac:dyDescent="0.35">
      <c r="A119" s="292"/>
      <c r="B119" s="295"/>
      <c r="C119" s="173"/>
      <c r="D119" s="173"/>
      <c r="E119" s="173"/>
      <c r="F119" s="104"/>
      <c r="G119" s="102" t="s">
        <v>100</v>
      </c>
      <c r="H119" s="105"/>
      <c r="I119" s="102"/>
    </row>
    <row r="120" spans="1:10" ht="15" thickBot="1" x14ac:dyDescent="0.35">
      <c r="A120" s="293"/>
      <c r="B120" s="296"/>
      <c r="C120" s="107">
        <f>C115+C116+C117+C118+C119</f>
        <v>71.3</v>
      </c>
      <c r="D120" s="107">
        <f t="shared" ref="D120:E120" si="20">D115+D116+D117+D118+D119</f>
        <v>0</v>
      </c>
      <c r="E120" s="107">
        <f t="shared" si="20"/>
        <v>0</v>
      </c>
      <c r="F120" s="108"/>
      <c r="G120" s="107" t="s">
        <v>38</v>
      </c>
      <c r="H120" s="109"/>
      <c r="I120" s="110"/>
      <c r="J120" s="162"/>
    </row>
    <row r="121" spans="1:10" ht="15" customHeight="1" thickBot="1" x14ac:dyDescent="0.35">
      <c r="A121" s="292"/>
      <c r="B121" s="294" t="s">
        <v>656</v>
      </c>
      <c r="C121" s="101"/>
      <c r="D121" s="101"/>
      <c r="E121" s="101"/>
      <c r="F121" s="53"/>
      <c r="G121" s="102" t="s">
        <v>33</v>
      </c>
      <c r="H121" s="103">
        <v>288724610</v>
      </c>
      <c r="I121" s="102">
        <v>0</v>
      </c>
      <c r="J121" s="162"/>
    </row>
    <row r="122" spans="1:10" ht="15" thickBot="1" x14ac:dyDescent="0.35">
      <c r="A122" s="292"/>
      <c r="B122" s="295"/>
      <c r="C122" s="101"/>
      <c r="D122" s="101"/>
      <c r="E122" s="101"/>
      <c r="F122" s="104"/>
      <c r="G122" s="102" t="s">
        <v>36</v>
      </c>
      <c r="H122" s="105"/>
      <c r="I122" s="102"/>
      <c r="J122" s="162"/>
    </row>
    <row r="123" spans="1:10" ht="15" thickBot="1" x14ac:dyDescent="0.35">
      <c r="A123" s="292"/>
      <c r="B123" s="295"/>
      <c r="C123" s="101"/>
      <c r="D123" s="101"/>
      <c r="E123" s="101"/>
      <c r="F123" s="104"/>
      <c r="G123" s="102" t="s">
        <v>99</v>
      </c>
      <c r="H123" s="105"/>
      <c r="I123" s="102"/>
      <c r="J123" s="162"/>
    </row>
    <row r="124" spans="1:10" ht="30" customHeight="1" thickBot="1" x14ac:dyDescent="0.35">
      <c r="A124" s="292"/>
      <c r="B124" s="295"/>
      <c r="C124" s="101"/>
      <c r="D124" s="101"/>
      <c r="E124" s="101"/>
      <c r="F124" s="104"/>
      <c r="G124" s="102" t="s">
        <v>34</v>
      </c>
      <c r="H124" s="105"/>
      <c r="I124" s="102"/>
      <c r="J124" s="162"/>
    </row>
    <row r="125" spans="1:10" ht="15" customHeight="1" thickBot="1" x14ac:dyDescent="0.35">
      <c r="A125" s="292"/>
      <c r="B125" s="295"/>
      <c r="C125" s="101"/>
      <c r="D125" s="101"/>
      <c r="E125" s="101"/>
      <c r="F125" s="104"/>
      <c r="G125" s="102" t="s">
        <v>100</v>
      </c>
      <c r="H125" s="105"/>
      <c r="I125" s="102"/>
      <c r="J125" s="162"/>
    </row>
    <row r="126" spans="1:10" ht="15" thickBot="1" x14ac:dyDescent="0.35">
      <c r="A126" s="293"/>
      <c r="B126" s="296"/>
      <c r="C126" s="107">
        <f>C121+C122+C123+C124+C125</f>
        <v>0</v>
      </c>
      <c r="D126" s="107">
        <f t="shared" ref="D126" si="21">D121+D122+D123+D124+D125</f>
        <v>0</v>
      </c>
      <c r="E126" s="107">
        <f>E121+E122+E123+E124+E125</f>
        <v>0</v>
      </c>
      <c r="F126" s="108"/>
      <c r="G126" s="107" t="s">
        <v>38</v>
      </c>
      <c r="H126" s="109"/>
      <c r="I126" s="110"/>
      <c r="J126" s="162"/>
    </row>
    <row r="127" spans="1:10" ht="15" customHeight="1" thickBot="1" x14ac:dyDescent="0.35">
      <c r="A127" s="292"/>
      <c r="B127" s="294" t="s">
        <v>657</v>
      </c>
      <c r="C127" s="101"/>
      <c r="D127" s="101"/>
      <c r="E127" s="101"/>
      <c r="F127" s="53"/>
      <c r="G127" s="102" t="s">
        <v>33</v>
      </c>
      <c r="H127" s="103">
        <v>288724610</v>
      </c>
      <c r="I127" s="102">
        <v>0</v>
      </c>
      <c r="J127" s="162"/>
    </row>
    <row r="128" spans="1:10" ht="15" thickBot="1" x14ac:dyDescent="0.35">
      <c r="A128" s="292"/>
      <c r="B128" s="295"/>
      <c r="C128" s="101"/>
      <c r="D128" s="101"/>
      <c r="E128" s="101"/>
      <c r="F128" s="104"/>
      <c r="G128" s="102" t="s">
        <v>36</v>
      </c>
      <c r="H128" s="105"/>
      <c r="I128" s="102"/>
      <c r="J128" s="162"/>
    </row>
    <row r="129" spans="1:10" ht="15" thickBot="1" x14ac:dyDescent="0.35">
      <c r="A129" s="292"/>
      <c r="B129" s="295"/>
      <c r="C129" s="101"/>
      <c r="D129" s="101"/>
      <c r="E129" s="101"/>
      <c r="F129" s="104"/>
      <c r="G129" s="102" t="s">
        <v>99</v>
      </c>
      <c r="H129" s="105"/>
      <c r="I129" s="102"/>
      <c r="J129" s="162"/>
    </row>
    <row r="130" spans="1:10" ht="21.6" customHeight="1" thickBot="1" x14ac:dyDescent="0.35">
      <c r="A130" s="292"/>
      <c r="B130" s="295"/>
      <c r="C130" s="101"/>
      <c r="D130" s="101"/>
      <c r="E130" s="101"/>
      <c r="F130" s="104"/>
      <c r="G130" s="102" t="s">
        <v>34</v>
      </c>
      <c r="H130" s="105"/>
      <c r="I130" s="102"/>
      <c r="J130" s="162"/>
    </row>
    <row r="131" spans="1:10" ht="15" customHeight="1" thickBot="1" x14ac:dyDescent="0.35">
      <c r="A131" s="292"/>
      <c r="B131" s="295"/>
      <c r="C131" s="101"/>
      <c r="D131" s="101"/>
      <c r="E131" s="101"/>
      <c r="F131" s="104"/>
      <c r="G131" s="102" t="s">
        <v>100</v>
      </c>
      <c r="H131" s="105"/>
      <c r="I131" s="102"/>
      <c r="J131" s="162"/>
    </row>
    <row r="132" spans="1:10" ht="15" thickBot="1" x14ac:dyDescent="0.35">
      <c r="A132" s="293"/>
      <c r="B132" s="296"/>
      <c r="C132" s="107">
        <f>C127+C128+C129+C130+C131</f>
        <v>0</v>
      </c>
      <c r="D132" s="107">
        <f t="shared" ref="D132:E132" si="22">D127+D128+D129+D130+D131</f>
        <v>0</v>
      </c>
      <c r="E132" s="107">
        <f t="shared" si="22"/>
        <v>0</v>
      </c>
      <c r="F132" s="108"/>
      <c r="G132" s="107" t="s">
        <v>38</v>
      </c>
      <c r="H132" s="109"/>
      <c r="I132" s="110"/>
      <c r="J132" s="162"/>
    </row>
    <row r="133" spans="1:10" ht="15" customHeight="1" thickBot="1" x14ac:dyDescent="0.35">
      <c r="A133" s="292" t="s">
        <v>120</v>
      </c>
      <c r="B133" s="312" t="s">
        <v>122</v>
      </c>
      <c r="C133" s="101">
        <f>C139+C145+C151+C157+C163</f>
        <v>32.5</v>
      </c>
      <c r="D133" s="101">
        <f t="shared" ref="D133:E137" si="23">D139+D145+D151+D157+D163</f>
        <v>13511.4</v>
      </c>
      <c r="E133" s="101">
        <f t="shared" si="23"/>
        <v>325</v>
      </c>
      <c r="F133" s="53" t="s">
        <v>121</v>
      </c>
      <c r="G133" s="102" t="s">
        <v>33</v>
      </c>
      <c r="H133" s="103">
        <v>288724610</v>
      </c>
      <c r="I133" s="102">
        <v>0</v>
      </c>
    </row>
    <row r="134" spans="1:10" ht="15" thickBot="1" x14ac:dyDescent="0.35">
      <c r="A134" s="292"/>
      <c r="B134" s="313"/>
      <c r="C134" s="100">
        <f>C140+C146+C152+C158+C164</f>
        <v>964.3</v>
      </c>
      <c r="D134" s="101">
        <f t="shared" si="23"/>
        <v>0</v>
      </c>
      <c r="E134" s="101">
        <f t="shared" si="23"/>
        <v>0</v>
      </c>
      <c r="F134" s="104"/>
      <c r="G134" s="102" t="s">
        <v>36</v>
      </c>
      <c r="H134" s="105"/>
      <c r="I134" s="102"/>
    </row>
    <row r="135" spans="1:10" ht="15" thickBot="1" x14ac:dyDescent="0.35">
      <c r="A135" s="292"/>
      <c r="B135" s="313"/>
      <c r="C135" s="101">
        <f>C141+C147+C153+C159+C165</f>
        <v>7232.7</v>
      </c>
      <c r="D135" s="101">
        <f t="shared" si="23"/>
        <v>0</v>
      </c>
      <c r="E135" s="101">
        <f t="shared" si="23"/>
        <v>0</v>
      </c>
      <c r="F135" s="104"/>
      <c r="G135" s="102" t="s">
        <v>99</v>
      </c>
      <c r="H135" s="105"/>
      <c r="I135" s="102"/>
    </row>
    <row r="136" spans="1:10" ht="24" customHeight="1" thickBot="1" x14ac:dyDescent="0.35">
      <c r="A136" s="292"/>
      <c r="B136" s="313"/>
      <c r="C136" s="101">
        <f>C142+C148+C154+C160+C166</f>
        <v>0</v>
      </c>
      <c r="D136" s="101">
        <f t="shared" si="23"/>
        <v>303</v>
      </c>
      <c r="E136" s="101">
        <f t="shared" si="23"/>
        <v>473.9</v>
      </c>
      <c r="F136" s="104"/>
      <c r="G136" s="102" t="s">
        <v>34</v>
      </c>
      <c r="H136" s="105"/>
      <c r="I136" s="102"/>
    </row>
    <row r="137" spans="1:10" ht="15" customHeight="1" thickBot="1" x14ac:dyDescent="0.35">
      <c r="A137" s="292"/>
      <c r="B137" s="313"/>
      <c r="C137" s="100">
        <f>C143+C149+C155+C161+C167</f>
        <v>4419</v>
      </c>
      <c r="D137" s="101">
        <f t="shared" si="23"/>
        <v>3337</v>
      </c>
      <c r="E137" s="101">
        <f t="shared" si="23"/>
        <v>0</v>
      </c>
      <c r="F137" s="104"/>
      <c r="G137" s="102" t="s">
        <v>100</v>
      </c>
      <c r="H137" s="105"/>
      <c r="I137" s="102"/>
    </row>
    <row r="138" spans="1:10" ht="15" thickBot="1" x14ac:dyDescent="0.35">
      <c r="A138" s="293"/>
      <c r="B138" s="314"/>
      <c r="C138" s="107">
        <f>SUM(C133:C137)</f>
        <v>12648.5</v>
      </c>
      <c r="D138" s="107">
        <f t="shared" ref="D138:E138" si="24">SUM(D133:D137)</f>
        <v>17151.400000000001</v>
      </c>
      <c r="E138" s="107">
        <f t="shared" si="24"/>
        <v>798.9</v>
      </c>
      <c r="F138" s="108"/>
      <c r="G138" s="107" t="s">
        <v>38</v>
      </c>
      <c r="H138" s="109"/>
      <c r="I138" s="110"/>
    </row>
    <row r="139" spans="1:10" ht="15" customHeight="1" thickBot="1" x14ac:dyDescent="0.35">
      <c r="A139" s="291"/>
      <c r="B139" s="294" t="s">
        <v>516</v>
      </c>
      <c r="C139" s="102"/>
      <c r="D139" s="102">
        <v>11993.8</v>
      </c>
      <c r="E139" s="102"/>
      <c r="F139" s="104"/>
      <c r="G139" s="102" t="s">
        <v>33</v>
      </c>
      <c r="H139" s="103">
        <v>288724610</v>
      </c>
      <c r="I139" s="102">
        <v>0</v>
      </c>
      <c r="J139" s="163"/>
    </row>
    <row r="140" spans="1:10" ht="15" thickBot="1" x14ac:dyDescent="0.35">
      <c r="A140" s="292"/>
      <c r="B140" s="295"/>
      <c r="C140" s="102">
        <v>83.3</v>
      </c>
      <c r="D140" s="102"/>
      <c r="E140" s="102"/>
      <c r="F140" s="104"/>
      <c r="G140" s="102" t="s">
        <v>36</v>
      </c>
      <c r="H140" s="105"/>
      <c r="I140" s="102"/>
      <c r="J140" s="225"/>
    </row>
    <row r="141" spans="1:10" ht="15" thickBot="1" x14ac:dyDescent="0.35">
      <c r="A141" s="292"/>
      <c r="B141" s="295"/>
      <c r="C141" s="102">
        <v>7232.7</v>
      </c>
      <c r="D141" s="102"/>
      <c r="E141" s="102"/>
      <c r="F141" s="104"/>
      <c r="G141" s="102" t="s">
        <v>99</v>
      </c>
      <c r="H141" s="105"/>
      <c r="I141" s="102"/>
    </row>
    <row r="142" spans="1:10" ht="25.2" customHeight="1" thickBot="1" x14ac:dyDescent="0.35">
      <c r="A142" s="292"/>
      <c r="B142" s="295"/>
      <c r="C142" s="102"/>
      <c r="D142" s="102"/>
      <c r="E142" s="102"/>
      <c r="F142" s="104"/>
      <c r="G142" s="102" t="s">
        <v>34</v>
      </c>
      <c r="H142" s="105"/>
      <c r="I142" s="102"/>
    </row>
    <row r="143" spans="1:10" ht="15" thickBot="1" x14ac:dyDescent="0.35">
      <c r="A143" s="292"/>
      <c r="B143" s="295"/>
      <c r="C143" s="111">
        <v>2969</v>
      </c>
      <c r="D143" s="111">
        <v>3337</v>
      </c>
      <c r="E143" s="102"/>
      <c r="F143" s="104"/>
      <c r="G143" s="102" t="s">
        <v>100</v>
      </c>
      <c r="H143" s="105"/>
      <c r="I143" s="102"/>
    </row>
    <row r="144" spans="1:10" ht="15" thickBot="1" x14ac:dyDescent="0.35">
      <c r="A144" s="293"/>
      <c r="B144" s="296"/>
      <c r="C144" s="110">
        <f>SUM(C139:C143)</f>
        <v>10285</v>
      </c>
      <c r="D144" s="110">
        <f t="shared" ref="D144:E144" si="25">SUM(D139:D143)</f>
        <v>15330.8</v>
      </c>
      <c r="E144" s="110">
        <f t="shared" si="25"/>
        <v>0</v>
      </c>
      <c r="F144" s="108"/>
      <c r="G144" s="107" t="s">
        <v>38</v>
      </c>
      <c r="H144" s="109"/>
      <c r="I144" s="102"/>
    </row>
    <row r="145" spans="1:9" ht="15" customHeight="1" thickBot="1" x14ac:dyDescent="0.35">
      <c r="A145" s="291"/>
      <c r="B145" s="294" t="s">
        <v>517</v>
      </c>
      <c r="C145" s="102">
        <v>0</v>
      </c>
      <c r="D145" s="102">
        <v>0</v>
      </c>
      <c r="E145" s="111">
        <v>325</v>
      </c>
      <c r="F145" s="104"/>
      <c r="G145" s="102" t="s">
        <v>33</v>
      </c>
      <c r="H145" s="103">
        <v>288724610</v>
      </c>
      <c r="I145" s="102">
        <v>0</v>
      </c>
    </row>
    <row r="146" spans="1:9" ht="15" thickBot="1" x14ac:dyDescent="0.35">
      <c r="A146" s="292"/>
      <c r="B146" s="295"/>
      <c r="C146" s="102"/>
      <c r="D146" s="102"/>
      <c r="E146" s="102"/>
      <c r="F146" s="104"/>
      <c r="G146" s="102" t="s">
        <v>36</v>
      </c>
      <c r="H146" s="105"/>
      <c r="I146" s="102"/>
    </row>
    <row r="147" spans="1:9" ht="15" thickBot="1" x14ac:dyDescent="0.35">
      <c r="A147" s="292"/>
      <c r="B147" s="295"/>
      <c r="C147" s="102"/>
      <c r="D147" s="102"/>
      <c r="E147" s="102"/>
      <c r="F147" s="104"/>
      <c r="G147" s="102" t="s">
        <v>99</v>
      </c>
      <c r="H147" s="105"/>
      <c r="I147" s="102"/>
    </row>
    <row r="148" spans="1:9" ht="15" thickBot="1" x14ac:dyDescent="0.35">
      <c r="A148" s="292"/>
      <c r="B148" s="295"/>
      <c r="C148" s="102">
        <v>0</v>
      </c>
      <c r="D148" s="102">
        <v>0</v>
      </c>
      <c r="E148" s="111">
        <v>450</v>
      </c>
      <c r="F148" s="104"/>
      <c r="G148" s="102" t="s">
        <v>34</v>
      </c>
      <c r="H148" s="105"/>
      <c r="I148" s="102"/>
    </row>
    <row r="149" spans="1:9" ht="15" thickBot="1" x14ac:dyDescent="0.35">
      <c r="A149" s="292"/>
      <c r="B149" s="295"/>
      <c r="C149" s="102"/>
      <c r="D149" s="102"/>
      <c r="E149" s="102"/>
      <c r="F149" s="104"/>
      <c r="G149" s="102" t="s">
        <v>100</v>
      </c>
      <c r="H149" s="105"/>
      <c r="I149" s="102"/>
    </row>
    <row r="150" spans="1:9" ht="15" thickBot="1" x14ac:dyDescent="0.35">
      <c r="A150" s="293"/>
      <c r="B150" s="296"/>
      <c r="C150" s="112">
        <f>SUM(C145:C149)</f>
        <v>0</v>
      </c>
      <c r="D150" s="112">
        <f t="shared" ref="D150:E150" si="26">SUM(D145:D149)</f>
        <v>0</v>
      </c>
      <c r="E150" s="112">
        <f t="shared" si="26"/>
        <v>775</v>
      </c>
      <c r="F150" s="108"/>
      <c r="G150" s="107" t="s">
        <v>38</v>
      </c>
      <c r="H150" s="109"/>
      <c r="I150" s="110"/>
    </row>
    <row r="151" spans="1:9" ht="15" customHeight="1" thickBot="1" x14ac:dyDescent="0.35">
      <c r="A151" s="291"/>
      <c r="B151" s="294" t="s">
        <v>611</v>
      </c>
      <c r="C151" s="66"/>
      <c r="D151" s="145">
        <v>1370</v>
      </c>
      <c r="E151" s="66"/>
      <c r="F151" s="149"/>
      <c r="G151" s="66" t="s">
        <v>33</v>
      </c>
      <c r="H151" s="147">
        <v>288724610</v>
      </c>
      <c r="I151" s="66">
        <v>0</v>
      </c>
    </row>
    <row r="152" spans="1:9" ht="15" thickBot="1" x14ac:dyDescent="0.35">
      <c r="A152" s="292"/>
      <c r="B152" s="295"/>
      <c r="C152" s="111">
        <v>550</v>
      </c>
      <c r="D152" s="102"/>
      <c r="E152" s="102"/>
      <c r="F152" s="104"/>
      <c r="G152" s="102" t="s">
        <v>36</v>
      </c>
      <c r="H152" s="105"/>
      <c r="I152" s="102"/>
    </row>
    <row r="153" spans="1:9" ht="15" thickBot="1" x14ac:dyDescent="0.35">
      <c r="A153" s="292"/>
      <c r="B153" s="295"/>
      <c r="C153" s="102"/>
      <c r="D153" s="102"/>
      <c r="E153" s="102"/>
      <c r="F153" s="104"/>
      <c r="G153" s="102" t="s">
        <v>99</v>
      </c>
      <c r="H153" s="105"/>
      <c r="I153" s="102"/>
    </row>
    <row r="154" spans="1:9" ht="15" thickBot="1" x14ac:dyDescent="0.35">
      <c r="A154" s="292"/>
      <c r="B154" s="295"/>
      <c r="C154" s="102"/>
      <c r="D154" s="102"/>
      <c r="E154" s="102"/>
      <c r="F154" s="104"/>
      <c r="G154" s="102" t="s">
        <v>34</v>
      </c>
      <c r="H154" s="105"/>
      <c r="I154" s="102"/>
    </row>
    <row r="155" spans="1:9" ht="15" thickBot="1" x14ac:dyDescent="0.35">
      <c r="A155" s="292"/>
      <c r="B155" s="295"/>
      <c r="C155" s="111">
        <v>1450</v>
      </c>
      <c r="D155" s="102"/>
      <c r="E155" s="102"/>
      <c r="F155" s="104"/>
      <c r="G155" s="102" t="s">
        <v>100</v>
      </c>
      <c r="H155" s="105"/>
      <c r="I155" s="102"/>
    </row>
    <row r="156" spans="1:9" ht="15" thickBot="1" x14ac:dyDescent="0.35">
      <c r="A156" s="293"/>
      <c r="B156" s="296"/>
      <c r="C156" s="110">
        <f>SUM(C151:C155)</f>
        <v>2000</v>
      </c>
      <c r="D156" s="110">
        <f t="shared" ref="D156:E156" si="27">SUM(D151:D155)</f>
        <v>1370</v>
      </c>
      <c r="E156" s="110">
        <f t="shared" si="27"/>
        <v>0</v>
      </c>
      <c r="F156" s="108"/>
      <c r="G156" s="107" t="s">
        <v>38</v>
      </c>
      <c r="H156" s="109"/>
      <c r="I156" s="110"/>
    </row>
    <row r="157" spans="1:9" ht="15" thickBot="1" x14ac:dyDescent="0.35">
      <c r="A157" s="292"/>
      <c r="B157" s="295" t="s">
        <v>612</v>
      </c>
      <c r="C157" s="102">
        <v>24.6</v>
      </c>
      <c r="D157" s="102">
        <v>117.6</v>
      </c>
      <c r="E157" s="102"/>
      <c r="F157" s="104"/>
      <c r="G157" s="102" t="s">
        <v>33</v>
      </c>
      <c r="H157" s="103">
        <v>288724610</v>
      </c>
      <c r="I157" s="102">
        <v>0</v>
      </c>
    </row>
    <row r="158" spans="1:9" ht="15" customHeight="1" thickBot="1" x14ac:dyDescent="0.35">
      <c r="A158" s="292"/>
      <c r="B158" s="295"/>
      <c r="C158" s="102">
        <v>243.8</v>
      </c>
      <c r="D158" s="102"/>
      <c r="E158" s="102"/>
      <c r="F158" s="104"/>
      <c r="G158" s="102" t="s">
        <v>36</v>
      </c>
      <c r="H158" s="105"/>
      <c r="I158" s="102"/>
    </row>
    <row r="159" spans="1:9" ht="15" thickBot="1" x14ac:dyDescent="0.35">
      <c r="A159" s="292"/>
      <c r="B159" s="295"/>
      <c r="C159" s="102"/>
      <c r="D159" s="102"/>
      <c r="E159" s="102"/>
      <c r="F159" s="104"/>
      <c r="G159" s="102" t="s">
        <v>99</v>
      </c>
      <c r="H159" s="105"/>
      <c r="I159" s="102"/>
    </row>
    <row r="160" spans="1:9" ht="15" thickBot="1" x14ac:dyDescent="0.35">
      <c r="A160" s="292"/>
      <c r="B160" s="295"/>
      <c r="C160" s="102"/>
      <c r="D160" s="102">
        <v>226.9</v>
      </c>
      <c r="E160" s="102"/>
      <c r="F160" s="104"/>
      <c r="G160" s="102" t="s">
        <v>34</v>
      </c>
      <c r="H160" s="105"/>
      <c r="I160" s="102"/>
    </row>
    <row r="161" spans="1:9" ht="15" thickBot="1" x14ac:dyDescent="0.35">
      <c r="A161" s="292"/>
      <c r="B161" s="295"/>
      <c r="C161" s="102"/>
      <c r="D161" s="102"/>
      <c r="E161" s="102"/>
      <c r="F161" s="104"/>
      <c r="G161" s="102" t="s">
        <v>100</v>
      </c>
      <c r="H161" s="105"/>
      <c r="I161" s="102"/>
    </row>
    <row r="162" spans="1:9" ht="15" thickBot="1" x14ac:dyDescent="0.35">
      <c r="A162" s="293"/>
      <c r="B162" s="296"/>
      <c r="C162" s="110">
        <f>SUM(C157:C161)</f>
        <v>268.40000000000003</v>
      </c>
      <c r="D162" s="110">
        <f t="shared" ref="D162:E162" si="28">SUM(D157:D161)</f>
        <v>344.5</v>
      </c>
      <c r="E162" s="110">
        <f t="shared" si="28"/>
        <v>0</v>
      </c>
      <c r="F162" s="108"/>
      <c r="G162" s="107" t="s">
        <v>38</v>
      </c>
      <c r="H162" s="109"/>
      <c r="I162" s="110"/>
    </row>
    <row r="163" spans="1:9" ht="15" thickBot="1" x14ac:dyDescent="0.35">
      <c r="A163" s="292"/>
      <c r="B163" s="295" t="s">
        <v>613</v>
      </c>
      <c r="C163" s="102">
        <v>7.9</v>
      </c>
      <c r="D163" s="111">
        <v>30</v>
      </c>
      <c r="E163" s="102"/>
      <c r="F163" s="53"/>
      <c r="G163" s="102" t="s">
        <v>33</v>
      </c>
      <c r="H163" s="103">
        <v>288724610</v>
      </c>
      <c r="I163" s="102"/>
    </row>
    <row r="164" spans="1:9" ht="15" customHeight="1" thickBot="1" x14ac:dyDescent="0.35">
      <c r="A164" s="292"/>
      <c r="B164" s="295"/>
      <c r="C164" s="102">
        <v>87.2</v>
      </c>
      <c r="D164" s="102"/>
      <c r="E164" s="102"/>
      <c r="F164" s="104"/>
      <c r="G164" s="102" t="s">
        <v>36</v>
      </c>
      <c r="H164" s="105"/>
      <c r="I164" s="102"/>
    </row>
    <row r="165" spans="1:9" ht="15" thickBot="1" x14ac:dyDescent="0.35">
      <c r="A165" s="292"/>
      <c r="B165" s="295"/>
      <c r="C165" s="102"/>
      <c r="D165" s="102"/>
      <c r="E165" s="102"/>
      <c r="F165" s="104"/>
      <c r="G165" s="102" t="s">
        <v>99</v>
      </c>
      <c r="H165" s="105"/>
      <c r="I165" s="102"/>
    </row>
    <row r="166" spans="1:9" ht="15" thickBot="1" x14ac:dyDescent="0.35">
      <c r="A166" s="292"/>
      <c r="B166" s="295"/>
      <c r="C166" s="102"/>
      <c r="D166" s="102">
        <v>76.099999999999994</v>
      </c>
      <c r="E166" s="102">
        <v>23.9</v>
      </c>
      <c r="F166" s="104"/>
      <c r="G166" s="102" t="s">
        <v>34</v>
      </c>
      <c r="H166" s="105"/>
      <c r="I166" s="102"/>
    </row>
    <row r="167" spans="1:9" ht="15" thickBot="1" x14ac:dyDescent="0.35">
      <c r="A167" s="292"/>
      <c r="B167" s="295"/>
      <c r="C167" s="102"/>
      <c r="D167" s="102"/>
      <c r="E167" s="102"/>
      <c r="F167" s="104"/>
      <c r="G167" s="102" t="s">
        <v>100</v>
      </c>
      <c r="H167" s="105"/>
      <c r="I167" s="102"/>
    </row>
    <row r="168" spans="1:9" ht="15" thickBot="1" x14ac:dyDescent="0.35">
      <c r="A168" s="293"/>
      <c r="B168" s="296"/>
      <c r="C168" s="110">
        <f>SUM(C163:C167)</f>
        <v>95.100000000000009</v>
      </c>
      <c r="D168" s="110">
        <f t="shared" ref="D168:E168" si="29">SUM(D163:D167)</f>
        <v>106.1</v>
      </c>
      <c r="E168" s="110">
        <f t="shared" si="29"/>
        <v>23.9</v>
      </c>
      <c r="F168" s="108"/>
      <c r="G168" s="107" t="s">
        <v>38</v>
      </c>
      <c r="H168" s="109"/>
      <c r="I168" s="110"/>
    </row>
    <row r="169" spans="1:9" ht="20.399999999999999" customHeight="1" thickBot="1" x14ac:dyDescent="0.35">
      <c r="A169" s="106"/>
      <c r="B169" s="113" t="s">
        <v>123</v>
      </c>
      <c r="C169" s="114"/>
      <c r="D169" s="114"/>
      <c r="E169" s="114"/>
      <c r="F169" s="114"/>
      <c r="G169" s="101"/>
      <c r="H169" s="103"/>
      <c r="I169" s="103"/>
    </row>
    <row r="170" spans="1:9" ht="27" customHeight="1" thickBot="1" x14ac:dyDescent="0.35">
      <c r="A170" s="92" t="s">
        <v>124</v>
      </c>
      <c r="B170" s="93" t="s">
        <v>128</v>
      </c>
      <c r="C170" s="94"/>
      <c r="D170" s="94"/>
      <c r="E170" s="94"/>
      <c r="F170" s="95" t="s">
        <v>127</v>
      </c>
      <c r="G170" s="93"/>
      <c r="H170" s="94"/>
      <c r="I170" s="94"/>
    </row>
    <row r="171" spans="1:9" ht="27" thickBot="1" x14ac:dyDescent="0.35">
      <c r="A171" s="96" t="s">
        <v>125</v>
      </c>
      <c r="B171" s="97" t="s">
        <v>130</v>
      </c>
      <c r="C171" s="98"/>
      <c r="D171" s="98"/>
      <c r="E171" s="98"/>
      <c r="F171" s="99" t="s">
        <v>129</v>
      </c>
      <c r="G171" s="97"/>
      <c r="H171" s="98"/>
      <c r="I171" s="98"/>
    </row>
    <row r="172" spans="1:9" ht="15" customHeight="1" thickBot="1" x14ac:dyDescent="0.35">
      <c r="A172" s="292" t="s">
        <v>126</v>
      </c>
      <c r="B172" s="297" t="s">
        <v>132</v>
      </c>
      <c r="C172" s="101">
        <f t="shared" ref="C172:E177" si="30">C179*1</f>
        <v>500</v>
      </c>
      <c r="D172" s="101">
        <f t="shared" si="30"/>
        <v>0</v>
      </c>
      <c r="E172" s="101">
        <f t="shared" si="30"/>
        <v>0</v>
      </c>
      <c r="F172" s="53" t="s">
        <v>131</v>
      </c>
      <c r="G172" s="102" t="s">
        <v>33</v>
      </c>
      <c r="H172" s="103">
        <v>288724610</v>
      </c>
      <c r="I172" s="102">
        <v>0</v>
      </c>
    </row>
    <row r="173" spans="1:9" ht="15" thickBot="1" x14ac:dyDescent="0.35">
      <c r="A173" s="292"/>
      <c r="B173" s="298"/>
      <c r="C173" s="101">
        <f t="shared" si="30"/>
        <v>3402.7</v>
      </c>
      <c r="D173" s="101">
        <f t="shared" si="30"/>
        <v>0</v>
      </c>
      <c r="E173" s="101">
        <f t="shared" si="30"/>
        <v>0</v>
      </c>
      <c r="F173" s="104"/>
      <c r="G173" s="102" t="s">
        <v>36</v>
      </c>
      <c r="H173" s="105"/>
      <c r="I173" s="102"/>
    </row>
    <row r="174" spans="1:9" ht="15" thickBot="1" x14ac:dyDescent="0.35">
      <c r="A174" s="292"/>
      <c r="B174" s="298"/>
      <c r="C174" s="101">
        <f t="shared" si="30"/>
        <v>0</v>
      </c>
      <c r="D174" s="101">
        <f t="shared" si="30"/>
        <v>0</v>
      </c>
      <c r="E174" s="101">
        <f t="shared" si="30"/>
        <v>0</v>
      </c>
      <c r="F174" s="104"/>
      <c r="G174" s="102" t="s">
        <v>99</v>
      </c>
      <c r="H174" s="105"/>
      <c r="I174" s="102"/>
    </row>
    <row r="175" spans="1:9" ht="12" customHeight="1" thickBot="1" x14ac:dyDescent="0.35">
      <c r="A175" s="292"/>
      <c r="B175" s="298"/>
      <c r="C175" s="101">
        <f t="shared" si="30"/>
        <v>0</v>
      </c>
      <c r="D175" s="101">
        <f t="shared" si="30"/>
        <v>0</v>
      </c>
      <c r="E175" s="101">
        <f t="shared" si="30"/>
        <v>0</v>
      </c>
      <c r="F175" s="104"/>
      <c r="G175" s="102" t="s">
        <v>34</v>
      </c>
      <c r="H175" s="105"/>
      <c r="I175" s="102"/>
    </row>
    <row r="176" spans="1:9" ht="15" customHeight="1" thickBot="1" x14ac:dyDescent="0.35">
      <c r="A176" s="292"/>
      <c r="B176" s="298"/>
      <c r="C176" s="101">
        <f t="shared" si="30"/>
        <v>0</v>
      </c>
      <c r="D176" s="101">
        <f t="shared" si="30"/>
        <v>0</v>
      </c>
      <c r="E176" s="101">
        <f t="shared" si="30"/>
        <v>0</v>
      </c>
      <c r="F176" s="104"/>
      <c r="G176" s="102" t="s">
        <v>100</v>
      </c>
      <c r="H176" s="105"/>
      <c r="I176" s="102"/>
    </row>
    <row r="177" spans="1:10" ht="15" customHeight="1" thickBot="1" x14ac:dyDescent="0.35">
      <c r="A177" s="292"/>
      <c r="B177" s="298"/>
      <c r="C177" s="101">
        <f t="shared" si="30"/>
        <v>0</v>
      </c>
      <c r="D177" s="101">
        <f t="shared" si="30"/>
        <v>0</v>
      </c>
      <c r="E177" s="101">
        <f t="shared" si="30"/>
        <v>0</v>
      </c>
      <c r="F177" s="104"/>
      <c r="G177" s="226" t="s">
        <v>662</v>
      </c>
      <c r="H177" s="105"/>
      <c r="I177" s="102"/>
    </row>
    <row r="178" spans="1:10" ht="15" thickBot="1" x14ac:dyDescent="0.35">
      <c r="A178" s="293"/>
      <c r="B178" s="299"/>
      <c r="C178" s="107">
        <f>SUM(C172:C177)</f>
        <v>3902.7</v>
      </c>
      <c r="D178" s="107">
        <f t="shared" ref="D178:E178" si="31">SUM(D172:D177)</f>
        <v>0</v>
      </c>
      <c r="E178" s="107">
        <f t="shared" si="31"/>
        <v>0</v>
      </c>
      <c r="F178" s="108"/>
      <c r="G178" s="107" t="s">
        <v>38</v>
      </c>
      <c r="H178" s="109"/>
      <c r="I178" s="110"/>
    </row>
    <row r="179" spans="1:10" ht="15" customHeight="1" thickBot="1" x14ac:dyDescent="0.35">
      <c r="A179" s="292"/>
      <c r="B179" s="294" t="s">
        <v>614</v>
      </c>
      <c r="C179" s="111">
        <v>500</v>
      </c>
      <c r="D179" s="102">
        <v>0</v>
      </c>
      <c r="E179" s="102">
        <v>0</v>
      </c>
      <c r="F179" s="53"/>
      <c r="G179" s="102" t="s">
        <v>33</v>
      </c>
      <c r="H179" s="103">
        <v>248209780</v>
      </c>
      <c r="I179" s="102"/>
    </row>
    <row r="180" spans="1:10" ht="15" thickBot="1" x14ac:dyDescent="0.35">
      <c r="A180" s="292"/>
      <c r="B180" s="295"/>
      <c r="C180" s="102">
        <v>3402.7</v>
      </c>
      <c r="D180" s="102">
        <v>0</v>
      </c>
      <c r="E180" s="102">
        <v>0</v>
      </c>
      <c r="F180" s="104"/>
      <c r="G180" s="102" t="s">
        <v>36</v>
      </c>
      <c r="H180" s="105"/>
      <c r="I180" s="102"/>
      <c r="J180" s="162"/>
    </row>
    <row r="181" spans="1:10" ht="15" thickBot="1" x14ac:dyDescent="0.35">
      <c r="A181" s="292"/>
      <c r="B181" s="295"/>
      <c r="C181" s="102"/>
      <c r="D181" s="102"/>
      <c r="E181" s="102"/>
      <c r="F181" s="104"/>
      <c r="G181" s="102" t="s">
        <v>99</v>
      </c>
      <c r="H181" s="105"/>
      <c r="I181" s="102"/>
    </row>
    <row r="182" spans="1:10" ht="15" thickBot="1" x14ac:dyDescent="0.35">
      <c r="A182" s="292"/>
      <c r="B182" s="295"/>
      <c r="C182" s="102"/>
      <c r="D182" s="102"/>
      <c r="E182" s="102"/>
      <c r="F182" s="104"/>
      <c r="G182" s="102" t="s">
        <v>34</v>
      </c>
      <c r="H182" s="105"/>
      <c r="I182" s="102"/>
    </row>
    <row r="183" spans="1:10" ht="15" customHeight="1" thickBot="1" x14ac:dyDescent="0.35">
      <c r="A183" s="292"/>
      <c r="B183" s="295"/>
      <c r="C183" s="102"/>
      <c r="D183" s="102"/>
      <c r="E183" s="102"/>
      <c r="F183" s="104"/>
      <c r="G183" s="102" t="s">
        <v>100</v>
      </c>
      <c r="H183" s="105"/>
      <c r="I183" s="102"/>
    </row>
    <row r="184" spans="1:10" ht="15" thickBot="1" x14ac:dyDescent="0.35">
      <c r="A184" s="292"/>
      <c r="B184" s="295"/>
      <c r="C184" s="222">
        <v>0</v>
      </c>
      <c r="D184" s="102"/>
      <c r="E184" s="102"/>
      <c r="F184" s="104"/>
      <c r="G184" s="226" t="s">
        <v>662</v>
      </c>
      <c r="H184" s="105"/>
      <c r="I184" s="102"/>
    </row>
    <row r="185" spans="1:10" ht="15" thickBot="1" x14ac:dyDescent="0.35">
      <c r="A185" s="293"/>
      <c r="B185" s="296"/>
      <c r="C185" s="112">
        <f>SUM(C179:C184)</f>
        <v>3902.7</v>
      </c>
      <c r="D185" s="112">
        <f t="shared" ref="D185:E185" si="32">SUM(D179:D184)</f>
        <v>0</v>
      </c>
      <c r="E185" s="112">
        <f t="shared" si="32"/>
        <v>0</v>
      </c>
      <c r="F185" s="108"/>
      <c r="G185" s="107" t="s">
        <v>38</v>
      </c>
      <c r="H185" s="109"/>
      <c r="I185" s="110"/>
    </row>
    <row r="186" spans="1:10" ht="15" customHeight="1" thickBot="1" x14ac:dyDescent="0.35">
      <c r="A186" s="291" t="s">
        <v>133</v>
      </c>
      <c r="B186" s="297" t="s">
        <v>135</v>
      </c>
      <c r="C186" s="150">
        <f>C193+C199+C205+C212</f>
        <v>48.1</v>
      </c>
      <c r="D186" s="150">
        <f t="shared" ref="D186:E190" si="33">D193+D199+D205+D212</f>
        <v>0</v>
      </c>
      <c r="E186" s="150">
        <f t="shared" si="33"/>
        <v>0</v>
      </c>
      <c r="F186" s="146" t="s">
        <v>134</v>
      </c>
      <c r="G186" s="66" t="s">
        <v>33</v>
      </c>
      <c r="H186" s="147">
        <v>288724610</v>
      </c>
      <c r="I186" s="66">
        <v>0</v>
      </c>
    </row>
    <row r="187" spans="1:10" ht="15" thickBot="1" x14ac:dyDescent="0.35">
      <c r="A187" s="292"/>
      <c r="B187" s="298"/>
      <c r="C187" s="150">
        <f>C194+C200+C206+C213</f>
        <v>0</v>
      </c>
      <c r="D187" s="150">
        <f t="shared" si="33"/>
        <v>0</v>
      </c>
      <c r="E187" s="150">
        <f t="shared" si="33"/>
        <v>0</v>
      </c>
      <c r="F187" s="104"/>
      <c r="G187" s="102" t="s">
        <v>36</v>
      </c>
      <c r="H187" s="105"/>
      <c r="I187" s="102"/>
    </row>
    <row r="188" spans="1:10" ht="15" thickBot="1" x14ac:dyDescent="0.35">
      <c r="A188" s="292"/>
      <c r="B188" s="298"/>
      <c r="C188" s="150">
        <f>C195+C201+C207+C214</f>
        <v>0</v>
      </c>
      <c r="D188" s="150">
        <f t="shared" si="33"/>
        <v>0</v>
      </c>
      <c r="E188" s="150">
        <f t="shared" si="33"/>
        <v>0</v>
      </c>
      <c r="F188" s="104"/>
      <c r="G188" s="102" t="s">
        <v>99</v>
      </c>
      <c r="H188" s="105"/>
      <c r="I188" s="102"/>
    </row>
    <row r="189" spans="1:10" ht="24.6" customHeight="1" thickBot="1" x14ac:dyDescent="0.35">
      <c r="A189" s="292"/>
      <c r="B189" s="298"/>
      <c r="C189" s="150">
        <f>C196+C202+C208+C215</f>
        <v>135.9</v>
      </c>
      <c r="D189" s="150">
        <f t="shared" si="33"/>
        <v>0</v>
      </c>
      <c r="E189" s="150">
        <f t="shared" si="33"/>
        <v>0</v>
      </c>
      <c r="F189" s="104"/>
      <c r="G189" s="102" t="s">
        <v>34</v>
      </c>
      <c r="H189" s="105"/>
      <c r="I189" s="102"/>
    </row>
    <row r="190" spans="1:10" ht="15" thickBot="1" x14ac:dyDescent="0.35">
      <c r="A190" s="292"/>
      <c r="B190" s="298"/>
      <c r="C190" s="150">
        <f>C197+C203+C209+C216</f>
        <v>0</v>
      </c>
      <c r="D190" s="150">
        <f t="shared" si="33"/>
        <v>0</v>
      </c>
      <c r="E190" s="150">
        <f t="shared" si="33"/>
        <v>0</v>
      </c>
      <c r="F190" s="104"/>
      <c r="G190" s="102" t="s">
        <v>100</v>
      </c>
      <c r="H190" s="105"/>
      <c r="I190" s="102"/>
    </row>
    <row r="191" spans="1:10" ht="15" thickBot="1" x14ac:dyDescent="0.35">
      <c r="A191" s="292"/>
      <c r="B191" s="298"/>
      <c r="C191" s="240">
        <f>C210*1</f>
        <v>0</v>
      </c>
      <c r="D191" s="150">
        <f t="shared" ref="D191:E191" si="34">D210*1</f>
        <v>0</v>
      </c>
      <c r="E191" s="150">
        <f t="shared" si="34"/>
        <v>0</v>
      </c>
      <c r="F191" s="104"/>
      <c r="G191" s="226" t="s">
        <v>662</v>
      </c>
      <c r="H191" s="105"/>
      <c r="I191" s="102"/>
    </row>
    <row r="192" spans="1:10" ht="15" thickBot="1" x14ac:dyDescent="0.35">
      <c r="A192" s="293"/>
      <c r="B192" s="299"/>
      <c r="C192" s="150">
        <f>SUM(C186:C191)</f>
        <v>184</v>
      </c>
      <c r="D192" s="150">
        <f t="shared" ref="D192:E192" si="35">SUM(D186:D191)</f>
        <v>0</v>
      </c>
      <c r="E192" s="150">
        <f t="shared" si="35"/>
        <v>0</v>
      </c>
      <c r="F192" s="108"/>
      <c r="G192" s="107" t="s">
        <v>38</v>
      </c>
      <c r="H192" s="109"/>
      <c r="I192" s="110"/>
    </row>
    <row r="193" spans="1:10" ht="15" customHeight="1" thickBot="1" x14ac:dyDescent="0.35">
      <c r="A193" s="291"/>
      <c r="B193" s="294" t="s">
        <v>518</v>
      </c>
      <c r="C193" s="102">
        <v>0</v>
      </c>
      <c r="D193" s="102"/>
      <c r="E193" s="102"/>
      <c r="F193" s="104"/>
      <c r="G193" s="102" t="s">
        <v>33</v>
      </c>
      <c r="H193" s="103">
        <v>288724610</v>
      </c>
      <c r="I193" s="102">
        <v>0</v>
      </c>
    </row>
    <row r="194" spans="1:10" ht="15" thickBot="1" x14ac:dyDescent="0.35">
      <c r="A194" s="292"/>
      <c r="B194" s="295"/>
      <c r="C194" s="102"/>
      <c r="D194" s="102"/>
      <c r="E194" s="102"/>
      <c r="F194" s="104"/>
      <c r="G194" s="102" t="s">
        <v>36</v>
      </c>
      <c r="H194" s="105"/>
      <c r="I194" s="102"/>
    </row>
    <row r="195" spans="1:10" ht="15" thickBot="1" x14ac:dyDescent="0.35">
      <c r="A195" s="292"/>
      <c r="B195" s="295"/>
      <c r="C195" s="102"/>
      <c r="D195" s="102"/>
      <c r="E195" s="102"/>
      <c r="F195" s="104"/>
      <c r="G195" s="102" t="s">
        <v>99</v>
      </c>
      <c r="H195" s="105"/>
      <c r="I195" s="102"/>
    </row>
    <row r="196" spans="1:10" ht="15" customHeight="1" thickBot="1" x14ac:dyDescent="0.35">
      <c r="A196" s="292"/>
      <c r="B196" s="295"/>
      <c r="C196" s="102">
        <v>31.7</v>
      </c>
      <c r="D196" s="102">
        <v>0</v>
      </c>
      <c r="E196" s="102">
        <v>0</v>
      </c>
      <c r="F196" s="53"/>
      <c r="G196" s="102" t="s">
        <v>34</v>
      </c>
      <c r="H196" s="105"/>
      <c r="I196" s="102"/>
    </row>
    <row r="197" spans="1:10" ht="15" thickBot="1" x14ac:dyDescent="0.35">
      <c r="A197" s="292"/>
      <c r="B197" s="295"/>
      <c r="C197" s="102"/>
      <c r="D197" s="102"/>
      <c r="E197" s="102"/>
      <c r="F197" s="104"/>
      <c r="G197" s="102" t="s">
        <v>100</v>
      </c>
      <c r="H197" s="105"/>
      <c r="I197" s="102"/>
    </row>
    <row r="198" spans="1:10" ht="15" thickBot="1" x14ac:dyDescent="0.35">
      <c r="A198" s="293"/>
      <c r="B198" s="296"/>
      <c r="C198" s="110">
        <f>SUM(C193:C197)</f>
        <v>31.7</v>
      </c>
      <c r="D198" s="110">
        <f t="shared" ref="D198:E198" si="36">SUM(D193:D197)</f>
        <v>0</v>
      </c>
      <c r="E198" s="110">
        <f t="shared" si="36"/>
        <v>0</v>
      </c>
      <c r="F198" s="108"/>
      <c r="G198" s="107" t="s">
        <v>38</v>
      </c>
      <c r="H198" s="109"/>
      <c r="I198" s="110"/>
    </row>
    <row r="199" spans="1:10" ht="15" customHeight="1" thickBot="1" x14ac:dyDescent="0.35">
      <c r="A199" s="292"/>
      <c r="B199" s="294" t="s">
        <v>615</v>
      </c>
      <c r="C199" s="102">
        <v>0</v>
      </c>
      <c r="D199" s="102"/>
      <c r="E199" s="102"/>
      <c r="F199" s="53"/>
      <c r="G199" s="102" t="s">
        <v>33</v>
      </c>
      <c r="H199" s="103"/>
      <c r="I199" s="102"/>
    </row>
    <row r="200" spans="1:10" ht="15" thickBot="1" x14ac:dyDescent="0.35">
      <c r="A200" s="292"/>
      <c r="B200" s="295"/>
      <c r="C200" s="102"/>
      <c r="D200" s="102"/>
      <c r="E200" s="102"/>
      <c r="F200" s="104"/>
      <c r="G200" s="102" t="s">
        <v>36</v>
      </c>
      <c r="H200" s="105"/>
      <c r="I200" s="102"/>
    </row>
    <row r="201" spans="1:10" ht="15" thickBot="1" x14ac:dyDescent="0.35">
      <c r="A201" s="292"/>
      <c r="B201" s="295"/>
      <c r="C201" s="102"/>
      <c r="D201" s="102"/>
      <c r="E201" s="102"/>
      <c r="F201" s="104"/>
      <c r="G201" s="102" t="s">
        <v>99</v>
      </c>
      <c r="H201" s="105"/>
      <c r="I201" s="102"/>
    </row>
    <row r="202" spans="1:10" ht="15" thickBot="1" x14ac:dyDescent="0.35">
      <c r="A202" s="292"/>
      <c r="B202" s="295"/>
      <c r="C202" s="102">
        <v>3.3</v>
      </c>
      <c r="D202" s="102"/>
      <c r="E202" s="102"/>
      <c r="F202" s="104"/>
      <c r="G202" s="102" t="s">
        <v>34</v>
      </c>
      <c r="H202" s="105"/>
      <c r="I202" s="102"/>
      <c r="J202" s="161"/>
    </row>
    <row r="203" spans="1:10" ht="15" thickBot="1" x14ac:dyDescent="0.35">
      <c r="A203" s="292"/>
      <c r="B203" s="295"/>
      <c r="C203" s="102"/>
      <c r="D203" s="102"/>
      <c r="E203" s="102"/>
      <c r="F203" s="104"/>
      <c r="G203" s="102" t="s">
        <v>100</v>
      </c>
      <c r="H203" s="105"/>
      <c r="I203" s="102"/>
    </row>
    <row r="204" spans="1:10" ht="15" thickBot="1" x14ac:dyDescent="0.35">
      <c r="A204" s="293"/>
      <c r="B204" s="296"/>
      <c r="C204" s="110">
        <f>SUM(C199:C203)</f>
        <v>3.3</v>
      </c>
      <c r="D204" s="110">
        <f>SUM(D199:D203)</f>
        <v>0</v>
      </c>
      <c r="E204" s="110">
        <f>SUM(E199:E203)</f>
        <v>0</v>
      </c>
      <c r="F204" s="108"/>
      <c r="G204" s="107" t="s">
        <v>38</v>
      </c>
      <c r="H204" s="109"/>
      <c r="I204" s="110"/>
    </row>
    <row r="205" spans="1:10" ht="24.6" customHeight="1" thickBot="1" x14ac:dyDescent="0.35">
      <c r="A205" s="292"/>
      <c r="B205" s="294" t="s">
        <v>635</v>
      </c>
      <c r="C205" s="102">
        <v>48.1</v>
      </c>
      <c r="D205" s="102"/>
      <c r="E205" s="102"/>
      <c r="F205" s="53"/>
      <c r="G205" s="102" t="s">
        <v>33</v>
      </c>
      <c r="H205" s="103" t="s">
        <v>639</v>
      </c>
      <c r="I205" s="102"/>
      <c r="J205" s="162"/>
    </row>
    <row r="206" spans="1:10" ht="15" thickBot="1" x14ac:dyDescent="0.35">
      <c r="A206" s="292"/>
      <c r="B206" s="295"/>
      <c r="C206" s="102"/>
      <c r="D206" s="102"/>
      <c r="E206" s="102"/>
      <c r="F206" s="104"/>
      <c r="G206" s="102" t="s">
        <v>36</v>
      </c>
      <c r="H206" s="105"/>
      <c r="I206" s="102"/>
      <c r="J206" s="163"/>
    </row>
    <row r="207" spans="1:10" ht="15" thickBot="1" x14ac:dyDescent="0.35">
      <c r="A207" s="292"/>
      <c r="B207" s="295"/>
      <c r="C207" s="102"/>
      <c r="D207" s="102"/>
      <c r="E207" s="102"/>
      <c r="F207" s="104"/>
      <c r="G207" s="102" t="s">
        <v>99</v>
      </c>
      <c r="H207" s="105"/>
      <c r="I207" s="102"/>
      <c r="J207" s="163"/>
    </row>
    <row r="208" spans="1:10" ht="15" thickBot="1" x14ac:dyDescent="0.35">
      <c r="A208" s="292"/>
      <c r="B208" s="295"/>
      <c r="C208" s="220">
        <v>100.9</v>
      </c>
      <c r="D208" s="102"/>
      <c r="E208" s="102"/>
      <c r="F208" s="104"/>
      <c r="G208" s="102" t="s">
        <v>34</v>
      </c>
      <c r="H208" s="103"/>
      <c r="I208" s="102"/>
      <c r="J208" s="241">
        <v>0</v>
      </c>
    </row>
    <row r="209" spans="1:10" ht="15" thickBot="1" x14ac:dyDescent="0.35">
      <c r="A209" s="292"/>
      <c r="B209" s="295"/>
      <c r="C209" s="102"/>
      <c r="D209" s="102"/>
      <c r="E209" s="102"/>
      <c r="F209" s="104"/>
      <c r="G209" s="102" t="s">
        <v>100</v>
      </c>
      <c r="H209" s="105"/>
      <c r="I209" s="102"/>
      <c r="J209" s="162"/>
    </row>
    <row r="210" spans="1:10" ht="15" customHeight="1" thickBot="1" x14ac:dyDescent="0.35">
      <c r="A210" s="292"/>
      <c r="B210" s="295"/>
      <c r="C210" s="218">
        <v>0</v>
      </c>
      <c r="D210" s="102"/>
      <c r="E210" s="102"/>
      <c r="F210" s="104"/>
      <c r="G210" s="226" t="s">
        <v>662</v>
      </c>
      <c r="H210" s="105"/>
      <c r="I210" s="102"/>
      <c r="J210" s="162"/>
    </row>
    <row r="211" spans="1:10" ht="15" thickBot="1" x14ac:dyDescent="0.35">
      <c r="A211" s="293"/>
      <c r="B211" s="296"/>
      <c r="C211" s="110">
        <f>SUM(C205:C210)</f>
        <v>149</v>
      </c>
      <c r="D211" s="110">
        <f t="shared" ref="D211:E211" si="37">SUM(D205:D210)</f>
        <v>0</v>
      </c>
      <c r="E211" s="110">
        <f t="shared" si="37"/>
        <v>0</v>
      </c>
      <c r="F211" s="108"/>
      <c r="G211" s="107" t="s">
        <v>38</v>
      </c>
      <c r="H211" s="109"/>
      <c r="I211" s="110"/>
    </row>
    <row r="212" spans="1:10" ht="24.6" thickBot="1" x14ac:dyDescent="0.35">
      <c r="A212" s="291"/>
      <c r="B212" s="294" t="s">
        <v>648</v>
      </c>
      <c r="C212" s="102"/>
      <c r="D212" s="102"/>
      <c r="E212" s="102"/>
      <c r="F212" s="104"/>
      <c r="G212" s="102" t="s">
        <v>33</v>
      </c>
      <c r="H212" s="103" t="s">
        <v>666</v>
      </c>
      <c r="I212" s="102"/>
    </row>
    <row r="213" spans="1:10" ht="15" thickBot="1" x14ac:dyDescent="0.35">
      <c r="A213" s="292"/>
      <c r="B213" s="295"/>
      <c r="C213" s="102"/>
      <c r="D213" s="102"/>
      <c r="E213" s="102"/>
      <c r="F213" s="104"/>
      <c r="G213" s="102" t="s">
        <v>36</v>
      </c>
      <c r="H213" s="105"/>
      <c r="I213" s="102"/>
    </row>
    <row r="214" spans="1:10" ht="15" thickBot="1" x14ac:dyDescent="0.35">
      <c r="A214" s="292"/>
      <c r="B214" s="295"/>
      <c r="C214" s="102"/>
      <c r="D214" s="102"/>
      <c r="E214" s="102"/>
      <c r="F214" s="104"/>
      <c r="G214" s="102" t="s">
        <v>99</v>
      </c>
      <c r="H214" s="105"/>
      <c r="I214" s="102"/>
    </row>
    <row r="215" spans="1:10" ht="15" thickBot="1" x14ac:dyDescent="0.35">
      <c r="A215" s="292"/>
      <c r="B215" s="295"/>
      <c r="C215" s="102"/>
      <c r="D215" s="102"/>
      <c r="E215" s="102"/>
      <c r="F215" s="53"/>
      <c r="G215" s="102" t="s">
        <v>34</v>
      </c>
      <c r="H215" s="105"/>
      <c r="I215" s="102"/>
    </row>
    <row r="216" spans="1:10" ht="15" thickBot="1" x14ac:dyDescent="0.35">
      <c r="A216" s="292"/>
      <c r="B216" s="295"/>
      <c r="C216" s="102"/>
      <c r="D216" s="102"/>
      <c r="E216" s="102"/>
      <c r="F216" s="104"/>
      <c r="G216" s="102" t="s">
        <v>100</v>
      </c>
      <c r="H216" s="105"/>
      <c r="I216" s="102"/>
    </row>
    <row r="217" spans="1:10" ht="15" thickBot="1" x14ac:dyDescent="0.35">
      <c r="A217" s="293"/>
      <c r="B217" s="296"/>
      <c r="C217" s="110">
        <f>SUM(C212:C216)</f>
        <v>0</v>
      </c>
      <c r="D217" s="110">
        <f>SUM(D212:D216)</f>
        <v>0</v>
      </c>
      <c r="E217" s="110">
        <f>SUM(E212:E216)</f>
        <v>0</v>
      </c>
      <c r="F217" s="108"/>
      <c r="G217" s="107" t="s">
        <v>38</v>
      </c>
      <c r="H217" s="109"/>
      <c r="I217" s="110"/>
    </row>
    <row r="218" spans="1:10" ht="15" customHeight="1" thickBot="1" x14ac:dyDescent="0.35">
      <c r="A218" s="285"/>
      <c r="B218" s="294" t="s">
        <v>667</v>
      </c>
      <c r="C218" s="218"/>
      <c r="D218" s="218"/>
      <c r="E218" s="218"/>
      <c r="F218" s="219"/>
      <c r="G218" s="218" t="s">
        <v>33</v>
      </c>
      <c r="H218" s="244">
        <v>288724610</v>
      </c>
      <c r="I218" s="218">
        <v>0</v>
      </c>
    </row>
    <row r="219" spans="1:10" ht="15" customHeight="1" thickBot="1" x14ac:dyDescent="0.35">
      <c r="A219" s="286"/>
      <c r="B219" s="295"/>
      <c r="C219" s="218"/>
      <c r="D219" s="218"/>
      <c r="E219" s="218"/>
      <c r="F219" s="219"/>
      <c r="G219" s="218" t="s">
        <v>36</v>
      </c>
      <c r="H219" s="221"/>
      <c r="I219" s="218"/>
    </row>
    <row r="220" spans="1:10" ht="15" thickBot="1" x14ac:dyDescent="0.35">
      <c r="A220" s="286"/>
      <c r="B220" s="295"/>
      <c r="C220" s="218"/>
      <c r="D220" s="218"/>
      <c r="E220" s="218"/>
      <c r="F220" s="219"/>
      <c r="G220" s="218" t="s">
        <v>99</v>
      </c>
      <c r="H220" s="221"/>
      <c r="I220" s="218"/>
    </row>
    <row r="221" spans="1:10" ht="15" thickBot="1" x14ac:dyDescent="0.35">
      <c r="A221" s="286"/>
      <c r="B221" s="295"/>
      <c r="C221" s="218"/>
      <c r="D221" s="218"/>
      <c r="E221" s="218"/>
      <c r="F221" s="219"/>
      <c r="G221" s="218" t="s">
        <v>34</v>
      </c>
      <c r="H221" s="221"/>
      <c r="I221" s="218"/>
    </row>
    <row r="222" spans="1:10" ht="15" thickBot="1" x14ac:dyDescent="0.35">
      <c r="A222" s="286"/>
      <c r="B222" s="295"/>
      <c r="C222" s="218"/>
      <c r="D222" s="218"/>
      <c r="E222" s="218"/>
      <c r="F222" s="219"/>
      <c r="G222" s="218" t="s">
        <v>100</v>
      </c>
      <c r="H222" s="221"/>
      <c r="I222" s="218"/>
    </row>
    <row r="223" spans="1:10" ht="15" thickBot="1" x14ac:dyDescent="0.35">
      <c r="A223" s="287"/>
      <c r="B223" s="296"/>
      <c r="C223" s="110"/>
      <c r="D223" s="110"/>
      <c r="E223" s="110"/>
      <c r="F223" s="108"/>
      <c r="G223" s="107"/>
      <c r="H223" s="109"/>
      <c r="I223" s="110"/>
    </row>
    <row r="224" spans="1:10" ht="15" customHeight="1" thickBot="1" x14ac:dyDescent="0.35">
      <c r="A224" s="285"/>
      <c r="B224" s="294" t="s">
        <v>668</v>
      </c>
      <c r="C224" s="218"/>
      <c r="D224" s="218"/>
      <c r="E224" s="218"/>
      <c r="F224" s="219"/>
      <c r="G224" s="218" t="s">
        <v>33</v>
      </c>
      <c r="H224" s="244">
        <v>288724610</v>
      </c>
      <c r="I224" s="218">
        <v>0</v>
      </c>
    </row>
    <row r="225" spans="1:9" ht="26.4" customHeight="1" thickBot="1" x14ac:dyDescent="0.35">
      <c r="A225" s="286"/>
      <c r="B225" s="295"/>
      <c r="C225" s="218"/>
      <c r="D225" s="218"/>
      <c r="E225" s="218"/>
      <c r="F225" s="219"/>
      <c r="G225" s="218" t="s">
        <v>36</v>
      </c>
      <c r="H225" s="244"/>
      <c r="I225" s="218"/>
    </row>
    <row r="226" spans="1:9" ht="15" thickBot="1" x14ac:dyDescent="0.35">
      <c r="A226" s="286"/>
      <c r="B226" s="295"/>
      <c r="C226" s="218"/>
      <c r="D226" s="218"/>
      <c r="E226" s="218"/>
      <c r="F226" s="219"/>
      <c r="G226" s="218" t="s">
        <v>99</v>
      </c>
      <c r="H226" s="244"/>
      <c r="I226" s="218"/>
    </row>
    <row r="227" spans="1:9" ht="15" thickBot="1" x14ac:dyDescent="0.35">
      <c r="A227" s="286"/>
      <c r="B227" s="295"/>
      <c r="C227" s="218"/>
      <c r="D227" s="218"/>
      <c r="E227" s="218"/>
      <c r="F227" s="219"/>
      <c r="G227" s="218" t="s">
        <v>34</v>
      </c>
      <c r="H227" s="244"/>
      <c r="I227" s="218"/>
    </row>
    <row r="228" spans="1:9" ht="15" thickBot="1" x14ac:dyDescent="0.35">
      <c r="A228" s="286"/>
      <c r="B228" s="295"/>
      <c r="C228" s="218"/>
      <c r="D228" s="218"/>
      <c r="E228" s="218"/>
      <c r="F228" s="219"/>
      <c r="G228" s="218" t="s">
        <v>100</v>
      </c>
      <c r="H228" s="244"/>
      <c r="I228" s="218"/>
    </row>
    <row r="229" spans="1:9" ht="15" thickBot="1" x14ac:dyDescent="0.35">
      <c r="A229" s="287"/>
      <c r="B229" s="296"/>
      <c r="C229" s="110"/>
      <c r="D229" s="110"/>
      <c r="E229" s="110"/>
      <c r="F229" s="108"/>
      <c r="G229" s="107"/>
      <c r="H229" s="227"/>
      <c r="I229" s="110"/>
    </row>
    <row r="230" spans="1:9" ht="15" customHeight="1" thickBot="1" x14ac:dyDescent="0.35">
      <c r="A230" s="285"/>
      <c r="B230" s="294" t="s">
        <v>669</v>
      </c>
      <c r="C230" s="218"/>
      <c r="D230" s="218"/>
      <c r="E230" s="218"/>
      <c r="F230" s="219"/>
      <c r="G230" s="218" t="s">
        <v>33</v>
      </c>
      <c r="H230" s="244">
        <v>288724610</v>
      </c>
      <c r="I230" s="218">
        <v>0</v>
      </c>
    </row>
    <row r="231" spans="1:9" ht="11.4" customHeight="1" thickBot="1" x14ac:dyDescent="0.35">
      <c r="A231" s="286"/>
      <c r="B231" s="295"/>
      <c r="C231" s="218"/>
      <c r="D231" s="218"/>
      <c r="E231" s="218"/>
      <c r="F231" s="219"/>
      <c r="G231" s="218" t="s">
        <v>36</v>
      </c>
      <c r="H231" s="244"/>
      <c r="I231" s="218"/>
    </row>
    <row r="232" spans="1:9" ht="15" thickBot="1" x14ac:dyDescent="0.35">
      <c r="A232" s="286"/>
      <c r="B232" s="295"/>
      <c r="C232" s="218"/>
      <c r="D232" s="218"/>
      <c r="E232" s="218"/>
      <c r="F232" s="219"/>
      <c r="G232" s="218" t="s">
        <v>99</v>
      </c>
      <c r="H232" s="244"/>
      <c r="I232" s="218"/>
    </row>
    <row r="233" spans="1:9" ht="15" thickBot="1" x14ac:dyDescent="0.35">
      <c r="A233" s="286"/>
      <c r="B233" s="295"/>
      <c r="C233" s="218"/>
      <c r="D233" s="218"/>
      <c r="E233" s="218"/>
      <c r="F233" s="219"/>
      <c r="G233" s="218" t="s">
        <v>34</v>
      </c>
      <c r="H233" s="244"/>
      <c r="I233" s="218"/>
    </row>
    <row r="234" spans="1:9" ht="15" thickBot="1" x14ac:dyDescent="0.35">
      <c r="A234" s="286"/>
      <c r="B234" s="295"/>
      <c r="C234" s="218"/>
      <c r="D234" s="218"/>
      <c r="E234" s="218"/>
      <c r="F234" s="219"/>
      <c r="G234" s="218" t="s">
        <v>100</v>
      </c>
      <c r="H234" s="244"/>
      <c r="I234" s="218"/>
    </row>
    <row r="235" spans="1:9" ht="15" thickBot="1" x14ac:dyDescent="0.35">
      <c r="A235" s="287"/>
      <c r="B235" s="296"/>
      <c r="C235" s="110"/>
      <c r="D235" s="110"/>
      <c r="E235" s="110"/>
      <c r="F235" s="108"/>
      <c r="G235" s="110"/>
      <c r="H235" s="227"/>
      <c r="I235" s="110"/>
    </row>
    <row r="236" spans="1:9" ht="15" customHeight="1" thickBot="1" x14ac:dyDescent="0.35">
      <c r="A236" s="285"/>
      <c r="B236" s="294" t="s">
        <v>670</v>
      </c>
      <c r="C236" s="218"/>
      <c r="D236" s="218"/>
      <c r="E236" s="218"/>
      <c r="F236" s="219"/>
      <c r="G236" s="218" t="s">
        <v>33</v>
      </c>
      <c r="H236" s="244">
        <v>288724610</v>
      </c>
      <c r="I236" s="218">
        <v>0</v>
      </c>
    </row>
    <row r="237" spans="1:9" ht="12.6" customHeight="1" thickBot="1" x14ac:dyDescent="0.35">
      <c r="A237" s="286"/>
      <c r="B237" s="295"/>
      <c r="C237" s="218"/>
      <c r="D237" s="218"/>
      <c r="E237" s="218"/>
      <c r="F237" s="219"/>
      <c r="G237" s="218" t="s">
        <v>36</v>
      </c>
      <c r="H237" s="221"/>
      <c r="I237" s="218"/>
    </row>
    <row r="238" spans="1:9" ht="15" thickBot="1" x14ac:dyDescent="0.35">
      <c r="A238" s="286"/>
      <c r="B238" s="295"/>
      <c r="C238" s="218"/>
      <c r="D238" s="218"/>
      <c r="E238" s="218"/>
      <c r="F238" s="219"/>
      <c r="G238" s="218" t="s">
        <v>99</v>
      </c>
      <c r="H238" s="221"/>
      <c r="I238" s="218"/>
    </row>
    <row r="239" spans="1:9" ht="15" thickBot="1" x14ac:dyDescent="0.35">
      <c r="A239" s="286"/>
      <c r="B239" s="295"/>
      <c r="C239" s="218"/>
      <c r="D239" s="218"/>
      <c r="E239" s="218"/>
      <c r="F239" s="219"/>
      <c r="G239" s="218" t="s">
        <v>34</v>
      </c>
      <c r="H239" s="221"/>
      <c r="I239" s="218"/>
    </row>
    <row r="240" spans="1:9" ht="15" thickBot="1" x14ac:dyDescent="0.35">
      <c r="A240" s="286"/>
      <c r="B240" s="295"/>
      <c r="C240" s="218"/>
      <c r="D240" s="218"/>
      <c r="E240" s="218"/>
      <c r="F240" s="219"/>
      <c r="G240" s="218" t="s">
        <v>100</v>
      </c>
      <c r="H240" s="221"/>
      <c r="I240" s="218"/>
    </row>
    <row r="241" spans="1:10" ht="15" thickBot="1" x14ac:dyDescent="0.35">
      <c r="A241" s="287"/>
      <c r="B241" s="296"/>
      <c r="C241" s="110"/>
      <c r="D241" s="110"/>
      <c r="E241" s="110"/>
      <c r="F241" s="108"/>
      <c r="G241" s="107"/>
      <c r="H241" s="109"/>
      <c r="I241" s="110"/>
    </row>
    <row r="242" spans="1:10" ht="27" thickBot="1" x14ac:dyDescent="0.35">
      <c r="A242" s="92" t="s">
        <v>124</v>
      </c>
      <c r="B242" s="93" t="s">
        <v>128</v>
      </c>
      <c r="C242" s="94"/>
      <c r="D242" s="94"/>
      <c r="E242" s="94"/>
      <c r="F242" s="95" t="s">
        <v>127</v>
      </c>
      <c r="G242" s="93"/>
      <c r="H242" s="94"/>
      <c r="I242" s="94"/>
    </row>
    <row r="243" spans="1:10" ht="27" thickBot="1" x14ac:dyDescent="0.35">
      <c r="A243" s="96" t="s">
        <v>137</v>
      </c>
      <c r="B243" s="97" t="s">
        <v>139</v>
      </c>
      <c r="C243" s="98"/>
      <c r="D243" s="98"/>
      <c r="E243" s="98"/>
      <c r="F243" s="99" t="s">
        <v>138</v>
      </c>
      <c r="G243" s="97"/>
      <c r="H243" s="98"/>
      <c r="I243" s="98"/>
    </row>
    <row r="244" spans="1:10" ht="15" thickBot="1" x14ac:dyDescent="0.35">
      <c r="A244" s="292" t="s">
        <v>140</v>
      </c>
      <c r="B244" s="297" t="s">
        <v>142</v>
      </c>
      <c r="C244" s="101">
        <f>C250*1</f>
        <v>0</v>
      </c>
      <c r="D244" s="101">
        <f t="shared" ref="D244:E248" si="38">D250*1</f>
        <v>0</v>
      </c>
      <c r="E244" s="101">
        <f t="shared" si="38"/>
        <v>0</v>
      </c>
      <c r="F244" s="53" t="s">
        <v>141</v>
      </c>
      <c r="G244" s="102" t="s">
        <v>33</v>
      </c>
      <c r="H244" s="103">
        <v>288724610</v>
      </c>
      <c r="I244" s="102">
        <v>0</v>
      </c>
    </row>
    <row r="245" spans="1:10" ht="15" thickBot="1" x14ac:dyDescent="0.35">
      <c r="A245" s="292"/>
      <c r="B245" s="298"/>
      <c r="C245" s="101">
        <f>C251*1</f>
        <v>0</v>
      </c>
      <c r="D245" s="101">
        <f t="shared" si="38"/>
        <v>0</v>
      </c>
      <c r="E245" s="101">
        <f t="shared" si="38"/>
        <v>0</v>
      </c>
      <c r="F245" s="104"/>
      <c r="G245" s="102" t="s">
        <v>36</v>
      </c>
      <c r="H245" s="105"/>
      <c r="I245" s="102"/>
    </row>
    <row r="246" spans="1:10" ht="15" thickBot="1" x14ac:dyDescent="0.35">
      <c r="A246" s="292"/>
      <c r="B246" s="298"/>
      <c r="C246" s="101">
        <f>C252*1</f>
        <v>0</v>
      </c>
      <c r="D246" s="101">
        <f t="shared" si="38"/>
        <v>0</v>
      </c>
      <c r="E246" s="101">
        <f t="shared" si="38"/>
        <v>0</v>
      </c>
      <c r="F246" s="104"/>
      <c r="G246" s="102" t="s">
        <v>99</v>
      </c>
      <c r="H246" s="105"/>
      <c r="I246" s="102"/>
    </row>
    <row r="247" spans="1:10" ht="15" thickBot="1" x14ac:dyDescent="0.35">
      <c r="A247" s="292"/>
      <c r="B247" s="298"/>
      <c r="C247" s="101">
        <f>C253*1</f>
        <v>0</v>
      </c>
      <c r="D247" s="101">
        <f t="shared" si="38"/>
        <v>0</v>
      </c>
      <c r="E247" s="101">
        <f t="shared" si="38"/>
        <v>0</v>
      </c>
      <c r="F247" s="104"/>
      <c r="G247" s="102" t="s">
        <v>34</v>
      </c>
      <c r="H247" s="105"/>
      <c r="I247" s="102"/>
    </row>
    <row r="248" spans="1:10" ht="15" thickBot="1" x14ac:dyDescent="0.35">
      <c r="A248" s="292"/>
      <c r="B248" s="298"/>
      <c r="C248" s="101">
        <f>C254*1</f>
        <v>0</v>
      </c>
      <c r="D248" s="101">
        <f t="shared" si="38"/>
        <v>0</v>
      </c>
      <c r="E248" s="101">
        <f t="shared" si="38"/>
        <v>0</v>
      </c>
      <c r="F248" s="104"/>
      <c r="G248" s="102" t="s">
        <v>100</v>
      </c>
      <c r="H248" s="105"/>
      <c r="I248" s="102"/>
    </row>
    <row r="249" spans="1:10" ht="15" thickBot="1" x14ac:dyDescent="0.35">
      <c r="A249" s="293"/>
      <c r="B249" s="299"/>
      <c r="C249" s="107">
        <f>SUM(C244:C248)</f>
        <v>0</v>
      </c>
      <c r="D249" s="107">
        <f t="shared" ref="D249:E249" si="39">SUM(D244:D248)</f>
        <v>0</v>
      </c>
      <c r="E249" s="107">
        <f t="shared" si="39"/>
        <v>0</v>
      </c>
      <c r="F249" s="108"/>
      <c r="G249" s="107" t="s">
        <v>38</v>
      </c>
      <c r="H249" s="109"/>
      <c r="I249" s="110"/>
    </row>
    <row r="250" spans="1:10" ht="15" customHeight="1" thickBot="1" x14ac:dyDescent="0.35">
      <c r="A250" s="291"/>
      <c r="B250" s="294" t="s">
        <v>671</v>
      </c>
      <c r="C250" s="66"/>
      <c r="D250" s="66"/>
      <c r="E250" s="66"/>
      <c r="F250" s="146"/>
      <c r="G250" s="66" t="s">
        <v>33</v>
      </c>
      <c r="H250" s="103">
        <v>288724610</v>
      </c>
      <c r="I250" s="102">
        <v>0</v>
      </c>
      <c r="J250" s="161"/>
    </row>
    <row r="251" spans="1:10" ht="15" thickBot="1" x14ac:dyDescent="0.35">
      <c r="A251" s="292"/>
      <c r="B251" s="295"/>
      <c r="C251" s="102"/>
      <c r="D251" s="102"/>
      <c r="E251" s="102"/>
      <c r="F251" s="104"/>
      <c r="G251" s="102" t="s">
        <v>36</v>
      </c>
      <c r="H251" s="105"/>
      <c r="I251" s="102"/>
    </row>
    <row r="252" spans="1:10" ht="15" thickBot="1" x14ac:dyDescent="0.35">
      <c r="A252" s="292"/>
      <c r="B252" s="295"/>
      <c r="C252" s="102"/>
      <c r="D252" s="102"/>
      <c r="E252" s="102"/>
      <c r="F252" s="104"/>
      <c r="G252" s="102" t="s">
        <v>99</v>
      </c>
      <c r="H252" s="105"/>
      <c r="I252" s="102"/>
    </row>
    <row r="253" spans="1:10" ht="15" thickBot="1" x14ac:dyDescent="0.35">
      <c r="A253" s="292"/>
      <c r="B253" s="295"/>
      <c r="C253" s="102"/>
      <c r="D253" s="102"/>
      <c r="E253" s="102"/>
      <c r="F253" s="104"/>
      <c r="G253" s="102" t="s">
        <v>34</v>
      </c>
      <c r="H253" s="105"/>
      <c r="I253" s="102"/>
    </row>
    <row r="254" spans="1:10" ht="15" thickBot="1" x14ac:dyDescent="0.35">
      <c r="A254" s="292"/>
      <c r="B254" s="295"/>
      <c r="C254" s="102"/>
      <c r="D254" s="102"/>
      <c r="E254" s="102"/>
      <c r="F254" s="104"/>
      <c r="G254" s="102" t="s">
        <v>100</v>
      </c>
      <c r="H254" s="105"/>
      <c r="I254" s="102"/>
    </row>
    <row r="255" spans="1:10" ht="15" thickBot="1" x14ac:dyDescent="0.35">
      <c r="A255" s="293"/>
      <c r="B255" s="296"/>
      <c r="C255" s="110">
        <f>SUM(C250:C254)</f>
        <v>0</v>
      </c>
      <c r="D255" s="110">
        <f t="shared" ref="D255:E255" si="40">SUM(D250:D254)</f>
        <v>0</v>
      </c>
      <c r="E255" s="110">
        <f t="shared" si="40"/>
        <v>0</v>
      </c>
      <c r="F255" s="108"/>
      <c r="G255" s="107" t="s">
        <v>38</v>
      </c>
      <c r="H255" s="109"/>
      <c r="I255" s="110"/>
    </row>
    <row r="256" spans="1:10" ht="15" customHeight="1" thickBot="1" x14ac:dyDescent="0.35">
      <c r="A256" s="106"/>
      <c r="B256" s="113" t="s">
        <v>136</v>
      </c>
      <c r="C256" s="114"/>
      <c r="D256" s="114"/>
      <c r="E256" s="114"/>
      <c r="F256" s="114"/>
      <c r="G256" s="101"/>
      <c r="H256" s="103"/>
      <c r="I256" s="103"/>
    </row>
    <row r="257" spans="1:9" ht="27" thickBot="1" x14ac:dyDescent="0.35">
      <c r="A257" s="92" t="s">
        <v>143</v>
      </c>
      <c r="B257" s="93" t="s">
        <v>147</v>
      </c>
      <c r="C257" s="94"/>
      <c r="D257" s="94"/>
      <c r="E257" s="94"/>
      <c r="F257" s="95" t="s">
        <v>146</v>
      </c>
      <c r="G257" s="93"/>
      <c r="H257" s="94"/>
      <c r="I257" s="94"/>
    </row>
    <row r="258" spans="1:9" ht="27" thickBot="1" x14ac:dyDescent="0.35">
      <c r="A258" s="96" t="s">
        <v>144</v>
      </c>
      <c r="B258" s="97" t="s">
        <v>149</v>
      </c>
      <c r="C258" s="98"/>
      <c r="D258" s="98"/>
      <c r="E258" s="98"/>
      <c r="F258" s="99" t="s">
        <v>148</v>
      </c>
      <c r="G258" s="97"/>
      <c r="H258" s="98"/>
      <c r="I258" s="98"/>
    </row>
    <row r="259" spans="1:9" ht="15" customHeight="1" thickBot="1" x14ac:dyDescent="0.35">
      <c r="A259" s="292" t="s">
        <v>145</v>
      </c>
      <c r="B259" s="297" t="s">
        <v>151</v>
      </c>
      <c r="C259" s="101">
        <f t="shared" ref="C259:E263" si="41">C266+C272+C278+C284+C290+C296+C302+C308+C314+C321</f>
        <v>4.9000000000000004</v>
      </c>
      <c r="D259" s="101">
        <f t="shared" si="41"/>
        <v>4.9000000000000004</v>
      </c>
      <c r="E259" s="101">
        <f t="shared" si="41"/>
        <v>0</v>
      </c>
      <c r="F259" s="53" t="s">
        <v>150</v>
      </c>
      <c r="G259" s="102" t="s">
        <v>33</v>
      </c>
      <c r="H259" s="103">
        <v>288724610</v>
      </c>
      <c r="I259" s="102">
        <v>0</v>
      </c>
    </row>
    <row r="260" spans="1:9" ht="15" thickBot="1" x14ac:dyDescent="0.35">
      <c r="A260" s="292"/>
      <c r="B260" s="298"/>
      <c r="C260" s="100">
        <f t="shared" si="41"/>
        <v>30.6</v>
      </c>
      <c r="D260" s="100">
        <f t="shared" si="41"/>
        <v>0</v>
      </c>
      <c r="E260" s="100">
        <f t="shared" si="41"/>
        <v>0</v>
      </c>
      <c r="F260" s="104"/>
      <c r="G260" s="102" t="s">
        <v>36</v>
      </c>
      <c r="H260" s="105"/>
      <c r="I260" s="102"/>
    </row>
    <row r="261" spans="1:9" ht="22.2" customHeight="1" thickBot="1" x14ac:dyDescent="0.35">
      <c r="A261" s="292"/>
      <c r="B261" s="298"/>
      <c r="C261" s="101">
        <f t="shared" si="41"/>
        <v>0</v>
      </c>
      <c r="D261" s="101">
        <f t="shared" si="41"/>
        <v>0</v>
      </c>
      <c r="E261" s="101">
        <f t="shared" si="41"/>
        <v>0</v>
      </c>
      <c r="F261" s="104"/>
      <c r="G261" s="102" t="s">
        <v>99</v>
      </c>
      <c r="H261" s="105"/>
      <c r="I261" s="102"/>
    </row>
    <row r="262" spans="1:9" ht="15" customHeight="1" thickBot="1" x14ac:dyDescent="0.35">
      <c r="A262" s="292"/>
      <c r="B262" s="298"/>
      <c r="C262" s="100">
        <f t="shared" si="41"/>
        <v>95.600000000000009</v>
      </c>
      <c r="D262" s="100">
        <f t="shared" si="41"/>
        <v>51.7</v>
      </c>
      <c r="E262" s="100">
        <f t="shared" si="41"/>
        <v>29.9</v>
      </c>
      <c r="F262" s="104"/>
      <c r="G262" s="102" t="s">
        <v>34</v>
      </c>
      <c r="H262" s="105"/>
      <c r="I262" s="102"/>
    </row>
    <row r="263" spans="1:9" ht="15" thickBot="1" x14ac:dyDescent="0.35">
      <c r="A263" s="292"/>
      <c r="B263" s="298"/>
      <c r="C263" s="100">
        <f t="shared" si="41"/>
        <v>0</v>
      </c>
      <c r="D263" s="100">
        <f t="shared" si="41"/>
        <v>0</v>
      </c>
      <c r="E263" s="100">
        <f t="shared" si="41"/>
        <v>0</v>
      </c>
      <c r="F263" s="104"/>
      <c r="G263" s="102" t="s">
        <v>100</v>
      </c>
      <c r="H263" s="105"/>
      <c r="I263" s="102"/>
    </row>
    <row r="264" spans="1:9" ht="15" thickBot="1" x14ac:dyDescent="0.35">
      <c r="A264" s="292"/>
      <c r="B264" s="298"/>
      <c r="C264" s="100">
        <f>C319*1</f>
        <v>23.5</v>
      </c>
      <c r="D264" s="100"/>
      <c r="E264" s="100"/>
      <c r="F264" s="104"/>
      <c r="G264" s="102" t="s">
        <v>662</v>
      </c>
      <c r="H264" s="105"/>
      <c r="I264" s="102"/>
    </row>
    <row r="265" spans="1:9" ht="15" thickBot="1" x14ac:dyDescent="0.35">
      <c r="A265" s="293"/>
      <c r="B265" s="299"/>
      <c r="C265" s="107">
        <f>SUM(C259:C264)</f>
        <v>154.60000000000002</v>
      </c>
      <c r="D265" s="107">
        <f t="shared" ref="D265:E265" si="42">SUM(D259:D264)</f>
        <v>56.6</v>
      </c>
      <c r="E265" s="107">
        <f t="shared" si="42"/>
        <v>29.9</v>
      </c>
      <c r="F265" s="108"/>
      <c r="G265" s="107" t="s">
        <v>38</v>
      </c>
      <c r="H265" s="109"/>
      <c r="I265" s="110"/>
    </row>
    <row r="266" spans="1:9" ht="15" thickBot="1" x14ac:dyDescent="0.35">
      <c r="A266" s="291"/>
      <c r="B266" s="294" t="s">
        <v>519</v>
      </c>
      <c r="C266" s="102"/>
      <c r="D266" s="102"/>
      <c r="E266" s="102"/>
      <c r="F266" s="104"/>
      <c r="G266" s="102" t="s">
        <v>33</v>
      </c>
      <c r="H266" s="103">
        <v>288724610</v>
      </c>
      <c r="I266" s="102">
        <v>0</v>
      </c>
    </row>
    <row r="267" spans="1:9" ht="15" thickBot="1" x14ac:dyDescent="0.35">
      <c r="A267" s="292"/>
      <c r="B267" s="295"/>
      <c r="C267" s="111">
        <v>8</v>
      </c>
      <c r="D267" s="102">
        <v>0</v>
      </c>
      <c r="E267" s="102"/>
      <c r="F267" s="104"/>
      <c r="G267" s="102" t="s">
        <v>36</v>
      </c>
      <c r="H267" s="105"/>
      <c r="I267" s="102"/>
    </row>
    <row r="268" spans="1:9" ht="15" customHeight="1" thickBot="1" x14ac:dyDescent="0.35">
      <c r="A268" s="292"/>
      <c r="B268" s="295"/>
      <c r="C268" s="102"/>
      <c r="D268" s="102"/>
      <c r="E268" s="102"/>
      <c r="F268" s="104"/>
      <c r="G268" s="102" t="s">
        <v>99</v>
      </c>
      <c r="H268" s="105"/>
      <c r="I268" s="102"/>
    </row>
    <row r="269" spans="1:9" ht="15" thickBot="1" x14ac:dyDescent="0.35">
      <c r="A269" s="292"/>
      <c r="B269" s="295"/>
      <c r="C269" s="102"/>
      <c r="D269" s="102"/>
      <c r="E269" s="111">
        <v>8</v>
      </c>
      <c r="F269" s="104"/>
      <c r="G269" s="102" t="s">
        <v>34</v>
      </c>
      <c r="H269" s="105"/>
      <c r="I269" s="102"/>
    </row>
    <row r="270" spans="1:9" ht="15" thickBot="1" x14ac:dyDescent="0.35">
      <c r="A270" s="292"/>
      <c r="B270" s="295"/>
      <c r="C270" s="102"/>
      <c r="D270" s="102"/>
      <c r="E270" s="102"/>
      <c r="F270" s="104"/>
      <c r="G270" s="102" t="s">
        <v>100</v>
      </c>
      <c r="H270" s="105"/>
      <c r="I270" s="102"/>
    </row>
    <row r="271" spans="1:9" ht="15" thickBot="1" x14ac:dyDescent="0.35">
      <c r="A271" s="293"/>
      <c r="B271" s="296"/>
      <c r="C271" s="112">
        <f>SUM(C266:C270)</f>
        <v>8</v>
      </c>
      <c r="D271" s="110">
        <f t="shared" ref="D271:E271" si="43">SUM(D266:D270)</f>
        <v>0</v>
      </c>
      <c r="E271" s="110">
        <f t="shared" si="43"/>
        <v>8</v>
      </c>
      <c r="F271" s="108"/>
      <c r="G271" s="107" t="s">
        <v>38</v>
      </c>
      <c r="H271" s="109"/>
      <c r="I271" s="110"/>
    </row>
    <row r="272" spans="1:9" ht="15" thickBot="1" x14ac:dyDescent="0.35">
      <c r="A272" s="291"/>
      <c r="B272" s="294" t="s">
        <v>520</v>
      </c>
      <c r="C272" s="102"/>
      <c r="D272" s="102"/>
      <c r="E272" s="102"/>
      <c r="F272" s="104"/>
      <c r="G272" s="102" t="s">
        <v>33</v>
      </c>
      <c r="H272" s="103">
        <v>288724610</v>
      </c>
      <c r="I272" s="102">
        <v>0</v>
      </c>
    </row>
    <row r="273" spans="1:10" ht="15" thickBot="1" x14ac:dyDescent="0.35">
      <c r="A273" s="292"/>
      <c r="B273" s="295"/>
      <c r="C273" s="102"/>
      <c r="D273" s="102"/>
      <c r="E273" s="102"/>
      <c r="F273" s="104"/>
      <c r="G273" s="102" t="s">
        <v>36</v>
      </c>
      <c r="H273" s="105"/>
      <c r="I273" s="102"/>
    </row>
    <row r="274" spans="1:10" ht="15" thickBot="1" x14ac:dyDescent="0.35">
      <c r="A274" s="292"/>
      <c r="B274" s="295"/>
      <c r="C274" s="102"/>
      <c r="D274" s="102"/>
      <c r="E274" s="102"/>
      <c r="F274" s="104"/>
      <c r="G274" s="102" t="s">
        <v>99</v>
      </c>
      <c r="H274" s="105"/>
      <c r="I274" s="102"/>
    </row>
    <row r="275" spans="1:10" ht="15" thickBot="1" x14ac:dyDescent="0.35">
      <c r="A275" s="292"/>
      <c r="B275" s="295"/>
      <c r="C275" s="111">
        <v>20</v>
      </c>
      <c r="D275" s="102">
        <v>0</v>
      </c>
      <c r="E275" s="102">
        <v>0</v>
      </c>
      <c r="F275" s="104"/>
      <c r="G275" s="102" t="s">
        <v>34</v>
      </c>
      <c r="H275" s="105"/>
      <c r="I275" s="102"/>
    </row>
    <row r="276" spans="1:10" ht="15" thickBot="1" x14ac:dyDescent="0.35">
      <c r="A276" s="292"/>
      <c r="B276" s="295"/>
      <c r="C276" s="102"/>
      <c r="D276" s="102"/>
      <c r="E276" s="102"/>
      <c r="F276" s="104"/>
      <c r="G276" s="102" t="s">
        <v>100</v>
      </c>
      <c r="H276" s="105"/>
      <c r="I276" s="102"/>
    </row>
    <row r="277" spans="1:10" ht="15" thickBot="1" x14ac:dyDescent="0.35">
      <c r="A277" s="293"/>
      <c r="B277" s="296"/>
      <c r="C277" s="112">
        <f>SUM(C272:C276)</f>
        <v>20</v>
      </c>
      <c r="D277" s="110">
        <f t="shared" ref="D277:E277" si="44">SUM(D272:D276)</f>
        <v>0</v>
      </c>
      <c r="E277" s="110">
        <f t="shared" si="44"/>
        <v>0</v>
      </c>
      <c r="F277" s="108"/>
      <c r="G277" s="107" t="s">
        <v>38</v>
      </c>
      <c r="H277" s="109"/>
      <c r="I277" s="110"/>
    </row>
    <row r="278" spans="1:10" ht="15" thickBot="1" x14ac:dyDescent="0.35">
      <c r="A278" s="291"/>
      <c r="B278" s="294" t="s">
        <v>521</v>
      </c>
      <c r="C278" s="66"/>
      <c r="D278" s="66"/>
      <c r="E278" s="66"/>
      <c r="F278" s="149"/>
      <c r="G278" s="66" t="s">
        <v>33</v>
      </c>
      <c r="H278" s="147">
        <v>288724610</v>
      </c>
      <c r="I278" s="66">
        <v>0</v>
      </c>
      <c r="J278" s="139"/>
    </row>
    <row r="279" spans="1:10" ht="15" thickBot="1" x14ac:dyDescent="0.35">
      <c r="A279" s="292"/>
      <c r="B279" s="295"/>
      <c r="C279" s="111">
        <v>0.7</v>
      </c>
      <c r="D279" s="102">
        <v>0</v>
      </c>
      <c r="E279" s="102">
        <v>0</v>
      </c>
      <c r="F279" s="104"/>
      <c r="G279" s="102" t="s">
        <v>36</v>
      </c>
      <c r="H279" s="105"/>
      <c r="I279" s="102"/>
      <c r="J279" s="139"/>
    </row>
    <row r="280" spans="1:10" ht="15" thickBot="1" x14ac:dyDescent="0.35">
      <c r="A280" s="292"/>
      <c r="B280" s="295"/>
      <c r="C280" s="102"/>
      <c r="D280" s="102"/>
      <c r="E280" s="102"/>
      <c r="F280" s="104"/>
      <c r="G280" s="102" t="s">
        <v>99</v>
      </c>
      <c r="H280" s="105"/>
      <c r="I280" s="102"/>
      <c r="J280" s="139"/>
    </row>
    <row r="281" spans="1:10" ht="15" customHeight="1" thickBot="1" x14ac:dyDescent="0.35">
      <c r="A281" s="292"/>
      <c r="B281" s="295"/>
      <c r="C281" s="111">
        <v>11.1</v>
      </c>
      <c r="D281" s="102">
        <v>0</v>
      </c>
      <c r="E281" s="102">
        <v>0</v>
      </c>
      <c r="F281" s="104"/>
      <c r="G281" s="102" t="s">
        <v>34</v>
      </c>
      <c r="H281" s="105"/>
      <c r="I281" s="102"/>
      <c r="J281" s="139"/>
    </row>
    <row r="282" spans="1:10" ht="15" thickBot="1" x14ac:dyDescent="0.35">
      <c r="A282" s="292"/>
      <c r="B282" s="295"/>
      <c r="C282" s="102"/>
      <c r="D282" s="102"/>
      <c r="E282" s="102"/>
      <c r="F282" s="104"/>
      <c r="G282" s="102" t="s">
        <v>100</v>
      </c>
      <c r="H282" s="105"/>
      <c r="I282" s="102"/>
      <c r="J282" s="139"/>
    </row>
    <row r="283" spans="1:10" ht="15" thickBot="1" x14ac:dyDescent="0.35">
      <c r="A283" s="293"/>
      <c r="B283" s="296"/>
      <c r="C283" s="112">
        <f>SUM(C278:C282)</f>
        <v>11.799999999999999</v>
      </c>
      <c r="D283" s="110">
        <f t="shared" ref="D283:E283" si="45">SUM(D278:D282)</f>
        <v>0</v>
      </c>
      <c r="E283" s="110">
        <f t="shared" si="45"/>
        <v>0</v>
      </c>
      <c r="F283" s="108"/>
      <c r="G283" s="107" t="s">
        <v>38</v>
      </c>
      <c r="H283" s="109"/>
      <c r="I283" s="110"/>
      <c r="J283" s="139"/>
    </row>
    <row r="284" spans="1:10" ht="15" thickBot="1" x14ac:dyDescent="0.35">
      <c r="A284" s="291"/>
      <c r="B284" s="294" t="s">
        <v>522</v>
      </c>
      <c r="C284" s="102"/>
      <c r="D284" s="102"/>
      <c r="E284" s="102"/>
      <c r="F284" s="104"/>
      <c r="G284" s="102" t="s">
        <v>33</v>
      </c>
      <c r="H284" s="103">
        <v>288724610</v>
      </c>
      <c r="I284" s="102">
        <v>0</v>
      </c>
      <c r="J284" s="139"/>
    </row>
    <row r="285" spans="1:10" ht="15" thickBot="1" x14ac:dyDescent="0.35">
      <c r="A285" s="292"/>
      <c r="B285" s="295"/>
      <c r="C285" s="102">
        <v>1.3</v>
      </c>
      <c r="D285" s="102">
        <v>0</v>
      </c>
      <c r="E285" s="102">
        <v>0</v>
      </c>
      <c r="F285" s="104"/>
      <c r="G285" s="102" t="s">
        <v>36</v>
      </c>
      <c r="H285" s="105"/>
      <c r="I285" s="102"/>
      <c r="J285" s="139"/>
    </row>
    <row r="286" spans="1:10" ht="15" thickBot="1" x14ac:dyDescent="0.35">
      <c r="A286" s="292"/>
      <c r="B286" s="295"/>
      <c r="C286" s="102"/>
      <c r="D286" s="102"/>
      <c r="E286" s="102"/>
      <c r="F286" s="104"/>
      <c r="G286" s="102" t="s">
        <v>99</v>
      </c>
      <c r="H286" s="105"/>
      <c r="I286" s="102"/>
      <c r="J286" s="139"/>
    </row>
    <row r="287" spans="1:10" ht="15" thickBot="1" x14ac:dyDescent="0.35">
      <c r="A287" s="292"/>
      <c r="B287" s="295"/>
      <c r="C287" s="102">
        <v>9.4</v>
      </c>
      <c r="D287" s="102">
        <v>0</v>
      </c>
      <c r="E287" s="102">
        <v>0</v>
      </c>
      <c r="F287" s="104"/>
      <c r="G287" s="102" t="s">
        <v>34</v>
      </c>
      <c r="H287" s="105"/>
      <c r="I287" s="102"/>
      <c r="J287" s="139"/>
    </row>
    <row r="288" spans="1:10" ht="15" thickBot="1" x14ac:dyDescent="0.35">
      <c r="A288" s="292"/>
      <c r="B288" s="295"/>
      <c r="C288" s="102"/>
      <c r="D288" s="102"/>
      <c r="E288" s="102"/>
      <c r="F288" s="104"/>
      <c r="G288" s="102" t="s">
        <v>100</v>
      </c>
      <c r="H288" s="105"/>
      <c r="I288" s="102"/>
      <c r="J288" s="139"/>
    </row>
    <row r="289" spans="1:10" ht="15" thickBot="1" x14ac:dyDescent="0.35">
      <c r="A289" s="293"/>
      <c r="B289" s="296"/>
      <c r="C289" s="110">
        <f>SUM(C284:C288)</f>
        <v>10.700000000000001</v>
      </c>
      <c r="D289" s="110">
        <f t="shared" ref="D289:E289" si="46">SUM(D284:D288)</f>
        <v>0</v>
      </c>
      <c r="E289" s="110">
        <f t="shared" si="46"/>
        <v>0</v>
      </c>
      <c r="F289" s="108"/>
      <c r="G289" s="107" t="s">
        <v>38</v>
      </c>
      <c r="H289" s="109"/>
      <c r="I289" s="110"/>
      <c r="J289" s="139"/>
    </row>
    <row r="290" spans="1:10" ht="15" customHeight="1" thickBot="1" x14ac:dyDescent="0.35">
      <c r="A290" s="300"/>
      <c r="B290" s="294" t="s">
        <v>523</v>
      </c>
      <c r="C290" s="102"/>
      <c r="D290" s="102"/>
      <c r="E290" s="102"/>
      <c r="F290" s="104"/>
      <c r="G290" s="102" t="s">
        <v>33</v>
      </c>
      <c r="H290" s="103">
        <v>288724610</v>
      </c>
      <c r="I290" s="102">
        <v>0</v>
      </c>
      <c r="J290" s="139"/>
    </row>
    <row r="291" spans="1:10" ht="15" thickBot="1" x14ac:dyDescent="0.35">
      <c r="A291" s="301"/>
      <c r="B291" s="295"/>
      <c r="C291" s="111">
        <v>0</v>
      </c>
      <c r="D291" s="102"/>
      <c r="E291" s="102"/>
      <c r="F291" s="104"/>
      <c r="G291" s="102" t="s">
        <v>36</v>
      </c>
      <c r="H291" s="105"/>
      <c r="I291" s="102"/>
      <c r="J291" s="139"/>
    </row>
    <row r="292" spans="1:10" ht="15" thickBot="1" x14ac:dyDescent="0.35">
      <c r="A292" s="301"/>
      <c r="B292" s="295"/>
      <c r="C292" s="102"/>
      <c r="D292" s="102"/>
      <c r="E292" s="102"/>
      <c r="F292" s="104"/>
      <c r="G292" s="102" t="s">
        <v>99</v>
      </c>
      <c r="H292" s="105"/>
      <c r="I292" s="102"/>
      <c r="J292" s="139"/>
    </row>
    <row r="293" spans="1:10" ht="15" thickBot="1" x14ac:dyDescent="0.35">
      <c r="A293" s="301"/>
      <c r="B293" s="295"/>
      <c r="C293" s="102"/>
      <c r="D293" s="111">
        <v>17</v>
      </c>
      <c r="E293" s="102"/>
      <c r="F293" s="104"/>
      <c r="G293" s="102" t="s">
        <v>34</v>
      </c>
      <c r="H293" s="105"/>
      <c r="I293" s="102"/>
      <c r="J293" s="139"/>
    </row>
    <row r="294" spans="1:10" ht="15" thickBot="1" x14ac:dyDescent="0.35">
      <c r="A294" s="301"/>
      <c r="B294" s="295"/>
      <c r="C294" s="102"/>
      <c r="D294" s="102"/>
      <c r="E294" s="102"/>
      <c r="F294" s="104"/>
      <c r="G294" s="102" t="s">
        <v>100</v>
      </c>
      <c r="H294" s="105"/>
      <c r="I294" s="102"/>
    </row>
    <row r="295" spans="1:10" ht="15" thickBot="1" x14ac:dyDescent="0.35">
      <c r="A295" s="302"/>
      <c r="B295" s="296"/>
      <c r="C295" s="110">
        <f>SUM(C290:C294)</f>
        <v>0</v>
      </c>
      <c r="D295" s="110">
        <f t="shared" ref="D295:E295" si="47">SUM(D290:D294)</f>
        <v>17</v>
      </c>
      <c r="E295" s="110">
        <f t="shared" si="47"/>
        <v>0</v>
      </c>
      <c r="F295" s="108"/>
      <c r="G295" s="107" t="s">
        <v>38</v>
      </c>
      <c r="H295" s="109"/>
      <c r="I295" s="110"/>
    </row>
    <row r="296" spans="1:10" ht="15" customHeight="1" thickBot="1" x14ac:dyDescent="0.35">
      <c r="A296" s="291"/>
      <c r="B296" s="294" t="s">
        <v>616</v>
      </c>
      <c r="C296" s="102">
        <v>4.9000000000000004</v>
      </c>
      <c r="D296" s="102">
        <v>4.9000000000000004</v>
      </c>
      <c r="E296" s="102"/>
      <c r="F296" s="104"/>
      <c r="G296" s="102" t="s">
        <v>33</v>
      </c>
      <c r="H296" s="103">
        <v>288724610</v>
      </c>
      <c r="I296" s="102">
        <v>0</v>
      </c>
    </row>
    <row r="297" spans="1:10" ht="15" thickBot="1" x14ac:dyDescent="0.35">
      <c r="A297" s="292"/>
      <c r="B297" s="295"/>
      <c r="C297" s="102">
        <v>0.1</v>
      </c>
      <c r="D297" s="102"/>
      <c r="E297" s="102"/>
      <c r="F297" s="104"/>
      <c r="G297" s="102" t="s">
        <v>36</v>
      </c>
      <c r="H297" s="105"/>
      <c r="I297" s="102"/>
    </row>
    <row r="298" spans="1:10" ht="15" thickBot="1" x14ac:dyDescent="0.35">
      <c r="A298" s="292"/>
      <c r="B298" s="295"/>
      <c r="C298" s="102"/>
      <c r="D298" s="102"/>
      <c r="E298" s="102"/>
      <c r="F298" s="104"/>
      <c r="G298" s="102" t="s">
        <v>99</v>
      </c>
      <c r="H298" s="105"/>
      <c r="I298" s="102"/>
    </row>
    <row r="299" spans="1:10" ht="13.2" customHeight="1" thickBot="1" x14ac:dyDescent="0.35">
      <c r="A299" s="292"/>
      <c r="B299" s="295"/>
      <c r="C299" s="102">
        <v>42.8</v>
      </c>
      <c r="D299" s="102">
        <v>29.7</v>
      </c>
      <c r="E299" s="102">
        <v>14.9</v>
      </c>
      <c r="F299" s="104"/>
      <c r="G299" s="102" t="s">
        <v>34</v>
      </c>
      <c r="H299" s="105"/>
      <c r="I299" s="102"/>
      <c r="J299" s="161"/>
    </row>
    <row r="300" spans="1:10" ht="13.8" customHeight="1" thickBot="1" x14ac:dyDescent="0.35">
      <c r="A300" s="292"/>
      <c r="B300" s="295"/>
      <c r="C300" s="102"/>
      <c r="D300" s="102"/>
      <c r="E300" s="102"/>
      <c r="F300" s="104"/>
      <c r="G300" s="102" t="s">
        <v>100</v>
      </c>
      <c r="H300" s="105"/>
      <c r="I300" s="102"/>
    </row>
    <row r="301" spans="1:10" ht="15" thickBot="1" x14ac:dyDescent="0.35">
      <c r="A301" s="293"/>
      <c r="B301" s="296"/>
      <c r="C301" s="110">
        <f>SUM(C296:C300)</f>
        <v>47.8</v>
      </c>
      <c r="D301" s="110">
        <f t="shared" ref="D301:E301" si="48">SUM(D296:D300)</f>
        <v>34.6</v>
      </c>
      <c r="E301" s="110">
        <f t="shared" si="48"/>
        <v>14.9</v>
      </c>
      <c r="F301" s="108"/>
      <c r="G301" s="107" t="s">
        <v>38</v>
      </c>
      <c r="H301" s="109"/>
      <c r="I301" s="110"/>
    </row>
    <row r="302" spans="1:10" ht="10.8" customHeight="1" thickBot="1" x14ac:dyDescent="0.35">
      <c r="A302" s="291"/>
      <c r="B302" s="294" t="s">
        <v>617</v>
      </c>
      <c r="C302" s="102"/>
      <c r="D302" s="102"/>
      <c r="E302" s="102"/>
      <c r="F302" s="104"/>
      <c r="G302" s="102" t="s">
        <v>33</v>
      </c>
      <c r="H302" s="103">
        <v>288724610</v>
      </c>
      <c r="I302" s="102">
        <v>0</v>
      </c>
    </row>
    <row r="303" spans="1:10" ht="15" thickBot="1" x14ac:dyDescent="0.35">
      <c r="A303" s="292"/>
      <c r="B303" s="295"/>
      <c r="C303" s="102">
        <v>18.5</v>
      </c>
      <c r="D303" s="102">
        <v>0</v>
      </c>
      <c r="E303" s="102">
        <v>0</v>
      </c>
      <c r="F303" s="104"/>
      <c r="G303" s="102" t="s">
        <v>36</v>
      </c>
      <c r="H303" s="105"/>
      <c r="I303" s="102"/>
    </row>
    <row r="304" spans="1:10" ht="15" thickBot="1" x14ac:dyDescent="0.35">
      <c r="A304" s="292"/>
      <c r="B304" s="295"/>
      <c r="C304" s="102"/>
      <c r="D304" s="102"/>
      <c r="E304" s="102"/>
      <c r="F304" s="104"/>
      <c r="G304" s="102" t="s">
        <v>99</v>
      </c>
      <c r="H304" s="105"/>
      <c r="I304" s="102"/>
    </row>
    <row r="305" spans="1:10" ht="15" thickBot="1" x14ac:dyDescent="0.35">
      <c r="A305" s="292"/>
      <c r="B305" s="295"/>
      <c r="C305" s="102">
        <v>9.9</v>
      </c>
      <c r="D305" s="111">
        <v>5</v>
      </c>
      <c r="E305" s="111">
        <v>5</v>
      </c>
      <c r="F305" s="104"/>
      <c r="G305" s="102" t="s">
        <v>34</v>
      </c>
      <c r="H305" s="105"/>
      <c r="I305" s="102"/>
    </row>
    <row r="306" spans="1:10" ht="15" thickBot="1" x14ac:dyDescent="0.35">
      <c r="A306" s="292"/>
      <c r="B306" s="295"/>
      <c r="C306" s="102"/>
      <c r="D306" s="102"/>
      <c r="E306" s="102"/>
      <c r="F306" s="104"/>
      <c r="G306" s="102" t="s">
        <v>100</v>
      </c>
      <c r="H306" s="105"/>
      <c r="I306" s="102"/>
    </row>
    <row r="307" spans="1:10" ht="15" customHeight="1" thickBot="1" x14ac:dyDescent="0.35">
      <c r="A307" s="293"/>
      <c r="B307" s="296"/>
      <c r="C307" s="112">
        <f>SUM(C302:C306)</f>
        <v>28.4</v>
      </c>
      <c r="D307" s="112">
        <f t="shared" ref="D307:E307" si="49">SUM(D302:D306)</f>
        <v>5</v>
      </c>
      <c r="E307" s="112">
        <f t="shared" si="49"/>
        <v>5</v>
      </c>
      <c r="F307" s="108"/>
      <c r="G307" s="107" t="s">
        <v>38</v>
      </c>
      <c r="H307" s="109"/>
      <c r="I307" s="110"/>
    </row>
    <row r="308" spans="1:10" ht="15" customHeight="1" thickBot="1" x14ac:dyDescent="0.35">
      <c r="A308" s="292"/>
      <c r="B308" s="294" t="s">
        <v>618</v>
      </c>
      <c r="C308" s="102"/>
      <c r="D308" s="102"/>
      <c r="E308" s="102"/>
      <c r="F308" s="53"/>
      <c r="G308" s="102" t="s">
        <v>33</v>
      </c>
      <c r="H308" s="103">
        <v>288724610</v>
      </c>
      <c r="I308" s="102">
        <v>0</v>
      </c>
    </row>
    <row r="309" spans="1:10" ht="15" customHeight="1" thickBot="1" x14ac:dyDescent="0.35">
      <c r="A309" s="292"/>
      <c r="B309" s="295"/>
      <c r="C309" s="111">
        <v>2</v>
      </c>
      <c r="D309" s="102">
        <v>0</v>
      </c>
      <c r="E309" s="102">
        <v>0</v>
      </c>
      <c r="F309" s="104"/>
      <c r="G309" s="102" t="s">
        <v>36</v>
      </c>
      <c r="H309" s="105"/>
      <c r="I309" s="102"/>
    </row>
    <row r="310" spans="1:10" ht="15" customHeight="1" thickBot="1" x14ac:dyDescent="0.35">
      <c r="A310" s="292"/>
      <c r="B310" s="295"/>
      <c r="C310" s="102"/>
      <c r="D310" s="102"/>
      <c r="E310" s="102"/>
      <c r="F310" s="104"/>
      <c r="G310" s="102" t="s">
        <v>99</v>
      </c>
      <c r="H310" s="105"/>
      <c r="I310" s="102"/>
    </row>
    <row r="311" spans="1:10" ht="15" customHeight="1" thickBot="1" x14ac:dyDescent="0.35">
      <c r="A311" s="292"/>
      <c r="B311" s="295"/>
      <c r="C311" s="102">
        <v>0</v>
      </c>
      <c r="D311" s="102">
        <v>0</v>
      </c>
      <c r="E311" s="111">
        <v>2</v>
      </c>
      <c r="F311" s="104"/>
      <c r="G311" s="102" t="s">
        <v>34</v>
      </c>
      <c r="H311" s="105"/>
      <c r="I311" s="102"/>
    </row>
    <row r="312" spans="1:10" ht="15" customHeight="1" thickBot="1" x14ac:dyDescent="0.35">
      <c r="A312" s="292"/>
      <c r="B312" s="295"/>
      <c r="C312" s="111"/>
      <c r="D312" s="111"/>
      <c r="E312" s="111"/>
      <c r="F312" s="104"/>
      <c r="G312" s="102" t="s">
        <v>100</v>
      </c>
      <c r="H312" s="105"/>
      <c r="I312" s="102"/>
    </row>
    <row r="313" spans="1:10" ht="15" customHeight="1" thickBot="1" x14ac:dyDescent="0.35">
      <c r="A313" s="293"/>
      <c r="B313" s="296"/>
      <c r="C313" s="112">
        <f>SUM(C308:C312)</f>
        <v>2</v>
      </c>
      <c r="D313" s="112">
        <f t="shared" ref="D313:E313" si="50">SUM(D308:D312)</f>
        <v>0</v>
      </c>
      <c r="E313" s="112">
        <f t="shared" si="50"/>
        <v>2</v>
      </c>
      <c r="F313" s="108"/>
      <c r="G313" s="107" t="s">
        <v>38</v>
      </c>
      <c r="H313" s="109"/>
      <c r="I313" s="110"/>
    </row>
    <row r="314" spans="1:10" ht="15" customHeight="1" thickBot="1" x14ac:dyDescent="0.35">
      <c r="A314" s="292"/>
      <c r="B314" s="294" t="s">
        <v>654</v>
      </c>
      <c r="C314" s="102"/>
      <c r="D314" s="102"/>
      <c r="E314" s="102"/>
      <c r="F314" s="53"/>
      <c r="G314" s="102" t="s">
        <v>33</v>
      </c>
      <c r="H314" s="103">
        <v>288724610</v>
      </c>
      <c r="I314" s="102">
        <v>0</v>
      </c>
    </row>
    <row r="315" spans="1:10" ht="15" customHeight="1" thickBot="1" x14ac:dyDescent="0.35">
      <c r="A315" s="292"/>
      <c r="B315" s="295"/>
      <c r="C315" s="111"/>
      <c r="D315" s="102"/>
      <c r="E315" s="102"/>
      <c r="F315" s="104"/>
      <c r="G315" s="102" t="s">
        <v>36</v>
      </c>
      <c r="H315" s="105"/>
      <c r="I315" s="102"/>
    </row>
    <row r="316" spans="1:10" ht="15" customHeight="1" thickBot="1" x14ac:dyDescent="0.35">
      <c r="A316" s="292"/>
      <c r="B316" s="295"/>
      <c r="C316" s="102"/>
      <c r="D316" s="102"/>
      <c r="E316" s="102"/>
      <c r="F316" s="104"/>
      <c r="G316" s="102" t="s">
        <v>99</v>
      </c>
      <c r="H316" s="105"/>
      <c r="I316" s="102"/>
    </row>
    <row r="317" spans="1:10" ht="15" customHeight="1" thickBot="1" x14ac:dyDescent="0.35">
      <c r="A317" s="292"/>
      <c r="B317" s="295"/>
      <c r="C317" s="102"/>
      <c r="D317" s="102"/>
      <c r="E317" s="111"/>
      <c r="F317" s="104"/>
      <c r="G317" s="102" t="s">
        <v>34</v>
      </c>
      <c r="H317" s="105"/>
      <c r="I317" s="102"/>
    </row>
    <row r="318" spans="1:10" ht="15" customHeight="1" thickBot="1" x14ac:dyDescent="0.35">
      <c r="A318" s="292"/>
      <c r="B318" s="295"/>
      <c r="C318" s="111"/>
      <c r="D318" s="111"/>
      <c r="E318" s="111"/>
      <c r="F318" s="104"/>
      <c r="G318" s="102" t="s">
        <v>100</v>
      </c>
      <c r="H318" s="105"/>
      <c r="I318" s="102"/>
    </row>
    <row r="319" spans="1:10" ht="15" customHeight="1" thickBot="1" x14ac:dyDescent="0.35">
      <c r="A319" s="292"/>
      <c r="B319" s="295"/>
      <c r="C319" s="111">
        <v>23.5</v>
      </c>
      <c r="D319" s="111"/>
      <c r="E319" s="111"/>
      <c r="F319" s="104"/>
      <c r="G319" s="102" t="s">
        <v>662</v>
      </c>
      <c r="H319" s="105"/>
      <c r="I319" s="102"/>
      <c r="J319" s="161"/>
    </row>
    <row r="320" spans="1:10" ht="15" customHeight="1" thickBot="1" x14ac:dyDescent="0.35">
      <c r="A320" s="293"/>
      <c r="B320" s="296"/>
      <c r="C320" s="112">
        <f>SUM(C314:C319)</f>
        <v>23.5</v>
      </c>
      <c r="D320" s="112">
        <f>SUM(D314:D319)</f>
        <v>0</v>
      </c>
      <c r="E320" s="112">
        <f>SUM(E314:E319)</f>
        <v>0</v>
      </c>
      <c r="F320" s="108"/>
      <c r="G320" s="107" t="s">
        <v>38</v>
      </c>
      <c r="H320" s="109"/>
      <c r="I320" s="110"/>
    </row>
    <row r="321" spans="1:9" ht="15" customHeight="1" thickBot="1" x14ac:dyDescent="0.35">
      <c r="A321" s="292"/>
      <c r="B321" s="294" t="s">
        <v>655</v>
      </c>
      <c r="C321" s="102"/>
      <c r="D321" s="102"/>
      <c r="E321" s="102"/>
      <c r="F321" s="53"/>
      <c r="G321" s="102" t="s">
        <v>33</v>
      </c>
      <c r="H321" s="103">
        <v>288724610</v>
      </c>
      <c r="I321" s="102">
        <v>0</v>
      </c>
    </row>
    <row r="322" spans="1:9" ht="15" customHeight="1" thickBot="1" x14ac:dyDescent="0.35">
      <c r="A322" s="292"/>
      <c r="B322" s="295"/>
      <c r="C322" s="111"/>
      <c r="D322" s="102"/>
      <c r="E322" s="102"/>
      <c r="F322" s="104"/>
      <c r="G322" s="102" t="s">
        <v>36</v>
      </c>
      <c r="H322" s="105"/>
      <c r="I322" s="102"/>
    </row>
    <row r="323" spans="1:9" ht="15" customHeight="1" thickBot="1" x14ac:dyDescent="0.35">
      <c r="A323" s="292"/>
      <c r="B323" s="295"/>
      <c r="C323" s="102"/>
      <c r="D323" s="102"/>
      <c r="E323" s="102"/>
      <c r="F323" s="104"/>
      <c r="G323" s="102" t="s">
        <v>99</v>
      </c>
      <c r="H323" s="105"/>
      <c r="I323" s="102"/>
    </row>
    <row r="324" spans="1:9" ht="15" customHeight="1" thickBot="1" x14ac:dyDescent="0.35">
      <c r="A324" s="292"/>
      <c r="B324" s="295"/>
      <c r="C324" s="102">
        <v>2.4</v>
      </c>
      <c r="D324" s="102"/>
      <c r="E324" s="111"/>
      <c r="F324" s="104"/>
      <c r="G324" s="102" t="s">
        <v>34</v>
      </c>
      <c r="H324" s="105"/>
      <c r="I324" s="102"/>
    </row>
    <row r="325" spans="1:9" ht="15" customHeight="1" thickBot="1" x14ac:dyDescent="0.35">
      <c r="A325" s="292"/>
      <c r="B325" s="295"/>
      <c r="C325" s="111"/>
      <c r="D325" s="111"/>
      <c r="E325" s="111"/>
      <c r="F325" s="104"/>
      <c r="G325" s="102" t="s">
        <v>100</v>
      </c>
      <c r="H325" s="105"/>
      <c r="I325" s="102"/>
    </row>
    <row r="326" spans="1:9" ht="15" customHeight="1" thickBot="1" x14ac:dyDescent="0.35">
      <c r="A326" s="293"/>
      <c r="B326" s="296"/>
      <c r="C326" s="112">
        <f>SUM(C321:C325)</f>
        <v>2.4</v>
      </c>
      <c r="D326" s="112">
        <f t="shared" ref="D326:E326" si="51">SUM(D321:D325)</f>
        <v>0</v>
      </c>
      <c r="E326" s="112">
        <f t="shared" si="51"/>
        <v>0</v>
      </c>
      <c r="F326" s="108"/>
      <c r="G326" s="107" t="s">
        <v>38</v>
      </c>
      <c r="H326" s="109"/>
      <c r="I326" s="110"/>
    </row>
    <row r="327" spans="1:9" ht="15" customHeight="1" thickBot="1" x14ac:dyDescent="0.35">
      <c r="A327" s="106"/>
      <c r="B327" s="113" t="s">
        <v>152</v>
      </c>
      <c r="C327" s="114"/>
      <c r="D327" s="114"/>
      <c r="E327" s="114"/>
      <c r="F327" s="114"/>
      <c r="G327" s="101"/>
      <c r="H327" s="103"/>
      <c r="I327" s="103"/>
    </row>
    <row r="328" spans="1:9" ht="28.2" customHeight="1" thickBot="1" x14ac:dyDescent="0.35">
      <c r="A328" s="151" t="s">
        <v>153</v>
      </c>
      <c r="B328" s="152" t="s">
        <v>158</v>
      </c>
      <c r="C328" s="153"/>
      <c r="D328" s="153"/>
      <c r="E328" s="153"/>
      <c r="F328" s="154" t="s">
        <v>157</v>
      </c>
      <c r="G328" s="152"/>
      <c r="H328" s="153"/>
      <c r="I328" s="153"/>
    </row>
    <row r="329" spans="1:9" ht="34.200000000000003" customHeight="1" thickBot="1" x14ac:dyDescent="0.35">
      <c r="A329" s="96" t="s">
        <v>154</v>
      </c>
      <c r="B329" s="97" t="s">
        <v>160</v>
      </c>
      <c r="C329" s="98"/>
      <c r="D329" s="98"/>
      <c r="E329" s="98"/>
      <c r="F329" s="99" t="s">
        <v>159</v>
      </c>
      <c r="G329" s="97"/>
      <c r="H329" s="98"/>
      <c r="I329" s="98"/>
    </row>
    <row r="330" spans="1:9" ht="15" customHeight="1" thickBot="1" x14ac:dyDescent="0.35">
      <c r="A330" s="292" t="s">
        <v>155</v>
      </c>
      <c r="B330" s="297" t="s">
        <v>524</v>
      </c>
      <c r="C330" s="100">
        <f t="shared" ref="C330:E334" si="52">C337+C343+C375</f>
        <v>30</v>
      </c>
      <c r="D330" s="101">
        <f t="shared" si="52"/>
        <v>46</v>
      </c>
      <c r="E330" s="101">
        <f t="shared" si="52"/>
        <v>54</v>
      </c>
      <c r="F330" s="53" t="s">
        <v>388</v>
      </c>
      <c r="G330" s="102" t="s">
        <v>33</v>
      </c>
      <c r="H330" s="103">
        <v>288724610</v>
      </c>
      <c r="I330" s="102">
        <v>0</v>
      </c>
    </row>
    <row r="331" spans="1:9" ht="15" customHeight="1" thickBot="1" x14ac:dyDescent="0.35">
      <c r="A331" s="292"/>
      <c r="B331" s="298"/>
      <c r="C331" s="100">
        <f t="shared" si="52"/>
        <v>398.5</v>
      </c>
      <c r="D331" s="101">
        <f t="shared" si="52"/>
        <v>0</v>
      </c>
      <c r="E331" s="101">
        <f t="shared" si="52"/>
        <v>0</v>
      </c>
      <c r="F331" s="104"/>
      <c r="G331" s="102" t="s">
        <v>36</v>
      </c>
      <c r="H331" s="105"/>
      <c r="I331" s="102"/>
    </row>
    <row r="332" spans="1:9" ht="15" customHeight="1" thickBot="1" x14ac:dyDescent="0.35">
      <c r="A332" s="292"/>
      <c r="B332" s="298"/>
      <c r="C332" s="101">
        <f t="shared" si="52"/>
        <v>0</v>
      </c>
      <c r="D332" s="101">
        <f t="shared" si="52"/>
        <v>0</v>
      </c>
      <c r="E332" s="101">
        <f t="shared" si="52"/>
        <v>0</v>
      </c>
      <c r="F332" s="104"/>
      <c r="G332" s="102" t="s">
        <v>99</v>
      </c>
      <c r="H332" s="105"/>
      <c r="I332" s="102"/>
    </row>
    <row r="333" spans="1:9" ht="15" thickBot="1" x14ac:dyDescent="0.35">
      <c r="A333" s="292"/>
      <c r="B333" s="298"/>
      <c r="C333" s="101">
        <f t="shared" si="52"/>
        <v>22.7</v>
      </c>
      <c r="D333" s="101">
        <f t="shared" si="52"/>
        <v>82.7</v>
      </c>
      <c r="E333" s="101">
        <f t="shared" si="52"/>
        <v>38.5</v>
      </c>
      <c r="F333" s="104"/>
      <c r="G333" s="102" t="s">
        <v>34</v>
      </c>
      <c r="H333" s="105"/>
      <c r="I333" s="102"/>
    </row>
    <row r="334" spans="1:9" ht="15" thickBot="1" x14ac:dyDescent="0.35">
      <c r="A334" s="292"/>
      <c r="B334" s="298"/>
      <c r="C334" s="101">
        <f t="shared" si="52"/>
        <v>0</v>
      </c>
      <c r="D334" s="101">
        <f t="shared" si="52"/>
        <v>0</v>
      </c>
      <c r="E334" s="101">
        <f t="shared" si="52"/>
        <v>0</v>
      </c>
      <c r="F334" s="104"/>
      <c r="G334" s="102" t="s">
        <v>100</v>
      </c>
      <c r="H334" s="105"/>
      <c r="I334" s="102"/>
    </row>
    <row r="335" spans="1:9" ht="15" thickBot="1" x14ac:dyDescent="0.35">
      <c r="A335" s="292"/>
      <c r="B335" s="298"/>
      <c r="C335" s="242">
        <f>C354+C367</f>
        <v>80.599999999999994</v>
      </c>
      <c r="D335" s="243">
        <f>D354+D367</f>
        <v>0</v>
      </c>
      <c r="E335" s="243">
        <f t="shared" ref="E335" si="53">E354+E367</f>
        <v>0</v>
      </c>
      <c r="F335" s="104"/>
      <c r="G335" s="226" t="s">
        <v>662</v>
      </c>
      <c r="H335" s="105"/>
      <c r="I335" s="102"/>
    </row>
    <row r="336" spans="1:9" ht="15" thickBot="1" x14ac:dyDescent="0.35">
      <c r="A336" s="293"/>
      <c r="B336" s="299"/>
      <c r="C336" s="116">
        <f>SUM(C330:C335)</f>
        <v>531.79999999999995</v>
      </c>
      <c r="D336" s="116">
        <f t="shared" ref="D336:E336" si="54">SUM(D330:D335)</f>
        <v>128.69999999999999</v>
      </c>
      <c r="E336" s="116">
        <f t="shared" si="54"/>
        <v>92.5</v>
      </c>
      <c r="F336" s="108"/>
      <c r="G336" s="107" t="s">
        <v>38</v>
      </c>
      <c r="H336" s="109"/>
      <c r="I336" s="110"/>
    </row>
    <row r="337" spans="1:10" ht="15" customHeight="1" thickBot="1" x14ac:dyDescent="0.35">
      <c r="A337" s="291"/>
      <c r="B337" s="294" t="s">
        <v>525</v>
      </c>
      <c r="C337" s="102"/>
      <c r="D337" s="102"/>
      <c r="E337" s="102"/>
      <c r="F337" s="104"/>
      <c r="G337" s="102" t="s">
        <v>33</v>
      </c>
      <c r="H337" s="103">
        <v>288724610</v>
      </c>
      <c r="I337" s="102">
        <v>0</v>
      </c>
    </row>
    <row r="338" spans="1:10" ht="15" thickBot="1" x14ac:dyDescent="0.35">
      <c r="A338" s="292"/>
      <c r="B338" s="295"/>
      <c r="C338" s="111">
        <v>0</v>
      </c>
      <c r="D338" s="102">
        <v>0</v>
      </c>
      <c r="E338" s="102">
        <v>0</v>
      </c>
      <c r="F338" s="104"/>
      <c r="G338" s="102" t="s">
        <v>36</v>
      </c>
      <c r="H338" s="105"/>
      <c r="I338" s="102"/>
      <c r="J338" s="161"/>
    </row>
    <row r="339" spans="1:10" ht="15" thickBot="1" x14ac:dyDescent="0.35">
      <c r="A339" s="292"/>
      <c r="B339" s="295"/>
      <c r="C339" s="102"/>
      <c r="D339" s="102"/>
      <c r="E339" s="102"/>
      <c r="F339" s="104"/>
      <c r="G339" s="102" t="s">
        <v>99</v>
      </c>
      <c r="H339" s="105"/>
      <c r="I339" s="102"/>
    </row>
    <row r="340" spans="1:10" ht="15" thickBot="1" x14ac:dyDescent="0.35">
      <c r="A340" s="292"/>
      <c r="B340" s="295"/>
      <c r="C340" s="102">
        <v>0</v>
      </c>
      <c r="D340" s="102">
        <v>0</v>
      </c>
      <c r="E340" s="102">
        <v>0</v>
      </c>
      <c r="F340" s="104"/>
      <c r="G340" s="102" t="s">
        <v>34</v>
      </c>
      <c r="H340" s="105"/>
      <c r="I340" s="102"/>
    </row>
    <row r="341" spans="1:10" ht="15" customHeight="1" thickBot="1" x14ac:dyDescent="0.35">
      <c r="A341" s="292"/>
      <c r="B341" s="295"/>
      <c r="C341" s="102"/>
      <c r="D341" s="102"/>
      <c r="E341" s="102"/>
      <c r="F341" s="104"/>
      <c r="G341" s="102" t="s">
        <v>100</v>
      </c>
      <c r="H341" s="105"/>
      <c r="I341" s="102"/>
    </row>
    <row r="342" spans="1:10" ht="15" thickBot="1" x14ac:dyDescent="0.35">
      <c r="A342" s="293"/>
      <c r="B342" s="296"/>
      <c r="C342" s="112">
        <f>SUM(C337:C341)</f>
        <v>0</v>
      </c>
      <c r="D342" s="112">
        <f t="shared" ref="D342:E342" si="55">SUM(D337:D341)</f>
        <v>0</v>
      </c>
      <c r="E342" s="112">
        <f t="shared" si="55"/>
        <v>0</v>
      </c>
      <c r="F342" s="108"/>
      <c r="G342" s="107" t="s">
        <v>38</v>
      </c>
      <c r="H342" s="109"/>
      <c r="I342" s="110"/>
    </row>
    <row r="343" spans="1:10" ht="15" customHeight="1" thickBot="1" x14ac:dyDescent="0.35">
      <c r="A343" s="291"/>
      <c r="B343" s="294" t="s">
        <v>649</v>
      </c>
      <c r="C343" s="102"/>
      <c r="D343" s="102"/>
      <c r="E343" s="102"/>
      <c r="F343" s="104"/>
      <c r="G343" s="102" t="s">
        <v>33</v>
      </c>
      <c r="H343" s="103">
        <v>288724610</v>
      </c>
      <c r="I343" s="102">
        <v>0</v>
      </c>
    </row>
    <row r="344" spans="1:10" ht="15" thickBot="1" x14ac:dyDescent="0.35">
      <c r="A344" s="292"/>
      <c r="B344" s="295"/>
      <c r="C344" s="111">
        <v>320</v>
      </c>
      <c r="D344" s="102"/>
      <c r="E344" s="102"/>
      <c r="F344" s="104"/>
      <c r="G344" s="102" t="s">
        <v>36</v>
      </c>
      <c r="H344" s="105"/>
      <c r="I344" s="102"/>
      <c r="J344" s="161"/>
    </row>
    <row r="345" spans="1:10" ht="15" thickBot="1" x14ac:dyDescent="0.35">
      <c r="A345" s="292"/>
      <c r="B345" s="295"/>
      <c r="C345" s="102"/>
      <c r="D345" s="102"/>
      <c r="E345" s="102"/>
      <c r="F345" s="104"/>
      <c r="G345" s="102" t="s">
        <v>99</v>
      </c>
      <c r="H345" s="105"/>
      <c r="I345" s="102"/>
    </row>
    <row r="346" spans="1:10" ht="12.6" customHeight="1" thickBot="1" x14ac:dyDescent="0.35">
      <c r="A346" s="292"/>
      <c r="B346" s="295"/>
      <c r="C346" s="102"/>
      <c r="D346" s="102"/>
      <c r="E346" s="102"/>
      <c r="F346" s="104"/>
      <c r="G346" s="102" t="s">
        <v>34</v>
      </c>
      <c r="H346" s="105"/>
      <c r="I346" s="102"/>
    </row>
    <row r="347" spans="1:10" ht="15" thickBot="1" x14ac:dyDescent="0.35">
      <c r="A347" s="292"/>
      <c r="B347" s="295"/>
      <c r="C347" s="102"/>
      <c r="D347" s="102"/>
      <c r="E347" s="102"/>
      <c r="F347" s="104"/>
      <c r="G347" s="102" t="s">
        <v>100</v>
      </c>
      <c r="H347" s="105"/>
      <c r="I347" s="102"/>
    </row>
    <row r="348" spans="1:10" ht="15" thickBot="1" x14ac:dyDescent="0.35">
      <c r="A348" s="293"/>
      <c r="B348" s="296"/>
      <c r="C348" s="110">
        <f>SUM(C343:C347)</f>
        <v>320</v>
      </c>
      <c r="D348" s="110">
        <f t="shared" ref="D348:E348" si="56">SUM(D343:D347)</f>
        <v>0</v>
      </c>
      <c r="E348" s="110">
        <f t="shared" si="56"/>
        <v>0</v>
      </c>
      <c r="F348" s="108"/>
      <c r="G348" s="107" t="s">
        <v>38</v>
      </c>
      <c r="H348" s="109"/>
      <c r="I348" s="110"/>
    </row>
    <row r="349" spans="1:10" ht="15" customHeight="1" thickBot="1" x14ac:dyDescent="0.35">
      <c r="A349" s="291"/>
      <c r="B349" s="294" t="s">
        <v>650</v>
      </c>
      <c r="C349" s="102"/>
      <c r="D349" s="102"/>
      <c r="E349" s="102"/>
      <c r="F349" s="104"/>
      <c r="G349" s="102" t="s">
        <v>33</v>
      </c>
      <c r="H349" s="103">
        <v>288724610</v>
      </c>
      <c r="I349" s="102">
        <v>0</v>
      </c>
      <c r="J349" s="161"/>
    </row>
    <row r="350" spans="1:10" ht="15" thickBot="1" x14ac:dyDescent="0.35">
      <c r="A350" s="292"/>
      <c r="B350" s="295"/>
      <c r="C350" s="102"/>
      <c r="D350" s="102"/>
      <c r="E350" s="102"/>
      <c r="F350" s="104"/>
      <c r="G350" s="102" t="s">
        <v>36</v>
      </c>
      <c r="H350" s="105"/>
      <c r="I350" s="102"/>
    </row>
    <row r="351" spans="1:10" ht="15" thickBot="1" x14ac:dyDescent="0.35">
      <c r="A351" s="292"/>
      <c r="B351" s="295"/>
      <c r="C351" s="102"/>
      <c r="D351" s="102"/>
      <c r="E351" s="102"/>
      <c r="F351" s="104"/>
      <c r="G351" s="102" t="s">
        <v>99</v>
      </c>
      <c r="H351" s="105"/>
      <c r="I351" s="102"/>
    </row>
    <row r="352" spans="1:10" ht="15" thickBot="1" x14ac:dyDescent="0.35">
      <c r="A352" s="292"/>
      <c r="B352" s="295"/>
      <c r="C352" s="102"/>
      <c r="D352" s="102"/>
      <c r="E352" s="102"/>
      <c r="F352" s="104"/>
      <c r="G352" s="102" t="s">
        <v>34</v>
      </c>
      <c r="H352" s="105"/>
      <c r="I352" s="102"/>
    </row>
    <row r="353" spans="1:10" ht="15" thickBot="1" x14ac:dyDescent="0.35">
      <c r="A353" s="292"/>
      <c r="B353" s="295"/>
      <c r="C353" s="102"/>
      <c r="D353" s="102"/>
      <c r="E353" s="102"/>
      <c r="F353" s="104"/>
      <c r="G353" s="102" t="s">
        <v>100</v>
      </c>
      <c r="H353" s="105"/>
      <c r="I353" s="102"/>
    </row>
    <row r="354" spans="1:10" ht="15" thickBot="1" x14ac:dyDescent="0.35">
      <c r="A354" s="292"/>
      <c r="B354" s="295"/>
      <c r="C354" s="222">
        <v>53.3</v>
      </c>
      <c r="D354" s="102"/>
      <c r="E354" s="102"/>
      <c r="F354" s="104"/>
      <c r="G354" s="226" t="s">
        <v>662</v>
      </c>
      <c r="H354" s="105"/>
      <c r="I354" s="102"/>
      <c r="J354" s="161"/>
    </row>
    <row r="355" spans="1:10" ht="15" customHeight="1" thickBot="1" x14ac:dyDescent="0.35">
      <c r="A355" s="293"/>
      <c r="B355" s="296"/>
      <c r="C355" s="110">
        <f>SUM(C349:C354)</f>
        <v>53.3</v>
      </c>
      <c r="D355" s="110">
        <f t="shared" ref="D355:E355" si="57">SUM(D349:D354)</f>
        <v>0</v>
      </c>
      <c r="E355" s="110">
        <f t="shared" si="57"/>
        <v>0</v>
      </c>
      <c r="F355" s="108"/>
      <c r="G355" s="107" t="s">
        <v>38</v>
      </c>
      <c r="H355" s="109"/>
      <c r="I355" s="110"/>
    </row>
    <row r="356" spans="1:10" ht="15" customHeight="1" thickBot="1" x14ac:dyDescent="0.35">
      <c r="A356" s="291"/>
      <c r="B356" s="294" t="s">
        <v>651</v>
      </c>
      <c r="C356" s="102"/>
      <c r="D356" s="102"/>
      <c r="E356" s="102"/>
      <c r="F356" s="104"/>
      <c r="G356" s="102" t="s">
        <v>33</v>
      </c>
      <c r="H356" s="103">
        <v>288724610</v>
      </c>
      <c r="I356" s="102">
        <v>0</v>
      </c>
    </row>
    <row r="357" spans="1:10" ht="15" thickBot="1" x14ac:dyDescent="0.35">
      <c r="A357" s="292"/>
      <c r="B357" s="295"/>
      <c r="C357" s="102"/>
      <c r="D357" s="102"/>
      <c r="E357" s="102"/>
      <c r="F357" s="104"/>
      <c r="G357" s="102" t="s">
        <v>36</v>
      </c>
      <c r="H357" s="105"/>
      <c r="I357" s="102"/>
    </row>
    <row r="358" spans="1:10" ht="15" thickBot="1" x14ac:dyDescent="0.35">
      <c r="A358" s="292"/>
      <c r="B358" s="295"/>
      <c r="C358" s="102"/>
      <c r="D358" s="102"/>
      <c r="E358" s="102"/>
      <c r="F358" s="104"/>
      <c r="G358" s="102" t="s">
        <v>99</v>
      </c>
      <c r="H358" s="105"/>
      <c r="I358" s="102"/>
    </row>
    <row r="359" spans="1:10" ht="15" thickBot="1" x14ac:dyDescent="0.35">
      <c r="A359" s="292"/>
      <c r="B359" s="295"/>
      <c r="C359" s="102"/>
      <c r="D359" s="102"/>
      <c r="E359" s="102"/>
      <c r="F359" s="104"/>
      <c r="G359" s="102" t="s">
        <v>34</v>
      </c>
      <c r="H359" s="105"/>
      <c r="I359" s="102"/>
    </row>
    <row r="360" spans="1:10" ht="15" thickBot="1" x14ac:dyDescent="0.35">
      <c r="A360" s="292"/>
      <c r="B360" s="295"/>
      <c r="C360" s="102"/>
      <c r="D360" s="102"/>
      <c r="E360" s="102"/>
      <c r="F360" s="104"/>
      <c r="G360" s="102" t="s">
        <v>100</v>
      </c>
      <c r="H360" s="105"/>
      <c r="I360" s="102"/>
    </row>
    <row r="361" spans="1:10" ht="18" customHeight="1" thickBot="1" x14ac:dyDescent="0.35">
      <c r="A361" s="293"/>
      <c r="B361" s="296"/>
      <c r="C361" s="110">
        <f>SUM(C356:C360)</f>
        <v>0</v>
      </c>
      <c r="D361" s="110">
        <f t="shared" ref="D361:E361" si="58">SUM(D356:D360)</f>
        <v>0</v>
      </c>
      <c r="E361" s="110">
        <f t="shared" si="58"/>
        <v>0</v>
      </c>
      <c r="F361" s="108"/>
      <c r="G361" s="107" t="s">
        <v>38</v>
      </c>
      <c r="H361" s="109"/>
      <c r="I361" s="110"/>
    </row>
    <row r="362" spans="1:10" ht="28.2" customHeight="1" thickBot="1" x14ac:dyDescent="0.35">
      <c r="A362" s="291"/>
      <c r="B362" s="294" t="s">
        <v>652</v>
      </c>
      <c r="C362" s="102"/>
      <c r="D362" s="102"/>
      <c r="E362" s="102"/>
      <c r="F362" s="104"/>
      <c r="G362" s="102" t="s">
        <v>33</v>
      </c>
      <c r="H362" s="103">
        <v>288724610</v>
      </c>
      <c r="I362" s="102">
        <v>0</v>
      </c>
      <c r="J362" s="161"/>
    </row>
    <row r="363" spans="1:10" ht="42" customHeight="1" thickBot="1" x14ac:dyDescent="0.35">
      <c r="A363" s="292"/>
      <c r="B363" s="295"/>
      <c r="C363" s="102"/>
      <c r="D363" s="102"/>
      <c r="E363" s="102"/>
      <c r="F363" s="104"/>
      <c r="G363" s="102" t="s">
        <v>36</v>
      </c>
      <c r="H363" s="105"/>
      <c r="I363" s="102"/>
    </row>
    <row r="364" spans="1:10" ht="15" customHeight="1" thickBot="1" x14ac:dyDescent="0.35">
      <c r="A364" s="292"/>
      <c r="B364" s="295"/>
      <c r="C364" s="102"/>
      <c r="D364" s="102"/>
      <c r="E364" s="102"/>
      <c r="F364" s="104"/>
      <c r="G364" s="102" t="s">
        <v>99</v>
      </c>
      <c r="H364" s="105"/>
      <c r="I364" s="102"/>
    </row>
    <row r="365" spans="1:10" ht="15" thickBot="1" x14ac:dyDescent="0.35">
      <c r="A365" s="292"/>
      <c r="B365" s="295"/>
      <c r="C365" s="102"/>
      <c r="D365" s="102"/>
      <c r="E365" s="102"/>
      <c r="F365" s="104"/>
      <c r="G365" s="102" t="s">
        <v>34</v>
      </c>
      <c r="H365" s="105"/>
      <c r="I365" s="102"/>
    </row>
    <row r="366" spans="1:10" ht="15" thickBot="1" x14ac:dyDescent="0.35">
      <c r="A366" s="292"/>
      <c r="B366" s="295"/>
      <c r="C366" s="102"/>
      <c r="D366" s="102"/>
      <c r="E366" s="102"/>
      <c r="F366" s="104"/>
      <c r="G366" s="102" t="s">
        <v>100</v>
      </c>
      <c r="H366" s="105"/>
      <c r="I366" s="102"/>
    </row>
    <row r="367" spans="1:10" ht="15" thickBot="1" x14ac:dyDescent="0.35">
      <c r="A367" s="292"/>
      <c r="B367" s="295"/>
      <c r="C367" s="222">
        <v>27.3</v>
      </c>
      <c r="D367" s="218"/>
      <c r="E367" s="218"/>
      <c r="F367" s="104"/>
      <c r="G367" s="226" t="s">
        <v>662</v>
      </c>
      <c r="H367" s="105"/>
      <c r="I367" s="102"/>
      <c r="J367" s="161"/>
    </row>
    <row r="368" spans="1:10" ht="15" thickBot="1" x14ac:dyDescent="0.35">
      <c r="A368" s="293"/>
      <c r="B368" s="296"/>
      <c r="C368" s="110">
        <f>SUM(C362:C367)</f>
        <v>27.3</v>
      </c>
      <c r="D368" s="110">
        <f t="shared" ref="D368:E368" si="59">SUM(D362:D367)</f>
        <v>0</v>
      </c>
      <c r="E368" s="110">
        <f t="shared" si="59"/>
        <v>0</v>
      </c>
      <c r="F368" s="108"/>
      <c r="G368" s="107" t="s">
        <v>38</v>
      </c>
      <c r="H368" s="109"/>
      <c r="I368" s="110"/>
    </row>
    <row r="369" spans="1:9" ht="16.8" customHeight="1" thickBot="1" x14ac:dyDescent="0.35">
      <c r="A369" s="291"/>
      <c r="B369" s="294" t="s">
        <v>653</v>
      </c>
      <c r="C369" s="102"/>
      <c r="D369" s="102"/>
      <c r="E369" s="102"/>
      <c r="F369" s="104"/>
      <c r="G369" s="102" t="s">
        <v>33</v>
      </c>
      <c r="H369" s="103">
        <v>288724610</v>
      </c>
      <c r="I369" s="102">
        <v>0</v>
      </c>
    </row>
    <row r="370" spans="1:9" ht="15" customHeight="1" thickBot="1" x14ac:dyDescent="0.35">
      <c r="A370" s="292"/>
      <c r="B370" s="295"/>
      <c r="C370" s="102"/>
      <c r="D370" s="102"/>
      <c r="E370" s="102"/>
      <c r="F370" s="104"/>
      <c r="G370" s="102" t="s">
        <v>36</v>
      </c>
      <c r="H370" s="105"/>
      <c r="I370" s="102"/>
    </row>
    <row r="371" spans="1:9" ht="15" thickBot="1" x14ac:dyDescent="0.35">
      <c r="A371" s="292"/>
      <c r="B371" s="295"/>
      <c r="C371" s="102"/>
      <c r="D371" s="102"/>
      <c r="E371" s="102"/>
      <c r="F371" s="104"/>
      <c r="G371" s="102" t="s">
        <v>99</v>
      </c>
      <c r="H371" s="105"/>
      <c r="I371" s="102"/>
    </row>
    <row r="372" spans="1:9" ht="15" thickBot="1" x14ac:dyDescent="0.35">
      <c r="A372" s="292"/>
      <c r="B372" s="295"/>
      <c r="C372" s="102"/>
      <c r="D372" s="102"/>
      <c r="E372" s="102"/>
      <c r="F372" s="104"/>
      <c r="G372" s="102" t="s">
        <v>34</v>
      </c>
      <c r="H372" s="105"/>
      <c r="I372" s="102"/>
    </row>
    <row r="373" spans="1:9" ht="15" thickBot="1" x14ac:dyDescent="0.35">
      <c r="A373" s="292"/>
      <c r="B373" s="295"/>
      <c r="C373" s="102"/>
      <c r="D373" s="102"/>
      <c r="E373" s="102"/>
      <c r="F373" s="104"/>
      <c r="G373" s="102" t="s">
        <v>100</v>
      </c>
      <c r="H373" s="105"/>
      <c r="I373" s="102"/>
    </row>
    <row r="374" spans="1:9" ht="15" thickBot="1" x14ac:dyDescent="0.35">
      <c r="A374" s="293"/>
      <c r="B374" s="296"/>
      <c r="C374" s="110">
        <f>SUM(C369:C373)</f>
        <v>0</v>
      </c>
      <c r="D374" s="110">
        <f t="shared" ref="D374:E374" si="60">SUM(D369:D373)</f>
        <v>0</v>
      </c>
      <c r="E374" s="110">
        <f t="shared" si="60"/>
        <v>0</v>
      </c>
      <c r="F374" s="108"/>
      <c r="G374" s="107" t="s">
        <v>38</v>
      </c>
      <c r="H374" s="109"/>
      <c r="I374" s="110"/>
    </row>
    <row r="375" spans="1:9" ht="15" customHeight="1" thickBot="1" x14ac:dyDescent="0.35">
      <c r="A375" s="291"/>
      <c r="B375" s="294" t="s">
        <v>619</v>
      </c>
      <c r="C375" s="145">
        <v>30</v>
      </c>
      <c r="D375" s="145">
        <v>46</v>
      </c>
      <c r="E375" s="145">
        <v>54</v>
      </c>
      <c r="F375" s="146"/>
      <c r="G375" s="66" t="s">
        <v>33</v>
      </c>
      <c r="H375" s="147">
        <v>288724610</v>
      </c>
      <c r="I375" s="66">
        <v>0</v>
      </c>
    </row>
    <row r="376" spans="1:9" ht="15" customHeight="1" thickBot="1" x14ac:dyDescent="0.35">
      <c r="A376" s="292"/>
      <c r="B376" s="295"/>
      <c r="C376" s="102">
        <v>78.5</v>
      </c>
      <c r="D376" s="102"/>
      <c r="E376" s="102"/>
      <c r="F376" s="104"/>
      <c r="G376" s="102" t="s">
        <v>36</v>
      </c>
      <c r="H376" s="105"/>
      <c r="I376" s="102"/>
    </row>
    <row r="377" spans="1:9" ht="27" customHeight="1" thickBot="1" x14ac:dyDescent="0.35">
      <c r="A377" s="292"/>
      <c r="B377" s="295"/>
      <c r="C377" s="102"/>
      <c r="D377" s="102"/>
      <c r="E377" s="102"/>
      <c r="F377" s="104"/>
      <c r="G377" s="102" t="s">
        <v>99</v>
      </c>
      <c r="H377" s="105"/>
      <c r="I377" s="102"/>
    </row>
    <row r="378" spans="1:9" ht="15" customHeight="1" thickBot="1" x14ac:dyDescent="0.35">
      <c r="A378" s="292"/>
      <c r="B378" s="295"/>
      <c r="C378" s="102">
        <v>22.7</v>
      </c>
      <c r="D378" s="102">
        <v>82.7</v>
      </c>
      <c r="E378" s="102">
        <v>38.5</v>
      </c>
      <c r="F378" s="104"/>
      <c r="G378" s="102" t="s">
        <v>34</v>
      </c>
      <c r="H378" s="105"/>
      <c r="I378" s="102"/>
    </row>
    <row r="379" spans="1:9" ht="15" thickBot="1" x14ac:dyDescent="0.35">
      <c r="A379" s="292"/>
      <c r="B379" s="295"/>
      <c r="C379" s="102"/>
      <c r="D379" s="102"/>
      <c r="E379" s="102"/>
      <c r="F379" s="104"/>
      <c r="G379" s="102" t="s">
        <v>100</v>
      </c>
      <c r="H379" s="105"/>
      <c r="I379" s="102"/>
    </row>
    <row r="380" spans="1:9" ht="15" thickBot="1" x14ac:dyDescent="0.35">
      <c r="A380" s="293"/>
      <c r="B380" s="296"/>
      <c r="C380" s="110">
        <f>SUM(C375:C379)</f>
        <v>131.19999999999999</v>
      </c>
      <c r="D380" s="110">
        <f t="shared" ref="D380:E380" si="61">SUM(D375:D379)</f>
        <v>128.69999999999999</v>
      </c>
      <c r="E380" s="110">
        <f t="shared" si="61"/>
        <v>92.5</v>
      </c>
      <c r="F380" s="108"/>
      <c r="G380" s="107" t="s">
        <v>38</v>
      </c>
      <c r="H380" s="109"/>
      <c r="I380" s="110"/>
    </row>
    <row r="381" spans="1:9" ht="15" customHeight="1" thickBot="1" x14ac:dyDescent="0.35">
      <c r="A381" s="285"/>
      <c r="B381" s="294" t="s">
        <v>672</v>
      </c>
      <c r="C381" s="218"/>
      <c r="D381" s="218"/>
      <c r="E381" s="218"/>
      <c r="F381" s="219"/>
      <c r="G381" s="218" t="s">
        <v>33</v>
      </c>
      <c r="H381" s="244">
        <v>288724610</v>
      </c>
      <c r="I381" s="218">
        <v>0</v>
      </c>
    </row>
    <row r="382" spans="1:9" ht="15" thickBot="1" x14ac:dyDescent="0.35">
      <c r="A382" s="286"/>
      <c r="B382" s="295"/>
      <c r="C382" s="218"/>
      <c r="D382" s="218"/>
      <c r="E382" s="218"/>
      <c r="F382" s="219"/>
      <c r="G382" s="218" t="s">
        <v>36</v>
      </c>
      <c r="H382" s="244"/>
      <c r="I382" s="218"/>
    </row>
    <row r="383" spans="1:9" ht="15" thickBot="1" x14ac:dyDescent="0.35">
      <c r="A383" s="286"/>
      <c r="B383" s="295"/>
      <c r="C383" s="218"/>
      <c r="D383" s="218"/>
      <c r="E383" s="218"/>
      <c r="F383" s="219"/>
      <c r="G383" s="218" t="s">
        <v>99</v>
      </c>
      <c r="H383" s="244"/>
      <c r="I383" s="218"/>
    </row>
    <row r="384" spans="1:9" ht="15" customHeight="1" thickBot="1" x14ac:dyDescent="0.35">
      <c r="A384" s="286"/>
      <c r="B384" s="295"/>
      <c r="C384" s="218"/>
      <c r="D384" s="218"/>
      <c r="E384" s="218"/>
      <c r="F384" s="219"/>
      <c r="G384" s="218" t="s">
        <v>34</v>
      </c>
      <c r="H384" s="244"/>
      <c r="I384" s="218"/>
    </row>
    <row r="385" spans="1:10" ht="15" thickBot="1" x14ac:dyDescent="0.35">
      <c r="A385" s="286"/>
      <c r="B385" s="295"/>
      <c r="C385" s="218"/>
      <c r="D385" s="218"/>
      <c r="E385" s="218"/>
      <c r="F385" s="219"/>
      <c r="G385" s="218" t="s">
        <v>100</v>
      </c>
      <c r="H385" s="244"/>
      <c r="I385" s="218"/>
    </row>
    <row r="386" spans="1:10" ht="15" thickBot="1" x14ac:dyDescent="0.35">
      <c r="A386" s="287"/>
      <c r="B386" s="296"/>
      <c r="C386" s="110"/>
      <c r="D386" s="110"/>
      <c r="E386" s="110"/>
      <c r="F386" s="108"/>
      <c r="G386" s="107" t="s">
        <v>38</v>
      </c>
      <c r="H386" s="227"/>
      <c r="I386" s="110"/>
    </row>
    <row r="387" spans="1:10" ht="27" thickBot="1" x14ac:dyDescent="0.35">
      <c r="A387" s="92" t="s">
        <v>153</v>
      </c>
      <c r="B387" s="93" t="s">
        <v>158</v>
      </c>
      <c r="C387" s="94"/>
      <c r="D387" s="94"/>
      <c r="E387" s="94"/>
      <c r="F387" s="95" t="s">
        <v>157</v>
      </c>
      <c r="G387" s="93"/>
      <c r="H387" s="94"/>
      <c r="I387" s="94"/>
    </row>
    <row r="388" spans="1:10" ht="15" thickBot="1" x14ac:dyDescent="0.35">
      <c r="A388" s="96" t="s">
        <v>161</v>
      </c>
      <c r="B388" s="97" t="s">
        <v>163</v>
      </c>
      <c r="C388" s="98"/>
      <c r="D388" s="98"/>
      <c r="E388" s="98"/>
      <c r="F388" s="99" t="s">
        <v>162</v>
      </c>
      <c r="G388" s="97"/>
      <c r="H388" s="98"/>
      <c r="I388" s="98"/>
    </row>
    <row r="389" spans="1:10" ht="19.8" customHeight="1" thickBot="1" x14ac:dyDescent="0.35">
      <c r="A389" s="291" t="s">
        <v>164</v>
      </c>
      <c r="B389" s="309" t="s">
        <v>166</v>
      </c>
      <c r="C389" s="150">
        <f>C395+C401+C407</f>
        <v>0</v>
      </c>
      <c r="D389" s="150">
        <f t="shared" ref="D389:E389" si="62">D395+D401+D407</f>
        <v>0</v>
      </c>
      <c r="E389" s="150">
        <f t="shared" si="62"/>
        <v>0</v>
      </c>
      <c r="F389" s="146" t="s">
        <v>384</v>
      </c>
      <c r="G389" s="66" t="s">
        <v>33</v>
      </c>
      <c r="H389" s="147">
        <v>288724610</v>
      </c>
      <c r="I389" s="66">
        <v>0</v>
      </c>
    </row>
    <row r="390" spans="1:10" ht="24.6" customHeight="1" thickBot="1" x14ac:dyDescent="0.35">
      <c r="A390" s="292"/>
      <c r="B390" s="310"/>
      <c r="C390" s="150">
        <f t="shared" ref="C390:E393" si="63">C396+C402+C408</f>
        <v>0</v>
      </c>
      <c r="D390" s="150">
        <f t="shared" si="63"/>
        <v>0</v>
      </c>
      <c r="E390" s="150">
        <f t="shared" si="63"/>
        <v>0</v>
      </c>
      <c r="F390" s="104"/>
      <c r="G390" s="102" t="s">
        <v>36</v>
      </c>
      <c r="H390" s="105"/>
      <c r="I390" s="102"/>
    </row>
    <row r="391" spans="1:10" ht="35.4" customHeight="1" thickBot="1" x14ac:dyDescent="0.35">
      <c r="A391" s="292"/>
      <c r="B391" s="310"/>
      <c r="C391" s="150">
        <f>C397+C403+C409</f>
        <v>0</v>
      </c>
      <c r="D391" s="150">
        <f t="shared" si="63"/>
        <v>0</v>
      </c>
      <c r="E391" s="150">
        <f t="shared" si="63"/>
        <v>0</v>
      </c>
      <c r="F391" s="104"/>
      <c r="G391" s="102" t="s">
        <v>99</v>
      </c>
      <c r="H391" s="105"/>
      <c r="I391" s="102"/>
    </row>
    <row r="392" spans="1:10" ht="19.8" customHeight="1" thickBot="1" x14ac:dyDescent="0.35">
      <c r="A392" s="292"/>
      <c r="B392" s="310"/>
      <c r="C392" s="150">
        <f t="shared" si="63"/>
        <v>0</v>
      </c>
      <c r="D392" s="150">
        <f t="shared" si="63"/>
        <v>0</v>
      </c>
      <c r="E392" s="150">
        <f t="shared" si="63"/>
        <v>0</v>
      </c>
      <c r="F392" s="104"/>
      <c r="G392" s="102" t="s">
        <v>34</v>
      </c>
      <c r="H392" s="105"/>
      <c r="I392" s="102"/>
    </row>
    <row r="393" spans="1:10" ht="22.8" customHeight="1" thickBot="1" x14ac:dyDescent="0.35">
      <c r="A393" s="292"/>
      <c r="B393" s="310"/>
      <c r="C393" s="150">
        <f t="shared" si="63"/>
        <v>0</v>
      </c>
      <c r="D393" s="150">
        <f t="shared" si="63"/>
        <v>0</v>
      </c>
      <c r="E393" s="150">
        <f t="shared" si="63"/>
        <v>0</v>
      </c>
      <c r="F393" s="104"/>
      <c r="G393" s="102" t="s">
        <v>100</v>
      </c>
      <c r="H393" s="105"/>
      <c r="I393" s="102"/>
    </row>
    <row r="394" spans="1:10" ht="15" thickBot="1" x14ac:dyDescent="0.35">
      <c r="A394" s="293"/>
      <c r="B394" s="311"/>
      <c r="C394" s="107">
        <f>SUM(C389:C393)</f>
        <v>0</v>
      </c>
      <c r="D394" s="107">
        <f t="shared" ref="D394:E394" si="64">SUM(D389:D393)</f>
        <v>0</v>
      </c>
      <c r="E394" s="107">
        <f t="shared" si="64"/>
        <v>0</v>
      </c>
      <c r="F394" s="108"/>
      <c r="G394" s="107" t="s">
        <v>38</v>
      </c>
      <c r="H394" s="109"/>
      <c r="I394" s="110"/>
    </row>
    <row r="395" spans="1:10" ht="21" customHeight="1" thickBot="1" x14ac:dyDescent="0.35">
      <c r="A395" s="285"/>
      <c r="B395" s="288" t="s">
        <v>673</v>
      </c>
      <c r="C395" s="228"/>
      <c r="D395" s="228"/>
      <c r="E395" s="228"/>
      <c r="F395" s="219"/>
      <c r="G395" s="218" t="s">
        <v>33</v>
      </c>
      <c r="H395" s="244">
        <v>288724610</v>
      </c>
      <c r="I395" s="218">
        <v>0</v>
      </c>
      <c r="J395" s="229"/>
    </row>
    <row r="396" spans="1:10" ht="15" thickBot="1" x14ac:dyDescent="0.35">
      <c r="A396" s="286"/>
      <c r="B396" s="289"/>
      <c r="C396" s="228"/>
      <c r="D396" s="228"/>
      <c r="E396" s="228"/>
      <c r="F396" s="219"/>
      <c r="G396" s="218" t="s">
        <v>36</v>
      </c>
      <c r="H396" s="221"/>
      <c r="I396" s="218"/>
    </row>
    <row r="397" spans="1:10" ht="15" thickBot="1" x14ac:dyDescent="0.35">
      <c r="A397" s="286"/>
      <c r="B397" s="289"/>
      <c r="C397" s="228"/>
      <c r="D397" s="228"/>
      <c r="E397" s="228"/>
      <c r="F397" s="219"/>
      <c r="G397" s="218" t="s">
        <v>99</v>
      </c>
      <c r="H397" s="221"/>
      <c r="I397" s="218"/>
    </row>
    <row r="398" spans="1:10" ht="20.399999999999999" customHeight="1" thickBot="1" x14ac:dyDescent="0.35">
      <c r="A398" s="286"/>
      <c r="B398" s="289"/>
      <c r="C398" s="228"/>
      <c r="D398" s="228"/>
      <c r="E398" s="228"/>
      <c r="F398" s="219"/>
      <c r="G398" s="218" t="s">
        <v>34</v>
      </c>
      <c r="H398" s="221"/>
      <c r="I398" s="218"/>
    </row>
    <row r="399" spans="1:10" ht="15" customHeight="1" thickBot="1" x14ac:dyDescent="0.35">
      <c r="A399" s="286"/>
      <c r="B399" s="289"/>
      <c r="C399" s="228"/>
      <c r="D399" s="228"/>
      <c r="E399" s="228"/>
      <c r="F399" s="219"/>
      <c r="G399" s="218" t="s">
        <v>100</v>
      </c>
      <c r="H399" s="221"/>
      <c r="I399" s="218"/>
    </row>
    <row r="400" spans="1:10" ht="15" thickBot="1" x14ac:dyDescent="0.35">
      <c r="A400" s="287"/>
      <c r="B400" s="290"/>
      <c r="C400" s="107">
        <f>SUM(C395:C399)</f>
        <v>0</v>
      </c>
      <c r="D400" s="107">
        <f t="shared" ref="D400:E400" si="65">SUM(D395:D399)</f>
        <v>0</v>
      </c>
      <c r="E400" s="107">
        <f t="shared" si="65"/>
        <v>0</v>
      </c>
      <c r="F400" s="108"/>
      <c r="G400" s="107"/>
      <c r="H400" s="109"/>
      <c r="I400" s="110"/>
    </row>
    <row r="401" spans="1:9" ht="15" customHeight="1" thickBot="1" x14ac:dyDescent="0.35">
      <c r="A401" s="291"/>
      <c r="B401" s="288" t="s">
        <v>674</v>
      </c>
      <c r="C401" s="228"/>
      <c r="D401" s="228"/>
      <c r="E401" s="228"/>
      <c r="F401" s="219"/>
      <c r="G401" s="218" t="s">
        <v>33</v>
      </c>
      <c r="H401" s="244">
        <v>288724610</v>
      </c>
      <c r="I401" s="218">
        <v>0</v>
      </c>
    </row>
    <row r="402" spans="1:9" ht="15" thickBot="1" x14ac:dyDescent="0.35">
      <c r="A402" s="292"/>
      <c r="B402" s="289"/>
      <c r="C402" s="228"/>
      <c r="D402" s="228"/>
      <c r="E402" s="228"/>
      <c r="F402" s="219"/>
      <c r="G402" s="218" t="s">
        <v>36</v>
      </c>
      <c r="H402" s="244"/>
      <c r="I402" s="218"/>
    </row>
    <row r="403" spans="1:9" ht="24.6" customHeight="1" thickBot="1" x14ac:dyDescent="0.35">
      <c r="A403" s="292"/>
      <c r="B403" s="289"/>
      <c r="C403" s="228"/>
      <c r="D403" s="228"/>
      <c r="E403" s="228"/>
      <c r="F403" s="219"/>
      <c r="G403" s="218" t="s">
        <v>99</v>
      </c>
      <c r="H403" s="244"/>
      <c r="I403" s="218"/>
    </row>
    <row r="404" spans="1:9" ht="26.4" customHeight="1" thickBot="1" x14ac:dyDescent="0.35">
      <c r="A404" s="292"/>
      <c r="B404" s="289"/>
      <c r="C404" s="228"/>
      <c r="D404" s="228"/>
      <c r="E404" s="228"/>
      <c r="F404" s="219"/>
      <c r="G404" s="218" t="s">
        <v>34</v>
      </c>
      <c r="H404" s="244"/>
      <c r="I404" s="218"/>
    </row>
    <row r="405" spans="1:9" ht="15" customHeight="1" thickBot="1" x14ac:dyDescent="0.35">
      <c r="A405" s="292"/>
      <c r="B405" s="289"/>
      <c r="C405" s="228"/>
      <c r="D405" s="228"/>
      <c r="E405" s="228"/>
      <c r="F405" s="219"/>
      <c r="G405" s="218" t="s">
        <v>100</v>
      </c>
      <c r="H405" s="244"/>
      <c r="I405" s="218"/>
    </row>
    <row r="406" spans="1:9" ht="16.2" customHeight="1" thickBot="1" x14ac:dyDescent="0.35">
      <c r="A406" s="293"/>
      <c r="B406" s="290"/>
      <c r="C406" s="107">
        <f>SUM(C401:C405)</f>
        <v>0</v>
      </c>
      <c r="D406" s="107">
        <f t="shared" ref="D406:E406" si="66">SUM(D401:D405)</f>
        <v>0</v>
      </c>
      <c r="E406" s="107">
        <f t="shared" si="66"/>
        <v>0</v>
      </c>
      <c r="F406" s="108"/>
      <c r="G406" s="110"/>
      <c r="H406" s="227"/>
      <c r="I406" s="110"/>
    </row>
    <row r="407" spans="1:9" ht="15" customHeight="1" thickBot="1" x14ac:dyDescent="0.35">
      <c r="A407" s="285"/>
      <c r="B407" s="288" t="s">
        <v>675</v>
      </c>
      <c r="C407" s="228"/>
      <c r="D407" s="228"/>
      <c r="E407" s="228"/>
      <c r="F407" s="219"/>
      <c r="G407" s="218" t="s">
        <v>33</v>
      </c>
      <c r="H407" s="244">
        <v>288724610</v>
      </c>
      <c r="I407" s="218">
        <v>0</v>
      </c>
    </row>
    <row r="408" spans="1:9" ht="15" thickBot="1" x14ac:dyDescent="0.35">
      <c r="A408" s="286"/>
      <c r="B408" s="289"/>
      <c r="C408" s="228"/>
      <c r="D408" s="228"/>
      <c r="E408" s="228"/>
      <c r="F408" s="219"/>
      <c r="G408" s="218" t="s">
        <v>36</v>
      </c>
      <c r="H408" s="221"/>
      <c r="I408" s="218"/>
    </row>
    <row r="409" spans="1:9" ht="15" thickBot="1" x14ac:dyDescent="0.35">
      <c r="A409" s="286"/>
      <c r="B409" s="289"/>
      <c r="C409" s="228"/>
      <c r="D409" s="228"/>
      <c r="E409" s="228"/>
      <c r="F409" s="219"/>
      <c r="G409" s="218" t="s">
        <v>99</v>
      </c>
      <c r="H409" s="221"/>
      <c r="I409" s="218"/>
    </row>
    <row r="410" spans="1:9" ht="30" customHeight="1" thickBot="1" x14ac:dyDescent="0.35">
      <c r="A410" s="286"/>
      <c r="B410" s="289"/>
      <c r="C410" s="228"/>
      <c r="D410" s="228"/>
      <c r="E410" s="228"/>
      <c r="F410" s="219"/>
      <c r="G410" s="218" t="s">
        <v>34</v>
      </c>
      <c r="H410" s="221"/>
      <c r="I410" s="218"/>
    </row>
    <row r="411" spans="1:9" ht="15" customHeight="1" thickBot="1" x14ac:dyDescent="0.35">
      <c r="A411" s="286"/>
      <c r="B411" s="289"/>
      <c r="C411" s="228"/>
      <c r="D411" s="228"/>
      <c r="E411" s="228"/>
      <c r="F411" s="219"/>
      <c r="G411" s="218" t="s">
        <v>100</v>
      </c>
      <c r="H411" s="221"/>
      <c r="I411" s="218"/>
    </row>
    <row r="412" spans="1:9" ht="18.600000000000001" customHeight="1" thickBot="1" x14ac:dyDescent="0.35">
      <c r="A412" s="287"/>
      <c r="B412" s="290"/>
      <c r="C412" s="107">
        <f>SUM(C407:C411)</f>
        <v>0</v>
      </c>
      <c r="D412" s="107">
        <f t="shared" ref="D412:E412" si="67">SUM(D407:D411)</f>
        <v>0</v>
      </c>
      <c r="E412" s="107">
        <f t="shared" si="67"/>
        <v>0</v>
      </c>
      <c r="F412" s="108"/>
      <c r="G412" s="107"/>
      <c r="H412" s="109"/>
      <c r="I412" s="110"/>
    </row>
    <row r="413" spans="1:9" ht="19.8" customHeight="1" thickBot="1" x14ac:dyDescent="0.35">
      <c r="A413" s="92" t="s">
        <v>153</v>
      </c>
      <c r="B413" s="93" t="s">
        <v>158</v>
      </c>
      <c r="C413" s="94"/>
      <c r="D413" s="94"/>
      <c r="E413" s="94"/>
      <c r="F413" s="95" t="s">
        <v>157</v>
      </c>
      <c r="G413" s="93"/>
      <c r="H413" s="94"/>
      <c r="I413" s="94"/>
    </row>
    <row r="414" spans="1:9" ht="19.8" customHeight="1" thickBot="1" x14ac:dyDescent="0.35">
      <c r="A414" s="96" t="s">
        <v>167</v>
      </c>
      <c r="B414" s="97" t="s">
        <v>169</v>
      </c>
      <c r="C414" s="98"/>
      <c r="D414" s="98"/>
      <c r="E414" s="98"/>
      <c r="F414" s="99" t="s">
        <v>168</v>
      </c>
      <c r="G414" s="97"/>
      <c r="H414" s="98"/>
      <c r="I414" s="98"/>
    </row>
    <row r="415" spans="1:9" ht="18.600000000000001" customHeight="1" thickBot="1" x14ac:dyDescent="0.35">
      <c r="A415" s="292" t="s">
        <v>170</v>
      </c>
      <c r="B415" s="297" t="s">
        <v>171</v>
      </c>
      <c r="C415" s="101">
        <f>C421*1</f>
        <v>0</v>
      </c>
      <c r="D415" s="101">
        <f t="shared" ref="D415:E419" si="68">D421*1</f>
        <v>0</v>
      </c>
      <c r="E415" s="101">
        <f t="shared" si="68"/>
        <v>0</v>
      </c>
      <c r="F415" s="53" t="s">
        <v>547</v>
      </c>
      <c r="G415" s="102" t="s">
        <v>33</v>
      </c>
      <c r="H415" s="103">
        <v>288724610</v>
      </c>
      <c r="I415" s="102">
        <v>0</v>
      </c>
    </row>
    <row r="416" spans="1:9" ht="18.600000000000001" customHeight="1" thickBot="1" x14ac:dyDescent="0.35">
      <c r="A416" s="292"/>
      <c r="B416" s="298"/>
      <c r="C416" s="100">
        <f>C422*1</f>
        <v>0</v>
      </c>
      <c r="D416" s="101">
        <f t="shared" si="68"/>
        <v>0</v>
      </c>
      <c r="E416" s="101">
        <f t="shared" si="68"/>
        <v>0</v>
      </c>
      <c r="F416" s="104"/>
      <c r="G416" s="102" t="s">
        <v>36</v>
      </c>
      <c r="H416" s="105"/>
      <c r="I416" s="102"/>
    </row>
    <row r="417" spans="1:9" ht="23.4" customHeight="1" thickBot="1" x14ac:dyDescent="0.35">
      <c r="A417" s="292"/>
      <c r="B417" s="298"/>
      <c r="C417" s="100">
        <f>C423*1</f>
        <v>0</v>
      </c>
      <c r="D417" s="101">
        <f t="shared" si="68"/>
        <v>0</v>
      </c>
      <c r="E417" s="101">
        <f t="shared" si="68"/>
        <v>0</v>
      </c>
      <c r="F417" s="104"/>
      <c r="G417" s="102" t="s">
        <v>99</v>
      </c>
      <c r="H417" s="105"/>
      <c r="I417" s="102"/>
    </row>
    <row r="418" spans="1:9" ht="15" customHeight="1" thickBot="1" x14ac:dyDescent="0.35">
      <c r="A418" s="292"/>
      <c r="B418" s="298"/>
      <c r="C418" s="100">
        <f>C424*1</f>
        <v>50</v>
      </c>
      <c r="D418" s="101">
        <f t="shared" si="68"/>
        <v>0</v>
      </c>
      <c r="E418" s="101">
        <f t="shared" si="68"/>
        <v>0</v>
      </c>
      <c r="F418" s="104"/>
      <c r="G418" s="102" t="s">
        <v>34</v>
      </c>
      <c r="H418" s="105"/>
      <c r="I418" s="102"/>
    </row>
    <row r="419" spans="1:9" ht="12.6" customHeight="1" thickBot="1" x14ac:dyDescent="0.35">
      <c r="A419" s="292"/>
      <c r="B419" s="298"/>
      <c r="C419" s="100">
        <f>C425*1</f>
        <v>0</v>
      </c>
      <c r="D419" s="101">
        <f t="shared" si="68"/>
        <v>0</v>
      </c>
      <c r="E419" s="101">
        <f t="shared" si="68"/>
        <v>0</v>
      </c>
      <c r="F419" s="104"/>
      <c r="G419" s="102" t="s">
        <v>100</v>
      </c>
      <c r="H419" s="105"/>
      <c r="I419" s="102"/>
    </row>
    <row r="420" spans="1:9" ht="15" thickBot="1" x14ac:dyDescent="0.35">
      <c r="A420" s="293"/>
      <c r="B420" s="299"/>
      <c r="C420" s="116">
        <f>SUM(C415:C419)</f>
        <v>50</v>
      </c>
      <c r="D420" s="107">
        <f t="shared" ref="D420:E420" si="69">SUM(D415:D419)</f>
        <v>0</v>
      </c>
      <c r="E420" s="107">
        <f t="shared" si="69"/>
        <v>0</v>
      </c>
      <c r="F420" s="108"/>
      <c r="G420" s="107" t="s">
        <v>38</v>
      </c>
      <c r="H420" s="109"/>
      <c r="I420" s="110"/>
    </row>
    <row r="421" spans="1:9" ht="15" customHeight="1" thickBot="1" x14ac:dyDescent="0.35">
      <c r="A421" s="292"/>
      <c r="B421" s="303" t="s">
        <v>548</v>
      </c>
      <c r="C421" s="102"/>
      <c r="D421" s="102"/>
      <c r="E421" s="102"/>
      <c r="F421" s="53"/>
      <c r="G421" s="102" t="s">
        <v>33</v>
      </c>
      <c r="H421" s="103">
        <v>288724610</v>
      </c>
      <c r="I421" s="102">
        <v>0</v>
      </c>
    </row>
    <row r="422" spans="1:9" ht="15" thickBot="1" x14ac:dyDescent="0.35">
      <c r="A422" s="292"/>
      <c r="B422" s="304"/>
      <c r="C422" s="102"/>
      <c r="D422" s="102"/>
      <c r="E422" s="102"/>
      <c r="F422" s="104"/>
      <c r="G422" s="102" t="s">
        <v>36</v>
      </c>
      <c r="H422" s="105"/>
      <c r="I422" s="102"/>
    </row>
    <row r="423" spans="1:9" ht="26.4" customHeight="1" thickBot="1" x14ac:dyDescent="0.35">
      <c r="A423" s="292"/>
      <c r="B423" s="304"/>
      <c r="C423" s="102"/>
      <c r="D423" s="102"/>
      <c r="E423" s="102"/>
      <c r="F423" s="104"/>
      <c r="G423" s="102" t="s">
        <v>99</v>
      </c>
      <c r="H423" s="105"/>
      <c r="I423" s="102"/>
    </row>
    <row r="424" spans="1:9" ht="15" customHeight="1" thickBot="1" x14ac:dyDescent="0.35">
      <c r="A424" s="292"/>
      <c r="B424" s="304"/>
      <c r="C424" s="111">
        <v>50</v>
      </c>
      <c r="D424" s="102"/>
      <c r="E424" s="102"/>
      <c r="F424" s="104"/>
      <c r="G424" s="102" t="s">
        <v>34</v>
      </c>
      <c r="H424" s="105"/>
      <c r="I424" s="102"/>
    </row>
    <row r="425" spans="1:9" ht="15" thickBot="1" x14ac:dyDescent="0.35">
      <c r="A425" s="292"/>
      <c r="B425" s="304"/>
      <c r="C425" s="102"/>
      <c r="D425" s="102"/>
      <c r="E425" s="102"/>
      <c r="F425" s="104"/>
      <c r="G425" s="102" t="s">
        <v>100</v>
      </c>
      <c r="H425" s="105"/>
      <c r="I425" s="102"/>
    </row>
    <row r="426" spans="1:9" ht="15" thickBot="1" x14ac:dyDescent="0.35">
      <c r="A426" s="293"/>
      <c r="B426" s="305"/>
      <c r="C426" s="110">
        <f>SUM(C421:C425)</f>
        <v>50</v>
      </c>
      <c r="D426" s="110">
        <f t="shared" ref="D426:E426" si="70">SUM(D421:D425)</f>
        <v>0</v>
      </c>
      <c r="E426" s="110">
        <f t="shared" si="70"/>
        <v>0</v>
      </c>
      <c r="F426" s="108"/>
      <c r="G426" s="107" t="s">
        <v>38</v>
      </c>
      <c r="H426" s="109"/>
      <c r="I426" s="110"/>
    </row>
    <row r="427" spans="1:9" ht="15" thickBot="1" x14ac:dyDescent="0.35">
      <c r="A427" s="106"/>
      <c r="B427" s="113" t="s">
        <v>156</v>
      </c>
      <c r="C427" s="114"/>
      <c r="D427" s="114"/>
      <c r="E427" s="114"/>
      <c r="F427" s="114"/>
      <c r="G427" s="101"/>
      <c r="H427" s="103"/>
      <c r="I427" s="103"/>
    </row>
    <row r="428" spans="1:9" ht="19.8" customHeight="1" thickBot="1" x14ac:dyDescent="0.35">
      <c r="A428" s="92" t="s">
        <v>172</v>
      </c>
      <c r="B428" s="93" t="s">
        <v>176</v>
      </c>
      <c r="C428" s="94"/>
      <c r="D428" s="94"/>
      <c r="E428" s="94"/>
      <c r="F428" s="95" t="s">
        <v>175</v>
      </c>
      <c r="G428" s="93"/>
      <c r="H428" s="94"/>
      <c r="I428" s="94"/>
    </row>
    <row r="429" spans="1:9" ht="31.2" customHeight="1" thickBot="1" x14ac:dyDescent="0.35">
      <c r="A429" s="96" t="s">
        <v>173</v>
      </c>
      <c r="B429" s="97" t="s">
        <v>178</v>
      </c>
      <c r="C429" s="98"/>
      <c r="D429" s="98"/>
      <c r="E429" s="98"/>
      <c r="F429" s="99" t="s">
        <v>177</v>
      </c>
      <c r="G429" s="97"/>
      <c r="H429" s="98"/>
      <c r="I429" s="98"/>
    </row>
    <row r="430" spans="1:9" ht="15" customHeight="1" thickBot="1" x14ac:dyDescent="0.35">
      <c r="A430" s="291" t="s">
        <v>174</v>
      </c>
      <c r="B430" s="297" t="s">
        <v>179</v>
      </c>
      <c r="C430" s="150">
        <f>C436*1</f>
        <v>0</v>
      </c>
      <c r="D430" s="150">
        <f t="shared" ref="D430:E434" si="71">D436*1</f>
        <v>0</v>
      </c>
      <c r="E430" s="150">
        <f t="shared" si="71"/>
        <v>0</v>
      </c>
      <c r="F430" s="146" t="s">
        <v>526</v>
      </c>
      <c r="G430" s="66" t="s">
        <v>33</v>
      </c>
      <c r="H430" s="147">
        <v>288724610</v>
      </c>
      <c r="I430" s="66">
        <v>0</v>
      </c>
    </row>
    <row r="431" spans="1:9" ht="15" thickBot="1" x14ac:dyDescent="0.35">
      <c r="A431" s="292"/>
      <c r="B431" s="298"/>
      <c r="C431" s="101">
        <f>C437*1</f>
        <v>0</v>
      </c>
      <c r="D431" s="101">
        <f t="shared" si="71"/>
        <v>0</v>
      </c>
      <c r="E431" s="101">
        <f t="shared" si="71"/>
        <v>0</v>
      </c>
      <c r="F431" s="104"/>
      <c r="G431" s="102" t="s">
        <v>36</v>
      </c>
      <c r="H431" s="105"/>
      <c r="I431" s="102"/>
    </row>
    <row r="432" spans="1:9" ht="15" thickBot="1" x14ac:dyDescent="0.35">
      <c r="A432" s="292"/>
      <c r="B432" s="298"/>
      <c r="C432" s="101">
        <f>C438*1</f>
        <v>870.8</v>
      </c>
      <c r="D432" s="101">
        <f t="shared" si="71"/>
        <v>0</v>
      </c>
      <c r="E432" s="101">
        <f t="shared" si="71"/>
        <v>0</v>
      </c>
      <c r="F432" s="104"/>
      <c r="G432" s="102" t="s">
        <v>99</v>
      </c>
      <c r="H432" s="105"/>
      <c r="I432" s="102"/>
    </row>
    <row r="433" spans="1:10" ht="15" thickBot="1" x14ac:dyDescent="0.35">
      <c r="A433" s="292"/>
      <c r="B433" s="298"/>
      <c r="C433" s="101">
        <f>C439*1</f>
        <v>0</v>
      </c>
      <c r="D433" s="101">
        <f t="shared" si="71"/>
        <v>0</v>
      </c>
      <c r="E433" s="101">
        <f t="shared" si="71"/>
        <v>0</v>
      </c>
      <c r="F433" s="104"/>
      <c r="G433" s="102" t="s">
        <v>34</v>
      </c>
      <c r="H433" s="105"/>
      <c r="I433" s="102"/>
    </row>
    <row r="434" spans="1:10" ht="15" thickBot="1" x14ac:dyDescent="0.35">
      <c r="A434" s="292"/>
      <c r="B434" s="298"/>
      <c r="C434" s="101">
        <f>C440*1</f>
        <v>0</v>
      </c>
      <c r="D434" s="101">
        <f t="shared" si="71"/>
        <v>0</v>
      </c>
      <c r="E434" s="101">
        <f t="shared" si="71"/>
        <v>0</v>
      </c>
      <c r="F434" s="104"/>
      <c r="G434" s="102" t="s">
        <v>100</v>
      </c>
      <c r="H434" s="105"/>
      <c r="I434" s="102"/>
    </row>
    <row r="435" spans="1:10" ht="27.6" customHeight="1" thickBot="1" x14ac:dyDescent="0.35">
      <c r="A435" s="293"/>
      <c r="B435" s="299"/>
      <c r="C435" s="107">
        <f>SUM(C430:C434)</f>
        <v>870.8</v>
      </c>
      <c r="D435" s="107">
        <f t="shared" ref="D435:E435" si="72">SUM(D430:D434)</f>
        <v>0</v>
      </c>
      <c r="E435" s="107">
        <f t="shared" si="72"/>
        <v>0</v>
      </c>
      <c r="F435" s="108"/>
      <c r="G435" s="107" t="s">
        <v>38</v>
      </c>
      <c r="H435" s="109"/>
      <c r="I435" s="110"/>
    </row>
    <row r="436" spans="1:10" ht="15" customHeight="1" thickBot="1" x14ac:dyDescent="0.35">
      <c r="A436" s="292"/>
      <c r="B436" s="294" t="s">
        <v>527</v>
      </c>
      <c r="C436" s="102"/>
      <c r="D436" s="102"/>
      <c r="E436" s="102"/>
      <c r="F436" s="53"/>
      <c r="G436" s="102" t="s">
        <v>33</v>
      </c>
      <c r="H436" s="103">
        <v>288724610</v>
      </c>
      <c r="I436" s="102">
        <v>0</v>
      </c>
    </row>
    <row r="437" spans="1:10" ht="15" thickBot="1" x14ac:dyDescent="0.35">
      <c r="A437" s="292"/>
      <c r="B437" s="295"/>
      <c r="C437" s="102"/>
      <c r="D437" s="102"/>
      <c r="E437" s="102"/>
      <c r="F437" s="104"/>
      <c r="G437" s="102" t="s">
        <v>36</v>
      </c>
      <c r="H437" s="105"/>
      <c r="I437" s="102"/>
    </row>
    <row r="438" spans="1:10" ht="15" thickBot="1" x14ac:dyDescent="0.35">
      <c r="A438" s="292"/>
      <c r="B438" s="295"/>
      <c r="C438" s="102">
        <v>870.8</v>
      </c>
      <c r="D438" s="102">
        <v>0</v>
      </c>
      <c r="E438" s="102">
        <v>0</v>
      </c>
      <c r="F438" s="104"/>
      <c r="G438" s="102" t="s">
        <v>99</v>
      </c>
      <c r="H438" s="105"/>
      <c r="I438" s="102"/>
      <c r="J438" s="162"/>
    </row>
    <row r="439" spans="1:10" ht="15" thickBot="1" x14ac:dyDescent="0.35">
      <c r="A439" s="292"/>
      <c r="B439" s="295"/>
      <c r="C439" s="102"/>
      <c r="D439" s="102"/>
      <c r="E439" s="102"/>
      <c r="F439" s="104"/>
      <c r="G439" s="102" t="s">
        <v>34</v>
      </c>
      <c r="H439" s="105"/>
      <c r="I439" s="102"/>
      <c r="J439" s="162"/>
    </row>
    <row r="440" spans="1:10" ht="15" thickBot="1" x14ac:dyDescent="0.35">
      <c r="A440" s="292"/>
      <c r="B440" s="295"/>
      <c r="C440" s="102"/>
      <c r="D440" s="102"/>
      <c r="E440" s="102"/>
      <c r="F440" s="104"/>
      <c r="G440" s="102" t="s">
        <v>100</v>
      </c>
      <c r="H440" s="105"/>
      <c r="I440" s="102"/>
    </row>
    <row r="441" spans="1:10" ht="24.6" customHeight="1" thickBot="1" x14ac:dyDescent="0.35">
      <c r="A441" s="293"/>
      <c r="B441" s="296"/>
      <c r="C441" s="110">
        <f>SUM(C436:C440)</f>
        <v>870.8</v>
      </c>
      <c r="D441" s="110">
        <f t="shared" ref="D441:E441" si="73">SUM(D436:D440)</f>
        <v>0</v>
      </c>
      <c r="E441" s="110">
        <f t="shared" si="73"/>
        <v>0</v>
      </c>
      <c r="F441" s="108"/>
      <c r="G441" s="107" t="s">
        <v>38</v>
      </c>
      <c r="H441" s="109"/>
      <c r="I441" s="110"/>
    </row>
    <row r="442" spans="1:10" ht="21.6" customHeight="1" thickBot="1" x14ac:dyDescent="0.35">
      <c r="A442" s="92" t="s">
        <v>172</v>
      </c>
      <c r="B442" s="93" t="s">
        <v>176</v>
      </c>
      <c r="C442" s="94"/>
      <c r="D442" s="94"/>
      <c r="E442" s="94"/>
      <c r="F442" s="95" t="s">
        <v>175</v>
      </c>
      <c r="G442" s="93"/>
      <c r="H442" s="94"/>
      <c r="I442" s="94"/>
    </row>
    <row r="443" spans="1:10" ht="28.2" customHeight="1" thickBot="1" x14ac:dyDescent="0.35">
      <c r="A443" s="96" t="s">
        <v>180</v>
      </c>
      <c r="B443" s="97" t="s">
        <v>183</v>
      </c>
      <c r="C443" s="98"/>
      <c r="D443" s="98"/>
      <c r="E443" s="98"/>
      <c r="F443" s="99" t="s">
        <v>182</v>
      </c>
      <c r="G443" s="97"/>
      <c r="H443" s="98"/>
      <c r="I443" s="98"/>
    </row>
    <row r="444" spans="1:10" ht="37.799999999999997" customHeight="1" thickBot="1" x14ac:dyDescent="0.35">
      <c r="A444" s="292" t="s">
        <v>181</v>
      </c>
      <c r="B444" s="297" t="s">
        <v>528</v>
      </c>
      <c r="C444" s="100">
        <f>C450*1</f>
        <v>0</v>
      </c>
      <c r="D444" s="100">
        <f t="shared" ref="D444:E448" si="74">D450*1</f>
        <v>0</v>
      </c>
      <c r="E444" s="100">
        <f t="shared" si="74"/>
        <v>0</v>
      </c>
      <c r="F444" s="53" t="s">
        <v>262</v>
      </c>
      <c r="G444" s="102" t="s">
        <v>33</v>
      </c>
      <c r="H444" s="103">
        <v>288724610</v>
      </c>
      <c r="I444" s="102">
        <v>0</v>
      </c>
    </row>
    <row r="445" spans="1:10" ht="15" customHeight="1" thickBot="1" x14ac:dyDescent="0.35">
      <c r="A445" s="292"/>
      <c r="B445" s="298"/>
      <c r="C445" s="100">
        <f>C451*1</f>
        <v>66.5</v>
      </c>
      <c r="D445" s="100">
        <f t="shared" si="74"/>
        <v>0</v>
      </c>
      <c r="E445" s="100">
        <f t="shared" si="74"/>
        <v>0</v>
      </c>
      <c r="F445" s="104"/>
      <c r="G445" s="102" t="s">
        <v>36</v>
      </c>
      <c r="H445" s="105"/>
      <c r="I445" s="102"/>
    </row>
    <row r="446" spans="1:10" ht="15" thickBot="1" x14ac:dyDescent="0.35">
      <c r="A446" s="292"/>
      <c r="B446" s="298"/>
      <c r="C446" s="100">
        <f>C452*1</f>
        <v>0</v>
      </c>
      <c r="D446" s="100">
        <f t="shared" si="74"/>
        <v>0</v>
      </c>
      <c r="E446" s="100">
        <f t="shared" si="74"/>
        <v>0</v>
      </c>
      <c r="F446" s="104"/>
      <c r="G446" s="102" t="s">
        <v>99</v>
      </c>
      <c r="H446" s="105"/>
      <c r="I446" s="102"/>
    </row>
    <row r="447" spans="1:10" ht="15" thickBot="1" x14ac:dyDescent="0.35">
      <c r="A447" s="292"/>
      <c r="B447" s="298"/>
      <c r="C447" s="100">
        <f>C453*1</f>
        <v>180</v>
      </c>
      <c r="D447" s="100">
        <f t="shared" si="74"/>
        <v>0</v>
      </c>
      <c r="E447" s="100">
        <f t="shared" si="74"/>
        <v>0</v>
      </c>
      <c r="F447" s="104"/>
      <c r="G447" s="102" t="s">
        <v>34</v>
      </c>
      <c r="H447" s="105"/>
      <c r="I447" s="102"/>
    </row>
    <row r="448" spans="1:10" ht="15" thickBot="1" x14ac:dyDescent="0.35">
      <c r="A448" s="292"/>
      <c r="B448" s="298"/>
      <c r="C448" s="100">
        <f>C454*1</f>
        <v>0</v>
      </c>
      <c r="D448" s="100">
        <f t="shared" si="74"/>
        <v>0</v>
      </c>
      <c r="E448" s="100">
        <f t="shared" si="74"/>
        <v>0</v>
      </c>
      <c r="F448" s="104"/>
      <c r="G448" s="102" t="s">
        <v>100</v>
      </c>
      <c r="H448" s="105"/>
      <c r="I448" s="102"/>
    </row>
    <row r="449" spans="1:12" ht="15" thickBot="1" x14ac:dyDescent="0.35">
      <c r="A449" s="293"/>
      <c r="B449" s="299"/>
      <c r="C449" s="116">
        <f>SUM(C444:C448)</f>
        <v>246.5</v>
      </c>
      <c r="D449" s="116">
        <f t="shared" ref="D449:E449" si="75">SUM(D444:D448)</f>
        <v>0</v>
      </c>
      <c r="E449" s="116">
        <f t="shared" si="75"/>
        <v>0</v>
      </c>
      <c r="F449" s="108"/>
      <c r="G449" s="107" t="s">
        <v>38</v>
      </c>
      <c r="H449" s="109"/>
      <c r="I449" s="110"/>
    </row>
    <row r="450" spans="1:12" ht="15" customHeight="1" thickBot="1" x14ac:dyDescent="0.35">
      <c r="A450" s="292"/>
      <c r="B450" s="294" t="s">
        <v>529</v>
      </c>
      <c r="C450" s="111"/>
      <c r="D450" s="111"/>
      <c r="E450" s="111"/>
      <c r="F450" s="53"/>
      <c r="G450" s="102" t="s">
        <v>33</v>
      </c>
      <c r="H450" s="103">
        <v>288724610</v>
      </c>
      <c r="I450" s="102">
        <v>0</v>
      </c>
    </row>
    <row r="451" spans="1:12" ht="15" customHeight="1" thickBot="1" x14ac:dyDescent="0.35">
      <c r="A451" s="292"/>
      <c r="B451" s="295"/>
      <c r="C451" s="239">
        <v>66.5</v>
      </c>
      <c r="D451" s="111">
        <v>0</v>
      </c>
      <c r="E451" s="111">
        <v>0</v>
      </c>
      <c r="F451" s="104"/>
      <c r="G451" s="226" t="s">
        <v>36</v>
      </c>
      <c r="H451" s="105"/>
      <c r="I451" s="102"/>
      <c r="J451" s="223"/>
      <c r="K451" s="223"/>
      <c r="L451" s="223"/>
    </row>
    <row r="452" spans="1:12" ht="15" thickBot="1" x14ac:dyDescent="0.35">
      <c r="A452" s="292"/>
      <c r="B452" s="295"/>
      <c r="C452" s="111"/>
      <c r="D452" s="111"/>
      <c r="E452" s="111"/>
      <c r="F452" s="104"/>
      <c r="G452" s="102" t="s">
        <v>99</v>
      </c>
      <c r="H452" s="105"/>
      <c r="I452" s="102"/>
      <c r="J452" s="223"/>
      <c r="K452" s="223"/>
      <c r="L452" s="223"/>
    </row>
    <row r="453" spans="1:12" ht="15" thickBot="1" x14ac:dyDescent="0.35">
      <c r="A453" s="292"/>
      <c r="B453" s="295"/>
      <c r="C453" s="111">
        <v>180</v>
      </c>
      <c r="D453" s="111">
        <v>0</v>
      </c>
      <c r="E453" s="111">
        <v>0</v>
      </c>
      <c r="F453" s="104"/>
      <c r="G453" s="102" t="s">
        <v>34</v>
      </c>
      <c r="H453" s="105"/>
      <c r="I453" s="102"/>
    </row>
    <row r="454" spans="1:12" ht="15" thickBot="1" x14ac:dyDescent="0.35">
      <c r="A454" s="292"/>
      <c r="B454" s="295"/>
      <c r="C454" s="111"/>
      <c r="D454" s="111"/>
      <c r="E454" s="111"/>
      <c r="F454" s="104"/>
      <c r="G454" s="102" t="s">
        <v>100</v>
      </c>
      <c r="H454" s="105"/>
      <c r="I454" s="102"/>
    </row>
    <row r="455" spans="1:12" ht="15" thickBot="1" x14ac:dyDescent="0.35">
      <c r="A455" s="293"/>
      <c r="B455" s="296"/>
      <c r="C455" s="112">
        <f>SUM(C450:C454)</f>
        <v>246.5</v>
      </c>
      <c r="D455" s="112">
        <f t="shared" ref="D455:E455" si="76">SUM(D450:D454)</f>
        <v>0</v>
      </c>
      <c r="E455" s="112">
        <f t="shared" si="76"/>
        <v>0</v>
      </c>
      <c r="F455" s="108"/>
      <c r="G455" s="107" t="s">
        <v>38</v>
      </c>
      <c r="H455" s="109"/>
      <c r="I455" s="110"/>
    </row>
    <row r="456" spans="1:12" ht="15" customHeight="1" thickBot="1" x14ac:dyDescent="0.35">
      <c r="A456" s="285"/>
      <c r="B456" s="294" t="s">
        <v>676</v>
      </c>
      <c r="C456" s="192"/>
      <c r="D456" s="192"/>
      <c r="E456" s="192"/>
      <c r="F456" s="219"/>
      <c r="G456" s="218" t="s">
        <v>33</v>
      </c>
      <c r="H456" s="244">
        <v>288724610</v>
      </c>
      <c r="I456" s="218">
        <v>0</v>
      </c>
    </row>
    <row r="457" spans="1:12" ht="15" customHeight="1" thickBot="1" x14ac:dyDescent="0.35">
      <c r="A457" s="286"/>
      <c r="B457" s="295"/>
      <c r="C457" s="192"/>
      <c r="D457" s="192"/>
      <c r="E457" s="192"/>
      <c r="F457" s="219"/>
      <c r="G457" s="218" t="s">
        <v>36</v>
      </c>
      <c r="H457" s="221"/>
      <c r="I457" s="218"/>
    </row>
    <row r="458" spans="1:12" ht="15" thickBot="1" x14ac:dyDescent="0.35">
      <c r="A458" s="286"/>
      <c r="B458" s="295"/>
      <c r="C458" s="192"/>
      <c r="D458" s="192"/>
      <c r="E458" s="192"/>
      <c r="F458" s="219"/>
      <c r="G458" s="218" t="s">
        <v>99</v>
      </c>
      <c r="H458" s="221"/>
      <c r="I458" s="218"/>
    </row>
    <row r="459" spans="1:12" ht="15" thickBot="1" x14ac:dyDescent="0.35">
      <c r="A459" s="286"/>
      <c r="B459" s="295"/>
      <c r="C459" s="192"/>
      <c r="D459" s="192"/>
      <c r="E459" s="192"/>
      <c r="F459" s="219"/>
      <c r="G459" s="218" t="s">
        <v>34</v>
      </c>
      <c r="H459" s="221"/>
      <c r="I459" s="218"/>
    </row>
    <row r="460" spans="1:12" ht="15" thickBot="1" x14ac:dyDescent="0.35">
      <c r="A460" s="286"/>
      <c r="B460" s="295"/>
      <c r="C460" s="192"/>
      <c r="D460" s="192"/>
      <c r="E460" s="192"/>
      <c r="F460" s="219"/>
      <c r="G460" s="218" t="s">
        <v>100</v>
      </c>
      <c r="H460" s="221"/>
      <c r="I460" s="218"/>
    </row>
    <row r="461" spans="1:12" ht="15" thickBot="1" x14ac:dyDescent="0.35">
      <c r="A461" s="287"/>
      <c r="B461" s="296"/>
      <c r="C461" s="112"/>
      <c r="D461" s="112"/>
      <c r="E461" s="112"/>
      <c r="F461" s="108"/>
      <c r="G461" s="107" t="s">
        <v>38</v>
      </c>
      <c r="H461" s="109"/>
      <c r="I461" s="110"/>
    </row>
    <row r="462" spans="1:12" ht="27" thickBot="1" x14ac:dyDescent="0.35">
      <c r="A462" s="92" t="s">
        <v>172</v>
      </c>
      <c r="B462" s="93" t="s">
        <v>176</v>
      </c>
      <c r="C462" s="94"/>
      <c r="D462" s="94"/>
      <c r="E462" s="94"/>
      <c r="F462" s="95" t="s">
        <v>175</v>
      </c>
      <c r="G462" s="93"/>
      <c r="H462" s="94"/>
      <c r="I462" s="94"/>
    </row>
    <row r="463" spans="1:12" ht="27" thickBot="1" x14ac:dyDescent="0.35">
      <c r="A463" s="96" t="s">
        <v>184</v>
      </c>
      <c r="B463" s="97" t="s">
        <v>620</v>
      </c>
      <c r="C463" s="98"/>
      <c r="D463" s="98"/>
      <c r="E463" s="98"/>
      <c r="F463" s="99" t="s">
        <v>186</v>
      </c>
      <c r="G463" s="97"/>
      <c r="H463" s="98"/>
      <c r="I463" s="98"/>
    </row>
    <row r="464" spans="1:12" ht="15" customHeight="1" thickBot="1" x14ac:dyDescent="0.35">
      <c r="A464" s="291" t="s">
        <v>185</v>
      </c>
      <c r="B464" s="297" t="s">
        <v>621</v>
      </c>
      <c r="C464" s="150">
        <f t="shared" ref="C464:E468" si="77">C477+C483+C490+C496+C502+C508+C471</f>
        <v>0</v>
      </c>
      <c r="D464" s="150">
        <f t="shared" si="77"/>
        <v>0</v>
      </c>
      <c r="E464" s="150">
        <f t="shared" si="77"/>
        <v>0</v>
      </c>
      <c r="F464" s="146" t="s">
        <v>187</v>
      </c>
      <c r="G464" s="66" t="s">
        <v>33</v>
      </c>
      <c r="H464" s="147">
        <v>288724610</v>
      </c>
      <c r="I464" s="66">
        <v>0</v>
      </c>
    </row>
    <row r="465" spans="1:11" ht="28.2" customHeight="1" thickBot="1" x14ac:dyDescent="0.35">
      <c r="A465" s="292"/>
      <c r="B465" s="298"/>
      <c r="C465" s="101">
        <f t="shared" si="77"/>
        <v>351.6</v>
      </c>
      <c r="D465" s="101">
        <f t="shared" si="77"/>
        <v>0</v>
      </c>
      <c r="E465" s="101">
        <f t="shared" si="77"/>
        <v>0</v>
      </c>
      <c r="F465" s="104"/>
      <c r="G465" s="102" t="s">
        <v>36</v>
      </c>
      <c r="H465" s="105"/>
      <c r="I465" s="102"/>
      <c r="J465" s="139"/>
    </row>
    <row r="466" spans="1:11" ht="15" customHeight="1" thickBot="1" x14ac:dyDescent="0.35">
      <c r="A466" s="292"/>
      <c r="B466" s="298"/>
      <c r="C466" s="101">
        <f t="shared" si="77"/>
        <v>0</v>
      </c>
      <c r="D466" s="101">
        <f t="shared" si="77"/>
        <v>0</v>
      </c>
      <c r="E466" s="101">
        <f t="shared" si="77"/>
        <v>0</v>
      </c>
      <c r="F466" s="104"/>
      <c r="G466" s="102" t="s">
        <v>99</v>
      </c>
      <c r="H466" s="105"/>
      <c r="I466" s="102"/>
      <c r="J466" s="139"/>
    </row>
    <row r="467" spans="1:11" ht="15" thickBot="1" x14ac:dyDescent="0.35">
      <c r="A467" s="292"/>
      <c r="B467" s="298"/>
      <c r="C467" s="101">
        <f t="shared" si="77"/>
        <v>3474</v>
      </c>
      <c r="D467" s="101">
        <f t="shared" si="77"/>
        <v>0</v>
      </c>
      <c r="E467" s="101">
        <f t="shared" si="77"/>
        <v>0</v>
      </c>
      <c r="F467" s="104"/>
      <c r="G467" s="102" t="s">
        <v>34</v>
      </c>
      <c r="H467" s="105"/>
      <c r="I467" s="102"/>
      <c r="J467" s="139"/>
    </row>
    <row r="468" spans="1:11" ht="15" thickBot="1" x14ac:dyDescent="0.35">
      <c r="A468" s="292"/>
      <c r="B468" s="298"/>
      <c r="C468" s="101">
        <f t="shared" si="77"/>
        <v>0</v>
      </c>
      <c r="D468" s="101">
        <f t="shared" si="77"/>
        <v>0</v>
      </c>
      <c r="E468" s="101">
        <f t="shared" si="77"/>
        <v>0</v>
      </c>
      <c r="F468" s="104"/>
      <c r="G468" s="102" t="s">
        <v>100</v>
      </c>
      <c r="H468" s="105"/>
      <c r="I468" s="102"/>
      <c r="J468" s="139"/>
    </row>
    <row r="469" spans="1:11" ht="15" thickBot="1" x14ac:dyDescent="0.35">
      <c r="A469" s="292"/>
      <c r="B469" s="298"/>
      <c r="C469" s="100">
        <f>C488*1</f>
        <v>1200</v>
      </c>
      <c r="D469" s="101"/>
      <c r="E469" s="101"/>
      <c r="F469" s="104"/>
      <c r="G469" s="102" t="s">
        <v>662</v>
      </c>
      <c r="H469" s="105"/>
      <c r="I469" s="102"/>
      <c r="J469" s="139"/>
      <c r="K469" s="161"/>
    </row>
    <row r="470" spans="1:11" ht="15" thickBot="1" x14ac:dyDescent="0.35">
      <c r="A470" s="293"/>
      <c r="B470" s="299"/>
      <c r="C470" s="107">
        <f>SUM(C464:C469)</f>
        <v>5025.6000000000004</v>
      </c>
      <c r="D470" s="107">
        <f t="shared" ref="D470:E470" si="78">SUM(D464:D468)</f>
        <v>0</v>
      </c>
      <c r="E470" s="107">
        <f t="shared" si="78"/>
        <v>0</v>
      </c>
      <c r="F470" s="108"/>
      <c r="G470" s="107" t="s">
        <v>38</v>
      </c>
      <c r="H470" s="109"/>
      <c r="I470" s="110"/>
      <c r="J470" s="139"/>
    </row>
    <row r="471" spans="1:11" ht="15" customHeight="1" thickBot="1" x14ac:dyDescent="0.35">
      <c r="A471" s="300"/>
      <c r="B471" s="294" t="s">
        <v>551</v>
      </c>
      <c r="C471" s="102"/>
      <c r="D471" s="102"/>
      <c r="E471" s="102"/>
      <c r="F471" s="104"/>
      <c r="G471" s="102" t="s">
        <v>33</v>
      </c>
      <c r="H471" s="103">
        <v>288724610</v>
      </c>
      <c r="I471" s="102">
        <v>0</v>
      </c>
      <c r="J471" s="139"/>
    </row>
    <row r="472" spans="1:11" ht="15" customHeight="1" thickBot="1" x14ac:dyDescent="0.35">
      <c r="A472" s="301"/>
      <c r="B472" s="295"/>
      <c r="C472" s="102"/>
      <c r="D472" s="102"/>
      <c r="E472" s="102"/>
      <c r="F472" s="104"/>
      <c r="G472" s="102" t="s">
        <v>36</v>
      </c>
      <c r="H472" s="105"/>
      <c r="I472" s="102"/>
      <c r="J472" s="139"/>
    </row>
    <row r="473" spans="1:11" ht="15" thickBot="1" x14ac:dyDescent="0.35">
      <c r="A473" s="301"/>
      <c r="B473" s="295"/>
      <c r="C473" s="102"/>
      <c r="D473" s="102"/>
      <c r="E473" s="102"/>
      <c r="F473" s="104"/>
      <c r="G473" s="102" t="s">
        <v>99</v>
      </c>
      <c r="H473" s="105"/>
      <c r="I473" s="102"/>
      <c r="J473" s="139"/>
    </row>
    <row r="474" spans="1:11" ht="15" thickBot="1" x14ac:dyDescent="0.35">
      <c r="A474" s="301"/>
      <c r="B474" s="295"/>
      <c r="C474" s="111">
        <v>2802.4</v>
      </c>
      <c r="D474" s="102"/>
      <c r="E474" s="102"/>
      <c r="F474" s="104"/>
      <c r="G474" s="102" t="s">
        <v>34</v>
      </c>
      <c r="H474" s="105"/>
      <c r="I474" s="102"/>
      <c r="J474" s="212"/>
    </row>
    <row r="475" spans="1:11" ht="15" thickBot="1" x14ac:dyDescent="0.35">
      <c r="A475" s="301"/>
      <c r="B475" s="295"/>
      <c r="C475" s="102"/>
      <c r="D475" s="102"/>
      <c r="E475" s="102"/>
      <c r="F475" s="104"/>
      <c r="G475" s="102" t="s">
        <v>100</v>
      </c>
      <c r="H475" s="105"/>
      <c r="I475" s="102"/>
      <c r="J475" s="212"/>
    </row>
    <row r="476" spans="1:11" ht="15" thickBot="1" x14ac:dyDescent="0.35">
      <c r="A476" s="302"/>
      <c r="B476" s="296"/>
      <c r="C476" s="112">
        <f>SUM(C471:C475)</f>
        <v>2802.4</v>
      </c>
      <c r="D476" s="110">
        <f t="shared" ref="D476:E476" si="79">SUM(D471:D475)</f>
        <v>0</v>
      </c>
      <c r="E476" s="110">
        <f t="shared" si="79"/>
        <v>0</v>
      </c>
      <c r="F476" s="108"/>
      <c r="G476" s="107" t="s">
        <v>38</v>
      </c>
      <c r="H476" s="109"/>
      <c r="I476" s="110"/>
      <c r="J476" s="139"/>
    </row>
    <row r="477" spans="1:11" ht="15" customHeight="1" thickBot="1" x14ac:dyDescent="0.35">
      <c r="A477" s="300"/>
      <c r="B477" s="294" t="s">
        <v>533</v>
      </c>
      <c r="C477" s="102"/>
      <c r="D477" s="102"/>
      <c r="E477" s="102"/>
      <c r="F477" s="104"/>
      <c r="G477" s="102" t="s">
        <v>33</v>
      </c>
      <c r="H477" s="103">
        <v>288724610</v>
      </c>
      <c r="I477" s="102">
        <v>0</v>
      </c>
      <c r="J477" s="139"/>
    </row>
    <row r="478" spans="1:11" ht="15" customHeight="1" thickBot="1" x14ac:dyDescent="0.35">
      <c r="A478" s="301"/>
      <c r="B478" s="295"/>
      <c r="C478" s="102"/>
      <c r="D478" s="102"/>
      <c r="E478" s="102"/>
      <c r="F478" s="104"/>
      <c r="G478" s="102" t="s">
        <v>36</v>
      </c>
      <c r="H478" s="105"/>
      <c r="I478" s="102"/>
    </row>
    <row r="479" spans="1:11" ht="15" thickBot="1" x14ac:dyDescent="0.35">
      <c r="A479" s="301"/>
      <c r="B479" s="295"/>
      <c r="C479" s="102"/>
      <c r="D479" s="102"/>
      <c r="E479" s="102"/>
      <c r="F479" s="104"/>
      <c r="G479" s="102" t="s">
        <v>99</v>
      </c>
      <c r="H479" s="105"/>
      <c r="I479" s="102"/>
    </row>
    <row r="480" spans="1:11" ht="15" thickBot="1" x14ac:dyDescent="0.35">
      <c r="A480" s="301"/>
      <c r="B480" s="295"/>
      <c r="C480" s="111">
        <v>159</v>
      </c>
      <c r="D480" s="102">
        <v>0</v>
      </c>
      <c r="E480" s="102">
        <v>0</v>
      </c>
      <c r="F480" s="104"/>
      <c r="G480" s="102" t="s">
        <v>34</v>
      </c>
      <c r="H480" s="105"/>
      <c r="I480" s="102"/>
    </row>
    <row r="481" spans="1:10" ht="15" thickBot="1" x14ac:dyDescent="0.35">
      <c r="A481" s="301"/>
      <c r="B481" s="295"/>
      <c r="C481" s="102"/>
      <c r="D481" s="102"/>
      <c r="E481" s="102"/>
      <c r="F481" s="104"/>
      <c r="G481" s="102" t="s">
        <v>100</v>
      </c>
      <c r="H481" s="105"/>
      <c r="I481" s="102"/>
    </row>
    <row r="482" spans="1:10" ht="15" thickBot="1" x14ac:dyDescent="0.35">
      <c r="A482" s="302"/>
      <c r="B482" s="296"/>
      <c r="C482" s="112">
        <f>SUM(C477:C481)</f>
        <v>159</v>
      </c>
      <c r="D482" s="112">
        <f t="shared" ref="D482:E482" si="80">SUM(D477:D481)</f>
        <v>0</v>
      </c>
      <c r="E482" s="112">
        <f t="shared" si="80"/>
        <v>0</v>
      </c>
      <c r="F482" s="108"/>
      <c r="G482" s="107" t="s">
        <v>38</v>
      </c>
      <c r="H482" s="109"/>
      <c r="I482" s="110"/>
    </row>
    <row r="483" spans="1:10" ht="15" customHeight="1" thickBot="1" x14ac:dyDescent="0.35">
      <c r="A483" s="306"/>
      <c r="B483" s="294" t="s">
        <v>530</v>
      </c>
      <c r="C483" s="102"/>
      <c r="D483" s="102"/>
      <c r="E483" s="102"/>
      <c r="F483" s="104"/>
      <c r="G483" s="102" t="s">
        <v>33</v>
      </c>
      <c r="H483" s="103">
        <v>288724610</v>
      </c>
      <c r="I483" s="102">
        <v>0</v>
      </c>
      <c r="J483" s="139"/>
    </row>
    <row r="484" spans="1:10" ht="15" customHeight="1" thickBot="1" x14ac:dyDescent="0.35">
      <c r="A484" s="307"/>
      <c r="B484" s="295"/>
      <c r="C484" s="102">
        <v>52.6</v>
      </c>
      <c r="D484" s="102"/>
      <c r="E484" s="102"/>
      <c r="F484" s="104"/>
      <c r="G484" s="102" t="s">
        <v>36</v>
      </c>
      <c r="H484" s="105"/>
      <c r="I484" s="102"/>
      <c r="J484" s="139"/>
    </row>
    <row r="485" spans="1:10" ht="15" thickBot="1" x14ac:dyDescent="0.35">
      <c r="A485" s="307"/>
      <c r="B485" s="295"/>
      <c r="C485" s="102"/>
      <c r="D485" s="102"/>
      <c r="E485" s="102"/>
      <c r="F485" s="104"/>
      <c r="G485" s="102" t="s">
        <v>99</v>
      </c>
      <c r="H485" s="105"/>
      <c r="I485" s="102"/>
      <c r="J485" s="139"/>
    </row>
    <row r="486" spans="1:10" ht="15" thickBot="1" x14ac:dyDescent="0.35">
      <c r="A486" s="307"/>
      <c r="B486" s="295"/>
      <c r="C486" s="102"/>
      <c r="D486" s="102"/>
      <c r="E486" s="102"/>
      <c r="F486" s="104"/>
      <c r="G486" s="102" t="s">
        <v>34</v>
      </c>
      <c r="H486" s="105"/>
      <c r="I486" s="102"/>
      <c r="J486" s="139"/>
    </row>
    <row r="487" spans="1:10" ht="15" thickBot="1" x14ac:dyDescent="0.35">
      <c r="A487" s="307"/>
      <c r="B487" s="295"/>
      <c r="C487" s="102"/>
      <c r="D487" s="102"/>
      <c r="E487" s="102"/>
      <c r="F487" s="104"/>
      <c r="G487" s="102" t="s">
        <v>100</v>
      </c>
      <c r="H487" s="105"/>
      <c r="I487" s="102"/>
      <c r="J487" s="139"/>
    </row>
    <row r="488" spans="1:10" ht="15" thickBot="1" x14ac:dyDescent="0.35">
      <c r="A488" s="307"/>
      <c r="B488" s="295"/>
      <c r="C488" s="111">
        <v>1200</v>
      </c>
      <c r="D488" s="102"/>
      <c r="E488" s="102"/>
      <c r="F488" s="104"/>
      <c r="G488" s="102" t="s">
        <v>662</v>
      </c>
      <c r="H488" s="105"/>
      <c r="I488" s="102"/>
      <c r="J488" s="139"/>
    </row>
    <row r="489" spans="1:10" ht="15" thickBot="1" x14ac:dyDescent="0.35">
      <c r="A489" s="308"/>
      <c r="B489" s="296"/>
      <c r="C489" s="110">
        <f>SUM(C483:C488)</f>
        <v>1252.5999999999999</v>
      </c>
      <c r="D489" s="110">
        <f t="shared" ref="D489:E489" si="81">SUM(D483:D487)</f>
        <v>0</v>
      </c>
      <c r="E489" s="110">
        <f t="shared" si="81"/>
        <v>0</v>
      </c>
      <c r="F489" s="108"/>
      <c r="G489" s="107" t="s">
        <v>38</v>
      </c>
      <c r="H489" s="109"/>
      <c r="I489" s="110"/>
      <c r="J489" s="139"/>
    </row>
    <row r="490" spans="1:10" ht="15" customHeight="1" thickBot="1" x14ac:dyDescent="0.35">
      <c r="A490" s="306"/>
      <c r="B490" s="294" t="s">
        <v>531</v>
      </c>
      <c r="C490" s="102"/>
      <c r="D490" s="102"/>
      <c r="E490" s="102"/>
      <c r="F490" s="104"/>
      <c r="G490" s="102" t="s">
        <v>33</v>
      </c>
      <c r="H490" s="103">
        <v>288724610</v>
      </c>
      <c r="I490" s="102">
        <v>0</v>
      </c>
      <c r="J490" s="139"/>
    </row>
    <row r="491" spans="1:10" ht="15" thickBot="1" x14ac:dyDescent="0.35">
      <c r="A491" s="307"/>
      <c r="B491" s="295"/>
      <c r="C491" s="102"/>
      <c r="D491" s="102"/>
      <c r="E491" s="102">
        <v>0</v>
      </c>
      <c r="F491" s="104"/>
      <c r="G491" s="102" t="s">
        <v>36</v>
      </c>
      <c r="H491" s="105"/>
      <c r="I491" s="102"/>
      <c r="J491" s="139"/>
    </row>
    <row r="492" spans="1:10" ht="15" thickBot="1" x14ac:dyDescent="0.35">
      <c r="A492" s="307"/>
      <c r="B492" s="295"/>
      <c r="C492" s="102"/>
      <c r="D492" s="102"/>
      <c r="E492" s="102"/>
      <c r="F492" s="104"/>
      <c r="G492" s="102" t="s">
        <v>99</v>
      </c>
      <c r="H492" s="105"/>
      <c r="I492" s="102"/>
      <c r="J492" s="139"/>
    </row>
    <row r="493" spans="1:10" ht="15" thickBot="1" x14ac:dyDescent="0.35">
      <c r="A493" s="307"/>
      <c r="B493" s="295"/>
      <c r="C493" s="102">
        <v>229.4</v>
      </c>
      <c r="D493" s="102"/>
      <c r="E493" s="102"/>
      <c r="F493" s="104"/>
      <c r="G493" s="102" t="s">
        <v>34</v>
      </c>
      <c r="H493" s="105"/>
      <c r="I493" s="102"/>
      <c r="J493" s="139"/>
    </row>
    <row r="494" spans="1:10" ht="15" thickBot="1" x14ac:dyDescent="0.35">
      <c r="A494" s="307"/>
      <c r="B494" s="295"/>
      <c r="C494" s="102"/>
      <c r="D494" s="102"/>
      <c r="E494" s="102"/>
      <c r="F494" s="104"/>
      <c r="G494" s="102" t="s">
        <v>100</v>
      </c>
      <c r="H494" s="105"/>
      <c r="I494" s="102"/>
      <c r="J494" s="139"/>
    </row>
    <row r="495" spans="1:10" ht="15" thickBot="1" x14ac:dyDescent="0.35">
      <c r="A495" s="308"/>
      <c r="B495" s="296"/>
      <c r="C495" s="110">
        <f>SUM(C490:C494)</f>
        <v>229.4</v>
      </c>
      <c r="D495" s="110">
        <f t="shared" ref="D495:E495" si="82">SUM(D490:D494)</f>
        <v>0</v>
      </c>
      <c r="E495" s="110">
        <f t="shared" si="82"/>
        <v>0</v>
      </c>
      <c r="F495" s="108"/>
      <c r="G495" s="107" t="s">
        <v>38</v>
      </c>
      <c r="H495" s="109"/>
      <c r="I495" s="110"/>
      <c r="J495" s="139"/>
    </row>
    <row r="496" spans="1:10" ht="15" customHeight="1" thickBot="1" x14ac:dyDescent="0.35">
      <c r="A496" s="300"/>
      <c r="B496" s="294" t="s">
        <v>532</v>
      </c>
      <c r="C496" s="102"/>
      <c r="D496" s="102"/>
      <c r="E496" s="102"/>
      <c r="F496" s="104"/>
      <c r="G496" s="102" t="s">
        <v>33</v>
      </c>
      <c r="H496" s="103">
        <v>288724610</v>
      </c>
      <c r="I496" s="102">
        <v>0</v>
      </c>
      <c r="J496" s="139"/>
    </row>
    <row r="497" spans="1:12" ht="15" thickBot="1" x14ac:dyDescent="0.35">
      <c r="A497" s="301"/>
      <c r="B497" s="295"/>
      <c r="C497" s="102"/>
      <c r="D497" s="102"/>
      <c r="E497" s="102"/>
      <c r="F497" s="104"/>
      <c r="G497" s="102" t="s">
        <v>36</v>
      </c>
      <c r="H497" s="105"/>
      <c r="I497" s="102"/>
    </row>
    <row r="498" spans="1:12" ht="15" thickBot="1" x14ac:dyDescent="0.35">
      <c r="A498" s="301"/>
      <c r="B498" s="295"/>
      <c r="C498" s="102"/>
      <c r="D498" s="102"/>
      <c r="E498" s="102"/>
      <c r="F498" s="104"/>
      <c r="G498" s="102" t="s">
        <v>99</v>
      </c>
      <c r="H498" s="105"/>
      <c r="I498" s="102"/>
    </row>
    <row r="499" spans="1:12" ht="15" thickBot="1" x14ac:dyDescent="0.35">
      <c r="A499" s="301"/>
      <c r="B499" s="295"/>
      <c r="C499" s="102">
        <v>182.2</v>
      </c>
      <c r="D499" s="102"/>
      <c r="E499" s="102"/>
      <c r="F499" s="104"/>
      <c r="G499" s="102" t="s">
        <v>34</v>
      </c>
      <c r="H499" s="105"/>
      <c r="I499" s="102"/>
    </row>
    <row r="500" spans="1:12" ht="15" thickBot="1" x14ac:dyDescent="0.35">
      <c r="A500" s="301"/>
      <c r="B500" s="295"/>
      <c r="C500" s="102"/>
      <c r="D500" s="102"/>
      <c r="E500" s="102"/>
      <c r="F500" s="104"/>
      <c r="G500" s="102" t="s">
        <v>100</v>
      </c>
      <c r="H500" s="105"/>
      <c r="I500" s="102"/>
    </row>
    <row r="501" spans="1:12" ht="15" thickBot="1" x14ac:dyDescent="0.35">
      <c r="A501" s="302"/>
      <c r="B501" s="296"/>
      <c r="C501" s="110">
        <f>SUM(C496:C500)</f>
        <v>182.2</v>
      </c>
      <c r="D501" s="110">
        <f t="shared" ref="D501:E501" si="83">SUM(D496:D500)</f>
        <v>0</v>
      </c>
      <c r="E501" s="110">
        <f t="shared" si="83"/>
        <v>0</v>
      </c>
      <c r="F501" s="108"/>
      <c r="G501" s="107" t="s">
        <v>38</v>
      </c>
      <c r="H501" s="109"/>
      <c r="I501" s="110"/>
    </row>
    <row r="502" spans="1:12" ht="15" customHeight="1" thickBot="1" x14ac:dyDescent="0.35">
      <c r="A502" s="300"/>
      <c r="B502" s="294" t="s">
        <v>534</v>
      </c>
      <c r="C502" s="66"/>
      <c r="D502" s="66"/>
      <c r="E502" s="66"/>
      <c r="F502" s="149"/>
      <c r="G502" s="66" t="s">
        <v>33</v>
      </c>
      <c r="H502" s="147">
        <v>288724610</v>
      </c>
      <c r="I502" s="66">
        <v>0</v>
      </c>
      <c r="J502" s="139"/>
      <c r="K502" s="139"/>
      <c r="L502" s="139"/>
    </row>
    <row r="503" spans="1:12" ht="15" thickBot="1" x14ac:dyDescent="0.35">
      <c r="A503" s="301"/>
      <c r="B503" s="295"/>
      <c r="C503" s="111">
        <v>250</v>
      </c>
      <c r="D503" s="102">
        <v>0</v>
      </c>
      <c r="E503" s="102">
        <v>0</v>
      </c>
      <c r="F503" s="104"/>
      <c r="G503" s="102" t="s">
        <v>36</v>
      </c>
      <c r="H503" s="105"/>
      <c r="I503" s="102"/>
      <c r="J503" s="139"/>
      <c r="K503" s="139"/>
      <c r="L503" s="139"/>
    </row>
    <row r="504" spans="1:12" ht="15" thickBot="1" x14ac:dyDescent="0.35">
      <c r="A504" s="301"/>
      <c r="B504" s="295"/>
      <c r="C504" s="102"/>
      <c r="D504" s="102"/>
      <c r="E504" s="102"/>
      <c r="F504" s="104"/>
      <c r="G504" s="102" t="s">
        <v>99</v>
      </c>
      <c r="H504" s="105"/>
      <c r="I504" s="102"/>
      <c r="J504" s="139"/>
      <c r="K504" s="139"/>
      <c r="L504" s="139"/>
    </row>
    <row r="505" spans="1:12" ht="15" thickBot="1" x14ac:dyDescent="0.35">
      <c r="A505" s="301"/>
      <c r="B505" s="295"/>
      <c r="C505" s="111">
        <v>101</v>
      </c>
      <c r="D505" s="102"/>
      <c r="E505" s="102"/>
      <c r="F505" s="104"/>
      <c r="G505" s="102" t="s">
        <v>34</v>
      </c>
      <c r="H505" s="105"/>
      <c r="I505" s="102"/>
      <c r="J505" s="172"/>
      <c r="K505" s="139"/>
      <c r="L505" s="139"/>
    </row>
    <row r="506" spans="1:12" ht="15" thickBot="1" x14ac:dyDescent="0.35">
      <c r="A506" s="301"/>
      <c r="B506" s="295"/>
      <c r="C506" s="102"/>
      <c r="D506" s="102"/>
      <c r="E506" s="102"/>
      <c r="F506" s="104"/>
      <c r="G506" s="102" t="s">
        <v>100</v>
      </c>
      <c r="H506" s="105"/>
      <c r="I506" s="102"/>
      <c r="J506" s="139"/>
      <c r="K506" s="139"/>
      <c r="L506" s="139"/>
    </row>
    <row r="507" spans="1:12" ht="15" thickBot="1" x14ac:dyDescent="0.35">
      <c r="A507" s="302"/>
      <c r="B507" s="296"/>
      <c r="C507" s="112">
        <f>SUM(C502:C506)</f>
        <v>351</v>
      </c>
      <c r="D507" s="112">
        <f t="shared" ref="D507:E507" si="84">SUM(D502:D506)</f>
        <v>0</v>
      </c>
      <c r="E507" s="112">
        <f t="shared" si="84"/>
        <v>0</v>
      </c>
      <c r="F507" s="108"/>
      <c r="G507" s="107" t="s">
        <v>38</v>
      </c>
      <c r="H507" s="109"/>
      <c r="I507" s="110"/>
      <c r="J507" s="139"/>
      <c r="K507" s="139"/>
      <c r="L507" s="139"/>
    </row>
    <row r="508" spans="1:12" ht="15" customHeight="1" thickBot="1" x14ac:dyDescent="0.35">
      <c r="A508" s="292"/>
      <c r="B508" s="294" t="s">
        <v>535</v>
      </c>
      <c r="C508" s="111"/>
      <c r="D508" s="111"/>
      <c r="E508" s="111"/>
      <c r="F508" s="53"/>
      <c r="G508" s="102" t="s">
        <v>33</v>
      </c>
      <c r="H508" s="103">
        <v>288724610</v>
      </c>
      <c r="I508" s="102">
        <v>0</v>
      </c>
      <c r="J508" s="139"/>
      <c r="K508" s="139"/>
      <c r="L508" s="139"/>
    </row>
    <row r="509" spans="1:12" ht="15" thickBot="1" x14ac:dyDescent="0.35">
      <c r="A509" s="292"/>
      <c r="B509" s="295"/>
      <c r="C509" s="111">
        <v>49</v>
      </c>
      <c r="D509" s="111"/>
      <c r="E509" s="111"/>
      <c r="F509" s="104"/>
      <c r="G509" s="102" t="s">
        <v>36</v>
      </c>
      <c r="H509" s="105"/>
      <c r="I509" s="102"/>
      <c r="J509" s="139"/>
      <c r="K509" s="139"/>
      <c r="L509" s="139"/>
    </row>
    <row r="510" spans="1:12" ht="15" thickBot="1" x14ac:dyDescent="0.35">
      <c r="A510" s="292"/>
      <c r="B510" s="295"/>
      <c r="C510" s="111"/>
      <c r="D510" s="111"/>
      <c r="E510" s="111"/>
      <c r="F510" s="104"/>
      <c r="G510" s="102" t="s">
        <v>99</v>
      </c>
      <c r="H510" s="105"/>
      <c r="I510" s="102"/>
      <c r="J510" s="139"/>
      <c r="K510" s="139"/>
      <c r="L510" s="139"/>
    </row>
    <row r="511" spans="1:12" ht="15" thickBot="1" x14ac:dyDescent="0.35">
      <c r="A511" s="292"/>
      <c r="B511" s="295"/>
      <c r="C511" s="111"/>
      <c r="D511" s="111"/>
      <c r="E511" s="111"/>
      <c r="F511" s="104"/>
      <c r="G511" s="102" t="s">
        <v>34</v>
      </c>
      <c r="H511" s="105"/>
      <c r="I511" s="102"/>
      <c r="J511" s="139"/>
      <c r="K511" s="139"/>
      <c r="L511" s="139"/>
    </row>
    <row r="512" spans="1:12" ht="15" thickBot="1" x14ac:dyDescent="0.35">
      <c r="A512" s="292"/>
      <c r="B512" s="295"/>
      <c r="C512" s="111"/>
      <c r="D512" s="111"/>
      <c r="E512" s="111"/>
      <c r="F512" s="104"/>
      <c r="G512" s="102" t="s">
        <v>100</v>
      </c>
      <c r="H512" s="105"/>
      <c r="I512" s="102"/>
      <c r="J512" s="139"/>
      <c r="K512" s="139"/>
      <c r="L512" s="139"/>
    </row>
    <row r="513" spans="1:12" ht="15" thickBot="1" x14ac:dyDescent="0.35">
      <c r="A513" s="293"/>
      <c r="B513" s="296"/>
      <c r="C513" s="112">
        <f>SUM(C508:C512)</f>
        <v>49</v>
      </c>
      <c r="D513" s="112">
        <f t="shared" ref="D513:E513" si="85">SUM(D508:D512)</f>
        <v>0</v>
      </c>
      <c r="E513" s="112">
        <f t="shared" si="85"/>
        <v>0</v>
      </c>
      <c r="F513" s="108"/>
      <c r="G513" s="107" t="s">
        <v>38</v>
      </c>
      <c r="H513" s="109"/>
      <c r="I513" s="110"/>
      <c r="J513" s="139"/>
      <c r="K513" s="139"/>
      <c r="L513" s="139"/>
    </row>
    <row r="514" spans="1:12" ht="15" customHeight="1" thickBot="1" x14ac:dyDescent="0.35">
      <c r="A514" s="285"/>
      <c r="B514" s="294" t="s">
        <v>677</v>
      </c>
      <c r="C514" s="192"/>
      <c r="D514" s="192"/>
      <c r="E514" s="192"/>
      <c r="F514" s="219"/>
      <c r="G514" s="218" t="s">
        <v>33</v>
      </c>
      <c r="H514" s="244">
        <v>288724610</v>
      </c>
      <c r="I514" s="218">
        <v>0</v>
      </c>
      <c r="J514" s="139"/>
      <c r="K514" s="139"/>
      <c r="L514" s="139"/>
    </row>
    <row r="515" spans="1:12" ht="15" thickBot="1" x14ac:dyDescent="0.35">
      <c r="A515" s="286"/>
      <c r="B515" s="295"/>
      <c r="C515" s="192"/>
      <c r="D515" s="192"/>
      <c r="E515" s="192"/>
      <c r="F515" s="219"/>
      <c r="G515" s="218" t="s">
        <v>36</v>
      </c>
      <c r="H515" s="221"/>
      <c r="I515" s="218"/>
      <c r="J515" s="139"/>
      <c r="K515" s="139"/>
      <c r="L515" s="139"/>
    </row>
    <row r="516" spans="1:12" ht="15" thickBot="1" x14ac:dyDescent="0.35">
      <c r="A516" s="286"/>
      <c r="B516" s="295"/>
      <c r="C516" s="192"/>
      <c r="D516" s="192"/>
      <c r="E516" s="192"/>
      <c r="F516" s="219"/>
      <c r="G516" s="218" t="s">
        <v>99</v>
      </c>
      <c r="H516" s="221"/>
      <c r="I516" s="218"/>
      <c r="J516" s="139"/>
      <c r="K516" s="139"/>
      <c r="L516" s="139"/>
    </row>
    <row r="517" spans="1:12" ht="15" customHeight="1" thickBot="1" x14ac:dyDescent="0.35">
      <c r="A517" s="286"/>
      <c r="B517" s="295"/>
      <c r="C517" s="192"/>
      <c r="D517" s="192"/>
      <c r="E517" s="192"/>
      <c r="F517" s="219"/>
      <c r="G517" s="218" t="s">
        <v>34</v>
      </c>
      <c r="H517" s="221"/>
      <c r="I517" s="218"/>
      <c r="J517" s="139"/>
      <c r="K517" s="139"/>
      <c r="L517" s="139"/>
    </row>
    <row r="518" spans="1:12" ht="15" thickBot="1" x14ac:dyDescent="0.35">
      <c r="A518" s="286"/>
      <c r="B518" s="295"/>
      <c r="C518" s="192"/>
      <c r="D518" s="192"/>
      <c r="E518" s="192"/>
      <c r="F518" s="219"/>
      <c r="G518" s="218" t="s">
        <v>100</v>
      </c>
      <c r="H518" s="221"/>
      <c r="I518" s="218"/>
      <c r="J518" s="139"/>
      <c r="K518" s="139"/>
      <c r="L518" s="139"/>
    </row>
    <row r="519" spans="1:12" ht="15" thickBot="1" x14ac:dyDescent="0.35">
      <c r="A519" s="287"/>
      <c r="B519" s="296"/>
      <c r="C519" s="112"/>
      <c r="D519" s="112"/>
      <c r="E519" s="112"/>
      <c r="F519" s="108"/>
      <c r="G519" s="107" t="s">
        <v>38</v>
      </c>
      <c r="H519" s="109"/>
      <c r="I519" s="110"/>
      <c r="J519" s="139"/>
      <c r="K519" s="139"/>
      <c r="L519" s="139"/>
    </row>
    <row r="520" spans="1:12" ht="15" customHeight="1" thickBot="1" x14ac:dyDescent="0.35">
      <c r="A520" s="285"/>
      <c r="B520" s="288" t="s">
        <v>678</v>
      </c>
      <c r="C520" s="192"/>
      <c r="D520" s="192"/>
      <c r="E520" s="192"/>
      <c r="F520" s="219"/>
      <c r="G520" s="218" t="s">
        <v>33</v>
      </c>
      <c r="H520" s="244">
        <v>288724610</v>
      </c>
      <c r="I520" s="218">
        <v>0</v>
      </c>
      <c r="J520" s="139"/>
      <c r="K520" s="139"/>
      <c r="L520" s="139"/>
    </row>
    <row r="521" spans="1:12" ht="15" thickBot="1" x14ac:dyDescent="0.35">
      <c r="A521" s="286"/>
      <c r="B521" s="289"/>
      <c r="C521" s="192"/>
      <c r="D521" s="192"/>
      <c r="E521" s="192"/>
      <c r="F521" s="219"/>
      <c r="G521" s="218" t="s">
        <v>36</v>
      </c>
      <c r="H521" s="221"/>
      <c r="I521" s="218"/>
      <c r="J521" s="139"/>
      <c r="K521" s="139"/>
      <c r="L521" s="139"/>
    </row>
    <row r="522" spans="1:12" ht="15" customHeight="1" thickBot="1" x14ac:dyDescent="0.35">
      <c r="A522" s="286"/>
      <c r="B522" s="289"/>
      <c r="C522" s="192"/>
      <c r="D522" s="192"/>
      <c r="E522" s="192"/>
      <c r="F522" s="219"/>
      <c r="G522" s="218" t="s">
        <v>99</v>
      </c>
      <c r="H522" s="221"/>
      <c r="I522" s="218"/>
      <c r="J522" s="139"/>
      <c r="K522" s="139"/>
      <c r="L522" s="139"/>
    </row>
    <row r="523" spans="1:12" ht="15" customHeight="1" thickBot="1" x14ac:dyDescent="0.35">
      <c r="A523" s="286"/>
      <c r="B523" s="289"/>
      <c r="C523" s="192"/>
      <c r="D523" s="192"/>
      <c r="E523" s="192"/>
      <c r="F523" s="219"/>
      <c r="G523" s="218" t="s">
        <v>34</v>
      </c>
      <c r="H523" s="221"/>
      <c r="I523" s="218"/>
      <c r="J523" s="139"/>
      <c r="K523" s="139"/>
      <c r="L523" s="139"/>
    </row>
    <row r="524" spans="1:12" ht="15" thickBot="1" x14ac:dyDescent="0.35">
      <c r="A524" s="286"/>
      <c r="B524" s="289"/>
      <c r="C524" s="192"/>
      <c r="D524" s="192"/>
      <c r="E524" s="192"/>
      <c r="F524" s="219"/>
      <c r="G524" s="218" t="s">
        <v>100</v>
      </c>
      <c r="H524" s="221"/>
      <c r="I524" s="218"/>
      <c r="J524" s="139"/>
      <c r="K524" s="139"/>
      <c r="L524" s="139"/>
    </row>
    <row r="525" spans="1:12" ht="15" thickBot="1" x14ac:dyDescent="0.35">
      <c r="A525" s="287"/>
      <c r="B525" s="290"/>
      <c r="C525" s="112"/>
      <c r="D525" s="112"/>
      <c r="E525" s="112"/>
      <c r="F525" s="108"/>
      <c r="G525" s="107"/>
      <c r="H525" s="109"/>
      <c r="I525" s="110"/>
      <c r="J525" s="139"/>
      <c r="K525" s="139"/>
      <c r="L525" s="139"/>
    </row>
    <row r="526" spans="1:12" ht="15" customHeight="1" thickBot="1" x14ac:dyDescent="0.35">
      <c r="A526" s="285"/>
      <c r="B526" s="294" t="s">
        <v>679</v>
      </c>
      <c r="C526" s="192"/>
      <c r="D526" s="192"/>
      <c r="E526" s="192"/>
      <c r="F526" s="219"/>
      <c r="G526" s="218" t="s">
        <v>33</v>
      </c>
      <c r="H526" s="244">
        <v>288724610</v>
      </c>
      <c r="I526" s="218">
        <v>0</v>
      </c>
      <c r="J526" s="139"/>
      <c r="K526" s="139"/>
      <c r="L526" s="139"/>
    </row>
    <row r="527" spans="1:12" ht="15" thickBot="1" x14ac:dyDescent="0.35">
      <c r="A527" s="286"/>
      <c r="B527" s="295"/>
      <c r="C527" s="192"/>
      <c r="D527" s="192"/>
      <c r="E527" s="192"/>
      <c r="F527" s="219"/>
      <c r="G527" s="218" t="s">
        <v>36</v>
      </c>
      <c r="H527" s="221"/>
      <c r="I527" s="218"/>
      <c r="J527" s="139"/>
      <c r="K527" s="139"/>
      <c r="L527" s="139"/>
    </row>
    <row r="528" spans="1:12" ht="15" thickBot="1" x14ac:dyDescent="0.35">
      <c r="A528" s="286"/>
      <c r="B528" s="295"/>
      <c r="C528" s="192"/>
      <c r="D528" s="192"/>
      <c r="E528" s="192"/>
      <c r="F528" s="219"/>
      <c r="G528" s="218" t="s">
        <v>99</v>
      </c>
      <c r="H528" s="221"/>
      <c r="I528" s="218"/>
      <c r="J528" s="139"/>
      <c r="K528" s="139"/>
      <c r="L528" s="139"/>
    </row>
    <row r="529" spans="1:12" ht="15" customHeight="1" thickBot="1" x14ac:dyDescent="0.35">
      <c r="A529" s="286"/>
      <c r="B529" s="295"/>
      <c r="C529" s="192"/>
      <c r="D529" s="192"/>
      <c r="E529" s="192"/>
      <c r="F529" s="219"/>
      <c r="G529" s="218" t="s">
        <v>34</v>
      </c>
      <c r="H529" s="221"/>
      <c r="I529" s="218"/>
      <c r="J529" s="139"/>
      <c r="K529" s="139"/>
      <c r="L529" s="139"/>
    </row>
    <row r="530" spans="1:12" ht="15" thickBot="1" x14ac:dyDescent="0.35">
      <c r="A530" s="286"/>
      <c r="B530" s="295"/>
      <c r="C530" s="192"/>
      <c r="D530" s="192"/>
      <c r="E530" s="192"/>
      <c r="F530" s="219"/>
      <c r="G530" s="218" t="s">
        <v>100</v>
      </c>
      <c r="H530" s="221"/>
      <c r="I530" s="218"/>
      <c r="J530" s="139"/>
      <c r="K530" s="139"/>
      <c r="L530" s="139"/>
    </row>
    <row r="531" spans="1:12" ht="15" thickBot="1" x14ac:dyDescent="0.35">
      <c r="A531" s="287"/>
      <c r="B531" s="296"/>
      <c r="C531" s="112"/>
      <c r="D531" s="112"/>
      <c r="E531" s="112"/>
      <c r="F531" s="108"/>
      <c r="G531" s="107"/>
      <c r="H531" s="109"/>
      <c r="I531" s="110"/>
      <c r="J531" s="139"/>
      <c r="K531" s="139"/>
      <c r="L531" s="139"/>
    </row>
    <row r="532" spans="1:12" ht="15" customHeight="1" thickBot="1" x14ac:dyDescent="0.35">
      <c r="A532" s="285"/>
      <c r="B532" s="294" t="s">
        <v>680</v>
      </c>
      <c r="C532" s="192"/>
      <c r="D532" s="192"/>
      <c r="E532" s="192"/>
      <c r="F532" s="219"/>
      <c r="G532" s="218" t="s">
        <v>33</v>
      </c>
      <c r="H532" s="244">
        <v>288724610</v>
      </c>
      <c r="I532" s="218">
        <v>0</v>
      </c>
      <c r="J532" s="139"/>
      <c r="K532" s="139"/>
      <c r="L532" s="139"/>
    </row>
    <row r="533" spans="1:12" ht="15" thickBot="1" x14ac:dyDescent="0.35">
      <c r="A533" s="286"/>
      <c r="B533" s="295"/>
      <c r="C533" s="192"/>
      <c r="D533" s="192"/>
      <c r="E533" s="192"/>
      <c r="F533" s="219"/>
      <c r="G533" s="218" t="s">
        <v>36</v>
      </c>
      <c r="H533" s="244"/>
      <c r="I533" s="218"/>
      <c r="J533" s="139"/>
      <c r="K533" s="139"/>
      <c r="L533" s="139"/>
    </row>
    <row r="534" spans="1:12" ht="15" thickBot="1" x14ac:dyDescent="0.35">
      <c r="A534" s="286"/>
      <c r="B534" s="295"/>
      <c r="C534" s="192"/>
      <c r="D534" s="192"/>
      <c r="E534" s="192"/>
      <c r="F534" s="219"/>
      <c r="G534" s="218" t="s">
        <v>99</v>
      </c>
      <c r="H534" s="244"/>
      <c r="I534" s="218"/>
      <c r="J534" s="139"/>
      <c r="K534" s="139"/>
      <c r="L534" s="139"/>
    </row>
    <row r="535" spans="1:12" ht="15" customHeight="1" thickBot="1" x14ac:dyDescent="0.35">
      <c r="A535" s="286"/>
      <c r="B535" s="295"/>
      <c r="C535" s="192"/>
      <c r="D535" s="192"/>
      <c r="E535" s="192"/>
      <c r="F535" s="219"/>
      <c r="G535" s="218" t="s">
        <v>34</v>
      </c>
      <c r="H535" s="244"/>
      <c r="I535" s="218"/>
      <c r="J535" s="139"/>
      <c r="K535" s="139"/>
      <c r="L535" s="139"/>
    </row>
    <row r="536" spans="1:12" ht="15" thickBot="1" x14ac:dyDescent="0.35">
      <c r="A536" s="286"/>
      <c r="B536" s="295"/>
      <c r="C536" s="192"/>
      <c r="D536" s="192"/>
      <c r="E536" s="192"/>
      <c r="F536" s="219"/>
      <c r="G536" s="218" t="s">
        <v>100</v>
      </c>
      <c r="H536" s="244"/>
      <c r="I536" s="218"/>
      <c r="J536" s="139"/>
      <c r="K536" s="139"/>
      <c r="L536" s="139"/>
    </row>
    <row r="537" spans="1:12" ht="15" thickBot="1" x14ac:dyDescent="0.35">
      <c r="A537" s="287"/>
      <c r="B537" s="296"/>
      <c r="C537" s="112"/>
      <c r="D537" s="112"/>
      <c r="E537" s="112"/>
      <c r="F537" s="108"/>
      <c r="G537" s="110"/>
      <c r="H537" s="227"/>
      <c r="I537" s="110"/>
      <c r="J537" s="139"/>
      <c r="K537" s="139"/>
      <c r="L537" s="139"/>
    </row>
    <row r="538" spans="1:12" ht="15" customHeight="1" thickBot="1" x14ac:dyDescent="0.35">
      <c r="A538" s="285"/>
      <c r="B538" s="294" t="s">
        <v>681</v>
      </c>
      <c r="C538" s="192"/>
      <c r="D538" s="192"/>
      <c r="E538" s="192"/>
      <c r="F538" s="219"/>
      <c r="G538" s="218" t="s">
        <v>33</v>
      </c>
      <c r="H538" s="244">
        <v>288724610</v>
      </c>
      <c r="I538" s="218">
        <v>0</v>
      </c>
      <c r="J538" s="139"/>
      <c r="K538" s="139"/>
      <c r="L538" s="139"/>
    </row>
    <row r="539" spans="1:12" ht="15" thickBot="1" x14ac:dyDescent="0.35">
      <c r="A539" s="286"/>
      <c r="B539" s="295"/>
      <c r="C539" s="192"/>
      <c r="D539" s="192"/>
      <c r="E539" s="192"/>
      <c r="F539" s="219"/>
      <c r="G539" s="218" t="s">
        <v>36</v>
      </c>
      <c r="H539" s="244"/>
      <c r="I539" s="218"/>
      <c r="J539" s="139"/>
      <c r="K539" s="139"/>
      <c r="L539" s="139"/>
    </row>
    <row r="540" spans="1:12" ht="15" thickBot="1" x14ac:dyDescent="0.35">
      <c r="A540" s="286"/>
      <c r="B540" s="295"/>
      <c r="C540" s="192"/>
      <c r="D540" s="192"/>
      <c r="E540" s="192"/>
      <c r="F540" s="219"/>
      <c r="G540" s="218" t="s">
        <v>99</v>
      </c>
      <c r="H540" s="244"/>
      <c r="I540" s="218"/>
      <c r="J540" s="139"/>
      <c r="K540" s="139"/>
      <c r="L540" s="139"/>
    </row>
    <row r="541" spans="1:12" ht="15" customHeight="1" thickBot="1" x14ac:dyDescent="0.35">
      <c r="A541" s="286"/>
      <c r="B541" s="295"/>
      <c r="C541" s="192"/>
      <c r="D541" s="192"/>
      <c r="E541" s="192"/>
      <c r="F541" s="219"/>
      <c r="G541" s="218" t="s">
        <v>34</v>
      </c>
      <c r="H541" s="244"/>
      <c r="I541" s="218"/>
      <c r="J541" s="139"/>
      <c r="K541" s="139"/>
      <c r="L541" s="139"/>
    </row>
    <row r="542" spans="1:12" ht="15" thickBot="1" x14ac:dyDescent="0.35">
      <c r="A542" s="286"/>
      <c r="B542" s="295"/>
      <c r="C542" s="192"/>
      <c r="D542" s="192"/>
      <c r="E542" s="192"/>
      <c r="F542" s="219"/>
      <c r="G542" s="218" t="s">
        <v>100</v>
      </c>
      <c r="H542" s="244"/>
      <c r="I542" s="218"/>
      <c r="J542" s="139"/>
      <c r="K542" s="139"/>
      <c r="L542" s="139"/>
    </row>
    <row r="543" spans="1:12" ht="15" thickBot="1" x14ac:dyDescent="0.35">
      <c r="A543" s="287"/>
      <c r="B543" s="296"/>
      <c r="C543" s="112"/>
      <c r="D543" s="112"/>
      <c r="E543" s="112"/>
      <c r="F543" s="108"/>
      <c r="G543" s="110"/>
      <c r="H543" s="227"/>
      <c r="I543" s="110"/>
      <c r="J543" s="139"/>
      <c r="K543" s="139"/>
      <c r="L543" s="139"/>
    </row>
    <row r="544" spans="1:12" ht="15" customHeight="1" thickBot="1" x14ac:dyDescent="0.35">
      <c r="A544" s="285"/>
      <c r="B544" s="294" t="s">
        <v>682</v>
      </c>
      <c r="C544" s="192"/>
      <c r="D544" s="192"/>
      <c r="E544" s="192"/>
      <c r="F544" s="219"/>
      <c r="G544" s="218" t="s">
        <v>33</v>
      </c>
      <c r="H544" s="244">
        <v>288724610</v>
      </c>
      <c r="I544" s="218">
        <v>0</v>
      </c>
      <c r="J544" s="139"/>
      <c r="K544" s="139"/>
      <c r="L544" s="139"/>
    </row>
    <row r="545" spans="1:12" ht="15" thickBot="1" x14ac:dyDescent="0.35">
      <c r="A545" s="286"/>
      <c r="B545" s="295"/>
      <c r="C545" s="192"/>
      <c r="D545" s="192"/>
      <c r="E545" s="192"/>
      <c r="F545" s="219"/>
      <c r="G545" s="218" t="s">
        <v>36</v>
      </c>
      <c r="H545" s="221"/>
      <c r="I545" s="218"/>
      <c r="J545" s="139"/>
      <c r="K545" s="139"/>
      <c r="L545" s="139"/>
    </row>
    <row r="546" spans="1:12" ht="15" thickBot="1" x14ac:dyDescent="0.35">
      <c r="A546" s="286"/>
      <c r="B546" s="295"/>
      <c r="C546" s="192"/>
      <c r="D546" s="192"/>
      <c r="E546" s="192"/>
      <c r="F546" s="219"/>
      <c r="G546" s="218" t="s">
        <v>99</v>
      </c>
      <c r="H546" s="221"/>
      <c r="I546" s="218"/>
      <c r="J546" s="139"/>
      <c r="K546" s="139"/>
      <c r="L546" s="139"/>
    </row>
    <row r="547" spans="1:12" ht="15" customHeight="1" thickBot="1" x14ac:dyDescent="0.35">
      <c r="A547" s="286"/>
      <c r="B547" s="295"/>
      <c r="C547" s="192"/>
      <c r="D547" s="192"/>
      <c r="E547" s="192"/>
      <c r="F547" s="219"/>
      <c r="G547" s="218" t="s">
        <v>34</v>
      </c>
      <c r="H547" s="221"/>
      <c r="I547" s="218"/>
      <c r="J547" s="139"/>
      <c r="K547" s="139"/>
      <c r="L547" s="139"/>
    </row>
    <row r="548" spans="1:12" ht="15" thickBot="1" x14ac:dyDescent="0.35">
      <c r="A548" s="286"/>
      <c r="B548" s="295"/>
      <c r="C548" s="192"/>
      <c r="D548" s="192"/>
      <c r="E548" s="192"/>
      <c r="F548" s="219"/>
      <c r="G548" s="218" t="s">
        <v>100</v>
      </c>
      <c r="H548" s="221"/>
      <c r="I548" s="218"/>
      <c r="J548" s="139"/>
      <c r="K548" s="139"/>
      <c r="L548" s="139"/>
    </row>
    <row r="549" spans="1:12" ht="15" thickBot="1" x14ac:dyDescent="0.35">
      <c r="A549" s="287"/>
      <c r="B549" s="296"/>
      <c r="C549" s="112"/>
      <c r="D549" s="112"/>
      <c r="E549" s="112"/>
      <c r="F549" s="108"/>
      <c r="G549" s="107"/>
      <c r="H549" s="109"/>
      <c r="I549" s="110"/>
      <c r="J549" s="139"/>
      <c r="K549" s="139"/>
      <c r="L549" s="139"/>
    </row>
    <row r="550" spans="1:12" ht="15" thickBot="1" x14ac:dyDescent="0.35">
      <c r="A550" s="106"/>
      <c r="B550" s="113" t="s">
        <v>188</v>
      </c>
      <c r="C550" s="114"/>
      <c r="D550" s="114"/>
      <c r="E550" s="114"/>
      <c r="F550" s="114"/>
      <c r="G550" s="101"/>
      <c r="H550" s="103"/>
      <c r="I550" s="103"/>
      <c r="J550" s="139"/>
      <c r="K550" s="139"/>
      <c r="L550" s="139"/>
    </row>
    <row r="551" spans="1:12" ht="15" thickBot="1" x14ac:dyDescent="0.35">
      <c r="A551" s="92" t="s">
        <v>189</v>
      </c>
      <c r="B551" s="93" t="s">
        <v>193</v>
      </c>
      <c r="C551" s="94"/>
      <c r="D551" s="94"/>
      <c r="E551" s="94"/>
      <c r="F551" s="95" t="s">
        <v>192</v>
      </c>
      <c r="G551" s="93"/>
      <c r="H551" s="94"/>
      <c r="I551" s="94"/>
      <c r="J551" s="139"/>
      <c r="K551" s="139"/>
      <c r="L551" s="139"/>
    </row>
    <row r="552" spans="1:12" ht="25.8" customHeight="1" thickBot="1" x14ac:dyDescent="0.35">
      <c r="A552" s="96" t="s">
        <v>190</v>
      </c>
      <c r="B552" s="97" t="s">
        <v>195</v>
      </c>
      <c r="C552" s="98"/>
      <c r="D552" s="98"/>
      <c r="E552" s="98"/>
      <c r="F552" s="99" t="s">
        <v>194</v>
      </c>
      <c r="G552" s="97"/>
      <c r="H552" s="98"/>
      <c r="I552" s="98"/>
    </row>
    <row r="553" spans="1:12" ht="15" customHeight="1" thickBot="1" x14ac:dyDescent="0.35">
      <c r="A553" s="291" t="s">
        <v>191</v>
      </c>
      <c r="B553" s="297" t="s">
        <v>197</v>
      </c>
      <c r="C553" s="150">
        <f>C559*1</f>
        <v>0</v>
      </c>
      <c r="D553" s="148"/>
      <c r="E553" s="148"/>
      <c r="F553" s="146" t="s">
        <v>196</v>
      </c>
      <c r="G553" s="66" t="s">
        <v>33</v>
      </c>
      <c r="H553" s="147">
        <v>288724610</v>
      </c>
      <c r="I553" s="66">
        <v>0</v>
      </c>
    </row>
    <row r="554" spans="1:12" ht="15" thickBot="1" x14ac:dyDescent="0.35">
      <c r="A554" s="292"/>
      <c r="B554" s="298"/>
      <c r="C554" s="150">
        <f t="shared" ref="C554:C557" si="86">C560*1</f>
        <v>43.6</v>
      </c>
      <c r="D554" s="114"/>
      <c r="E554" s="114"/>
      <c r="F554" s="104"/>
      <c r="G554" s="102" t="s">
        <v>36</v>
      </c>
      <c r="H554" s="105"/>
      <c r="I554" s="102"/>
    </row>
    <row r="555" spans="1:12" ht="15" thickBot="1" x14ac:dyDescent="0.35">
      <c r="A555" s="292"/>
      <c r="B555" s="298"/>
      <c r="C555" s="150">
        <f t="shared" si="86"/>
        <v>0</v>
      </c>
      <c r="D555" s="114"/>
      <c r="E555" s="114"/>
      <c r="F555" s="104"/>
      <c r="G555" s="102" t="s">
        <v>99</v>
      </c>
      <c r="H555" s="105"/>
      <c r="I555" s="102"/>
    </row>
    <row r="556" spans="1:12" ht="15" thickBot="1" x14ac:dyDescent="0.35">
      <c r="A556" s="292"/>
      <c r="B556" s="298"/>
      <c r="C556" s="150">
        <f t="shared" si="86"/>
        <v>0</v>
      </c>
      <c r="D556" s="114"/>
      <c r="E556" s="114"/>
      <c r="F556" s="104"/>
      <c r="G556" s="102" t="s">
        <v>34</v>
      </c>
      <c r="H556" s="105"/>
      <c r="I556" s="102"/>
    </row>
    <row r="557" spans="1:12" ht="15" thickBot="1" x14ac:dyDescent="0.35">
      <c r="A557" s="292"/>
      <c r="B557" s="298"/>
      <c r="C557" s="150">
        <f t="shared" si="86"/>
        <v>0</v>
      </c>
      <c r="D557" s="114"/>
      <c r="E557" s="113"/>
      <c r="F557" s="104"/>
      <c r="G557" s="102" t="s">
        <v>100</v>
      </c>
      <c r="H557" s="105"/>
      <c r="I557" s="102"/>
    </row>
    <row r="558" spans="1:12" ht="29.4" customHeight="1" thickBot="1" x14ac:dyDescent="0.35">
      <c r="A558" s="293"/>
      <c r="B558" s="299"/>
      <c r="C558" s="107">
        <f>C553+C554+C555+C556+C557</f>
        <v>43.6</v>
      </c>
      <c r="D558" s="107">
        <f>D553+D554+D555+D556+D557</f>
        <v>0</v>
      </c>
      <c r="E558" s="107">
        <f>E553+E554+E555+E556+E557</f>
        <v>0</v>
      </c>
      <c r="F558" s="108"/>
      <c r="G558" s="107" t="s">
        <v>38</v>
      </c>
      <c r="H558" s="109"/>
      <c r="I558" s="110"/>
    </row>
    <row r="559" spans="1:12" ht="15" customHeight="1" thickBot="1" x14ac:dyDescent="0.35">
      <c r="A559" s="291"/>
      <c r="B559" s="294" t="s">
        <v>659</v>
      </c>
      <c r="C559" s="111"/>
      <c r="D559" s="111"/>
      <c r="E559" s="111"/>
      <c r="F559" s="53"/>
      <c r="G559" s="102" t="s">
        <v>33</v>
      </c>
      <c r="H559" s="103">
        <v>288724610</v>
      </c>
      <c r="I559" s="102">
        <v>0</v>
      </c>
    </row>
    <row r="560" spans="1:12" ht="15" thickBot="1" x14ac:dyDescent="0.35">
      <c r="A560" s="292"/>
      <c r="B560" s="295"/>
      <c r="C560" s="111">
        <v>43.6</v>
      </c>
      <c r="D560" s="111"/>
      <c r="E560" s="111"/>
      <c r="F560" s="104"/>
      <c r="G560" s="102" t="s">
        <v>36</v>
      </c>
      <c r="H560" s="105"/>
      <c r="I560" s="102"/>
    </row>
    <row r="561" spans="1:9" ht="15" thickBot="1" x14ac:dyDescent="0.35">
      <c r="A561" s="292"/>
      <c r="B561" s="295"/>
      <c r="C561" s="111"/>
      <c r="D561" s="111"/>
      <c r="E561" s="111"/>
      <c r="F561" s="104"/>
      <c r="G561" s="102" t="s">
        <v>99</v>
      </c>
      <c r="H561" s="105"/>
      <c r="I561" s="102"/>
    </row>
    <row r="562" spans="1:9" ht="15" thickBot="1" x14ac:dyDescent="0.35">
      <c r="A562" s="292"/>
      <c r="B562" s="295"/>
      <c r="C562" s="111"/>
      <c r="D562" s="111"/>
      <c r="E562" s="111"/>
      <c r="F562" s="104"/>
      <c r="G562" s="102" t="s">
        <v>34</v>
      </c>
      <c r="H562" s="105"/>
      <c r="I562" s="102"/>
    </row>
    <row r="563" spans="1:9" ht="15" thickBot="1" x14ac:dyDescent="0.35">
      <c r="A563" s="292"/>
      <c r="B563" s="295"/>
      <c r="C563" s="111"/>
      <c r="D563" s="111"/>
      <c r="E563" s="111"/>
      <c r="F563" s="104"/>
      <c r="G563" s="102" t="s">
        <v>100</v>
      </c>
      <c r="H563" s="105"/>
      <c r="I563" s="102"/>
    </row>
    <row r="564" spans="1:9" ht="24.6" customHeight="1" thickBot="1" x14ac:dyDescent="0.35">
      <c r="A564" s="293"/>
      <c r="B564" s="296"/>
      <c r="C564" s="112">
        <f>SUM(C559:C563)</f>
        <v>43.6</v>
      </c>
      <c r="D564" s="112">
        <f t="shared" ref="D564:E564" si="87">SUM(D559:D563)</f>
        <v>0</v>
      </c>
      <c r="E564" s="112">
        <f t="shared" si="87"/>
        <v>0</v>
      </c>
      <c r="F564" s="108"/>
      <c r="G564" s="107" t="s">
        <v>38</v>
      </c>
      <c r="H564" s="109"/>
      <c r="I564" s="110"/>
    </row>
    <row r="565" spans="1:9" ht="15" customHeight="1" thickBot="1" x14ac:dyDescent="0.35">
      <c r="A565" s="291" t="s">
        <v>198</v>
      </c>
      <c r="B565" s="297" t="s">
        <v>200</v>
      </c>
      <c r="C565" s="148"/>
      <c r="D565" s="148"/>
      <c r="E565" s="148"/>
      <c r="F565" s="146" t="s">
        <v>199</v>
      </c>
      <c r="G565" s="66" t="s">
        <v>33</v>
      </c>
      <c r="H565" s="147">
        <v>288724610</v>
      </c>
      <c r="I565" s="66">
        <v>0</v>
      </c>
    </row>
    <row r="566" spans="1:9" ht="15" thickBot="1" x14ac:dyDescent="0.35">
      <c r="A566" s="292"/>
      <c r="B566" s="298"/>
      <c r="C566" s="114"/>
      <c r="D566" s="114"/>
      <c r="E566" s="114"/>
      <c r="F566" s="104"/>
      <c r="G566" s="102" t="s">
        <v>36</v>
      </c>
      <c r="H566" s="105"/>
      <c r="I566" s="102"/>
    </row>
    <row r="567" spans="1:9" ht="15" thickBot="1" x14ac:dyDescent="0.35">
      <c r="A567" s="292"/>
      <c r="B567" s="298"/>
      <c r="C567" s="114"/>
      <c r="D567" s="114"/>
      <c r="E567" s="114"/>
      <c r="F567" s="104"/>
      <c r="G567" s="102" t="s">
        <v>99</v>
      </c>
      <c r="H567" s="105"/>
      <c r="I567" s="102"/>
    </row>
    <row r="568" spans="1:9" ht="15" thickBot="1" x14ac:dyDescent="0.35">
      <c r="A568" s="292"/>
      <c r="B568" s="298"/>
      <c r="C568" s="114"/>
      <c r="D568" s="114"/>
      <c r="E568" s="114"/>
      <c r="F568" s="104"/>
      <c r="G568" s="102" t="s">
        <v>34</v>
      </c>
      <c r="H568" s="105"/>
      <c r="I568" s="102"/>
    </row>
    <row r="569" spans="1:9" ht="15" thickBot="1" x14ac:dyDescent="0.35">
      <c r="A569" s="292"/>
      <c r="B569" s="298"/>
      <c r="C569" s="114"/>
      <c r="D569" s="114"/>
      <c r="E569" s="114"/>
      <c r="F569" s="104"/>
      <c r="G569" s="102" t="s">
        <v>100</v>
      </c>
      <c r="H569" s="105"/>
      <c r="I569" s="102"/>
    </row>
    <row r="570" spans="1:9" ht="15" thickBot="1" x14ac:dyDescent="0.35">
      <c r="A570" s="293"/>
      <c r="B570" s="299"/>
      <c r="C570" s="115"/>
      <c r="D570" s="115"/>
      <c r="E570" s="115"/>
      <c r="F570" s="108"/>
      <c r="G570" s="107" t="s">
        <v>38</v>
      </c>
      <c r="H570" s="109"/>
      <c r="I570" s="110"/>
    </row>
    <row r="571" spans="1:9" ht="15" thickBot="1" x14ac:dyDescent="0.35">
      <c r="A571" s="106"/>
      <c r="B571" s="113" t="s">
        <v>201</v>
      </c>
      <c r="C571" s="114"/>
      <c r="D571" s="114"/>
      <c r="E571" s="114"/>
      <c r="F571" s="114"/>
      <c r="G571" s="101"/>
      <c r="H571" s="103"/>
      <c r="I571" s="103"/>
    </row>
    <row r="572" spans="1:9" ht="15" thickBot="1" x14ac:dyDescent="0.35">
      <c r="A572" s="92" t="s">
        <v>202</v>
      </c>
      <c r="B572" s="93" t="s">
        <v>206</v>
      </c>
      <c r="C572" s="94"/>
      <c r="D572" s="94"/>
      <c r="E572" s="94"/>
      <c r="F572" s="95" t="s">
        <v>205</v>
      </c>
      <c r="G572" s="93"/>
      <c r="H572" s="94"/>
      <c r="I572" s="94"/>
    </row>
    <row r="573" spans="1:9" ht="27" thickBot="1" x14ac:dyDescent="0.35">
      <c r="A573" s="96" t="s">
        <v>203</v>
      </c>
      <c r="B573" s="97" t="s">
        <v>208</v>
      </c>
      <c r="C573" s="98"/>
      <c r="D573" s="98"/>
      <c r="E573" s="98"/>
      <c r="F573" s="99" t="s">
        <v>207</v>
      </c>
      <c r="G573" s="97"/>
      <c r="H573" s="98"/>
      <c r="I573" s="98"/>
    </row>
    <row r="574" spans="1:9" ht="15" customHeight="1" thickBot="1" x14ac:dyDescent="0.35">
      <c r="A574" s="292" t="s">
        <v>204</v>
      </c>
      <c r="B574" s="297" t="s">
        <v>581</v>
      </c>
      <c r="C574" s="101">
        <f>C580+C586+C592+C598+C604+C610+C616</f>
        <v>0</v>
      </c>
      <c r="D574" s="101">
        <f t="shared" ref="D574:E574" si="88">D580+D586+D592+D598+D604+D610+D616</f>
        <v>0</v>
      </c>
      <c r="E574" s="101">
        <f t="shared" si="88"/>
        <v>0</v>
      </c>
      <c r="F574" s="53" t="s">
        <v>209</v>
      </c>
      <c r="G574" s="102" t="s">
        <v>33</v>
      </c>
      <c r="H574" s="103">
        <v>288724610</v>
      </c>
      <c r="I574" s="102">
        <v>0</v>
      </c>
    </row>
    <row r="575" spans="1:9" ht="15" thickBot="1" x14ac:dyDescent="0.35">
      <c r="A575" s="292"/>
      <c r="B575" s="298"/>
      <c r="C575" s="100">
        <f t="shared" ref="C575:E578" si="89">C581+C587+C593+C599+C605+C611+C617</f>
        <v>874.69999999999993</v>
      </c>
      <c r="D575" s="101">
        <f t="shared" si="89"/>
        <v>148.29999999999998</v>
      </c>
      <c r="E575" s="101">
        <f t="shared" si="89"/>
        <v>120.1</v>
      </c>
      <c r="F575" s="104"/>
      <c r="G575" s="102" t="s">
        <v>36</v>
      </c>
      <c r="H575" s="105"/>
      <c r="I575" s="102"/>
    </row>
    <row r="576" spans="1:9" ht="15" thickBot="1" x14ac:dyDescent="0.35">
      <c r="A576" s="292"/>
      <c r="B576" s="298"/>
      <c r="C576" s="101">
        <f t="shared" si="89"/>
        <v>0</v>
      </c>
      <c r="D576" s="101">
        <f t="shared" si="89"/>
        <v>0</v>
      </c>
      <c r="E576" s="101">
        <f t="shared" si="89"/>
        <v>0</v>
      </c>
      <c r="F576" s="104"/>
      <c r="G576" s="102" t="s">
        <v>99</v>
      </c>
      <c r="H576" s="105"/>
      <c r="I576" s="102"/>
    </row>
    <row r="577" spans="1:11" ht="15" thickBot="1" x14ac:dyDescent="0.35">
      <c r="A577" s="292"/>
      <c r="B577" s="298"/>
      <c r="C577" s="101">
        <f t="shared" si="89"/>
        <v>3077.6</v>
      </c>
      <c r="D577" s="101">
        <f t="shared" si="89"/>
        <v>3298.6</v>
      </c>
      <c r="E577" s="101">
        <f t="shared" si="89"/>
        <v>1625.3</v>
      </c>
      <c r="F577" s="104"/>
      <c r="G577" s="102" t="s">
        <v>34</v>
      </c>
      <c r="H577" s="105"/>
      <c r="I577" s="102"/>
    </row>
    <row r="578" spans="1:11" ht="15" thickBot="1" x14ac:dyDescent="0.35">
      <c r="A578" s="292"/>
      <c r="B578" s="298"/>
      <c r="C578" s="100">
        <f>C584+C590+C596+C602+C608+C614+C620</f>
        <v>97</v>
      </c>
      <c r="D578" s="101">
        <f t="shared" si="89"/>
        <v>0</v>
      </c>
      <c r="E578" s="101">
        <f t="shared" si="89"/>
        <v>0</v>
      </c>
      <c r="F578" s="104"/>
      <c r="G578" s="102" t="s">
        <v>100</v>
      </c>
      <c r="H578" s="105"/>
      <c r="I578" s="102"/>
    </row>
    <row r="579" spans="1:11" ht="15" thickBot="1" x14ac:dyDescent="0.35">
      <c r="A579" s="293"/>
      <c r="B579" s="299"/>
      <c r="C579" s="107">
        <f>SUM(C574:C578)</f>
        <v>4049.2999999999997</v>
      </c>
      <c r="D579" s="107">
        <f t="shared" ref="D579:E579" si="90">SUM(D574:D578)</f>
        <v>3446.9</v>
      </c>
      <c r="E579" s="107">
        <f t="shared" si="90"/>
        <v>1745.3999999999999</v>
      </c>
      <c r="F579" s="108"/>
      <c r="G579" s="107" t="s">
        <v>38</v>
      </c>
      <c r="H579" s="109"/>
      <c r="I579" s="110"/>
    </row>
    <row r="580" spans="1:11" ht="15" customHeight="1" thickBot="1" x14ac:dyDescent="0.35">
      <c r="A580" s="285"/>
      <c r="B580" s="294" t="s">
        <v>539</v>
      </c>
      <c r="C580" s="102">
        <v>0</v>
      </c>
      <c r="D580" s="102"/>
      <c r="E580" s="102"/>
      <c r="F580" s="104"/>
      <c r="G580" s="102" t="s">
        <v>33</v>
      </c>
      <c r="H580" s="103">
        <v>288724610</v>
      </c>
      <c r="I580" s="102">
        <v>0</v>
      </c>
    </row>
    <row r="581" spans="1:11" ht="15" thickBot="1" x14ac:dyDescent="0.35">
      <c r="A581" s="286"/>
      <c r="B581" s="295"/>
      <c r="C581" s="102">
        <v>15.7</v>
      </c>
      <c r="D581" s="102"/>
      <c r="E581" s="102"/>
      <c r="F581" s="104"/>
      <c r="G581" s="102" t="s">
        <v>36</v>
      </c>
      <c r="H581" s="105"/>
      <c r="I581" s="102"/>
      <c r="J581" s="161"/>
    </row>
    <row r="582" spans="1:11" ht="15" thickBot="1" x14ac:dyDescent="0.35">
      <c r="A582" s="286"/>
      <c r="B582" s="295"/>
      <c r="C582" s="102"/>
      <c r="D582" s="102"/>
      <c r="E582" s="102"/>
      <c r="F582" s="104"/>
      <c r="G582" s="102" t="s">
        <v>99</v>
      </c>
      <c r="H582" s="105"/>
      <c r="I582" s="102"/>
    </row>
    <row r="583" spans="1:11" ht="15" thickBot="1" x14ac:dyDescent="0.35">
      <c r="A583" s="286"/>
      <c r="B583" s="295"/>
      <c r="C583" s="102">
        <v>0</v>
      </c>
      <c r="D583" s="102"/>
      <c r="E583" s="102"/>
      <c r="F583" s="104"/>
      <c r="G583" s="102" t="s">
        <v>34</v>
      </c>
      <c r="H583" s="105"/>
      <c r="I583" s="102"/>
    </row>
    <row r="584" spans="1:11" ht="15" thickBot="1" x14ac:dyDescent="0.35">
      <c r="A584" s="286"/>
      <c r="B584" s="295"/>
      <c r="C584" s="102"/>
      <c r="D584" s="102"/>
      <c r="E584" s="102"/>
      <c r="F584" s="104"/>
      <c r="G584" s="102" t="s">
        <v>100</v>
      </c>
      <c r="H584" s="105"/>
      <c r="I584" s="102"/>
    </row>
    <row r="585" spans="1:11" ht="15" thickBot="1" x14ac:dyDescent="0.35">
      <c r="A585" s="287"/>
      <c r="B585" s="296"/>
      <c r="C585" s="110">
        <f>SUM(C580:C584)</f>
        <v>15.7</v>
      </c>
      <c r="D585" s="110">
        <f t="shared" ref="D585:E585" si="91">SUM(D580:D584)</f>
        <v>0</v>
      </c>
      <c r="E585" s="110">
        <f t="shared" si="91"/>
        <v>0</v>
      </c>
      <c r="F585" s="108"/>
      <c r="G585" s="107" t="s">
        <v>38</v>
      </c>
      <c r="H585" s="109"/>
      <c r="I585" s="110"/>
    </row>
    <row r="586" spans="1:11" ht="15" customHeight="1" thickBot="1" x14ac:dyDescent="0.35">
      <c r="A586" s="300"/>
      <c r="B586" s="294" t="s">
        <v>536</v>
      </c>
      <c r="C586" s="66"/>
      <c r="D586" s="66"/>
      <c r="E586" s="66"/>
      <c r="F586" s="146"/>
      <c r="G586" s="66" t="s">
        <v>33</v>
      </c>
      <c r="H586" s="147">
        <v>288724610</v>
      </c>
      <c r="I586" s="66">
        <v>0</v>
      </c>
    </row>
    <row r="587" spans="1:11" ht="15" thickBot="1" x14ac:dyDescent="0.35">
      <c r="A587" s="301"/>
      <c r="B587" s="295"/>
      <c r="C587" s="111">
        <v>39</v>
      </c>
      <c r="D587" s="102">
        <v>0</v>
      </c>
      <c r="E587" s="102">
        <v>0</v>
      </c>
      <c r="F587" s="104"/>
      <c r="G587" s="102" t="s">
        <v>36</v>
      </c>
      <c r="H587" s="105"/>
      <c r="I587" s="102"/>
    </row>
    <row r="588" spans="1:11" ht="15" thickBot="1" x14ac:dyDescent="0.35">
      <c r="A588" s="301"/>
      <c r="B588" s="295"/>
      <c r="C588" s="102"/>
      <c r="D588" s="102"/>
      <c r="E588" s="102"/>
      <c r="F588" s="104"/>
      <c r="G588" s="102" t="s">
        <v>99</v>
      </c>
      <c r="H588" s="105"/>
      <c r="I588" s="102"/>
    </row>
    <row r="589" spans="1:11" ht="15" thickBot="1" x14ac:dyDescent="0.35">
      <c r="A589" s="301"/>
      <c r="B589" s="295"/>
      <c r="C589" s="102"/>
      <c r="D589" s="102"/>
      <c r="E589" s="102"/>
      <c r="F589" s="104"/>
      <c r="G589" s="102" t="s">
        <v>34</v>
      </c>
      <c r="H589" s="105"/>
      <c r="I589" s="102"/>
    </row>
    <row r="590" spans="1:11" ht="15" thickBot="1" x14ac:dyDescent="0.35">
      <c r="A590" s="301"/>
      <c r="B590" s="295"/>
      <c r="C590" s="111">
        <v>97</v>
      </c>
      <c r="D590" s="102"/>
      <c r="E590" s="102"/>
      <c r="F590" s="104"/>
      <c r="G590" s="102" t="s">
        <v>100</v>
      </c>
      <c r="H590" s="105"/>
      <c r="I590" s="102"/>
    </row>
    <row r="591" spans="1:11" ht="15" thickBot="1" x14ac:dyDescent="0.35">
      <c r="A591" s="302"/>
      <c r="B591" s="296"/>
      <c r="C591" s="112">
        <f>SUM(C586:C590)</f>
        <v>136</v>
      </c>
      <c r="D591" s="110">
        <f t="shared" ref="D591:E591" si="92">SUM(D586:D590)</f>
        <v>0</v>
      </c>
      <c r="E591" s="110">
        <f t="shared" si="92"/>
        <v>0</v>
      </c>
      <c r="F591" s="108"/>
      <c r="G591" s="107" t="s">
        <v>38</v>
      </c>
      <c r="H591" s="109"/>
      <c r="I591" s="110"/>
    </row>
    <row r="592" spans="1:11" ht="15" customHeight="1" thickBot="1" x14ac:dyDescent="0.35">
      <c r="A592" s="300"/>
      <c r="B592" s="294" t="s">
        <v>538</v>
      </c>
      <c r="C592" s="66"/>
      <c r="D592" s="66"/>
      <c r="E592" s="66"/>
      <c r="F592" s="146"/>
      <c r="G592" s="66" t="s">
        <v>33</v>
      </c>
      <c r="H592" s="147">
        <v>288724610</v>
      </c>
      <c r="I592" s="66">
        <v>0</v>
      </c>
      <c r="J592" s="139"/>
      <c r="K592" s="139"/>
    </row>
    <row r="593" spans="1:11" ht="15" thickBot="1" x14ac:dyDescent="0.35">
      <c r="A593" s="301"/>
      <c r="B593" s="295"/>
      <c r="C593" s="111">
        <v>152</v>
      </c>
      <c r="D593" s="102">
        <v>0</v>
      </c>
      <c r="E593" s="102">
        <v>0</v>
      </c>
      <c r="F593" s="104"/>
      <c r="G593" s="102" t="s">
        <v>36</v>
      </c>
      <c r="H593" s="105"/>
      <c r="I593" s="102"/>
      <c r="J593" s="139"/>
      <c r="K593" s="139"/>
    </row>
    <row r="594" spans="1:11" ht="15" thickBot="1" x14ac:dyDescent="0.35">
      <c r="A594" s="301"/>
      <c r="B594" s="295"/>
      <c r="C594" s="102"/>
      <c r="D594" s="102"/>
      <c r="E594" s="102"/>
      <c r="F594" s="104"/>
      <c r="G594" s="102" t="s">
        <v>99</v>
      </c>
      <c r="H594" s="105"/>
      <c r="I594" s="102"/>
      <c r="J594" s="139"/>
      <c r="K594" s="139"/>
    </row>
    <row r="595" spans="1:11" ht="15" thickBot="1" x14ac:dyDescent="0.35">
      <c r="A595" s="301"/>
      <c r="B595" s="295"/>
      <c r="C595" s="102">
        <v>25.1</v>
      </c>
      <c r="D595" s="102"/>
      <c r="E595" s="102"/>
      <c r="F595" s="104"/>
      <c r="G595" s="102" t="s">
        <v>34</v>
      </c>
      <c r="H595" s="105"/>
      <c r="I595" s="102"/>
      <c r="J595" s="139"/>
      <c r="K595" s="139"/>
    </row>
    <row r="596" spans="1:11" ht="15" thickBot="1" x14ac:dyDescent="0.35">
      <c r="A596" s="301"/>
      <c r="B596" s="295"/>
      <c r="C596" s="102"/>
      <c r="D596" s="102"/>
      <c r="E596" s="102"/>
      <c r="F596" s="104"/>
      <c r="G596" s="102" t="s">
        <v>100</v>
      </c>
      <c r="H596" s="105"/>
      <c r="I596" s="102"/>
      <c r="J596" s="139"/>
      <c r="K596" s="139"/>
    </row>
    <row r="597" spans="1:11" ht="15" thickBot="1" x14ac:dyDescent="0.35">
      <c r="A597" s="302"/>
      <c r="B597" s="296"/>
      <c r="C597" s="110">
        <f>SUM(C592:C596)</f>
        <v>177.1</v>
      </c>
      <c r="D597" s="110">
        <f t="shared" ref="D597:E597" si="93">SUM(D592:D596)</f>
        <v>0</v>
      </c>
      <c r="E597" s="110">
        <f t="shared" si="93"/>
        <v>0</v>
      </c>
      <c r="F597" s="108"/>
      <c r="G597" s="107" t="s">
        <v>38</v>
      </c>
      <c r="H597" s="109"/>
      <c r="I597" s="110"/>
      <c r="J597" s="139"/>
      <c r="K597" s="139"/>
    </row>
    <row r="598" spans="1:11" ht="15" thickBot="1" x14ac:dyDescent="0.35">
      <c r="A598" s="300"/>
      <c r="B598" s="294" t="s">
        <v>537</v>
      </c>
      <c r="C598" s="102"/>
      <c r="D598" s="102"/>
      <c r="E598" s="102"/>
      <c r="F598" s="53"/>
      <c r="G598" s="102" t="s">
        <v>33</v>
      </c>
      <c r="H598" s="103">
        <v>288724610</v>
      </c>
      <c r="I598" s="102">
        <v>0</v>
      </c>
      <c r="J598" s="139"/>
      <c r="K598" s="139"/>
    </row>
    <row r="599" spans="1:11" ht="15" thickBot="1" x14ac:dyDescent="0.35">
      <c r="A599" s="301"/>
      <c r="B599" s="295"/>
      <c r="C599" s="111">
        <v>190</v>
      </c>
      <c r="D599" s="102"/>
      <c r="E599" s="102"/>
      <c r="F599" s="104"/>
      <c r="G599" s="102" t="s">
        <v>36</v>
      </c>
      <c r="H599" s="105"/>
      <c r="I599" s="102"/>
      <c r="J599" s="139"/>
      <c r="K599" s="139"/>
    </row>
    <row r="600" spans="1:11" ht="15" thickBot="1" x14ac:dyDescent="0.35">
      <c r="A600" s="301"/>
      <c r="B600" s="295"/>
      <c r="C600" s="102"/>
      <c r="D600" s="102"/>
      <c r="E600" s="102"/>
      <c r="F600" s="104"/>
      <c r="G600" s="102" t="s">
        <v>99</v>
      </c>
      <c r="H600" s="105"/>
      <c r="I600" s="102"/>
      <c r="J600" s="139"/>
      <c r="K600" s="139"/>
    </row>
    <row r="601" spans="1:11" ht="15" thickBot="1" x14ac:dyDescent="0.35">
      <c r="A601" s="301"/>
      <c r="B601" s="295"/>
      <c r="C601" s="102">
        <v>3052.5</v>
      </c>
      <c r="D601" s="102">
        <v>2023.6</v>
      </c>
      <c r="E601" s="102">
        <v>350.3</v>
      </c>
      <c r="F601" s="104"/>
      <c r="G601" s="102" t="s">
        <v>34</v>
      </c>
      <c r="H601" s="105"/>
      <c r="I601" s="102"/>
      <c r="J601" s="139"/>
      <c r="K601" s="139"/>
    </row>
    <row r="602" spans="1:11" ht="15" thickBot="1" x14ac:dyDescent="0.35">
      <c r="A602" s="301"/>
      <c r="B602" s="295"/>
      <c r="C602" s="102"/>
      <c r="D602" s="102"/>
      <c r="E602" s="102"/>
      <c r="F602" s="104"/>
      <c r="G602" s="102" t="s">
        <v>100</v>
      </c>
      <c r="H602" s="105"/>
      <c r="I602" s="102"/>
      <c r="J602" s="139"/>
      <c r="K602" s="139"/>
    </row>
    <row r="603" spans="1:11" ht="15" thickBot="1" x14ac:dyDescent="0.35">
      <c r="A603" s="302"/>
      <c r="B603" s="296"/>
      <c r="C603" s="110">
        <f>SUM(C598:C602)</f>
        <v>3242.5</v>
      </c>
      <c r="D603" s="110">
        <f t="shared" ref="D603:E603" si="94">SUM(D598:D602)</f>
        <v>2023.6</v>
      </c>
      <c r="E603" s="110">
        <f t="shared" si="94"/>
        <v>350.3</v>
      </c>
      <c r="F603" s="108"/>
      <c r="G603" s="107" t="s">
        <v>38</v>
      </c>
      <c r="H603" s="109"/>
      <c r="I603" s="110"/>
      <c r="J603" s="139"/>
      <c r="K603" s="139"/>
    </row>
    <row r="604" spans="1:11" ht="15" customHeight="1" thickBot="1" x14ac:dyDescent="0.35">
      <c r="A604" s="300"/>
      <c r="B604" s="294" t="s">
        <v>622</v>
      </c>
      <c r="C604" s="102"/>
      <c r="D604" s="102"/>
      <c r="E604" s="102"/>
      <c r="F604" s="53"/>
      <c r="G604" s="102" t="s">
        <v>33</v>
      </c>
      <c r="H604" s="103">
        <v>288724610</v>
      </c>
      <c r="I604" s="102">
        <v>0</v>
      </c>
      <c r="J604" s="139"/>
      <c r="K604" s="139"/>
    </row>
    <row r="605" spans="1:11" ht="15" thickBot="1" x14ac:dyDescent="0.35">
      <c r="A605" s="301"/>
      <c r="B605" s="295"/>
      <c r="C605" s="102">
        <v>207.8</v>
      </c>
      <c r="D605" s="102">
        <v>120.1</v>
      </c>
      <c r="E605" s="102">
        <v>120.1</v>
      </c>
      <c r="F605" s="104"/>
      <c r="G605" s="102" t="s">
        <v>36</v>
      </c>
      <c r="H605" s="105"/>
      <c r="I605" s="102"/>
      <c r="J605" s="139"/>
      <c r="K605" s="139"/>
    </row>
    <row r="606" spans="1:11" ht="15" thickBot="1" x14ac:dyDescent="0.35">
      <c r="A606" s="301"/>
      <c r="B606" s="295"/>
      <c r="C606" s="102"/>
      <c r="D606" s="102"/>
      <c r="E606" s="102"/>
      <c r="F606" s="104"/>
      <c r="G606" s="102" t="s">
        <v>99</v>
      </c>
      <c r="H606" s="105"/>
      <c r="I606" s="102"/>
      <c r="J606" s="139"/>
      <c r="K606" s="139"/>
    </row>
    <row r="607" spans="1:11" ht="15" thickBot="1" x14ac:dyDescent="0.35">
      <c r="A607" s="301"/>
      <c r="B607" s="295"/>
      <c r="C607" s="102">
        <v>0</v>
      </c>
      <c r="D607" s="111">
        <v>1275</v>
      </c>
      <c r="E607" s="111">
        <v>1275</v>
      </c>
      <c r="F607" s="104"/>
      <c r="G607" s="102" t="s">
        <v>640</v>
      </c>
      <c r="H607" s="105"/>
      <c r="I607" s="102"/>
    </row>
    <row r="608" spans="1:11" ht="15" thickBot="1" x14ac:dyDescent="0.35">
      <c r="A608" s="301"/>
      <c r="B608" s="295"/>
      <c r="C608" s="102"/>
      <c r="D608" s="102"/>
      <c r="E608" s="102"/>
      <c r="F608" s="104"/>
      <c r="G608" s="102" t="s">
        <v>100</v>
      </c>
      <c r="H608" s="105"/>
      <c r="I608" s="102"/>
    </row>
    <row r="609" spans="1:9" ht="15" thickBot="1" x14ac:dyDescent="0.35">
      <c r="A609" s="302"/>
      <c r="B609" s="296"/>
      <c r="C609" s="110">
        <f>SUM(C604:C608)</f>
        <v>207.8</v>
      </c>
      <c r="D609" s="110">
        <f t="shared" ref="D609:E609" si="95">SUM(D604:D608)</f>
        <v>1395.1</v>
      </c>
      <c r="E609" s="110">
        <f t="shared" si="95"/>
        <v>1395.1</v>
      </c>
      <c r="F609" s="108"/>
      <c r="G609" s="107" t="s">
        <v>38</v>
      </c>
      <c r="H609" s="109"/>
      <c r="I609" s="110"/>
    </row>
    <row r="610" spans="1:9" ht="15" customHeight="1" thickBot="1" x14ac:dyDescent="0.35">
      <c r="A610" s="300"/>
      <c r="B610" s="294" t="s">
        <v>623</v>
      </c>
      <c r="C610" s="102"/>
      <c r="D610" s="102"/>
      <c r="E610" s="102"/>
      <c r="F610" s="53"/>
      <c r="G610" s="102" t="s">
        <v>33</v>
      </c>
      <c r="H610" s="103">
        <v>288724610</v>
      </c>
      <c r="I610" s="102">
        <v>0</v>
      </c>
    </row>
    <row r="611" spans="1:9" ht="15" thickBot="1" x14ac:dyDescent="0.35">
      <c r="A611" s="301"/>
      <c r="B611" s="295"/>
      <c r="C611" s="102">
        <v>223.4</v>
      </c>
      <c r="D611" s="102"/>
      <c r="E611" s="102"/>
      <c r="F611" s="104"/>
      <c r="G611" s="102" t="s">
        <v>36</v>
      </c>
      <c r="H611" s="105"/>
      <c r="I611" s="102"/>
    </row>
    <row r="612" spans="1:9" ht="15" thickBot="1" x14ac:dyDescent="0.35">
      <c r="A612" s="301"/>
      <c r="B612" s="295"/>
      <c r="C612" s="102"/>
      <c r="D612" s="102"/>
      <c r="E612" s="102"/>
      <c r="F612" s="104"/>
      <c r="G612" s="102" t="s">
        <v>99</v>
      </c>
      <c r="H612" s="105"/>
      <c r="I612" s="102"/>
    </row>
    <row r="613" spans="1:9" ht="15" thickBot="1" x14ac:dyDescent="0.35">
      <c r="A613" s="301"/>
      <c r="B613" s="295"/>
      <c r="C613" s="102"/>
      <c r="D613" s="102"/>
      <c r="E613" s="102"/>
      <c r="F613" s="104"/>
      <c r="G613" s="102" t="s">
        <v>640</v>
      </c>
      <c r="H613" s="105"/>
      <c r="I613" s="102"/>
    </row>
    <row r="614" spans="1:9" ht="15" thickBot="1" x14ac:dyDescent="0.35">
      <c r="A614" s="301"/>
      <c r="B614" s="295"/>
      <c r="C614" s="102"/>
      <c r="D614" s="102"/>
      <c r="E614" s="102"/>
      <c r="F614" s="104"/>
      <c r="G614" s="102" t="s">
        <v>100</v>
      </c>
      <c r="H614" s="105"/>
      <c r="I614" s="102"/>
    </row>
    <row r="615" spans="1:9" ht="15" thickBot="1" x14ac:dyDescent="0.35">
      <c r="A615" s="302"/>
      <c r="B615" s="296"/>
      <c r="C615" s="110">
        <f>SUM(C610:C614)</f>
        <v>223.4</v>
      </c>
      <c r="D615" s="110">
        <f t="shared" ref="D615:E615" si="96">SUM(D610:D614)</f>
        <v>0</v>
      </c>
      <c r="E615" s="110">
        <f t="shared" si="96"/>
        <v>0</v>
      </c>
      <c r="F615" s="108"/>
      <c r="G615" s="107" t="s">
        <v>38</v>
      </c>
      <c r="H615" s="109"/>
      <c r="I615" s="110"/>
    </row>
    <row r="616" spans="1:9" ht="15" customHeight="1" thickBot="1" x14ac:dyDescent="0.35">
      <c r="A616" s="300"/>
      <c r="B616" s="294" t="s">
        <v>624</v>
      </c>
      <c r="C616" s="102"/>
      <c r="D616" s="102"/>
      <c r="E616" s="102"/>
      <c r="F616" s="53"/>
      <c r="G616" s="102" t="s">
        <v>33</v>
      </c>
      <c r="H616" s="103">
        <v>288724610</v>
      </c>
      <c r="I616" s="102">
        <v>0</v>
      </c>
    </row>
    <row r="617" spans="1:9" ht="15" thickBot="1" x14ac:dyDescent="0.35">
      <c r="A617" s="301"/>
      <c r="B617" s="295"/>
      <c r="C617" s="102">
        <v>46.8</v>
      </c>
      <c r="D617" s="102">
        <v>28.2</v>
      </c>
      <c r="E617" s="102"/>
      <c r="F617" s="104"/>
      <c r="G617" s="102" t="s">
        <v>36</v>
      </c>
      <c r="H617" s="105"/>
      <c r="I617" s="102"/>
    </row>
    <row r="618" spans="1:9" ht="15" thickBot="1" x14ac:dyDescent="0.35">
      <c r="A618" s="301"/>
      <c r="B618" s="295"/>
      <c r="C618" s="102"/>
      <c r="D618" s="102"/>
      <c r="E618" s="102"/>
      <c r="F618" s="104"/>
      <c r="G618" s="102" t="s">
        <v>99</v>
      </c>
      <c r="H618" s="105"/>
      <c r="I618" s="102"/>
    </row>
    <row r="619" spans="1:9" ht="15" thickBot="1" x14ac:dyDescent="0.35">
      <c r="A619" s="301"/>
      <c r="B619" s="295"/>
      <c r="C619" s="102"/>
      <c r="D619" s="102"/>
      <c r="E619" s="102"/>
      <c r="F619" s="104"/>
      <c r="G619" s="102" t="s">
        <v>34</v>
      </c>
      <c r="H619" s="105"/>
      <c r="I619" s="102"/>
    </row>
    <row r="620" spans="1:9" ht="15" thickBot="1" x14ac:dyDescent="0.35">
      <c r="A620" s="301"/>
      <c r="B620" s="295"/>
      <c r="C620" s="102"/>
      <c r="D620" s="102"/>
      <c r="E620" s="102"/>
      <c r="F620" s="104"/>
      <c r="G620" s="102" t="s">
        <v>100</v>
      </c>
      <c r="H620" s="105"/>
      <c r="I620" s="102"/>
    </row>
    <row r="621" spans="1:9" ht="15" thickBot="1" x14ac:dyDescent="0.35">
      <c r="A621" s="302"/>
      <c r="B621" s="296"/>
      <c r="C621" s="110">
        <f>SUM(C616:C620)</f>
        <v>46.8</v>
      </c>
      <c r="D621" s="110">
        <f t="shared" ref="D621:E621" si="97">SUM(D616:D620)</f>
        <v>28.2</v>
      </c>
      <c r="E621" s="110">
        <f t="shared" si="97"/>
        <v>0</v>
      </c>
      <c r="F621" s="108"/>
      <c r="G621" s="107" t="s">
        <v>38</v>
      </c>
      <c r="H621" s="109"/>
      <c r="I621" s="110"/>
    </row>
    <row r="622" spans="1:9" ht="15" thickBot="1" x14ac:dyDescent="0.35">
      <c r="A622" s="106"/>
      <c r="B622" s="113" t="s">
        <v>210</v>
      </c>
      <c r="C622" s="114"/>
      <c r="D622" s="114"/>
      <c r="E622" s="114"/>
      <c r="F622" s="114"/>
      <c r="G622" s="101"/>
      <c r="H622" s="103"/>
      <c r="I622" s="103"/>
    </row>
    <row r="623" spans="1:9" ht="15" thickBot="1" x14ac:dyDescent="0.35">
      <c r="A623" s="92" t="s">
        <v>211</v>
      </c>
      <c r="B623" s="93" t="s">
        <v>216</v>
      </c>
      <c r="C623" s="94"/>
      <c r="D623" s="94"/>
      <c r="E623" s="94"/>
      <c r="F623" s="95" t="s">
        <v>215</v>
      </c>
      <c r="G623" s="93"/>
      <c r="H623" s="94"/>
      <c r="I623" s="94"/>
    </row>
    <row r="624" spans="1:9" ht="27" thickBot="1" x14ac:dyDescent="0.35">
      <c r="A624" s="96" t="s">
        <v>212</v>
      </c>
      <c r="B624" s="97" t="s">
        <v>218</v>
      </c>
      <c r="C624" s="98"/>
      <c r="D624" s="98"/>
      <c r="E624" s="98"/>
      <c r="F624" s="99" t="s">
        <v>217</v>
      </c>
      <c r="G624" s="97"/>
      <c r="H624" s="98"/>
      <c r="I624" s="98"/>
    </row>
    <row r="625" spans="1:11" ht="15" customHeight="1" thickBot="1" x14ac:dyDescent="0.35">
      <c r="A625" s="291" t="s">
        <v>213</v>
      </c>
      <c r="B625" s="297" t="s">
        <v>540</v>
      </c>
      <c r="C625" s="155">
        <f>C631+C637+C643+C649+C655+H632</f>
        <v>80.599999999999994</v>
      </c>
      <c r="D625" s="155">
        <f t="shared" ref="D625:E629" si="98">D631+D637+D643+D649+D655</f>
        <v>105</v>
      </c>
      <c r="E625" s="155">
        <f t="shared" si="98"/>
        <v>100</v>
      </c>
      <c r="F625" s="146" t="s">
        <v>219</v>
      </c>
      <c r="G625" s="66" t="s">
        <v>33</v>
      </c>
      <c r="H625" s="147">
        <v>288724610</v>
      </c>
      <c r="I625" s="66">
        <v>0</v>
      </c>
    </row>
    <row r="626" spans="1:11" ht="15" thickBot="1" x14ac:dyDescent="0.35">
      <c r="A626" s="292"/>
      <c r="B626" s="298"/>
      <c r="C626" s="101">
        <f>C632+C638+C644+C650+C656</f>
        <v>46.3</v>
      </c>
      <c r="D626" s="101">
        <f t="shared" si="98"/>
        <v>0</v>
      </c>
      <c r="E626" s="101">
        <f t="shared" si="98"/>
        <v>0</v>
      </c>
      <c r="F626" s="104"/>
      <c r="G626" s="102" t="s">
        <v>36</v>
      </c>
      <c r="H626" s="105"/>
      <c r="I626" s="102"/>
    </row>
    <row r="627" spans="1:11" ht="15" thickBot="1" x14ac:dyDescent="0.35">
      <c r="A627" s="292"/>
      <c r="B627" s="298"/>
      <c r="C627" s="101">
        <f>C633+C639+C645+C651+C657</f>
        <v>0</v>
      </c>
      <c r="D627" s="101">
        <f t="shared" si="98"/>
        <v>0</v>
      </c>
      <c r="E627" s="101">
        <f t="shared" si="98"/>
        <v>0</v>
      </c>
      <c r="F627" s="104"/>
      <c r="G627" s="102" t="s">
        <v>99</v>
      </c>
      <c r="H627" s="105"/>
      <c r="I627" s="102"/>
    </row>
    <row r="628" spans="1:11" ht="15" thickBot="1" x14ac:dyDescent="0.35">
      <c r="A628" s="292"/>
      <c r="B628" s="298"/>
      <c r="C628" s="101">
        <f>C634+C640+C646+C652+C658</f>
        <v>64.3</v>
      </c>
      <c r="D628" s="101">
        <f t="shared" si="98"/>
        <v>0</v>
      </c>
      <c r="E628" s="101">
        <f t="shared" si="98"/>
        <v>0</v>
      </c>
      <c r="F628" s="104"/>
      <c r="G628" s="102" t="s">
        <v>34</v>
      </c>
      <c r="H628" s="105"/>
      <c r="I628" s="102"/>
    </row>
    <row r="629" spans="1:11" ht="15" thickBot="1" x14ac:dyDescent="0.35">
      <c r="A629" s="292"/>
      <c r="B629" s="298"/>
      <c r="C629" s="101">
        <f>C635+C641+C647+C653+C659</f>
        <v>0</v>
      </c>
      <c r="D629" s="101">
        <f t="shared" si="98"/>
        <v>0</v>
      </c>
      <c r="E629" s="101">
        <f t="shared" si="98"/>
        <v>0</v>
      </c>
      <c r="F629" s="104"/>
      <c r="G629" s="102" t="s">
        <v>100</v>
      </c>
      <c r="H629" s="105"/>
      <c r="I629" s="102"/>
    </row>
    <row r="630" spans="1:11" ht="15" thickBot="1" x14ac:dyDescent="0.35">
      <c r="A630" s="293"/>
      <c r="B630" s="299"/>
      <c r="C630" s="116">
        <f>SUM(C625:C629)</f>
        <v>191.2</v>
      </c>
      <c r="D630" s="116">
        <f t="shared" ref="D630:E630" si="99">SUM(D625:D629)</f>
        <v>105</v>
      </c>
      <c r="E630" s="116">
        <f t="shared" si="99"/>
        <v>100</v>
      </c>
      <c r="F630" s="108"/>
      <c r="G630" s="107" t="s">
        <v>38</v>
      </c>
      <c r="H630" s="109"/>
      <c r="I630" s="110"/>
    </row>
    <row r="631" spans="1:11" ht="15" customHeight="1" thickBot="1" x14ac:dyDescent="0.35">
      <c r="A631" s="292"/>
      <c r="B631" s="303" t="s">
        <v>544</v>
      </c>
      <c r="C631" s="102"/>
      <c r="D631" s="102"/>
      <c r="E631" s="102"/>
      <c r="F631" s="53"/>
      <c r="G631" s="102" t="s">
        <v>33</v>
      </c>
      <c r="H631" s="103">
        <v>288724610</v>
      </c>
      <c r="I631" s="102">
        <v>0</v>
      </c>
      <c r="J631" s="139"/>
      <c r="K631" s="139"/>
    </row>
    <row r="632" spans="1:11" ht="15" thickBot="1" x14ac:dyDescent="0.35">
      <c r="A632" s="292"/>
      <c r="B632" s="304"/>
      <c r="C632" s="111">
        <v>2</v>
      </c>
      <c r="D632" s="111">
        <v>0</v>
      </c>
      <c r="E632" s="111">
        <v>0</v>
      </c>
      <c r="F632" s="104"/>
      <c r="G632" s="102" t="s">
        <v>36</v>
      </c>
      <c r="H632" s="105"/>
      <c r="I632" s="102"/>
      <c r="J632" s="139"/>
      <c r="K632" s="139"/>
    </row>
    <row r="633" spans="1:11" ht="15" thickBot="1" x14ac:dyDescent="0.35">
      <c r="A633" s="292"/>
      <c r="B633" s="304"/>
      <c r="C633" s="111"/>
      <c r="D633" s="111"/>
      <c r="E633" s="111"/>
      <c r="F633" s="104"/>
      <c r="G633" s="102" t="s">
        <v>99</v>
      </c>
      <c r="H633" s="105"/>
      <c r="I633" s="102"/>
      <c r="J633" s="139"/>
      <c r="K633" s="139"/>
    </row>
    <row r="634" spans="1:11" ht="15" thickBot="1" x14ac:dyDescent="0.35">
      <c r="A634" s="292"/>
      <c r="B634" s="304"/>
      <c r="C634" s="111">
        <v>64.3</v>
      </c>
      <c r="D634" s="111"/>
      <c r="E634" s="111"/>
      <c r="F634" s="104"/>
      <c r="G634" s="102" t="s">
        <v>34</v>
      </c>
      <c r="H634" s="105"/>
      <c r="I634" s="102"/>
      <c r="J634" s="139"/>
      <c r="K634" s="139"/>
    </row>
    <row r="635" spans="1:11" ht="15" thickBot="1" x14ac:dyDescent="0.35">
      <c r="A635" s="292"/>
      <c r="B635" s="304"/>
      <c r="C635" s="111"/>
      <c r="D635" s="111"/>
      <c r="E635" s="111"/>
      <c r="F635" s="104"/>
      <c r="G635" s="102" t="s">
        <v>100</v>
      </c>
      <c r="H635" s="105"/>
      <c r="I635" s="102"/>
      <c r="J635" s="139"/>
      <c r="K635" s="139"/>
    </row>
    <row r="636" spans="1:11" ht="15" thickBot="1" x14ac:dyDescent="0.35">
      <c r="A636" s="293"/>
      <c r="B636" s="305"/>
      <c r="C636" s="112">
        <f>SUM(C631:C635)</f>
        <v>66.3</v>
      </c>
      <c r="D636" s="112">
        <f t="shared" ref="D636:E636" si="100">SUM(D631:D635)</f>
        <v>0</v>
      </c>
      <c r="E636" s="112">
        <f t="shared" si="100"/>
        <v>0</v>
      </c>
      <c r="F636" s="108"/>
      <c r="G636" s="107" t="s">
        <v>38</v>
      </c>
      <c r="H636" s="109"/>
      <c r="I636" s="110"/>
      <c r="J636" s="139"/>
      <c r="K636" s="139"/>
    </row>
    <row r="637" spans="1:11" ht="15" customHeight="1" thickBot="1" x14ac:dyDescent="0.35">
      <c r="A637" s="292"/>
      <c r="B637" s="294" t="s">
        <v>541</v>
      </c>
      <c r="C637" s="111"/>
      <c r="D637" s="111"/>
      <c r="E637" s="111"/>
      <c r="F637" s="53"/>
      <c r="G637" s="102" t="s">
        <v>33</v>
      </c>
      <c r="H637" s="103">
        <v>288724610</v>
      </c>
      <c r="I637" s="102">
        <v>0</v>
      </c>
    </row>
    <row r="638" spans="1:11" ht="15" thickBot="1" x14ac:dyDescent="0.35">
      <c r="A638" s="292"/>
      <c r="B638" s="295"/>
      <c r="C638" s="111"/>
      <c r="D638" s="111"/>
      <c r="E638" s="111"/>
      <c r="F638" s="104"/>
      <c r="G638" s="102" t="s">
        <v>36</v>
      </c>
      <c r="H638" s="105"/>
      <c r="I638" s="102"/>
    </row>
    <row r="639" spans="1:11" ht="15" thickBot="1" x14ac:dyDescent="0.35">
      <c r="A639" s="292"/>
      <c r="B639" s="295"/>
      <c r="C639" s="111"/>
      <c r="D639" s="111"/>
      <c r="E639" s="111"/>
      <c r="F639" s="104"/>
      <c r="G639" s="102" t="s">
        <v>99</v>
      </c>
      <c r="H639" s="105"/>
      <c r="I639" s="102"/>
    </row>
    <row r="640" spans="1:11" ht="15" thickBot="1" x14ac:dyDescent="0.35">
      <c r="A640" s="292"/>
      <c r="B640" s="295"/>
      <c r="C640" s="111"/>
      <c r="D640" s="111"/>
      <c r="E640" s="111"/>
      <c r="F640" s="104"/>
      <c r="G640" s="102" t="s">
        <v>34</v>
      </c>
      <c r="H640" s="105"/>
      <c r="I640" s="102"/>
    </row>
    <row r="641" spans="1:10" ht="15" thickBot="1" x14ac:dyDescent="0.35">
      <c r="A641" s="292"/>
      <c r="B641" s="295"/>
      <c r="C641" s="111"/>
      <c r="D641" s="111"/>
      <c r="E641" s="111"/>
      <c r="F641" s="104"/>
      <c r="G641" s="102" t="s">
        <v>100</v>
      </c>
      <c r="H641" s="105"/>
      <c r="I641" s="102"/>
    </row>
    <row r="642" spans="1:10" ht="15" thickBot="1" x14ac:dyDescent="0.35">
      <c r="A642" s="293"/>
      <c r="B642" s="296"/>
      <c r="C642" s="112">
        <f>SUM(C637:C641)</f>
        <v>0</v>
      </c>
      <c r="D642" s="112">
        <f t="shared" ref="D642:E642" si="101">SUM(D637:D641)</f>
        <v>0</v>
      </c>
      <c r="E642" s="112">
        <f t="shared" si="101"/>
        <v>0</v>
      </c>
      <c r="F642" s="108"/>
      <c r="G642" s="107" t="s">
        <v>38</v>
      </c>
      <c r="H642" s="109"/>
      <c r="I642" s="110"/>
    </row>
    <row r="643" spans="1:10" ht="15" customHeight="1" thickBot="1" x14ac:dyDescent="0.35">
      <c r="A643" s="292"/>
      <c r="B643" s="294" t="s">
        <v>542</v>
      </c>
      <c r="C643" s="111">
        <v>40</v>
      </c>
      <c r="D643" s="111">
        <v>50</v>
      </c>
      <c r="E643" s="111">
        <v>40</v>
      </c>
      <c r="F643" s="53"/>
      <c r="G643" s="102" t="s">
        <v>33</v>
      </c>
      <c r="H643" s="103">
        <v>288724610</v>
      </c>
      <c r="I643" s="102">
        <v>0</v>
      </c>
    </row>
    <row r="644" spans="1:10" ht="15" thickBot="1" x14ac:dyDescent="0.35">
      <c r="A644" s="292"/>
      <c r="B644" s="295"/>
      <c r="C644" s="111">
        <v>30</v>
      </c>
      <c r="D644" s="111"/>
      <c r="E644" s="111"/>
      <c r="F644" s="104"/>
      <c r="G644" s="102" t="s">
        <v>36</v>
      </c>
      <c r="H644" s="105"/>
      <c r="I644" s="102"/>
      <c r="J644" s="139"/>
    </row>
    <row r="645" spans="1:10" ht="15" thickBot="1" x14ac:dyDescent="0.35">
      <c r="A645" s="292"/>
      <c r="B645" s="295"/>
      <c r="C645" s="111"/>
      <c r="D645" s="111"/>
      <c r="E645" s="111"/>
      <c r="F645" s="104"/>
      <c r="G645" s="102" t="s">
        <v>99</v>
      </c>
      <c r="H645" s="105"/>
      <c r="I645" s="102"/>
      <c r="J645" s="139"/>
    </row>
    <row r="646" spans="1:10" ht="15" thickBot="1" x14ac:dyDescent="0.35">
      <c r="A646" s="292"/>
      <c r="B646" s="295"/>
      <c r="C646" s="111"/>
      <c r="D646" s="111"/>
      <c r="E646" s="111"/>
      <c r="F646" s="104"/>
      <c r="G646" s="102" t="s">
        <v>34</v>
      </c>
      <c r="H646" s="105"/>
      <c r="I646" s="102"/>
      <c r="J646" s="139"/>
    </row>
    <row r="647" spans="1:10" ht="15" thickBot="1" x14ac:dyDescent="0.35">
      <c r="A647" s="292"/>
      <c r="B647" s="295"/>
      <c r="C647" s="111"/>
      <c r="D647" s="111"/>
      <c r="E647" s="111"/>
      <c r="F647" s="104"/>
      <c r="G647" s="102" t="s">
        <v>100</v>
      </c>
      <c r="H647" s="105"/>
      <c r="I647" s="102"/>
      <c r="J647" s="139"/>
    </row>
    <row r="648" spans="1:10" ht="15" thickBot="1" x14ac:dyDescent="0.35">
      <c r="A648" s="293"/>
      <c r="B648" s="296"/>
      <c r="C648" s="112">
        <f>SUM(C643:C647)</f>
        <v>70</v>
      </c>
      <c r="D648" s="112">
        <f t="shared" ref="D648:E648" si="102">SUM(D643:D647)</f>
        <v>50</v>
      </c>
      <c r="E648" s="112">
        <f t="shared" si="102"/>
        <v>40</v>
      </c>
      <c r="F648" s="108"/>
      <c r="G648" s="107" t="s">
        <v>38</v>
      </c>
      <c r="H648" s="109"/>
      <c r="I648" s="110"/>
      <c r="J648" s="139"/>
    </row>
    <row r="649" spans="1:10" ht="15" thickBot="1" x14ac:dyDescent="0.35">
      <c r="A649" s="291"/>
      <c r="B649" s="294" t="s">
        <v>543</v>
      </c>
      <c r="C649" s="66">
        <v>40.6</v>
      </c>
      <c r="D649" s="145">
        <v>55</v>
      </c>
      <c r="E649" s="145">
        <v>60</v>
      </c>
      <c r="F649" s="146"/>
      <c r="G649" s="66" t="s">
        <v>33</v>
      </c>
      <c r="H649" s="147">
        <v>288724610</v>
      </c>
      <c r="I649" s="66">
        <v>0</v>
      </c>
      <c r="J649" s="139"/>
    </row>
    <row r="650" spans="1:10" ht="15" thickBot="1" x14ac:dyDescent="0.35">
      <c r="A650" s="292"/>
      <c r="B650" s="295"/>
      <c r="C650" s="102"/>
      <c r="D650" s="111"/>
      <c r="E650" s="111"/>
      <c r="F650" s="104"/>
      <c r="G650" s="102" t="s">
        <v>36</v>
      </c>
      <c r="H650" s="105"/>
      <c r="I650" s="102"/>
      <c r="J650" s="139"/>
    </row>
    <row r="651" spans="1:10" ht="15" thickBot="1" x14ac:dyDescent="0.35">
      <c r="A651" s="292"/>
      <c r="B651" s="295"/>
      <c r="C651" s="102"/>
      <c r="D651" s="111"/>
      <c r="E651" s="111"/>
      <c r="F651" s="104"/>
      <c r="G651" s="102" t="s">
        <v>99</v>
      </c>
      <c r="H651" s="105"/>
      <c r="I651" s="102"/>
      <c r="J651" s="139"/>
    </row>
    <row r="652" spans="1:10" ht="15" thickBot="1" x14ac:dyDescent="0.35">
      <c r="A652" s="292"/>
      <c r="B652" s="295"/>
      <c r="C652" s="102"/>
      <c r="D652" s="111"/>
      <c r="E652" s="111"/>
      <c r="F652" s="104"/>
      <c r="G652" s="102" t="s">
        <v>34</v>
      </c>
      <c r="H652" s="105"/>
      <c r="I652" s="102"/>
      <c r="J652" s="139"/>
    </row>
    <row r="653" spans="1:10" ht="15" thickBot="1" x14ac:dyDescent="0.35">
      <c r="A653" s="292"/>
      <c r="B653" s="295"/>
      <c r="C653" s="102"/>
      <c r="D653" s="111"/>
      <c r="E653" s="111"/>
      <c r="F653" s="104"/>
      <c r="G653" s="102" t="s">
        <v>100</v>
      </c>
      <c r="H653" s="105"/>
      <c r="I653" s="102"/>
      <c r="J653" s="139"/>
    </row>
    <row r="654" spans="1:10" ht="15" thickBot="1" x14ac:dyDescent="0.35">
      <c r="A654" s="293"/>
      <c r="B654" s="296"/>
      <c r="C654" s="110">
        <f>SUM(C649:C653)</f>
        <v>40.6</v>
      </c>
      <c r="D654" s="112">
        <f t="shared" ref="D654:E654" si="103">SUM(D649:D653)</f>
        <v>55</v>
      </c>
      <c r="E654" s="112">
        <f t="shared" si="103"/>
        <v>60</v>
      </c>
      <c r="F654" s="108"/>
      <c r="G654" s="107" t="s">
        <v>38</v>
      </c>
      <c r="H654" s="109"/>
      <c r="I654" s="110"/>
      <c r="J654" s="139"/>
    </row>
    <row r="655" spans="1:10" ht="15" customHeight="1" thickBot="1" x14ac:dyDescent="0.35">
      <c r="A655" s="292"/>
      <c r="B655" s="294" t="s">
        <v>545</v>
      </c>
      <c r="C655" s="102"/>
      <c r="D655" s="102"/>
      <c r="E655" s="102"/>
      <c r="F655" s="53"/>
      <c r="G655" s="102" t="s">
        <v>33</v>
      </c>
      <c r="H655" s="103">
        <v>288724610</v>
      </c>
      <c r="I655" s="102">
        <v>0</v>
      </c>
      <c r="J655" s="139"/>
    </row>
    <row r="656" spans="1:10" ht="15" thickBot="1" x14ac:dyDescent="0.35">
      <c r="A656" s="292"/>
      <c r="B656" s="295"/>
      <c r="C656" s="102">
        <v>14.3</v>
      </c>
      <c r="D656" s="102"/>
      <c r="E656" s="102"/>
      <c r="F656" s="104"/>
      <c r="G656" s="102" t="s">
        <v>36</v>
      </c>
      <c r="H656" s="105"/>
      <c r="I656" s="102"/>
      <c r="J656" s="139"/>
    </row>
    <row r="657" spans="1:9" ht="15" thickBot="1" x14ac:dyDescent="0.35">
      <c r="A657" s="292"/>
      <c r="B657" s="295"/>
      <c r="C657" s="102"/>
      <c r="D657" s="102"/>
      <c r="E657" s="102"/>
      <c r="F657" s="104"/>
      <c r="G657" s="102" t="s">
        <v>99</v>
      </c>
      <c r="H657" s="105"/>
      <c r="I657" s="102"/>
    </row>
    <row r="658" spans="1:9" ht="15" thickBot="1" x14ac:dyDescent="0.35">
      <c r="A658" s="292"/>
      <c r="B658" s="295"/>
      <c r="C658" s="102"/>
      <c r="D658" s="102"/>
      <c r="E658" s="102"/>
      <c r="F658" s="104"/>
      <c r="G658" s="102" t="s">
        <v>34</v>
      </c>
      <c r="H658" s="105"/>
      <c r="I658" s="102"/>
    </row>
    <row r="659" spans="1:9" ht="15" thickBot="1" x14ac:dyDescent="0.35">
      <c r="A659" s="292"/>
      <c r="B659" s="295"/>
      <c r="C659" s="102"/>
      <c r="D659" s="102"/>
      <c r="E659" s="102"/>
      <c r="F659" s="104"/>
      <c r="G659" s="102" t="s">
        <v>100</v>
      </c>
      <c r="H659" s="105"/>
      <c r="I659" s="102"/>
    </row>
    <row r="660" spans="1:9" ht="15" thickBot="1" x14ac:dyDescent="0.35">
      <c r="A660" s="293"/>
      <c r="B660" s="296"/>
      <c r="C660" s="110">
        <f>SUM(C655:C659)</f>
        <v>14.3</v>
      </c>
      <c r="D660" s="110">
        <f t="shared" ref="D660:E660" si="104">SUM(D655:D659)</f>
        <v>0</v>
      </c>
      <c r="E660" s="110">
        <f t="shared" si="104"/>
        <v>0</v>
      </c>
      <c r="F660" s="108"/>
      <c r="G660" s="107" t="s">
        <v>38</v>
      </c>
      <c r="H660" s="109"/>
      <c r="I660" s="110"/>
    </row>
    <row r="661" spans="1:9" ht="15" customHeight="1" thickBot="1" x14ac:dyDescent="0.35">
      <c r="A661" s="291"/>
      <c r="B661" s="294" t="s">
        <v>683</v>
      </c>
      <c r="C661" s="218"/>
      <c r="D661" s="218"/>
      <c r="E661" s="218"/>
      <c r="F661" s="219"/>
      <c r="G661" s="218" t="s">
        <v>33</v>
      </c>
      <c r="H661" s="244">
        <v>288724610</v>
      </c>
      <c r="I661" s="218">
        <v>0</v>
      </c>
    </row>
    <row r="662" spans="1:9" ht="15" thickBot="1" x14ac:dyDescent="0.35">
      <c r="A662" s="292"/>
      <c r="B662" s="295"/>
      <c r="C662" s="218"/>
      <c r="D662" s="218"/>
      <c r="E662" s="218"/>
      <c r="F662" s="219"/>
      <c r="G662" s="218" t="s">
        <v>36</v>
      </c>
      <c r="H662" s="244"/>
      <c r="I662" s="218"/>
    </row>
    <row r="663" spans="1:9" ht="15" thickBot="1" x14ac:dyDescent="0.35">
      <c r="A663" s="292"/>
      <c r="B663" s="295"/>
      <c r="C663" s="218"/>
      <c r="D663" s="218"/>
      <c r="E663" s="218"/>
      <c r="F663" s="219"/>
      <c r="G663" s="218" t="s">
        <v>99</v>
      </c>
      <c r="H663" s="244"/>
      <c r="I663" s="218"/>
    </row>
    <row r="664" spans="1:9" ht="15" thickBot="1" x14ac:dyDescent="0.35">
      <c r="A664" s="292"/>
      <c r="B664" s="295"/>
      <c r="C664" s="218"/>
      <c r="D664" s="218"/>
      <c r="E664" s="218"/>
      <c r="F664" s="219"/>
      <c r="G664" s="218" t="s">
        <v>34</v>
      </c>
      <c r="H664" s="244"/>
      <c r="I664" s="218"/>
    </row>
    <row r="665" spans="1:9" ht="15" thickBot="1" x14ac:dyDescent="0.35">
      <c r="A665" s="292"/>
      <c r="B665" s="295"/>
      <c r="C665" s="218"/>
      <c r="D665" s="218"/>
      <c r="E665" s="218"/>
      <c r="F665" s="219"/>
      <c r="G665" s="218" t="s">
        <v>100</v>
      </c>
      <c r="H665" s="244"/>
      <c r="I665" s="218"/>
    </row>
    <row r="666" spans="1:9" ht="15" thickBot="1" x14ac:dyDescent="0.35">
      <c r="A666" s="293"/>
      <c r="B666" s="296"/>
      <c r="C666" s="110"/>
      <c r="D666" s="110"/>
      <c r="E666" s="110"/>
      <c r="F666" s="108"/>
      <c r="G666" s="107" t="s">
        <v>38</v>
      </c>
      <c r="H666" s="227"/>
      <c r="I666" s="110"/>
    </row>
    <row r="667" spans="1:9" ht="15" thickBot="1" x14ac:dyDescent="0.35">
      <c r="A667" s="217"/>
      <c r="B667" s="113" t="s">
        <v>214</v>
      </c>
      <c r="C667" s="114"/>
      <c r="D667" s="114"/>
      <c r="E667" s="114"/>
      <c r="F667" s="114"/>
      <c r="G667" s="101"/>
      <c r="H667" s="103"/>
      <c r="I667" s="103"/>
    </row>
    <row r="668" spans="1:9" ht="27" thickBot="1" x14ac:dyDescent="0.35">
      <c r="A668" s="92" t="s">
        <v>221</v>
      </c>
      <c r="B668" s="93" t="s">
        <v>113</v>
      </c>
      <c r="C668" s="94"/>
      <c r="D668" s="94"/>
      <c r="E668" s="94"/>
      <c r="F668" s="95" t="s">
        <v>225</v>
      </c>
      <c r="G668" s="93"/>
      <c r="H668" s="94"/>
      <c r="I668" s="94"/>
    </row>
    <row r="669" spans="1:9" ht="15" thickBot="1" x14ac:dyDescent="0.35">
      <c r="A669" s="96" t="s">
        <v>222</v>
      </c>
      <c r="B669" s="97" t="s">
        <v>227</v>
      </c>
      <c r="C669" s="98"/>
      <c r="D669" s="98"/>
      <c r="E669" s="98"/>
      <c r="F669" s="99" t="s">
        <v>226</v>
      </c>
      <c r="G669" s="97"/>
      <c r="H669" s="98"/>
      <c r="I669" s="98"/>
    </row>
    <row r="670" spans="1:9" ht="15" customHeight="1" thickBot="1" x14ac:dyDescent="0.35">
      <c r="A670" s="292" t="s">
        <v>223</v>
      </c>
      <c r="B670" s="297" t="s">
        <v>229</v>
      </c>
      <c r="C670" s="100">
        <f>C676*1</f>
        <v>9.5</v>
      </c>
      <c r="D670" s="100">
        <f t="shared" ref="D670:E674" si="105">D676*1</f>
        <v>0</v>
      </c>
      <c r="E670" s="100">
        <f t="shared" si="105"/>
        <v>0</v>
      </c>
      <c r="F670" s="53" t="s">
        <v>228</v>
      </c>
      <c r="G670" s="102" t="s">
        <v>33</v>
      </c>
      <c r="H670" s="103">
        <v>288724610</v>
      </c>
      <c r="I670" s="102">
        <v>0</v>
      </c>
    </row>
    <row r="671" spans="1:9" ht="15" thickBot="1" x14ac:dyDescent="0.35">
      <c r="A671" s="292"/>
      <c r="B671" s="298"/>
      <c r="C671" s="100">
        <f>C677*1</f>
        <v>136.5</v>
      </c>
      <c r="D671" s="100">
        <f t="shared" si="105"/>
        <v>0</v>
      </c>
      <c r="E671" s="100">
        <f t="shared" si="105"/>
        <v>0</v>
      </c>
      <c r="F671" s="104"/>
      <c r="G671" s="102" t="s">
        <v>36</v>
      </c>
      <c r="H671" s="105"/>
      <c r="I671" s="102"/>
    </row>
    <row r="672" spans="1:9" ht="15" thickBot="1" x14ac:dyDescent="0.35">
      <c r="A672" s="292"/>
      <c r="B672" s="298"/>
      <c r="C672" s="100">
        <f>C678*1</f>
        <v>0</v>
      </c>
      <c r="D672" s="100">
        <f t="shared" si="105"/>
        <v>0</v>
      </c>
      <c r="E672" s="100">
        <f t="shared" si="105"/>
        <v>0</v>
      </c>
      <c r="F672" s="104"/>
      <c r="G672" s="102" t="s">
        <v>99</v>
      </c>
      <c r="H672" s="105"/>
      <c r="I672" s="102"/>
    </row>
    <row r="673" spans="1:13" ht="15" thickBot="1" x14ac:dyDescent="0.35">
      <c r="A673" s="292"/>
      <c r="B673" s="298"/>
      <c r="C673" s="100">
        <f>C679*1</f>
        <v>77</v>
      </c>
      <c r="D673" s="100">
        <f t="shared" si="105"/>
        <v>227.7</v>
      </c>
      <c r="E673" s="100">
        <f t="shared" si="105"/>
        <v>125</v>
      </c>
      <c r="F673" s="104"/>
      <c r="G673" s="102" t="s">
        <v>34</v>
      </c>
      <c r="H673" s="105"/>
      <c r="I673" s="102"/>
    </row>
    <row r="674" spans="1:13" ht="15" thickBot="1" x14ac:dyDescent="0.35">
      <c r="A674" s="292"/>
      <c r="B674" s="298"/>
      <c r="C674" s="100">
        <f>C680*1</f>
        <v>0</v>
      </c>
      <c r="D674" s="100">
        <f t="shared" si="105"/>
        <v>0</v>
      </c>
      <c r="E674" s="100">
        <f t="shared" si="105"/>
        <v>0</v>
      </c>
      <c r="F674" s="104"/>
      <c r="G674" s="102" t="s">
        <v>100</v>
      </c>
      <c r="H674" s="105"/>
      <c r="I674" s="102"/>
      <c r="J674" s="139"/>
      <c r="K674" s="139"/>
      <c r="L674" s="139"/>
      <c r="M674" s="139"/>
    </row>
    <row r="675" spans="1:13" ht="15" thickBot="1" x14ac:dyDescent="0.35">
      <c r="A675" s="293"/>
      <c r="B675" s="299"/>
      <c r="C675" s="116">
        <f>SUM(C670:C674)</f>
        <v>223</v>
      </c>
      <c r="D675" s="116">
        <f t="shared" ref="D675:E675" si="106">SUM(D670:D674)</f>
        <v>227.7</v>
      </c>
      <c r="E675" s="116">
        <f t="shared" si="106"/>
        <v>125</v>
      </c>
      <c r="F675" s="108"/>
      <c r="G675" s="107" t="s">
        <v>38</v>
      </c>
      <c r="H675" s="109"/>
      <c r="I675" s="110"/>
      <c r="J675" s="139"/>
      <c r="K675" s="139"/>
      <c r="L675" s="139"/>
      <c r="M675" s="139"/>
    </row>
    <row r="676" spans="1:13" ht="15" customHeight="1" thickBot="1" x14ac:dyDescent="0.35">
      <c r="A676" s="292"/>
      <c r="B676" s="294" t="s">
        <v>546</v>
      </c>
      <c r="C676" s="111">
        <v>9.5</v>
      </c>
      <c r="D676" s="111"/>
      <c r="E676" s="111"/>
      <c r="F676" s="53"/>
      <c r="G676" s="102" t="s">
        <v>33</v>
      </c>
      <c r="H676" s="103">
        <v>288724610</v>
      </c>
      <c r="I676" s="102">
        <v>0</v>
      </c>
      <c r="J676" s="172">
        <f t="shared" ref="J676:L678" si="107">C54+C86+C109+C133+C172+C186+C244+C259+C330+C430+C444+C464+C553+C565+C574+C625+C670</f>
        <v>1240</v>
      </c>
      <c r="K676" s="172">
        <f t="shared" si="107"/>
        <v>13682.099999999999</v>
      </c>
      <c r="L676" s="172">
        <f t="shared" si="107"/>
        <v>479</v>
      </c>
      <c r="M676" s="139"/>
    </row>
    <row r="677" spans="1:13" ht="15" thickBot="1" x14ac:dyDescent="0.35">
      <c r="A677" s="292"/>
      <c r="B677" s="295"/>
      <c r="C677" s="111">
        <v>136.5</v>
      </c>
      <c r="D677" s="111"/>
      <c r="E677" s="111"/>
      <c r="F677" s="104"/>
      <c r="G677" s="102" t="s">
        <v>36</v>
      </c>
      <c r="H677" s="105"/>
      <c r="I677" s="102"/>
      <c r="J677" s="236">
        <f t="shared" si="107"/>
        <v>6808.4000000000015</v>
      </c>
      <c r="K677" s="172">
        <f t="shared" si="107"/>
        <v>971.19999999999993</v>
      </c>
      <c r="L677" s="172">
        <f t="shared" si="107"/>
        <v>4070</v>
      </c>
      <c r="M677" s="139"/>
    </row>
    <row r="678" spans="1:13" ht="15" thickBot="1" x14ac:dyDescent="0.35">
      <c r="A678" s="292"/>
      <c r="B678" s="295"/>
      <c r="C678" s="111"/>
      <c r="D678" s="111"/>
      <c r="E678" s="111"/>
      <c r="F678" s="104"/>
      <c r="G678" s="102" t="s">
        <v>99</v>
      </c>
      <c r="H678" s="105"/>
      <c r="I678" s="102"/>
      <c r="J678" s="172">
        <f t="shared" si="107"/>
        <v>8103.5</v>
      </c>
      <c r="K678" s="172">
        <f t="shared" si="107"/>
        <v>0</v>
      </c>
      <c r="L678" s="172">
        <f t="shared" si="107"/>
        <v>0</v>
      </c>
      <c r="M678" s="139"/>
    </row>
    <row r="679" spans="1:13" ht="15" thickBot="1" x14ac:dyDescent="0.35">
      <c r="A679" s="292"/>
      <c r="B679" s="295"/>
      <c r="C679" s="111">
        <v>77</v>
      </c>
      <c r="D679" s="111">
        <v>227.7</v>
      </c>
      <c r="E679" s="111">
        <v>125</v>
      </c>
      <c r="F679" s="104"/>
      <c r="G679" s="102" t="s">
        <v>34</v>
      </c>
      <c r="H679" s="105"/>
      <c r="I679" s="102"/>
      <c r="J679" s="236">
        <f>C57+C89+C112+C136+C175+C189+C247+C262+C333+C433+C447+C467+C556+C568+C577+C628+C673+C418</f>
        <v>7704.0999999999995</v>
      </c>
      <c r="K679" s="172">
        <f>D57+D89+D112+D136+D175+D189+D247+D262+D333+D433+D447+D467+D556+D568+D577+D628+D673</f>
        <v>3963.7</v>
      </c>
      <c r="L679" s="172">
        <f>E57+E89+E112+E136+E175+E189+E247+E262+E333+E433+E447+E467+E556+E568+E577+E628+E673</f>
        <v>2292.6</v>
      </c>
      <c r="M679" s="139"/>
    </row>
    <row r="680" spans="1:13" ht="15" thickBot="1" x14ac:dyDescent="0.35">
      <c r="A680" s="292"/>
      <c r="B680" s="295"/>
      <c r="C680" s="111"/>
      <c r="D680" s="111"/>
      <c r="E680" s="111"/>
      <c r="F680" s="104"/>
      <c r="G680" s="102" t="s">
        <v>100</v>
      </c>
      <c r="H680" s="105"/>
      <c r="I680" s="102"/>
      <c r="J680" s="236">
        <f>C58+C90+C113+C137+C176+C190+C248+C263+C334+C434+C448+C468+C557+C569+C578+C629+C674</f>
        <v>4989</v>
      </c>
      <c r="K680" s="172">
        <f>D58+D90+D113+D137+D176+D190+D248+D263+D334+D434+D448+D468+D557+D569+D578+D629+D674</f>
        <v>6080</v>
      </c>
      <c r="L680" s="172">
        <f>E58+E90+E113+E137+E176+E190+E248+E263+E334+E434+E448+E468+E557+E569+E578+E629+E674</f>
        <v>0</v>
      </c>
      <c r="M680" s="139"/>
    </row>
    <row r="681" spans="1:13" ht="15" thickBot="1" x14ac:dyDescent="0.35">
      <c r="A681" s="292"/>
      <c r="B681" s="295"/>
      <c r="C681" s="111"/>
      <c r="D681" s="111"/>
      <c r="E681" s="111"/>
      <c r="F681" s="104"/>
      <c r="G681" s="102" t="s">
        <v>662</v>
      </c>
      <c r="H681" s="105"/>
      <c r="I681" s="102"/>
      <c r="J681" s="236">
        <f>C72+C104+C184+C210+C319+C354+C367+C488</f>
        <v>1390.4</v>
      </c>
      <c r="K681" s="172"/>
      <c r="L681" s="172"/>
      <c r="M681" s="139"/>
    </row>
    <row r="682" spans="1:13" ht="15" thickBot="1" x14ac:dyDescent="0.35">
      <c r="A682" s="293"/>
      <c r="B682" s="296"/>
      <c r="C682" s="112">
        <f>SUM(C676:C680)</f>
        <v>223</v>
      </c>
      <c r="D682" s="112">
        <f>SUM(D676:D680)</f>
        <v>227.7</v>
      </c>
      <c r="E682" s="112">
        <f>SUM(E676:E680)</f>
        <v>125</v>
      </c>
      <c r="F682" s="108"/>
      <c r="G682" s="107" t="s">
        <v>38</v>
      </c>
      <c r="H682" s="109"/>
      <c r="I682" s="110"/>
      <c r="J682" s="190">
        <f>SUM(J676:J681)</f>
        <v>30235.4</v>
      </c>
      <c r="K682" s="190">
        <f>SUM(K676:K680)</f>
        <v>24697</v>
      </c>
      <c r="L682" s="190">
        <f>SUM(L676:L680)</f>
        <v>6841.6</v>
      </c>
      <c r="M682" s="139"/>
    </row>
    <row r="683" spans="1:13" ht="15" thickBot="1" x14ac:dyDescent="0.35">
      <c r="A683" s="96" t="s">
        <v>684</v>
      </c>
      <c r="B683" s="245" t="s">
        <v>685</v>
      </c>
      <c r="C683" s="230"/>
      <c r="D683" s="230"/>
      <c r="E683" s="230"/>
      <c r="F683" s="99" t="s">
        <v>307</v>
      </c>
      <c r="G683" s="231"/>
      <c r="H683" s="232"/>
      <c r="I683" s="233"/>
      <c r="J683" s="190"/>
      <c r="K683" s="190"/>
      <c r="L683" s="190"/>
      <c r="M683" s="139"/>
    </row>
    <row r="684" spans="1:13" ht="15" thickBot="1" x14ac:dyDescent="0.35">
      <c r="A684" s="291" t="s">
        <v>686</v>
      </c>
      <c r="B684" s="297" t="s">
        <v>687</v>
      </c>
      <c r="C684" s="192"/>
      <c r="D684" s="192"/>
      <c r="E684" s="192"/>
      <c r="F684" s="246" t="s">
        <v>307</v>
      </c>
      <c r="G684" s="218" t="s">
        <v>33</v>
      </c>
      <c r="H684" s="244">
        <v>288724610</v>
      </c>
      <c r="I684" s="218">
        <v>0</v>
      </c>
      <c r="J684" s="190"/>
      <c r="K684" s="190"/>
      <c r="L684" s="190"/>
      <c r="M684" s="139"/>
    </row>
    <row r="685" spans="1:13" ht="15" thickBot="1" x14ac:dyDescent="0.35">
      <c r="A685" s="292"/>
      <c r="B685" s="298"/>
      <c r="C685" s="192"/>
      <c r="D685" s="192"/>
      <c r="E685" s="192"/>
      <c r="F685" s="219"/>
      <c r="G685" s="218" t="s">
        <v>36</v>
      </c>
      <c r="H685" s="221"/>
      <c r="I685" s="218"/>
      <c r="J685" s="190"/>
      <c r="K685" s="190"/>
      <c r="L685" s="190"/>
      <c r="M685" s="139"/>
    </row>
    <row r="686" spans="1:13" ht="15" thickBot="1" x14ac:dyDescent="0.35">
      <c r="A686" s="292"/>
      <c r="B686" s="298"/>
      <c r="C686" s="192"/>
      <c r="D686" s="192"/>
      <c r="E686" s="192"/>
      <c r="F686" s="219"/>
      <c r="G686" s="218" t="s">
        <v>99</v>
      </c>
      <c r="H686" s="221"/>
      <c r="I686" s="218"/>
      <c r="J686" s="190"/>
      <c r="K686" s="190"/>
      <c r="L686" s="190"/>
      <c r="M686" s="139"/>
    </row>
    <row r="687" spans="1:13" ht="15" thickBot="1" x14ac:dyDescent="0.35">
      <c r="A687" s="292"/>
      <c r="B687" s="298"/>
      <c r="C687" s="192"/>
      <c r="D687" s="192"/>
      <c r="E687" s="192"/>
      <c r="F687" s="219"/>
      <c r="G687" s="218" t="s">
        <v>34</v>
      </c>
      <c r="H687" s="221"/>
      <c r="I687" s="218"/>
      <c r="J687" s="190"/>
      <c r="K687" s="190"/>
      <c r="L687" s="190"/>
      <c r="M687" s="139"/>
    </row>
    <row r="688" spans="1:13" ht="15" thickBot="1" x14ac:dyDescent="0.35">
      <c r="A688" s="292"/>
      <c r="B688" s="298"/>
      <c r="C688" s="192"/>
      <c r="D688" s="192"/>
      <c r="E688" s="192"/>
      <c r="F688" s="219"/>
      <c r="G688" s="218" t="s">
        <v>100</v>
      </c>
      <c r="H688" s="221"/>
      <c r="I688" s="218"/>
      <c r="J688" s="190"/>
      <c r="K688" s="190"/>
      <c r="L688" s="190"/>
      <c r="M688" s="139"/>
    </row>
    <row r="689" spans="1:13" ht="15" thickBot="1" x14ac:dyDescent="0.35">
      <c r="A689" s="293"/>
      <c r="B689" s="299"/>
      <c r="C689" s="112"/>
      <c r="D689" s="112"/>
      <c r="E689" s="112"/>
      <c r="F689" s="108"/>
      <c r="G689" s="107" t="s">
        <v>38</v>
      </c>
      <c r="H689" s="109"/>
      <c r="I689" s="110"/>
      <c r="J689" s="190"/>
      <c r="K689" s="190"/>
      <c r="L689" s="190"/>
      <c r="M689" s="139"/>
    </row>
    <row r="690" spans="1:13" ht="15" customHeight="1" thickBot="1" x14ac:dyDescent="0.35">
      <c r="A690" s="285"/>
      <c r="B690" s="288" t="s">
        <v>688</v>
      </c>
      <c r="C690" s="192"/>
      <c r="D690" s="192"/>
      <c r="E690" s="192"/>
      <c r="F690" s="219"/>
      <c r="G690" s="218" t="s">
        <v>33</v>
      </c>
      <c r="H690" s="244">
        <v>288724610</v>
      </c>
      <c r="I690" s="218">
        <v>0</v>
      </c>
      <c r="J690" s="190"/>
      <c r="K690" s="190"/>
      <c r="L690" s="190"/>
      <c r="M690" s="139"/>
    </row>
    <row r="691" spans="1:13" ht="15" thickBot="1" x14ac:dyDescent="0.35">
      <c r="A691" s="286"/>
      <c r="B691" s="289"/>
      <c r="C691" s="192"/>
      <c r="D691" s="192"/>
      <c r="E691" s="192"/>
      <c r="F691" s="219"/>
      <c r="G691" s="218" t="s">
        <v>36</v>
      </c>
      <c r="H691" s="244"/>
      <c r="I691" s="218"/>
      <c r="J691" s="190"/>
      <c r="K691" s="190"/>
      <c r="L691" s="190"/>
      <c r="M691" s="139"/>
    </row>
    <row r="692" spans="1:13" ht="15" thickBot="1" x14ac:dyDescent="0.35">
      <c r="A692" s="286"/>
      <c r="B692" s="289"/>
      <c r="C692" s="192"/>
      <c r="D692" s="192"/>
      <c r="E692" s="192"/>
      <c r="F692" s="219"/>
      <c r="G692" s="218" t="s">
        <v>99</v>
      </c>
      <c r="H692" s="244"/>
      <c r="I692" s="218"/>
      <c r="J692" s="190"/>
      <c r="K692" s="190"/>
      <c r="L692" s="190"/>
      <c r="M692" s="139"/>
    </row>
    <row r="693" spans="1:13" ht="15" thickBot="1" x14ac:dyDescent="0.35">
      <c r="A693" s="286"/>
      <c r="B693" s="289"/>
      <c r="C693" s="192"/>
      <c r="D693" s="192"/>
      <c r="E693" s="192"/>
      <c r="F693" s="219"/>
      <c r="G693" s="218" t="s">
        <v>34</v>
      </c>
      <c r="H693" s="244"/>
      <c r="I693" s="218"/>
      <c r="J693" s="190"/>
      <c r="K693" s="190"/>
      <c r="L693" s="190"/>
      <c r="M693" s="139"/>
    </row>
    <row r="694" spans="1:13" ht="15" thickBot="1" x14ac:dyDescent="0.35">
      <c r="A694" s="286"/>
      <c r="B694" s="289"/>
      <c r="C694" s="192"/>
      <c r="D694" s="192"/>
      <c r="E694" s="192"/>
      <c r="F694" s="219"/>
      <c r="G694" s="218" t="s">
        <v>100</v>
      </c>
      <c r="H694" s="244"/>
      <c r="I694" s="218"/>
      <c r="J694" s="190"/>
      <c r="K694" s="190"/>
      <c r="L694" s="190"/>
      <c r="M694" s="139"/>
    </row>
    <row r="695" spans="1:13" ht="15" thickBot="1" x14ac:dyDescent="0.35">
      <c r="A695" s="287"/>
      <c r="B695" s="290"/>
      <c r="C695" s="112"/>
      <c r="D695" s="112"/>
      <c r="E695" s="112"/>
      <c r="F695" s="108"/>
      <c r="G695" s="107" t="s">
        <v>38</v>
      </c>
      <c r="H695" s="109"/>
      <c r="I695" s="110"/>
      <c r="J695" s="190"/>
      <c r="K695" s="190"/>
      <c r="L695" s="190"/>
      <c r="M695" s="139"/>
    </row>
    <row r="696" spans="1:13" ht="15" thickBot="1" x14ac:dyDescent="0.35">
      <c r="A696" s="106"/>
      <c r="B696" s="113" t="s">
        <v>224</v>
      </c>
      <c r="C696" s="132"/>
      <c r="D696" s="132"/>
      <c r="E696" s="132"/>
      <c r="F696" s="114"/>
      <c r="G696" s="101"/>
      <c r="H696" s="103"/>
      <c r="I696" s="103"/>
      <c r="J696" s="139"/>
      <c r="K696" s="139"/>
      <c r="L696" s="139"/>
      <c r="M696" s="139"/>
    </row>
    <row r="697" spans="1:13" ht="15" thickBot="1" x14ac:dyDescent="0.35">
      <c r="A697" s="117"/>
      <c r="B697" s="118" t="s">
        <v>84</v>
      </c>
      <c r="C697" s="119">
        <f>C698-C671-C626-C575-C554-C465-C445-C431-C416-C331-C260-C245-C187-C173-C134-C110-C87-C55</f>
        <v>23427</v>
      </c>
      <c r="D697" s="120">
        <f>D698-D671-D626-D575-D554-D465-D445-D431-D416-D331-D260-D245-D187-D173-D134-D110-D87-D55</f>
        <v>23725.800000000003</v>
      </c>
      <c r="E697" s="120">
        <f>E698-E671-E626-E575-E554-E465-E445-E431-E416-E331-E260-E245-E187-E173-E134-E110-E87-E55</f>
        <v>2771.599999999999</v>
      </c>
      <c r="F697" s="121"/>
      <c r="G697" s="118"/>
      <c r="H697" s="122"/>
      <c r="I697" s="123"/>
      <c r="J697" s="139"/>
      <c r="K697" s="139"/>
      <c r="L697" s="139"/>
      <c r="M697" s="139"/>
    </row>
    <row r="698" spans="1:13" ht="15" thickBot="1" x14ac:dyDescent="0.35">
      <c r="A698" s="124"/>
      <c r="B698" s="125" t="s">
        <v>500</v>
      </c>
      <c r="C698" s="126">
        <f>C60+C92+C114+C138+C178+C192+C249+C265+C336+C394+C420+C435+C449+C470+C558+C570+C579+C630+C675</f>
        <v>30235.399999999994</v>
      </c>
      <c r="D698" s="126">
        <f>D60+D92+D114+D138+D178+D192+D249+D265+D336+D394+D420+D435+D449+D470+D558+D570+D579+D630+D675</f>
        <v>24697.000000000004</v>
      </c>
      <c r="E698" s="127">
        <f>E60+E92+E114+E138+E178+E192+E249+E265+E336+E394+E420+E435+E449+E470+E558+E570+E579+E630+E675</f>
        <v>6841.5999999999995</v>
      </c>
      <c r="F698" s="128"/>
      <c r="G698" s="129"/>
      <c r="H698" s="130"/>
      <c r="I698" s="131"/>
      <c r="J698" s="139"/>
      <c r="K698" s="139"/>
      <c r="L698" s="139"/>
      <c r="M698" s="139"/>
    </row>
    <row r="701" spans="1:13" ht="15" thickBot="1" x14ac:dyDescent="0.35">
      <c r="A701" s="46" t="s">
        <v>231</v>
      </c>
      <c r="C701" s="46"/>
      <c r="D701" s="46"/>
      <c r="E701" s="46"/>
      <c r="F701" s="47"/>
      <c r="G701" s="48"/>
      <c r="H701" s="48"/>
      <c r="I701" s="48"/>
    </row>
    <row r="702" spans="1:13" ht="46.2" thickBot="1" x14ac:dyDescent="0.35">
      <c r="A702" s="49" t="s">
        <v>5</v>
      </c>
      <c r="B702" s="50" t="s">
        <v>230</v>
      </c>
      <c r="C702" s="50" t="s">
        <v>24</v>
      </c>
      <c r="D702" s="50" t="s">
        <v>25</v>
      </c>
      <c r="E702" s="50" t="s">
        <v>26</v>
      </c>
      <c r="F702" s="50" t="s">
        <v>6</v>
      </c>
      <c r="G702" s="50" t="s">
        <v>32</v>
      </c>
      <c r="H702" s="50" t="s">
        <v>27</v>
      </c>
      <c r="I702" s="50" t="s">
        <v>50</v>
      </c>
    </row>
    <row r="703" spans="1:13" ht="26.4" customHeight="1" thickBot="1" x14ac:dyDescent="0.35">
      <c r="A703" s="51">
        <v>1</v>
      </c>
      <c r="B703" s="52">
        <v>2</v>
      </c>
      <c r="C703" s="52">
        <v>3</v>
      </c>
      <c r="D703" s="52">
        <v>4</v>
      </c>
      <c r="E703" s="52">
        <v>5</v>
      </c>
      <c r="F703" s="52">
        <v>6</v>
      </c>
      <c r="G703" s="52">
        <v>7</v>
      </c>
      <c r="H703" s="52">
        <v>8</v>
      </c>
      <c r="I703" s="52">
        <v>9</v>
      </c>
    </row>
    <row r="704" spans="1:13" ht="39.6" customHeight="1" thickBot="1" x14ac:dyDescent="0.35">
      <c r="A704" s="27" t="s">
        <v>30</v>
      </c>
      <c r="B704" s="28" t="s">
        <v>176</v>
      </c>
      <c r="C704" s="29"/>
      <c r="D704" s="29"/>
      <c r="E704" s="29"/>
      <c r="F704" s="30" t="s">
        <v>175</v>
      </c>
      <c r="G704" s="28"/>
      <c r="H704" s="29"/>
      <c r="I704" s="29"/>
    </row>
    <row r="705" spans="1:9" ht="30" customHeight="1" thickBot="1" x14ac:dyDescent="0.35">
      <c r="A705" s="31" t="s">
        <v>29</v>
      </c>
      <c r="B705" s="32" t="s">
        <v>232</v>
      </c>
      <c r="C705" s="33"/>
      <c r="D705" s="33"/>
      <c r="E705" s="33"/>
      <c r="F705" s="34" t="s">
        <v>186</v>
      </c>
      <c r="G705" s="32"/>
      <c r="H705" s="33"/>
      <c r="I705" s="33"/>
    </row>
    <row r="706" spans="1:9" ht="15" thickBot="1" x14ac:dyDescent="0.35">
      <c r="A706" s="318" t="s">
        <v>98</v>
      </c>
      <c r="B706" s="320" t="s">
        <v>233</v>
      </c>
      <c r="C706" s="9"/>
      <c r="D706" s="9"/>
      <c r="E706" s="9"/>
      <c r="F706" s="20"/>
      <c r="G706" s="18" t="s">
        <v>33</v>
      </c>
      <c r="H706" s="23">
        <v>288724610</v>
      </c>
      <c r="I706" s="16" t="s">
        <v>235</v>
      </c>
    </row>
    <row r="707" spans="1:9" ht="15" thickBot="1" x14ac:dyDescent="0.35">
      <c r="A707" s="318"/>
      <c r="B707" s="321"/>
      <c r="C707" s="9"/>
      <c r="D707" s="9"/>
      <c r="E707" s="9"/>
      <c r="F707" s="19"/>
      <c r="G707" s="18" t="s">
        <v>36</v>
      </c>
      <c r="H707" s="24"/>
      <c r="I707" s="16"/>
    </row>
    <row r="708" spans="1:9" ht="15" thickBot="1" x14ac:dyDescent="0.35">
      <c r="A708" s="319"/>
      <c r="B708" s="322"/>
      <c r="C708" s="9"/>
      <c r="D708" s="9"/>
      <c r="E708" s="9"/>
      <c r="F708" s="19"/>
      <c r="G708" s="10" t="s">
        <v>38</v>
      </c>
      <c r="H708" s="24"/>
      <c r="I708" s="16"/>
    </row>
    <row r="709" spans="1:9" ht="15" thickBot="1" x14ac:dyDescent="0.35">
      <c r="A709" s="318" t="s">
        <v>40</v>
      </c>
      <c r="B709" s="320" t="s">
        <v>234</v>
      </c>
      <c r="C709" s="67">
        <v>140</v>
      </c>
      <c r="D709" s="67">
        <v>147</v>
      </c>
      <c r="E709" s="67">
        <v>154</v>
      </c>
      <c r="F709" s="20"/>
      <c r="G709" s="18" t="s">
        <v>33</v>
      </c>
      <c r="H709" s="23">
        <v>288724610</v>
      </c>
      <c r="I709" s="16" t="s">
        <v>95</v>
      </c>
    </row>
    <row r="710" spans="1:9" ht="15" thickBot="1" x14ac:dyDescent="0.35">
      <c r="A710" s="318"/>
      <c r="B710" s="321"/>
      <c r="C710" s="9"/>
      <c r="D710" s="9"/>
      <c r="E710" s="9"/>
      <c r="F710" s="19"/>
      <c r="G710" s="18" t="s">
        <v>36</v>
      </c>
      <c r="H710" s="24"/>
      <c r="I710" s="18"/>
    </row>
    <row r="711" spans="1:9" ht="15" thickBot="1" x14ac:dyDescent="0.35">
      <c r="A711" s="319"/>
      <c r="B711" s="322"/>
      <c r="C711" s="68">
        <f>C709+C710</f>
        <v>140</v>
      </c>
      <c r="D711" s="68">
        <f t="shared" ref="D711:E711" si="108">D709+D710</f>
        <v>147</v>
      </c>
      <c r="E711" s="68">
        <f t="shared" si="108"/>
        <v>154</v>
      </c>
      <c r="F711" s="19"/>
      <c r="G711" s="10" t="s">
        <v>38</v>
      </c>
      <c r="H711" s="24"/>
      <c r="I711" s="18"/>
    </row>
    <row r="712" spans="1:9" ht="15" thickBot="1" x14ac:dyDescent="0.35">
      <c r="A712" s="318" t="s">
        <v>42</v>
      </c>
      <c r="B712" s="320" t="s">
        <v>236</v>
      </c>
      <c r="C712" s="67">
        <v>60</v>
      </c>
      <c r="D712" s="67">
        <v>63</v>
      </c>
      <c r="E712" s="67">
        <v>66</v>
      </c>
      <c r="F712" s="20"/>
      <c r="G712" s="18" t="s">
        <v>33</v>
      </c>
      <c r="H712" s="23">
        <v>288724610</v>
      </c>
      <c r="I712" s="16" t="s">
        <v>95</v>
      </c>
    </row>
    <row r="713" spans="1:9" ht="15" thickBot="1" x14ac:dyDescent="0.35">
      <c r="A713" s="318"/>
      <c r="B713" s="321"/>
      <c r="C713" s="9"/>
      <c r="D713" s="9"/>
      <c r="E713" s="9"/>
      <c r="F713" s="20"/>
      <c r="G713" s="18" t="s">
        <v>36</v>
      </c>
      <c r="H713" s="24"/>
      <c r="I713" s="18"/>
    </row>
    <row r="714" spans="1:9" ht="15" thickBot="1" x14ac:dyDescent="0.35">
      <c r="A714" s="319"/>
      <c r="B714" s="322"/>
      <c r="C714" s="68">
        <f>C712+C713</f>
        <v>60</v>
      </c>
      <c r="D714" s="68">
        <f t="shared" ref="D714:E714" si="109">D712+D713</f>
        <v>63</v>
      </c>
      <c r="E714" s="68">
        <f t="shared" si="109"/>
        <v>66</v>
      </c>
      <c r="F714" s="20"/>
      <c r="G714" s="10" t="s">
        <v>38</v>
      </c>
      <c r="H714" s="24"/>
      <c r="I714" s="18"/>
    </row>
    <row r="715" spans="1:9" ht="15" thickBot="1" x14ac:dyDescent="0.35">
      <c r="A715" s="17"/>
      <c r="B715" s="21" t="s">
        <v>105</v>
      </c>
      <c r="C715" s="9"/>
      <c r="D715" s="9"/>
      <c r="E715" s="9"/>
      <c r="F715" s="9"/>
      <c r="G715" s="10"/>
      <c r="H715" s="23"/>
      <c r="I715" s="23"/>
    </row>
    <row r="716" spans="1:9" ht="15" thickBot="1" x14ac:dyDescent="0.35">
      <c r="A716" s="27" t="s">
        <v>106</v>
      </c>
      <c r="B716" s="28" t="s">
        <v>237</v>
      </c>
      <c r="C716" s="29"/>
      <c r="D716" s="29"/>
      <c r="E716" s="29"/>
      <c r="F716" s="30" t="s">
        <v>192</v>
      </c>
      <c r="G716" s="28"/>
      <c r="H716" s="29"/>
      <c r="I716" s="29"/>
    </row>
    <row r="717" spans="1:9" ht="27" thickBot="1" x14ac:dyDescent="0.35">
      <c r="A717" s="31" t="s">
        <v>107</v>
      </c>
      <c r="B717" s="32" t="s">
        <v>238</v>
      </c>
      <c r="C717" s="33"/>
      <c r="D717" s="33"/>
      <c r="E717" s="33"/>
      <c r="F717" s="34" t="s">
        <v>194</v>
      </c>
      <c r="G717" s="32"/>
      <c r="H717" s="33"/>
      <c r="I717" s="33"/>
    </row>
    <row r="718" spans="1:9" ht="15" thickBot="1" x14ac:dyDescent="0.35">
      <c r="A718" s="318" t="s">
        <v>110</v>
      </c>
      <c r="B718" s="320" t="s">
        <v>239</v>
      </c>
      <c r="C718" s="67">
        <v>78</v>
      </c>
      <c r="D718" s="67">
        <v>82</v>
      </c>
      <c r="E718" s="67">
        <v>86</v>
      </c>
      <c r="F718" s="20"/>
      <c r="G718" s="18" t="s">
        <v>33</v>
      </c>
      <c r="H718" s="23">
        <v>288724610</v>
      </c>
      <c r="I718" s="16" t="s">
        <v>235</v>
      </c>
    </row>
    <row r="719" spans="1:9" ht="15" thickBot="1" x14ac:dyDescent="0.35">
      <c r="A719" s="318"/>
      <c r="B719" s="321"/>
      <c r="C719" s="9"/>
      <c r="D719" s="9"/>
      <c r="E719" s="9"/>
      <c r="F719" s="19"/>
      <c r="G719" s="18" t="s">
        <v>36</v>
      </c>
      <c r="H719" s="24"/>
      <c r="I719" s="16"/>
    </row>
    <row r="720" spans="1:9" ht="15" thickBot="1" x14ac:dyDescent="0.35">
      <c r="A720" s="319"/>
      <c r="B720" s="322"/>
      <c r="C720" s="68">
        <f>C718+C719</f>
        <v>78</v>
      </c>
      <c r="D720" s="68">
        <f t="shared" ref="D720:E720" si="110">D718+D719</f>
        <v>82</v>
      </c>
      <c r="E720" s="68">
        <f t="shared" si="110"/>
        <v>86</v>
      </c>
      <c r="F720" s="19"/>
      <c r="G720" s="10" t="s">
        <v>38</v>
      </c>
      <c r="H720" s="24"/>
      <c r="I720" s="16"/>
    </row>
    <row r="721" spans="1:12" ht="15" thickBot="1" x14ac:dyDescent="0.35">
      <c r="A721" s="318" t="s">
        <v>120</v>
      </c>
      <c r="B721" s="320" t="s">
        <v>242</v>
      </c>
      <c r="C721" s="9"/>
      <c r="D721" s="9"/>
      <c r="E721" s="9"/>
      <c r="F721" s="20"/>
      <c r="G721" s="18" t="s">
        <v>33</v>
      </c>
      <c r="H721" s="23">
        <v>288724610</v>
      </c>
      <c r="I721" s="16" t="s">
        <v>235</v>
      </c>
    </row>
    <row r="722" spans="1:12" ht="15" thickBot="1" x14ac:dyDescent="0.35">
      <c r="A722" s="318"/>
      <c r="B722" s="321"/>
      <c r="C722" s="9"/>
      <c r="D722" s="9"/>
      <c r="E722" s="9"/>
      <c r="F722" s="19"/>
      <c r="G722" s="18" t="s">
        <v>36</v>
      </c>
      <c r="H722" s="24"/>
      <c r="I722" s="16"/>
    </row>
    <row r="723" spans="1:12" ht="15" thickBot="1" x14ac:dyDescent="0.35">
      <c r="A723" s="319"/>
      <c r="B723" s="322"/>
      <c r="C723" s="9"/>
      <c r="D723" s="9"/>
      <c r="E723" s="9"/>
      <c r="F723" s="19"/>
      <c r="G723" s="10" t="s">
        <v>38</v>
      </c>
      <c r="H723" s="24"/>
      <c r="I723" s="16"/>
    </row>
    <row r="724" spans="1:12" ht="15" thickBot="1" x14ac:dyDescent="0.35">
      <c r="A724" s="318" t="s">
        <v>240</v>
      </c>
      <c r="B724" s="320" t="s">
        <v>625</v>
      </c>
      <c r="C724" s="9"/>
      <c r="D724" s="9"/>
      <c r="E724" s="9"/>
      <c r="F724" s="20"/>
      <c r="G724" s="18" t="s">
        <v>33</v>
      </c>
      <c r="H724" s="23">
        <v>288724610</v>
      </c>
      <c r="I724" s="16" t="s">
        <v>235</v>
      </c>
    </row>
    <row r="725" spans="1:12" ht="15" thickBot="1" x14ac:dyDescent="0.35">
      <c r="A725" s="318"/>
      <c r="B725" s="321"/>
      <c r="C725" s="9"/>
      <c r="D725" s="9"/>
      <c r="E725" s="9"/>
      <c r="F725" s="19"/>
      <c r="G725" s="18" t="s">
        <v>36</v>
      </c>
      <c r="H725" s="24"/>
      <c r="I725" s="16"/>
    </row>
    <row r="726" spans="1:12" ht="15" thickBot="1" x14ac:dyDescent="0.35">
      <c r="A726" s="319"/>
      <c r="B726" s="322"/>
      <c r="C726" s="9"/>
      <c r="D726" s="9"/>
      <c r="E726" s="9"/>
      <c r="F726" s="19"/>
      <c r="G726" s="10" t="s">
        <v>38</v>
      </c>
      <c r="H726" s="24"/>
      <c r="I726" s="16"/>
    </row>
    <row r="727" spans="1:12" ht="15" thickBot="1" x14ac:dyDescent="0.35">
      <c r="A727" s="318" t="s">
        <v>241</v>
      </c>
      <c r="B727" s="320" t="s">
        <v>243</v>
      </c>
      <c r="C727" s="67">
        <v>42.5</v>
      </c>
      <c r="D727" s="67">
        <v>45</v>
      </c>
      <c r="E727" s="67">
        <v>47</v>
      </c>
      <c r="F727" s="20"/>
      <c r="G727" s="18" t="s">
        <v>33</v>
      </c>
      <c r="H727" s="23">
        <v>288724610</v>
      </c>
      <c r="I727" s="16" t="s">
        <v>235</v>
      </c>
      <c r="J727" s="137">
        <f>C706+C709+C712+C718+C721+C724+C727</f>
        <v>320.5</v>
      </c>
      <c r="K727" s="137">
        <f t="shared" ref="K727:L727" si="111">D706+D709+D712+D718+D721+D724+D727</f>
        <v>337</v>
      </c>
      <c r="L727" s="137">
        <f t="shared" si="111"/>
        <v>353</v>
      </c>
    </row>
    <row r="728" spans="1:12" ht="15" thickBot="1" x14ac:dyDescent="0.35">
      <c r="A728" s="318"/>
      <c r="B728" s="321"/>
      <c r="C728" s="67">
        <v>330.5</v>
      </c>
      <c r="D728" s="67"/>
      <c r="E728" s="67"/>
      <c r="F728" s="19"/>
      <c r="G728" s="18" t="s">
        <v>36</v>
      </c>
      <c r="H728" s="24"/>
      <c r="I728" s="16"/>
      <c r="J728" s="137">
        <f>C707+C710+C713+C719+C722+C725+C728</f>
        <v>330.5</v>
      </c>
      <c r="K728" s="137">
        <f t="shared" ref="K728:L728" si="112">D707+D710+D713+D719+D722+D725+D728</f>
        <v>0</v>
      </c>
      <c r="L728" s="137">
        <f t="shared" si="112"/>
        <v>0</v>
      </c>
    </row>
    <row r="729" spans="1:12" ht="15" thickBot="1" x14ac:dyDescent="0.35">
      <c r="A729" s="319"/>
      <c r="B729" s="322"/>
      <c r="C729" s="68">
        <f>C727+C728</f>
        <v>373</v>
      </c>
      <c r="D729" s="68">
        <f t="shared" ref="D729:E729" si="113">D727+D728</f>
        <v>45</v>
      </c>
      <c r="E729" s="68">
        <f t="shared" si="113"/>
        <v>47</v>
      </c>
      <c r="F729" s="19"/>
      <c r="G729" s="10" t="s">
        <v>38</v>
      </c>
      <c r="H729" s="24"/>
      <c r="I729" s="16"/>
      <c r="J729" s="141">
        <f>SUM(J727:J728)</f>
        <v>651</v>
      </c>
      <c r="K729" s="141">
        <f t="shared" ref="K729:L729" si="114">SUM(K727:K728)</f>
        <v>337</v>
      </c>
      <c r="L729" s="141">
        <f t="shared" si="114"/>
        <v>353</v>
      </c>
    </row>
    <row r="730" spans="1:12" ht="15" thickBot="1" x14ac:dyDescent="0.35">
      <c r="A730" s="27" t="s">
        <v>106</v>
      </c>
      <c r="B730" s="28" t="s">
        <v>237</v>
      </c>
      <c r="C730" s="29"/>
      <c r="D730" s="29"/>
      <c r="E730" s="29"/>
      <c r="F730" s="30" t="s">
        <v>192</v>
      </c>
      <c r="G730" s="28"/>
      <c r="H730" s="29"/>
      <c r="I730" s="29"/>
    </row>
    <row r="731" spans="1:12" ht="42.6" customHeight="1" thickBot="1" x14ac:dyDescent="0.35">
      <c r="A731" s="31" t="s">
        <v>244</v>
      </c>
      <c r="B731" s="32" t="s">
        <v>246</v>
      </c>
      <c r="C731" s="33"/>
      <c r="D731" s="33"/>
      <c r="E731" s="33"/>
      <c r="F731" s="34" t="s">
        <v>245</v>
      </c>
      <c r="G731" s="32"/>
      <c r="H731" s="33"/>
      <c r="I731" s="33"/>
    </row>
    <row r="732" spans="1:12" ht="23.4" customHeight="1" thickBot="1" x14ac:dyDescent="0.35">
      <c r="A732" s="318" t="s">
        <v>247</v>
      </c>
      <c r="B732" s="320" t="s">
        <v>248</v>
      </c>
      <c r="C732" s="9"/>
      <c r="D732" s="9"/>
      <c r="E732" s="9"/>
      <c r="F732" s="20"/>
      <c r="G732" s="18" t="s">
        <v>33</v>
      </c>
      <c r="H732" s="23">
        <v>288724610</v>
      </c>
      <c r="I732" s="16" t="s">
        <v>235</v>
      </c>
    </row>
    <row r="733" spans="1:12" ht="15" thickBot="1" x14ac:dyDescent="0.35">
      <c r="A733" s="319"/>
      <c r="B733" s="322"/>
      <c r="C733" s="9"/>
      <c r="D733" s="9"/>
      <c r="E733" s="9"/>
      <c r="F733" s="19"/>
      <c r="G733" s="10" t="s">
        <v>38</v>
      </c>
      <c r="H733" s="24"/>
      <c r="I733" s="16"/>
    </row>
    <row r="734" spans="1:12" ht="15" thickBot="1" x14ac:dyDescent="0.35">
      <c r="A734" s="318" t="s">
        <v>249</v>
      </c>
      <c r="B734" s="320" t="s">
        <v>251</v>
      </c>
      <c r="C734" s="9"/>
      <c r="D734" s="9"/>
      <c r="E734" s="9"/>
      <c r="F734" s="20"/>
      <c r="G734" s="18" t="s">
        <v>33</v>
      </c>
      <c r="H734" s="23">
        <v>288724610</v>
      </c>
      <c r="I734" s="16" t="s">
        <v>235</v>
      </c>
    </row>
    <row r="735" spans="1:12" ht="15" thickBot="1" x14ac:dyDescent="0.35">
      <c r="A735" s="319"/>
      <c r="B735" s="322"/>
      <c r="C735" s="9"/>
      <c r="D735" s="9"/>
      <c r="E735" s="9"/>
      <c r="F735" s="19"/>
      <c r="G735" s="10" t="s">
        <v>38</v>
      </c>
      <c r="H735" s="24"/>
      <c r="I735" s="16"/>
    </row>
    <row r="736" spans="1:12" ht="15" thickBot="1" x14ac:dyDescent="0.35">
      <c r="A736" s="318" t="s">
        <v>250</v>
      </c>
      <c r="B736" s="320" t="s">
        <v>626</v>
      </c>
      <c r="C736" s="9"/>
      <c r="D736" s="9"/>
      <c r="E736" s="9"/>
      <c r="F736" s="20"/>
      <c r="G736" s="18" t="s">
        <v>33</v>
      </c>
      <c r="H736" s="23">
        <v>288724610</v>
      </c>
      <c r="I736" s="16" t="s">
        <v>235</v>
      </c>
    </row>
    <row r="737" spans="1:9" ht="15" thickBot="1" x14ac:dyDescent="0.35">
      <c r="A737" s="319"/>
      <c r="B737" s="322"/>
      <c r="C737" s="9"/>
      <c r="D737" s="9"/>
      <c r="E737" s="9"/>
      <c r="F737" s="19"/>
      <c r="G737" s="10" t="s">
        <v>38</v>
      </c>
      <c r="H737" s="24"/>
      <c r="I737" s="16"/>
    </row>
    <row r="738" spans="1:9" ht="15" thickBot="1" x14ac:dyDescent="0.35">
      <c r="A738" s="318" t="s">
        <v>252</v>
      </c>
      <c r="B738" s="320" t="s">
        <v>627</v>
      </c>
      <c r="C738" s="9"/>
      <c r="D738" s="9"/>
      <c r="E738" s="9"/>
      <c r="F738" s="20"/>
      <c r="G738" s="18" t="s">
        <v>33</v>
      </c>
      <c r="H738" s="23">
        <v>288724610</v>
      </c>
      <c r="I738" s="16" t="s">
        <v>235</v>
      </c>
    </row>
    <row r="739" spans="1:9" ht="33.6" customHeight="1" thickBot="1" x14ac:dyDescent="0.35">
      <c r="A739" s="319"/>
      <c r="B739" s="322"/>
      <c r="C739" s="9"/>
      <c r="D739" s="9"/>
      <c r="E739" s="9"/>
      <c r="F739" s="19"/>
      <c r="G739" s="10" t="s">
        <v>38</v>
      </c>
      <c r="H739" s="24"/>
      <c r="I739" s="16"/>
    </row>
    <row r="740" spans="1:9" ht="15" thickBot="1" x14ac:dyDescent="0.35">
      <c r="A740" s="17"/>
      <c r="B740" s="21" t="s">
        <v>123</v>
      </c>
      <c r="C740" s="9"/>
      <c r="D740" s="9"/>
      <c r="E740" s="9"/>
      <c r="F740" s="9"/>
      <c r="G740" s="10"/>
      <c r="H740" s="23"/>
      <c r="I740" s="23"/>
    </row>
    <row r="741" spans="1:9" ht="15" thickBot="1" x14ac:dyDescent="0.35">
      <c r="A741" s="35"/>
      <c r="B741" s="36" t="s">
        <v>84</v>
      </c>
      <c r="C741" s="70">
        <f>C742-C728-C722-C719-C713-C710-C707</f>
        <v>320.5</v>
      </c>
      <c r="D741" s="70">
        <f t="shared" ref="D741:E741" si="115">D742-D728-D722-D719-D713-D710-D707</f>
        <v>337</v>
      </c>
      <c r="E741" s="70">
        <f t="shared" si="115"/>
        <v>353</v>
      </c>
      <c r="F741" s="37"/>
      <c r="G741" s="36"/>
      <c r="H741" s="38"/>
      <c r="I741" s="39"/>
    </row>
    <row r="742" spans="1:9" ht="15" thickBot="1" x14ac:dyDescent="0.35">
      <c r="A742" s="40"/>
      <c r="B742" s="41" t="s">
        <v>498</v>
      </c>
      <c r="C742" s="69">
        <f>C711+C714+C720+C729</f>
        <v>651</v>
      </c>
      <c r="D742" s="69">
        <f>D711+D714+D720+D729</f>
        <v>337</v>
      </c>
      <c r="E742" s="69">
        <f>E711+E714+E720+E729</f>
        <v>353</v>
      </c>
      <c r="F742" s="42"/>
      <c r="G742" s="43"/>
      <c r="H742" s="44"/>
      <c r="I742" s="45"/>
    </row>
    <row r="745" spans="1:9" ht="15" thickBot="1" x14ac:dyDescent="0.35">
      <c r="A745" s="46" t="s">
        <v>253</v>
      </c>
      <c r="C745" s="46"/>
      <c r="D745" s="46"/>
      <c r="E745" s="46"/>
      <c r="F745" s="47"/>
      <c r="G745" s="48"/>
      <c r="H745" s="48"/>
      <c r="I745" s="48"/>
    </row>
    <row r="746" spans="1:9" ht="46.2" thickBot="1" x14ac:dyDescent="0.35">
      <c r="A746" s="49" t="s">
        <v>5</v>
      </c>
      <c r="B746" s="50" t="s">
        <v>230</v>
      </c>
      <c r="C746" s="50" t="s">
        <v>24</v>
      </c>
      <c r="D746" s="50" t="s">
        <v>25</v>
      </c>
      <c r="E746" s="50" t="s">
        <v>26</v>
      </c>
      <c r="F746" s="50" t="s">
        <v>6</v>
      </c>
      <c r="G746" s="50" t="s">
        <v>32</v>
      </c>
      <c r="H746" s="50" t="s">
        <v>27</v>
      </c>
      <c r="I746" s="50" t="s">
        <v>50</v>
      </c>
    </row>
    <row r="747" spans="1:9" ht="21.6" customHeight="1" thickBot="1" x14ac:dyDescent="0.35">
      <c r="A747" s="51">
        <v>1</v>
      </c>
      <c r="B747" s="52">
        <v>2</v>
      </c>
      <c r="C747" s="52">
        <v>3</v>
      </c>
      <c r="D747" s="52">
        <v>4</v>
      </c>
      <c r="E747" s="52">
        <v>5</v>
      </c>
      <c r="F747" s="52">
        <v>6</v>
      </c>
      <c r="G747" s="52">
        <v>7</v>
      </c>
      <c r="H747" s="52">
        <v>8</v>
      </c>
      <c r="I747" s="52">
        <v>9</v>
      </c>
    </row>
    <row r="748" spans="1:9" ht="27" thickBot="1" x14ac:dyDescent="0.35">
      <c r="A748" s="27" t="s">
        <v>30</v>
      </c>
      <c r="B748" s="28" t="s">
        <v>176</v>
      </c>
      <c r="C748" s="29"/>
      <c r="D748" s="29"/>
      <c r="E748" s="29"/>
      <c r="F748" s="30" t="s">
        <v>175</v>
      </c>
      <c r="G748" s="28"/>
      <c r="H748" s="29"/>
      <c r="I748" s="29"/>
    </row>
    <row r="749" spans="1:9" ht="64.8" customHeight="1" thickBot="1" x14ac:dyDescent="0.35">
      <c r="A749" s="31" t="s">
        <v>29</v>
      </c>
      <c r="B749" s="32" t="s">
        <v>183</v>
      </c>
      <c r="C749" s="33"/>
      <c r="D749" s="33"/>
      <c r="E749" s="33"/>
      <c r="F749" s="34" t="s">
        <v>182</v>
      </c>
      <c r="G749" s="32"/>
      <c r="H749" s="33"/>
      <c r="I749" s="33"/>
    </row>
    <row r="750" spans="1:9" ht="15" customHeight="1" thickBot="1" x14ac:dyDescent="0.35">
      <c r="A750" s="323" t="s">
        <v>98</v>
      </c>
      <c r="B750" s="320" t="s">
        <v>256</v>
      </c>
      <c r="C750" s="67">
        <v>132.5</v>
      </c>
      <c r="D750" s="67">
        <v>139</v>
      </c>
      <c r="E750" s="67">
        <v>146</v>
      </c>
      <c r="F750" s="20"/>
      <c r="G750" s="18" t="s">
        <v>503</v>
      </c>
      <c r="H750" s="23">
        <v>288724610</v>
      </c>
      <c r="I750" s="16" t="s">
        <v>254</v>
      </c>
    </row>
    <row r="751" spans="1:9" ht="15" thickBot="1" x14ac:dyDescent="0.35">
      <c r="A751" s="318"/>
      <c r="B751" s="321"/>
      <c r="C751" s="67">
        <v>22.2</v>
      </c>
      <c r="D751" s="67"/>
      <c r="E751" s="67"/>
      <c r="F751" s="20"/>
      <c r="G751" s="18" t="s">
        <v>255</v>
      </c>
      <c r="H751" s="24"/>
      <c r="I751" s="16"/>
    </row>
    <row r="752" spans="1:9" ht="15" thickBot="1" x14ac:dyDescent="0.35">
      <c r="A752" s="318"/>
      <c r="B752" s="321"/>
      <c r="C752" s="67"/>
      <c r="D752" s="67"/>
      <c r="E752" s="67"/>
      <c r="F752" s="20"/>
      <c r="G752" s="18" t="s">
        <v>36</v>
      </c>
      <c r="H752" s="24"/>
      <c r="I752" s="16"/>
    </row>
    <row r="753" spans="1:9" ht="15" thickBot="1" x14ac:dyDescent="0.35">
      <c r="A753" s="318"/>
      <c r="B753" s="321"/>
      <c r="C753" s="67"/>
      <c r="D753" s="67"/>
      <c r="E753" s="67"/>
      <c r="F753" s="19"/>
      <c r="G753" s="18" t="s">
        <v>35</v>
      </c>
      <c r="H753" s="24"/>
      <c r="I753" s="16"/>
    </row>
    <row r="754" spans="1:9" ht="42.6" customHeight="1" thickBot="1" x14ac:dyDescent="0.35">
      <c r="A754" s="319"/>
      <c r="B754" s="322"/>
      <c r="C754" s="68">
        <f>SUM(C750:C753)</f>
        <v>154.69999999999999</v>
      </c>
      <c r="D754" s="68">
        <f t="shared" ref="D754:E754" si="116">SUM(D750:D753)</f>
        <v>139</v>
      </c>
      <c r="E754" s="68">
        <f t="shared" si="116"/>
        <v>146</v>
      </c>
      <c r="F754" s="19"/>
      <c r="G754" s="10" t="s">
        <v>38</v>
      </c>
      <c r="H754" s="24"/>
      <c r="I754" s="16"/>
    </row>
    <row r="755" spans="1:9" ht="15" thickBot="1" x14ac:dyDescent="0.35">
      <c r="A755" s="323" t="s">
        <v>40</v>
      </c>
      <c r="B755" s="320" t="s">
        <v>258</v>
      </c>
      <c r="C755" s="67"/>
      <c r="D755" s="67">
        <v>15</v>
      </c>
      <c r="E755" s="67">
        <v>15</v>
      </c>
      <c r="F755" s="20"/>
      <c r="G755" s="18" t="s">
        <v>503</v>
      </c>
      <c r="H755" s="23">
        <v>288724610</v>
      </c>
      <c r="I755" s="16" t="s">
        <v>254</v>
      </c>
    </row>
    <row r="756" spans="1:9" ht="15" customHeight="1" thickBot="1" x14ac:dyDescent="0.35">
      <c r="A756" s="318"/>
      <c r="B756" s="321"/>
      <c r="C756" s="67"/>
      <c r="D756" s="67"/>
      <c r="E756" s="67"/>
      <c r="F756" s="53"/>
      <c r="G756" s="18" t="s">
        <v>255</v>
      </c>
      <c r="H756" s="24"/>
      <c r="I756" s="16"/>
    </row>
    <row r="757" spans="1:9" ht="15" thickBot="1" x14ac:dyDescent="0.35">
      <c r="A757" s="318"/>
      <c r="B757" s="321"/>
      <c r="C757" s="67"/>
      <c r="D757" s="67"/>
      <c r="E757" s="67"/>
      <c r="F757" s="53"/>
      <c r="G757" s="18" t="s">
        <v>36</v>
      </c>
      <c r="H757" s="24"/>
      <c r="I757" s="16"/>
    </row>
    <row r="758" spans="1:9" ht="15" thickBot="1" x14ac:dyDescent="0.35">
      <c r="A758" s="318"/>
      <c r="B758" s="321"/>
      <c r="C758" s="67"/>
      <c r="D758" s="67"/>
      <c r="E758" s="67"/>
      <c r="F758" s="19"/>
      <c r="G758" s="18" t="s">
        <v>35</v>
      </c>
      <c r="H758" s="24"/>
      <c r="I758" s="16"/>
    </row>
    <row r="759" spans="1:9" ht="22.8" customHeight="1" thickBot="1" x14ac:dyDescent="0.35">
      <c r="A759" s="319"/>
      <c r="B759" s="322"/>
      <c r="C759" s="68">
        <f>SUM(C755:C758)</f>
        <v>0</v>
      </c>
      <c r="D759" s="68">
        <f t="shared" ref="D759:E759" si="117">SUM(D755:D758)</f>
        <v>15</v>
      </c>
      <c r="E759" s="68">
        <f t="shared" si="117"/>
        <v>15</v>
      </c>
      <c r="F759" s="19"/>
      <c r="G759" s="10" t="s">
        <v>38</v>
      </c>
      <c r="H759" s="24"/>
      <c r="I759" s="16"/>
    </row>
    <row r="760" spans="1:9" ht="15" customHeight="1" thickBot="1" x14ac:dyDescent="0.35">
      <c r="A760" s="323" t="s">
        <v>42</v>
      </c>
      <c r="B760" s="320" t="s">
        <v>259</v>
      </c>
      <c r="C760" s="67">
        <v>14</v>
      </c>
      <c r="D760" s="67">
        <v>33</v>
      </c>
      <c r="E760" s="67">
        <v>35</v>
      </c>
      <c r="F760" s="20"/>
      <c r="G760" s="18" t="s">
        <v>503</v>
      </c>
      <c r="H760" s="23">
        <v>288724610</v>
      </c>
      <c r="I760" s="16" t="s">
        <v>254</v>
      </c>
    </row>
    <row r="761" spans="1:9" ht="15" thickBot="1" x14ac:dyDescent="0.35">
      <c r="A761" s="318"/>
      <c r="B761" s="321"/>
      <c r="C761" s="67">
        <v>15</v>
      </c>
      <c r="D761" s="67"/>
      <c r="E761" s="67"/>
      <c r="F761" s="19"/>
      <c r="G761" s="18" t="s">
        <v>255</v>
      </c>
      <c r="H761" s="24"/>
      <c r="I761" s="16"/>
    </row>
    <row r="762" spans="1:9" ht="15" customHeight="1" thickBot="1" x14ac:dyDescent="0.35">
      <c r="A762" s="318"/>
      <c r="B762" s="321"/>
      <c r="C762" s="67"/>
      <c r="D762" s="67"/>
      <c r="E762" s="67"/>
      <c r="F762" s="19"/>
      <c r="G762" s="18" t="s">
        <v>36</v>
      </c>
      <c r="H762" s="24"/>
      <c r="I762" s="16"/>
    </row>
    <row r="763" spans="1:9" ht="15" thickBot="1" x14ac:dyDescent="0.35">
      <c r="A763" s="318"/>
      <c r="B763" s="321"/>
      <c r="C763" s="67"/>
      <c r="D763" s="67"/>
      <c r="E763" s="67"/>
      <c r="F763" s="19"/>
      <c r="G763" s="18" t="s">
        <v>35</v>
      </c>
      <c r="H763" s="24"/>
      <c r="I763" s="16"/>
    </row>
    <row r="764" spans="1:9" ht="15" thickBot="1" x14ac:dyDescent="0.35">
      <c r="A764" s="319"/>
      <c r="B764" s="322"/>
      <c r="C764" s="68">
        <f>SUM(C760:C763)</f>
        <v>29</v>
      </c>
      <c r="D764" s="68">
        <f t="shared" ref="D764:E764" si="118">SUM(D760:D763)</f>
        <v>33</v>
      </c>
      <c r="E764" s="68">
        <f t="shared" si="118"/>
        <v>35</v>
      </c>
      <c r="F764" s="19"/>
      <c r="G764" s="10" t="s">
        <v>38</v>
      </c>
      <c r="H764" s="24"/>
      <c r="I764" s="16"/>
    </row>
    <row r="765" spans="1:9" ht="39.6" customHeight="1" thickBot="1" x14ac:dyDescent="0.35">
      <c r="A765" s="27" t="s">
        <v>30</v>
      </c>
      <c r="B765" s="28" t="s">
        <v>176</v>
      </c>
      <c r="C765" s="29"/>
      <c r="D765" s="29"/>
      <c r="E765" s="29"/>
      <c r="F765" s="30" t="s">
        <v>175</v>
      </c>
      <c r="G765" s="28"/>
      <c r="H765" s="29"/>
      <c r="I765" s="29"/>
    </row>
    <row r="766" spans="1:9" ht="34.200000000000003" customHeight="1" thickBot="1" x14ac:dyDescent="0.35">
      <c r="A766" s="31" t="s">
        <v>51</v>
      </c>
      <c r="B766" s="32" t="s">
        <v>232</v>
      </c>
      <c r="C766" s="33"/>
      <c r="D766" s="33"/>
      <c r="E766" s="33"/>
      <c r="F766" s="34" t="s">
        <v>186</v>
      </c>
      <c r="G766" s="32"/>
      <c r="H766" s="33"/>
      <c r="I766" s="33"/>
    </row>
    <row r="767" spans="1:9" ht="15" customHeight="1" thickBot="1" x14ac:dyDescent="0.35">
      <c r="A767" s="323" t="s">
        <v>54</v>
      </c>
      <c r="B767" s="320" t="s">
        <v>260</v>
      </c>
      <c r="C767" s="18">
        <v>55.5</v>
      </c>
      <c r="D767" s="67">
        <v>62</v>
      </c>
      <c r="E767" s="67">
        <v>65</v>
      </c>
      <c r="F767" s="20"/>
      <c r="G767" s="18" t="s">
        <v>503</v>
      </c>
      <c r="H767" s="23">
        <v>288724610</v>
      </c>
      <c r="I767" s="16" t="s">
        <v>254</v>
      </c>
    </row>
    <row r="768" spans="1:9" ht="15" customHeight="1" thickBot="1" x14ac:dyDescent="0.35">
      <c r="A768" s="318"/>
      <c r="B768" s="321"/>
      <c r="C768" s="18">
        <v>50.7</v>
      </c>
      <c r="D768" s="67"/>
      <c r="E768" s="67"/>
      <c r="F768" s="20"/>
      <c r="G768" s="18" t="s">
        <v>255</v>
      </c>
      <c r="H768" s="24"/>
      <c r="I768" s="16"/>
    </row>
    <row r="769" spans="1:12" ht="15" thickBot="1" x14ac:dyDescent="0.35">
      <c r="A769" s="318"/>
      <c r="B769" s="321"/>
      <c r="C769" s="18"/>
      <c r="D769" s="67"/>
      <c r="E769" s="67"/>
      <c r="F769" s="20"/>
      <c r="G769" s="18" t="s">
        <v>36</v>
      </c>
      <c r="H769" s="24"/>
      <c r="I769" s="16"/>
    </row>
    <row r="770" spans="1:12" ht="15" thickBot="1" x14ac:dyDescent="0.35">
      <c r="A770" s="318"/>
      <c r="B770" s="321"/>
      <c r="C770" s="18"/>
      <c r="D770" s="67"/>
      <c r="E770" s="67"/>
      <c r="F770" s="20"/>
      <c r="G770" s="18" t="s">
        <v>35</v>
      </c>
      <c r="H770" s="24"/>
      <c r="I770" s="16"/>
    </row>
    <row r="771" spans="1:12" ht="15" thickBot="1" x14ac:dyDescent="0.35">
      <c r="A771" s="319"/>
      <c r="B771" s="322"/>
      <c r="C771" s="10">
        <f>SUM(C767:C770)</f>
        <v>106.2</v>
      </c>
      <c r="D771" s="68">
        <f t="shared" ref="D771:E771" si="119">SUM(D767:D770)</f>
        <v>62</v>
      </c>
      <c r="E771" s="68">
        <f t="shared" si="119"/>
        <v>65</v>
      </c>
      <c r="F771" s="19"/>
      <c r="G771" s="10" t="s">
        <v>38</v>
      </c>
      <c r="H771" s="24"/>
      <c r="I771" s="16"/>
    </row>
    <row r="772" spans="1:12" ht="15" customHeight="1" thickBot="1" x14ac:dyDescent="0.35">
      <c r="A772" s="323" t="s">
        <v>55</v>
      </c>
      <c r="B772" s="320" t="s">
        <v>261</v>
      </c>
      <c r="C772" s="67">
        <v>50</v>
      </c>
      <c r="D772" s="67">
        <v>50</v>
      </c>
      <c r="E772" s="67">
        <v>50</v>
      </c>
      <c r="F772" s="20"/>
      <c r="G772" s="18" t="s">
        <v>503</v>
      </c>
      <c r="H772" s="23">
        <v>288724610</v>
      </c>
      <c r="I772" s="16" t="s">
        <v>254</v>
      </c>
      <c r="J772" s="137">
        <f>C750+C755+C760+C767+C772</f>
        <v>252</v>
      </c>
      <c r="K772" s="137">
        <f t="shared" ref="K772:L775" si="120">D750+D755+D760+D767+D772</f>
        <v>299</v>
      </c>
      <c r="L772" s="137">
        <f t="shared" si="120"/>
        <v>311</v>
      </c>
    </row>
    <row r="773" spans="1:12" ht="15" thickBot="1" x14ac:dyDescent="0.35">
      <c r="A773" s="318"/>
      <c r="B773" s="321"/>
      <c r="C773" s="67"/>
      <c r="D773" s="67"/>
      <c r="E773" s="67"/>
      <c r="F773" s="20"/>
      <c r="G773" s="18" t="s">
        <v>255</v>
      </c>
      <c r="H773" s="24"/>
      <c r="I773" s="16"/>
      <c r="J773" s="137">
        <f t="shared" ref="J773:J775" si="121">C751+C756+C761+C768+C773</f>
        <v>87.9</v>
      </c>
      <c r="K773" s="137">
        <f t="shared" si="120"/>
        <v>0</v>
      </c>
      <c r="L773" s="137">
        <f t="shared" si="120"/>
        <v>0</v>
      </c>
    </row>
    <row r="774" spans="1:12" ht="15" customHeight="1" thickBot="1" x14ac:dyDescent="0.35">
      <c r="A774" s="318"/>
      <c r="B774" s="321"/>
      <c r="C774" s="67"/>
      <c r="D774" s="67"/>
      <c r="E774" s="67"/>
      <c r="F774" s="20"/>
      <c r="G774" s="18" t="s">
        <v>36</v>
      </c>
      <c r="H774" s="24"/>
      <c r="I774" s="16"/>
      <c r="J774" s="137">
        <f t="shared" si="121"/>
        <v>0</v>
      </c>
      <c r="K774" s="137">
        <f t="shared" si="120"/>
        <v>0</v>
      </c>
      <c r="L774" s="137">
        <f t="shared" si="120"/>
        <v>0</v>
      </c>
    </row>
    <row r="775" spans="1:12" ht="15" thickBot="1" x14ac:dyDescent="0.35">
      <c r="A775" s="318"/>
      <c r="B775" s="321"/>
      <c r="C775" s="67"/>
      <c r="D775" s="67"/>
      <c r="E775" s="67"/>
      <c r="F775" s="19"/>
      <c r="G775" s="18" t="s">
        <v>35</v>
      </c>
      <c r="H775" s="24"/>
      <c r="I775" s="16"/>
      <c r="J775" s="137">
        <f t="shared" si="121"/>
        <v>0</v>
      </c>
      <c r="K775" s="137">
        <f t="shared" si="120"/>
        <v>0</v>
      </c>
      <c r="L775" s="137">
        <f t="shared" si="120"/>
        <v>0</v>
      </c>
    </row>
    <row r="776" spans="1:12" ht="15" thickBot="1" x14ac:dyDescent="0.35">
      <c r="A776" s="319"/>
      <c r="B776" s="322"/>
      <c r="C776" s="68">
        <f>SUM(C772:C775)</f>
        <v>50</v>
      </c>
      <c r="D776" s="68">
        <f t="shared" ref="D776:E776" si="122">SUM(D772:D775)</f>
        <v>50</v>
      </c>
      <c r="E776" s="68">
        <f t="shared" si="122"/>
        <v>50</v>
      </c>
      <c r="F776" s="19"/>
      <c r="G776" s="10" t="s">
        <v>38</v>
      </c>
      <c r="H776" s="24"/>
      <c r="I776" s="16"/>
      <c r="J776" s="141">
        <f>SUM(J772:J775)</f>
        <v>339.9</v>
      </c>
      <c r="K776" s="141">
        <f t="shared" ref="K776:L776" si="123">SUM(K772:K775)</f>
        <v>299</v>
      </c>
      <c r="L776" s="141">
        <f t="shared" si="123"/>
        <v>311</v>
      </c>
    </row>
    <row r="777" spans="1:12" ht="15" thickBot="1" x14ac:dyDescent="0.35">
      <c r="A777" s="17"/>
      <c r="B777" s="21" t="s">
        <v>123</v>
      </c>
      <c r="C777" s="9"/>
      <c r="D777" s="9"/>
      <c r="E777" s="9"/>
      <c r="F777" s="9"/>
      <c r="G777" s="10"/>
      <c r="H777" s="23"/>
      <c r="I777" s="23"/>
    </row>
    <row r="778" spans="1:12" ht="15" thickBot="1" x14ac:dyDescent="0.35">
      <c r="A778" s="35"/>
      <c r="B778" s="36" t="s">
        <v>84</v>
      </c>
      <c r="C778" s="70">
        <f>C779-C752-C751-C756-C757-C761-C762-C768-C769-C773-C774</f>
        <v>252</v>
      </c>
      <c r="D778" s="70">
        <f t="shared" ref="D778:E778" si="124">D779-D752-D751-D756-D757-D761-D762-D768-D769-D773-D774</f>
        <v>299</v>
      </c>
      <c r="E778" s="70">
        <f t="shared" si="124"/>
        <v>311</v>
      </c>
      <c r="F778" s="37"/>
      <c r="G778" s="36"/>
      <c r="H778" s="38"/>
      <c r="I778" s="39"/>
    </row>
    <row r="779" spans="1:12" ht="15" thickBot="1" x14ac:dyDescent="0.35">
      <c r="A779" s="40"/>
      <c r="B779" s="41" t="s">
        <v>499</v>
      </c>
      <c r="C779" s="88">
        <f>C776+C771+C764+C759+C754</f>
        <v>339.9</v>
      </c>
      <c r="D779" s="88">
        <f>D776+D771+D764+D759+D754</f>
        <v>299</v>
      </c>
      <c r="E779" s="88">
        <f>E776+E771+E764+E759+E754</f>
        <v>311</v>
      </c>
      <c r="F779" s="42"/>
      <c r="G779" s="43"/>
      <c r="H779" s="44"/>
      <c r="I779" s="45"/>
    </row>
    <row r="780" spans="1:12" x14ac:dyDescent="0.3">
      <c r="A780" s="164"/>
      <c r="B780" s="165"/>
      <c r="C780" s="166"/>
      <c r="D780" s="166"/>
      <c r="E780" s="166"/>
      <c r="F780" s="167"/>
      <c r="G780" s="168"/>
      <c r="H780" s="169"/>
      <c r="I780" s="170"/>
    </row>
    <row r="783" spans="1:12" ht="15" thickBot="1" x14ac:dyDescent="0.35">
      <c r="A783" s="46" t="s">
        <v>265</v>
      </c>
      <c r="B783" s="46"/>
      <c r="C783" s="46"/>
      <c r="D783" s="46"/>
      <c r="E783" s="47"/>
      <c r="F783" s="48"/>
      <c r="G783" s="48"/>
      <c r="H783" s="48"/>
    </row>
    <row r="784" spans="1:12" ht="46.2" thickBot="1" x14ac:dyDescent="0.35">
      <c r="A784" s="49" t="s">
        <v>5</v>
      </c>
      <c r="B784" s="50" t="s">
        <v>230</v>
      </c>
      <c r="C784" s="50" t="s">
        <v>24</v>
      </c>
      <c r="D784" s="50" t="s">
        <v>25</v>
      </c>
      <c r="E784" s="50" t="s">
        <v>26</v>
      </c>
      <c r="F784" s="50" t="s">
        <v>6</v>
      </c>
      <c r="G784" s="50" t="s">
        <v>32</v>
      </c>
      <c r="H784" s="50" t="s">
        <v>27</v>
      </c>
      <c r="I784" s="50" t="s">
        <v>50</v>
      </c>
    </row>
    <row r="785" spans="1:9" ht="15" thickBot="1" x14ac:dyDescent="0.35">
      <c r="A785" s="51">
        <v>1</v>
      </c>
      <c r="B785" s="52">
        <v>2</v>
      </c>
      <c r="C785" s="52">
        <v>3</v>
      </c>
      <c r="D785" s="52">
        <v>4</v>
      </c>
      <c r="E785" s="52">
        <v>5</v>
      </c>
      <c r="F785" s="52">
        <v>6</v>
      </c>
      <c r="G785" s="52">
        <v>7</v>
      </c>
      <c r="H785" s="52">
        <v>8</v>
      </c>
      <c r="I785" s="52">
        <v>9</v>
      </c>
    </row>
    <row r="786" spans="1:9" ht="15" thickBot="1" x14ac:dyDescent="0.35">
      <c r="A786" s="27" t="s">
        <v>30</v>
      </c>
      <c r="B786" s="28" t="s">
        <v>263</v>
      </c>
      <c r="C786" s="29"/>
      <c r="D786" s="29"/>
      <c r="E786" s="29"/>
      <c r="F786" s="30" t="s">
        <v>264</v>
      </c>
      <c r="G786" s="28"/>
      <c r="H786" s="29"/>
      <c r="I786" s="29"/>
    </row>
    <row r="787" spans="1:9" ht="40.200000000000003" thickBot="1" x14ac:dyDescent="0.35">
      <c r="A787" s="31" t="s">
        <v>29</v>
      </c>
      <c r="B787" s="32" t="s">
        <v>267</v>
      </c>
      <c r="C787" s="33"/>
      <c r="D787" s="33"/>
      <c r="E787" s="33"/>
      <c r="F787" s="34" t="s">
        <v>266</v>
      </c>
      <c r="G787" s="32"/>
      <c r="H787" s="33"/>
      <c r="I787" s="33"/>
    </row>
    <row r="788" spans="1:9" ht="15" customHeight="1" thickBot="1" x14ac:dyDescent="0.35">
      <c r="A788" s="323" t="s">
        <v>98</v>
      </c>
      <c r="B788" s="320" t="s">
        <v>628</v>
      </c>
      <c r="C788" s="67">
        <v>1</v>
      </c>
      <c r="D788" s="67">
        <v>2</v>
      </c>
      <c r="E788" s="67">
        <v>3</v>
      </c>
      <c r="F788" s="20"/>
      <c r="G788" s="18" t="s">
        <v>33</v>
      </c>
      <c r="H788" s="23">
        <v>288724610</v>
      </c>
      <c r="I788" s="16" t="s">
        <v>257</v>
      </c>
    </row>
    <row r="789" spans="1:9" ht="15" thickBot="1" x14ac:dyDescent="0.35">
      <c r="A789" s="318"/>
      <c r="B789" s="321"/>
      <c r="C789" s="67"/>
      <c r="D789" s="67"/>
      <c r="E789" s="67"/>
      <c r="F789" s="20"/>
      <c r="G789" s="18" t="s">
        <v>36</v>
      </c>
      <c r="H789" s="24"/>
      <c r="I789" s="16"/>
    </row>
    <row r="790" spans="1:9" ht="15" customHeight="1" thickBot="1" x14ac:dyDescent="0.35">
      <c r="A790" s="319"/>
      <c r="B790" s="322"/>
      <c r="C790" s="68">
        <f>C788+C789</f>
        <v>1</v>
      </c>
      <c r="D790" s="68">
        <f t="shared" ref="D790:E790" si="125">D788+D789</f>
        <v>2</v>
      </c>
      <c r="E790" s="68">
        <f t="shared" si="125"/>
        <v>3</v>
      </c>
      <c r="F790" s="19"/>
      <c r="G790" s="10" t="s">
        <v>38</v>
      </c>
      <c r="H790" s="24"/>
      <c r="I790" s="16"/>
    </row>
    <row r="791" spans="1:9" ht="15" thickBot="1" x14ac:dyDescent="0.35">
      <c r="A791" s="27" t="s">
        <v>30</v>
      </c>
      <c r="B791" s="28" t="s">
        <v>263</v>
      </c>
      <c r="C791" s="29"/>
      <c r="D791" s="29"/>
      <c r="E791" s="29"/>
      <c r="F791" s="30" t="s">
        <v>264</v>
      </c>
      <c r="G791" s="28"/>
      <c r="H791" s="29"/>
      <c r="I791" s="29"/>
    </row>
    <row r="792" spans="1:9" ht="40.200000000000003" thickBot="1" x14ac:dyDescent="0.35">
      <c r="A792" s="31" t="s">
        <v>51</v>
      </c>
      <c r="B792" s="32" t="s">
        <v>269</v>
      </c>
      <c r="C792" s="33"/>
      <c r="D792" s="33"/>
      <c r="E792" s="33"/>
      <c r="F792" s="34" t="s">
        <v>268</v>
      </c>
      <c r="G792" s="32"/>
      <c r="H792" s="33"/>
      <c r="I792" s="33"/>
    </row>
    <row r="793" spans="1:9" ht="15" customHeight="1" thickBot="1" x14ac:dyDescent="0.35">
      <c r="A793" s="323" t="s">
        <v>54</v>
      </c>
      <c r="B793" s="320" t="s">
        <v>270</v>
      </c>
      <c r="C793" s="67">
        <v>10</v>
      </c>
      <c r="D793" s="67">
        <v>11</v>
      </c>
      <c r="E793" s="67">
        <v>12</v>
      </c>
      <c r="F793" s="20"/>
      <c r="G793" s="18" t="s">
        <v>33</v>
      </c>
      <c r="H793" s="23">
        <v>288724610</v>
      </c>
      <c r="I793" s="16" t="s">
        <v>257</v>
      </c>
    </row>
    <row r="794" spans="1:9" ht="15" thickBot="1" x14ac:dyDescent="0.35">
      <c r="A794" s="318"/>
      <c r="B794" s="321"/>
      <c r="C794" s="67"/>
      <c r="D794" s="67"/>
      <c r="E794" s="67"/>
      <c r="F794" s="20"/>
      <c r="G794" s="18" t="s">
        <v>36</v>
      </c>
      <c r="H794" s="24"/>
      <c r="I794" s="16"/>
    </row>
    <row r="795" spans="1:9" ht="15" thickBot="1" x14ac:dyDescent="0.35">
      <c r="A795" s="319"/>
      <c r="B795" s="322"/>
      <c r="C795" s="68">
        <f>C793+C794</f>
        <v>10</v>
      </c>
      <c r="D795" s="68">
        <f t="shared" ref="D795" si="126">D793+D794</f>
        <v>11</v>
      </c>
      <c r="E795" s="68">
        <f t="shared" ref="E795" si="127">E793+E794</f>
        <v>12</v>
      </c>
      <c r="F795" s="19"/>
      <c r="G795" s="10" t="s">
        <v>38</v>
      </c>
      <c r="H795" s="24"/>
      <c r="I795" s="16"/>
    </row>
    <row r="796" spans="1:9" ht="15" customHeight="1" thickBot="1" x14ac:dyDescent="0.35">
      <c r="A796" s="27" t="s">
        <v>30</v>
      </c>
      <c r="B796" s="28" t="s">
        <v>263</v>
      </c>
      <c r="C796" s="29"/>
      <c r="D796" s="29"/>
      <c r="E796" s="29"/>
      <c r="F796" s="30" t="s">
        <v>264</v>
      </c>
      <c r="G796" s="28"/>
      <c r="H796" s="29"/>
      <c r="I796" s="29"/>
    </row>
    <row r="797" spans="1:9" ht="15" thickBot="1" x14ac:dyDescent="0.35">
      <c r="A797" s="31" t="s">
        <v>271</v>
      </c>
      <c r="B797" s="32" t="s">
        <v>274</v>
      </c>
      <c r="C797" s="33"/>
      <c r="D797" s="33"/>
      <c r="E797" s="33"/>
      <c r="F797" s="34" t="s">
        <v>273</v>
      </c>
      <c r="G797" s="32"/>
      <c r="H797" s="33"/>
      <c r="I797" s="33"/>
    </row>
    <row r="798" spans="1:9" ht="15" customHeight="1" thickBot="1" x14ac:dyDescent="0.35">
      <c r="A798" s="323" t="s">
        <v>272</v>
      </c>
      <c r="B798" s="320" t="s">
        <v>275</v>
      </c>
      <c r="C798" s="67">
        <v>5</v>
      </c>
      <c r="D798" s="67">
        <v>6</v>
      </c>
      <c r="E798" s="67">
        <v>7</v>
      </c>
      <c r="F798" s="20"/>
      <c r="G798" s="18" t="s">
        <v>33</v>
      </c>
      <c r="H798" s="23">
        <v>288724610</v>
      </c>
      <c r="I798" s="16" t="s">
        <v>257</v>
      </c>
    </row>
    <row r="799" spans="1:9" ht="15" thickBot="1" x14ac:dyDescent="0.35">
      <c r="A799" s="318"/>
      <c r="B799" s="321"/>
      <c r="C799" s="67"/>
      <c r="D799" s="67"/>
      <c r="E799" s="67"/>
      <c r="F799" s="20"/>
      <c r="G799" s="18" t="s">
        <v>36</v>
      </c>
      <c r="H799" s="24"/>
      <c r="I799" s="16"/>
    </row>
    <row r="800" spans="1:9" ht="15" thickBot="1" x14ac:dyDescent="0.35">
      <c r="A800" s="319"/>
      <c r="B800" s="322"/>
      <c r="C800" s="68">
        <f>C798+C799</f>
        <v>5</v>
      </c>
      <c r="D800" s="68">
        <f>D798+D799</f>
        <v>6</v>
      </c>
      <c r="E800" s="68">
        <f>E798+E799</f>
        <v>7</v>
      </c>
      <c r="F800" s="19"/>
      <c r="G800" s="10" t="s">
        <v>38</v>
      </c>
      <c r="H800" s="24"/>
      <c r="I800" s="16"/>
    </row>
    <row r="801" spans="1:9" ht="15" thickBot="1" x14ac:dyDescent="0.35">
      <c r="A801" s="17"/>
      <c r="B801" s="21" t="s">
        <v>105</v>
      </c>
      <c r="C801" s="9"/>
      <c r="D801" s="9"/>
      <c r="E801" s="9"/>
      <c r="F801" s="9"/>
      <c r="G801" s="10"/>
      <c r="H801" s="23"/>
      <c r="I801" s="23"/>
    </row>
    <row r="802" spans="1:9" ht="15" customHeight="1" thickBot="1" x14ac:dyDescent="0.35">
      <c r="A802" s="27" t="s">
        <v>106</v>
      </c>
      <c r="B802" s="28" t="s">
        <v>276</v>
      </c>
      <c r="C802" s="29"/>
      <c r="D802" s="29"/>
      <c r="E802" s="29"/>
      <c r="F802" s="30" t="s">
        <v>215</v>
      </c>
      <c r="G802" s="28"/>
      <c r="H802" s="29"/>
      <c r="I802" s="29"/>
    </row>
    <row r="803" spans="1:9" ht="15" thickBot="1" x14ac:dyDescent="0.35">
      <c r="A803" s="31" t="s">
        <v>107</v>
      </c>
      <c r="B803" s="32" t="s">
        <v>278</v>
      </c>
      <c r="C803" s="33"/>
      <c r="D803" s="33"/>
      <c r="E803" s="33"/>
      <c r="F803" s="34" t="s">
        <v>277</v>
      </c>
      <c r="G803" s="32"/>
      <c r="H803" s="33"/>
      <c r="I803" s="33"/>
    </row>
    <row r="804" spans="1:9" ht="15" customHeight="1" thickBot="1" x14ac:dyDescent="0.35">
      <c r="A804" s="323" t="s">
        <v>110</v>
      </c>
      <c r="B804" s="320" t="s">
        <v>279</v>
      </c>
      <c r="C804" s="67">
        <v>10</v>
      </c>
      <c r="D804" s="67">
        <v>11</v>
      </c>
      <c r="E804" s="67">
        <v>12</v>
      </c>
      <c r="F804" s="20"/>
      <c r="G804" s="18" t="s">
        <v>33</v>
      </c>
      <c r="H804" s="23">
        <v>288724610</v>
      </c>
      <c r="I804" s="16" t="s">
        <v>257</v>
      </c>
    </row>
    <row r="805" spans="1:9" ht="15" thickBot="1" x14ac:dyDescent="0.35">
      <c r="A805" s="318"/>
      <c r="B805" s="321"/>
      <c r="C805" s="67"/>
      <c r="D805" s="67"/>
      <c r="E805" s="67"/>
      <c r="F805" s="20"/>
      <c r="G805" s="18" t="s">
        <v>36</v>
      </c>
      <c r="H805" s="24"/>
      <c r="I805" s="16"/>
    </row>
    <row r="806" spans="1:9" ht="15" thickBot="1" x14ac:dyDescent="0.35">
      <c r="A806" s="319"/>
      <c r="B806" s="322"/>
      <c r="C806" s="68">
        <f>C804+C805</f>
        <v>10</v>
      </c>
      <c r="D806" s="68">
        <f>D804+D805</f>
        <v>11</v>
      </c>
      <c r="E806" s="68">
        <f>E804+E805</f>
        <v>12</v>
      </c>
      <c r="F806" s="19"/>
      <c r="G806" s="10" t="s">
        <v>38</v>
      </c>
      <c r="H806" s="24"/>
      <c r="I806" s="16"/>
    </row>
    <row r="807" spans="1:9" ht="15" customHeight="1" thickBot="1" x14ac:dyDescent="0.35">
      <c r="A807" s="323" t="s">
        <v>120</v>
      </c>
      <c r="B807" s="320" t="s">
        <v>280</v>
      </c>
      <c r="C807" s="67"/>
      <c r="D807" s="67">
        <v>15</v>
      </c>
      <c r="E807" s="67">
        <v>20</v>
      </c>
      <c r="F807" s="20"/>
      <c r="G807" s="18" t="s">
        <v>33</v>
      </c>
      <c r="H807" s="23">
        <v>288724610</v>
      </c>
      <c r="I807" s="16" t="s">
        <v>257</v>
      </c>
    </row>
    <row r="808" spans="1:9" ht="15" customHeight="1" thickBot="1" x14ac:dyDescent="0.35">
      <c r="A808" s="318"/>
      <c r="B808" s="321"/>
      <c r="C808" s="67"/>
      <c r="D808" s="67"/>
      <c r="E808" s="67"/>
      <c r="F808" s="20"/>
      <c r="G808" s="18" t="s">
        <v>36</v>
      </c>
      <c r="H808" s="24"/>
      <c r="I808" s="16"/>
    </row>
    <row r="809" spans="1:9" ht="15" thickBot="1" x14ac:dyDescent="0.35">
      <c r="A809" s="319"/>
      <c r="B809" s="322"/>
      <c r="C809" s="68">
        <f>C807+C808</f>
        <v>0</v>
      </c>
      <c r="D809" s="68">
        <f>D807+D808</f>
        <v>15</v>
      </c>
      <c r="E809" s="68">
        <f>E807+E808</f>
        <v>20</v>
      </c>
      <c r="F809" s="19"/>
      <c r="G809" s="10" t="s">
        <v>38</v>
      </c>
      <c r="H809" s="24"/>
      <c r="I809" s="16"/>
    </row>
    <row r="810" spans="1:9" ht="15" thickBot="1" x14ac:dyDescent="0.35">
      <c r="A810" s="27" t="s">
        <v>106</v>
      </c>
      <c r="B810" s="28" t="s">
        <v>276</v>
      </c>
      <c r="C810" s="29"/>
      <c r="D810" s="29"/>
      <c r="E810" s="29"/>
      <c r="F810" s="30" t="s">
        <v>215</v>
      </c>
      <c r="G810" s="28"/>
      <c r="H810" s="29"/>
      <c r="I810" s="29"/>
    </row>
    <row r="811" spans="1:9" ht="27" thickBot="1" x14ac:dyDescent="0.35">
      <c r="A811" s="31" t="s">
        <v>244</v>
      </c>
      <c r="B811" s="32" t="s">
        <v>281</v>
      </c>
      <c r="C811" s="33"/>
      <c r="D811" s="33"/>
      <c r="E811" s="33"/>
      <c r="F811" s="34" t="s">
        <v>217</v>
      </c>
      <c r="G811" s="32"/>
      <c r="H811" s="33"/>
      <c r="I811" s="33"/>
    </row>
    <row r="812" spans="1:9" ht="15" customHeight="1" thickBot="1" x14ac:dyDescent="0.35">
      <c r="A812" s="323" t="s">
        <v>247</v>
      </c>
      <c r="B812" s="320" t="s">
        <v>220</v>
      </c>
      <c r="C812" s="18"/>
      <c r="D812" s="67">
        <v>10</v>
      </c>
      <c r="E812" s="67"/>
      <c r="F812" s="20"/>
      <c r="G812" s="18" t="s">
        <v>33</v>
      </c>
      <c r="H812" s="23">
        <v>288724610</v>
      </c>
      <c r="I812" s="16" t="s">
        <v>257</v>
      </c>
    </row>
    <row r="813" spans="1:9" ht="15" thickBot="1" x14ac:dyDescent="0.35">
      <c r="A813" s="318"/>
      <c r="B813" s="321"/>
      <c r="C813" s="18"/>
      <c r="D813" s="67"/>
      <c r="E813" s="67"/>
      <c r="F813" s="20"/>
      <c r="G813" s="18" t="s">
        <v>36</v>
      </c>
      <c r="H813" s="24"/>
      <c r="I813" s="16"/>
    </row>
    <row r="814" spans="1:9" ht="15" customHeight="1" thickBot="1" x14ac:dyDescent="0.35">
      <c r="A814" s="319"/>
      <c r="B814" s="322"/>
      <c r="C814" s="10">
        <f>C812+C813</f>
        <v>0</v>
      </c>
      <c r="D814" s="68">
        <f>D812+D813</f>
        <v>10</v>
      </c>
      <c r="E814" s="68">
        <f>E812+E813</f>
        <v>0</v>
      </c>
      <c r="F814" s="19"/>
      <c r="G814" s="10" t="s">
        <v>38</v>
      </c>
      <c r="H814" s="24"/>
      <c r="I814" s="16"/>
    </row>
    <row r="815" spans="1:9" ht="15" customHeight="1" thickBot="1" x14ac:dyDescent="0.35">
      <c r="A815" s="323" t="s">
        <v>249</v>
      </c>
      <c r="B815" s="320" t="s">
        <v>282</v>
      </c>
      <c r="C815" s="67">
        <v>190</v>
      </c>
      <c r="D815" s="67">
        <v>200</v>
      </c>
      <c r="E815" s="67">
        <v>210</v>
      </c>
      <c r="F815" s="20"/>
      <c r="G815" s="18" t="s">
        <v>33</v>
      </c>
      <c r="H815" s="23">
        <v>288724610</v>
      </c>
      <c r="I815" s="16" t="s">
        <v>257</v>
      </c>
    </row>
    <row r="816" spans="1:9" ht="15" thickBot="1" x14ac:dyDescent="0.35">
      <c r="A816" s="318"/>
      <c r="B816" s="321"/>
      <c r="C816" s="67"/>
      <c r="D816" s="67"/>
      <c r="E816" s="67"/>
      <c r="F816" s="20"/>
      <c r="G816" s="18" t="s">
        <v>36</v>
      </c>
      <c r="H816" s="24"/>
      <c r="I816" s="16"/>
    </row>
    <row r="817" spans="1:9" ht="15" thickBot="1" x14ac:dyDescent="0.35">
      <c r="A817" s="319"/>
      <c r="B817" s="322"/>
      <c r="C817" s="68">
        <f>C815+C816</f>
        <v>190</v>
      </c>
      <c r="D817" s="68">
        <f>D815+D816</f>
        <v>200</v>
      </c>
      <c r="E817" s="68">
        <f>E815+E816</f>
        <v>210</v>
      </c>
      <c r="F817" s="19"/>
      <c r="G817" s="10" t="s">
        <v>38</v>
      </c>
      <c r="H817" s="24"/>
      <c r="I817" s="16"/>
    </row>
    <row r="818" spans="1:9" ht="15" customHeight="1" thickBot="1" x14ac:dyDescent="0.35">
      <c r="A818" s="323" t="s">
        <v>250</v>
      </c>
      <c r="B818" s="320" t="s">
        <v>283</v>
      </c>
      <c r="C818" s="18"/>
      <c r="D818" s="67">
        <v>10</v>
      </c>
      <c r="E818" s="67"/>
      <c r="F818" s="20"/>
      <c r="G818" s="18" t="s">
        <v>33</v>
      </c>
      <c r="H818" s="23">
        <v>288724610</v>
      </c>
      <c r="I818" s="16" t="s">
        <v>257</v>
      </c>
    </row>
    <row r="819" spans="1:9" ht="15" thickBot="1" x14ac:dyDescent="0.35">
      <c r="A819" s="318"/>
      <c r="B819" s="321"/>
      <c r="C819" s="18"/>
      <c r="D819" s="67"/>
      <c r="E819" s="67"/>
      <c r="F819" s="20"/>
      <c r="G819" s="18" t="s">
        <v>36</v>
      </c>
      <c r="H819" s="24"/>
      <c r="I819" s="16"/>
    </row>
    <row r="820" spans="1:9" ht="15" customHeight="1" thickBot="1" x14ac:dyDescent="0.35">
      <c r="A820" s="319"/>
      <c r="B820" s="322"/>
      <c r="C820" s="10">
        <f>C818+C819</f>
        <v>0</v>
      </c>
      <c r="D820" s="68">
        <f>D818+D819</f>
        <v>10</v>
      </c>
      <c r="E820" s="68">
        <f>E818+E819</f>
        <v>0</v>
      </c>
      <c r="F820" s="19"/>
      <c r="G820" s="10" t="s">
        <v>38</v>
      </c>
      <c r="H820" s="24"/>
      <c r="I820" s="16"/>
    </row>
    <row r="821" spans="1:9" ht="15" thickBot="1" x14ac:dyDescent="0.35">
      <c r="A821" s="323" t="s">
        <v>252</v>
      </c>
      <c r="B821" s="320" t="s">
        <v>284</v>
      </c>
      <c r="C821" s="67">
        <v>2000</v>
      </c>
      <c r="D821" s="67">
        <v>2000</v>
      </c>
      <c r="E821" s="67">
        <v>2000</v>
      </c>
      <c r="F821" s="20"/>
      <c r="G821" s="18" t="s">
        <v>33</v>
      </c>
      <c r="H821" s="23">
        <v>288724610</v>
      </c>
      <c r="I821" s="16" t="s">
        <v>257</v>
      </c>
    </row>
    <row r="822" spans="1:9" ht="15" thickBot="1" x14ac:dyDescent="0.35">
      <c r="A822" s="318"/>
      <c r="B822" s="321"/>
      <c r="C822" s="67"/>
      <c r="D822" s="67"/>
      <c r="E822" s="67"/>
      <c r="F822" s="20"/>
      <c r="G822" s="18" t="s">
        <v>36</v>
      </c>
      <c r="H822" s="24"/>
      <c r="I822" s="16"/>
    </row>
    <row r="823" spans="1:9" ht="15" thickBot="1" x14ac:dyDescent="0.35">
      <c r="A823" s="319"/>
      <c r="B823" s="322"/>
      <c r="C823" s="68">
        <f>C821+C822</f>
        <v>2000</v>
      </c>
      <c r="D823" s="68">
        <f>D821+D822</f>
        <v>2000</v>
      </c>
      <c r="E823" s="68">
        <f>E821+E822</f>
        <v>2000</v>
      </c>
      <c r="F823" s="19"/>
      <c r="G823" s="10" t="s">
        <v>38</v>
      </c>
      <c r="H823" s="24"/>
      <c r="I823" s="16"/>
    </row>
    <row r="824" spans="1:9" ht="28.8" customHeight="1" thickBot="1" x14ac:dyDescent="0.35">
      <c r="A824" s="27" t="s">
        <v>106</v>
      </c>
      <c r="B824" s="28" t="s">
        <v>276</v>
      </c>
      <c r="C824" s="29"/>
      <c r="D824" s="29"/>
      <c r="E824" s="29"/>
      <c r="F824" s="30" t="s">
        <v>215</v>
      </c>
      <c r="G824" s="28"/>
      <c r="H824" s="29"/>
      <c r="I824" s="29"/>
    </row>
    <row r="825" spans="1:9" ht="38.4" customHeight="1" thickBot="1" x14ac:dyDescent="0.35">
      <c r="A825" s="31" t="s">
        <v>285</v>
      </c>
      <c r="B825" s="32" t="s">
        <v>287</v>
      </c>
      <c r="C825" s="33"/>
      <c r="D825" s="33"/>
      <c r="E825" s="33"/>
      <c r="F825" s="34" t="s">
        <v>286</v>
      </c>
      <c r="G825" s="32"/>
      <c r="H825" s="33"/>
      <c r="I825" s="33"/>
    </row>
    <row r="826" spans="1:9" ht="15" customHeight="1" thickBot="1" x14ac:dyDescent="0.35">
      <c r="A826" s="323" t="s">
        <v>288</v>
      </c>
      <c r="B826" s="320" t="s">
        <v>289</v>
      </c>
      <c r="C826" s="67">
        <v>2</v>
      </c>
      <c r="D826" s="67">
        <v>3</v>
      </c>
      <c r="E826" s="67">
        <v>4</v>
      </c>
      <c r="F826" s="20"/>
      <c r="G826" s="18" t="s">
        <v>33</v>
      </c>
      <c r="H826" s="23">
        <v>288724610</v>
      </c>
      <c r="I826" s="16" t="s">
        <v>257</v>
      </c>
    </row>
    <row r="827" spans="1:9" ht="15" thickBot="1" x14ac:dyDescent="0.35">
      <c r="A827" s="318"/>
      <c r="B827" s="321"/>
      <c r="C827" s="67"/>
      <c r="D827" s="67"/>
      <c r="E827" s="67"/>
      <c r="F827" s="20"/>
      <c r="G827" s="18" t="s">
        <v>36</v>
      </c>
      <c r="H827" s="24"/>
      <c r="I827" s="16"/>
    </row>
    <row r="828" spans="1:9" ht="15" thickBot="1" x14ac:dyDescent="0.35">
      <c r="A828" s="319"/>
      <c r="B828" s="322"/>
      <c r="C828" s="68">
        <f>C826+C827</f>
        <v>2</v>
      </c>
      <c r="D828" s="68">
        <f>D826+D827</f>
        <v>3</v>
      </c>
      <c r="E828" s="68">
        <f>E826+E827</f>
        <v>4</v>
      </c>
      <c r="F828" s="19"/>
      <c r="G828" s="10" t="s">
        <v>38</v>
      </c>
      <c r="H828" s="24"/>
      <c r="I828" s="16"/>
    </row>
    <row r="829" spans="1:9" ht="15" customHeight="1" thickBot="1" x14ac:dyDescent="0.35">
      <c r="A829" s="323" t="s">
        <v>290</v>
      </c>
      <c r="B829" s="320" t="s">
        <v>291</v>
      </c>
      <c r="C829" s="67">
        <v>2</v>
      </c>
      <c r="D829" s="67">
        <v>3</v>
      </c>
      <c r="E829" s="67">
        <v>4</v>
      </c>
      <c r="F829" s="20"/>
      <c r="G829" s="18" t="s">
        <v>33</v>
      </c>
      <c r="H829" s="23">
        <v>288724610</v>
      </c>
      <c r="I829" s="16" t="s">
        <v>257</v>
      </c>
    </row>
    <row r="830" spans="1:9" ht="15" thickBot="1" x14ac:dyDescent="0.35">
      <c r="A830" s="318"/>
      <c r="B830" s="321"/>
      <c r="C830" s="67"/>
      <c r="D830" s="67"/>
      <c r="E830" s="67"/>
      <c r="F830" s="20"/>
      <c r="G830" s="18" t="s">
        <v>36</v>
      </c>
      <c r="H830" s="24"/>
      <c r="I830" s="16"/>
    </row>
    <row r="831" spans="1:9" ht="15" thickBot="1" x14ac:dyDescent="0.35">
      <c r="A831" s="319"/>
      <c r="B831" s="322"/>
      <c r="C831" s="68">
        <f>C829+C830</f>
        <v>2</v>
      </c>
      <c r="D831" s="68">
        <f t="shared" ref="D831" si="128">D829+D830</f>
        <v>3</v>
      </c>
      <c r="E831" s="68">
        <f t="shared" ref="E831" si="129">E829+E830</f>
        <v>4</v>
      </c>
      <c r="F831" s="19"/>
      <c r="G831" s="10" t="s">
        <v>38</v>
      </c>
      <c r="H831" s="24"/>
      <c r="I831" s="16"/>
    </row>
    <row r="832" spans="1:9" ht="15" thickBot="1" x14ac:dyDescent="0.35">
      <c r="A832" s="27" t="s">
        <v>106</v>
      </c>
      <c r="B832" s="28" t="s">
        <v>276</v>
      </c>
      <c r="C832" s="29"/>
      <c r="D832" s="29"/>
      <c r="E832" s="29"/>
      <c r="F832" s="30" t="s">
        <v>215</v>
      </c>
      <c r="G832" s="28"/>
      <c r="H832" s="29"/>
      <c r="I832" s="29"/>
    </row>
    <row r="833" spans="1:12" ht="40.200000000000003" thickBot="1" x14ac:dyDescent="0.35">
      <c r="A833" s="31" t="s">
        <v>292</v>
      </c>
      <c r="B833" s="32" t="s">
        <v>295</v>
      </c>
      <c r="C833" s="33"/>
      <c r="D833" s="33"/>
      <c r="E833" s="33"/>
      <c r="F833" s="34" t="s">
        <v>294</v>
      </c>
      <c r="G833" s="32"/>
      <c r="H833" s="33"/>
      <c r="I833" s="33"/>
    </row>
    <row r="834" spans="1:12" ht="15" customHeight="1" thickBot="1" x14ac:dyDescent="0.35">
      <c r="A834" s="323" t="s">
        <v>293</v>
      </c>
      <c r="B834" s="320" t="s">
        <v>298</v>
      </c>
      <c r="C834" s="67">
        <v>10</v>
      </c>
      <c r="D834" s="67">
        <v>11</v>
      </c>
      <c r="E834" s="67">
        <v>12</v>
      </c>
      <c r="F834" s="20"/>
      <c r="G834" s="18" t="s">
        <v>33</v>
      </c>
      <c r="H834" s="23">
        <v>288724610</v>
      </c>
      <c r="I834" s="16" t="s">
        <v>257</v>
      </c>
    </row>
    <row r="835" spans="1:12" ht="15" thickBot="1" x14ac:dyDescent="0.35">
      <c r="A835" s="318"/>
      <c r="B835" s="321"/>
      <c r="C835" s="67"/>
      <c r="D835" s="67"/>
      <c r="E835" s="67"/>
      <c r="F835" s="20"/>
      <c r="G835" s="18" t="s">
        <v>36</v>
      </c>
      <c r="H835" s="24"/>
      <c r="I835" s="16"/>
    </row>
    <row r="836" spans="1:12" ht="15" thickBot="1" x14ac:dyDescent="0.35">
      <c r="A836" s="319"/>
      <c r="B836" s="322"/>
      <c r="C836" s="68">
        <f>C834+C835</f>
        <v>10</v>
      </c>
      <c r="D836" s="68">
        <f t="shared" ref="D836" si="130">D834+D835</f>
        <v>11</v>
      </c>
      <c r="E836" s="68">
        <f t="shared" ref="E836" si="131">E834+E835</f>
        <v>12</v>
      </c>
      <c r="F836" s="19"/>
      <c r="G836" s="10" t="s">
        <v>38</v>
      </c>
      <c r="H836" s="24"/>
      <c r="I836" s="16"/>
    </row>
    <row r="837" spans="1:12" ht="15" customHeight="1" thickBot="1" x14ac:dyDescent="0.35">
      <c r="A837" s="323" t="s">
        <v>297</v>
      </c>
      <c r="B837" s="320" t="s">
        <v>296</v>
      </c>
      <c r="C837" s="67">
        <v>5</v>
      </c>
      <c r="D837" s="67">
        <v>6</v>
      </c>
      <c r="E837" s="67">
        <v>7</v>
      </c>
      <c r="F837" s="20"/>
      <c r="G837" s="18" t="s">
        <v>33</v>
      </c>
      <c r="H837" s="23">
        <v>288724610</v>
      </c>
      <c r="I837" s="16" t="s">
        <v>257</v>
      </c>
    </row>
    <row r="838" spans="1:12" ht="15" thickBot="1" x14ac:dyDescent="0.35">
      <c r="A838" s="318"/>
      <c r="B838" s="321"/>
      <c r="C838" s="67"/>
      <c r="D838" s="67"/>
      <c r="E838" s="67"/>
      <c r="F838" s="20"/>
      <c r="G838" s="18" t="s">
        <v>36</v>
      </c>
      <c r="H838" s="24"/>
      <c r="I838" s="16"/>
    </row>
    <row r="839" spans="1:12" ht="15" thickBot="1" x14ac:dyDescent="0.35">
      <c r="A839" s="319"/>
      <c r="B839" s="322"/>
      <c r="C839" s="68">
        <f>C837+C838</f>
        <v>5</v>
      </c>
      <c r="D839" s="68">
        <f t="shared" ref="D839" si="132">D837+D838</f>
        <v>6</v>
      </c>
      <c r="E839" s="68">
        <f t="shared" ref="E839" si="133">E837+E838</f>
        <v>7</v>
      </c>
      <c r="F839" s="19"/>
      <c r="G839" s="10" t="s">
        <v>38</v>
      </c>
      <c r="H839" s="24"/>
      <c r="I839" s="16"/>
    </row>
    <row r="840" spans="1:12" ht="15" thickBot="1" x14ac:dyDescent="0.35">
      <c r="A840" s="27" t="s">
        <v>106</v>
      </c>
      <c r="B840" s="28" t="s">
        <v>276</v>
      </c>
      <c r="C840" s="29"/>
      <c r="D840" s="29"/>
      <c r="E840" s="29"/>
      <c r="F840" s="30" t="s">
        <v>215</v>
      </c>
      <c r="G840" s="28"/>
      <c r="H840" s="29"/>
      <c r="I840" s="29"/>
    </row>
    <row r="841" spans="1:12" ht="27" thickBot="1" x14ac:dyDescent="0.35">
      <c r="A841" s="31" t="s">
        <v>299</v>
      </c>
      <c r="B841" s="32" t="s">
        <v>304</v>
      </c>
      <c r="C841" s="33"/>
      <c r="D841" s="33"/>
      <c r="E841" s="33"/>
      <c r="F841" s="34" t="s">
        <v>301</v>
      </c>
      <c r="G841" s="32"/>
      <c r="H841" s="33"/>
      <c r="I841" s="33"/>
    </row>
    <row r="842" spans="1:12" ht="15" customHeight="1" thickBot="1" x14ac:dyDescent="0.35">
      <c r="A842" s="323" t="s">
        <v>300</v>
      </c>
      <c r="B842" s="320" t="s">
        <v>302</v>
      </c>
      <c r="C842" s="18"/>
      <c r="D842" s="18"/>
      <c r="E842" s="67">
        <v>10</v>
      </c>
      <c r="F842" s="20"/>
      <c r="G842" s="18" t="s">
        <v>33</v>
      </c>
      <c r="H842" s="23">
        <v>288724610</v>
      </c>
      <c r="I842" s="16" t="s">
        <v>257</v>
      </c>
      <c r="J842" s="137">
        <f>C788+C793+C798+C804+C812+C815+C818+C821+C826+C834+C842+C829+C837</f>
        <v>2235</v>
      </c>
      <c r="K842" s="137">
        <f>D788+D793+D798+D804+D812+D815+D818+D821+D826+D834+D842+D829+D837+D809</f>
        <v>2288</v>
      </c>
      <c r="L842" s="137">
        <f>E788+E793+E798+E804+E812+E815+E818+E821+E826+E834+E842+E829+E837+E809</f>
        <v>2301</v>
      </c>
    </row>
    <row r="843" spans="1:12" ht="15" thickBot="1" x14ac:dyDescent="0.35">
      <c r="A843" s="318"/>
      <c r="B843" s="321"/>
      <c r="C843" s="18"/>
      <c r="D843" s="18"/>
      <c r="E843" s="67"/>
      <c r="F843" s="20"/>
      <c r="G843" s="18" t="s">
        <v>36</v>
      </c>
      <c r="H843" s="24"/>
      <c r="I843" s="16"/>
      <c r="J843" s="137">
        <f>C789+C794+C799+C805+C813+C816+C819+C822+C827+C835+C843+C830+C838</f>
        <v>0</v>
      </c>
      <c r="K843" s="137">
        <f t="shared" ref="K843:L843" si="134">D789+D794+D799+D805+D813+D816+D819+D822+D827+D835+D843+D830+D838</f>
        <v>0</v>
      </c>
      <c r="L843" s="137">
        <f t="shared" si="134"/>
        <v>0</v>
      </c>
    </row>
    <row r="844" spans="1:12" ht="15" thickBot="1" x14ac:dyDescent="0.35">
      <c r="A844" s="319"/>
      <c r="B844" s="322"/>
      <c r="C844" s="10">
        <f>C842+C843</f>
        <v>0</v>
      </c>
      <c r="D844" s="10">
        <f t="shared" ref="D844" si="135">D842+D843</f>
        <v>0</v>
      </c>
      <c r="E844" s="68">
        <f t="shared" ref="E844" si="136">E842+E843</f>
        <v>10</v>
      </c>
      <c r="F844" s="19"/>
      <c r="G844" s="10" t="s">
        <v>38</v>
      </c>
      <c r="H844" s="24"/>
      <c r="I844" s="16"/>
      <c r="J844" s="141">
        <f>SUM(J842:J843)</f>
        <v>2235</v>
      </c>
      <c r="K844" s="141">
        <f t="shared" ref="K844:L844" si="137">SUM(K842:K843)</f>
        <v>2288</v>
      </c>
      <c r="L844" s="141">
        <f t="shared" si="137"/>
        <v>2301</v>
      </c>
    </row>
    <row r="845" spans="1:12" ht="15" thickBot="1" x14ac:dyDescent="0.35">
      <c r="A845" s="17"/>
      <c r="B845" s="21" t="s">
        <v>123</v>
      </c>
      <c r="C845" s="9"/>
      <c r="D845" s="9"/>
      <c r="E845" s="9"/>
      <c r="F845" s="9"/>
      <c r="G845" s="10"/>
      <c r="H845" s="23"/>
      <c r="I845" s="23"/>
    </row>
    <row r="846" spans="1:12" ht="15" customHeight="1" thickBot="1" x14ac:dyDescent="0.35">
      <c r="A846" s="40"/>
      <c r="B846" s="41" t="s">
        <v>497</v>
      </c>
      <c r="C846" s="69">
        <f>C790+C795+C800+C806+C809+C823+C831+C836+C839+C844+C817+C828</f>
        <v>2235</v>
      </c>
      <c r="D846" s="69">
        <f>D790+D795+D800+D806+D809+D814+D817+D820+D823+D828+D831+D836+D839+D844</f>
        <v>2288</v>
      </c>
      <c r="E846" s="69">
        <f>E790+E795+E800+E806+E809+E814+E817+E820+E823+E828+E831+E836+E839+E844</f>
        <v>2301</v>
      </c>
      <c r="F846" s="42"/>
      <c r="G846" s="43"/>
      <c r="H846" s="44"/>
      <c r="I846" s="45"/>
    </row>
    <row r="852" spans="1:9" ht="15" thickBot="1" x14ac:dyDescent="0.35">
      <c r="A852" s="46" t="s">
        <v>305</v>
      </c>
      <c r="B852" s="46"/>
      <c r="C852" s="46"/>
      <c r="D852" s="46"/>
      <c r="E852" s="47"/>
      <c r="F852" s="48"/>
      <c r="G852" s="48"/>
      <c r="H852" s="48"/>
    </row>
    <row r="853" spans="1:9" ht="46.2" thickBot="1" x14ac:dyDescent="0.35">
      <c r="A853" s="49" t="s">
        <v>5</v>
      </c>
      <c r="B853" s="50" t="s">
        <v>230</v>
      </c>
      <c r="C853" s="50" t="s">
        <v>24</v>
      </c>
      <c r="D853" s="50" t="s">
        <v>25</v>
      </c>
      <c r="E853" s="50" t="s">
        <v>26</v>
      </c>
      <c r="F853" s="50" t="s">
        <v>6</v>
      </c>
      <c r="G853" s="50" t="s">
        <v>32</v>
      </c>
      <c r="H853" s="50" t="s">
        <v>27</v>
      </c>
      <c r="I853" s="50" t="s">
        <v>50</v>
      </c>
    </row>
    <row r="854" spans="1:9" ht="15" thickBot="1" x14ac:dyDescent="0.35">
      <c r="A854" s="51">
        <v>1</v>
      </c>
      <c r="B854" s="52">
        <v>2</v>
      </c>
      <c r="C854" s="52">
        <v>3</v>
      </c>
      <c r="D854" s="52">
        <v>4</v>
      </c>
      <c r="E854" s="52">
        <v>5</v>
      </c>
      <c r="F854" s="52">
        <v>6</v>
      </c>
      <c r="G854" s="52">
        <v>7</v>
      </c>
      <c r="H854" s="52">
        <v>8</v>
      </c>
      <c r="I854" s="52">
        <v>9</v>
      </c>
    </row>
    <row r="855" spans="1:9" ht="28.2" customHeight="1" thickBot="1" x14ac:dyDescent="0.35">
      <c r="A855" s="27" t="s">
        <v>30</v>
      </c>
      <c r="B855" s="28" t="s">
        <v>113</v>
      </c>
      <c r="C855" s="29"/>
      <c r="D855" s="29"/>
      <c r="E855" s="29"/>
      <c r="F855" s="30" t="s">
        <v>225</v>
      </c>
      <c r="G855" s="28"/>
      <c r="H855" s="29"/>
      <c r="I855" s="29"/>
    </row>
    <row r="856" spans="1:9" ht="21.6" customHeight="1" thickBot="1" x14ac:dyDescent="0.35">
      <c r="A856" s="31" t="s">
        <v>29</v>
      </c>
      <c r="B856" s="32" t="s">
        <v>308</v>
      </c>
      <c r="C856" s="33"/>
      <c r="D856" s="33"/>
      <c r="E856" s="33"/>
      <c r="F856" s="34" t="s">
        <v>307</v>
      </c>
      <c r="G856" s="32"/>
      <c r="H856" s="33"/>
      <c r="I856" s="33"/>
    </row>
    <row r="857" spans="1:9" ht="15" customHeight="1" thickBot="1" x14ac:dyDescent="0.35">
      <c r="A857" s="323" t="s">
        <v>98</v>
      </c>
      <c r="B857" s="320" t="s">
        <v>309</v>
      </c>
      <c r="C857" s="67">
        <v>5</v>
      </c>
      <c r="D857" s="67">
        <v>5.3</v>
      </c>
      <c r="E857" s="67">
        <v>5.6</v>
      </c>
      <c r="F857" s="20"/>
      <c r="G857" s="18" t="s">
        <v>306</v>
      </c>
      <c r="H857" s="23">
        <v>288724610</v>
      </c>
      <c r="I857" s="16" t="s">
        <v>254</v>
      </c>
    </row>
    <row r="858" spans="1:9" ht="15" thickBot="1" x14ac:dyDescent="0.35">
      <c r="A858" s="318"/>
      <c r="B858" s="321"/>
      <c r="C858" s="67"/>
      <c r="D858" s="67"/>
      <c r="E858" s="67"/>
      <c r="F858" s="20"/>
      <c r="G858" s="18" t="s">
        <v>36</v>
      </c>
      <c r="H858" s="24"/>
      <c r="I858" s="16"/>
    </row>
    <row r="859" spans="1:9" ht="15" thickBot="1" x14ac:dyDescent="0.35">
      <c r="A859" s="319"/>
      <c r="B859" s="322"/>
      <c r="C859" s="68">
        <f>C857+C858</f>
        <v>5</v>
      </c>
      <c r="D859" s="68">
        <f t="shared" ref="D859" si="138">D857+D858</f>
        <v>5.3</v>
      </c>
      <c r="E859" s="68">
        <f t="shared" ref="E859" si="139">E857+E858</f>
        <v>5.6</v>
      </c>
      <c r="F859" s="19"/>
      <c r="G859" s="10" t="s">
        <v>38</v>
      </c>
      <c r="H859" s="24"/>
      <c r="I859" s="16"/>
    </row>
    <row r="860" spans="1:9" ht="15" customHeight="1" thickBot="1" x14ac:dyDescent="0.35">
      <c r="A860" s="323" t="s">
        <v>40</v>
      </c>
      <c r="B860" s="320" t="s">
        <v>310</v>
      </c>
      <c r="C860" s="136">
        <v>5</v>
      </c>
      <c r="D860" s="136">
        <v>5.3</v>
      </c>
      <c r="E860" s="136">
        <v>5.6</v>
      </c>
      <c r="F860" s="58"/>
      <c r="G860" s="11" t="s">
        <v>306</v>
      </c>
      <c r="H860" s="65">
        <v>288724610</v>
      </c>
      <c r="I860" s="59" t="s">
        <v>254</v>
      </c>
    </row>
    <row r="861" spans="1:9" ht="20.399999999999999" customHeight="1" thickBot="1" x14ac:dyDescent="0.35">
      <c r="A861" s="318"/>
      <c r="B861" s="321"/>
      <c r="C861" s="111">
        <v>5.7</v>
      </c>
      <c r="D861" s="67"/>
      <c r="E861" s="67"/>
      <c r="F861" s="20"/>
      <c r="G861" s="102" t="s">
        <v>36</v>
      </c>
      <c r="H861" s="24"/>
      <c r="I861" s="16"/>
    </row>
    <row r="862" spans="1:9" ht="22.95" customHeight="1" thickBot="1" x14ac:dyDescent="0.35">
      <c r="A862" s="319"/>
      <c r="B862" s="322"/>
      <c r="C862" s="68">
        <f>C860+C861</f>
        <v>10.7</v>
      </c>
      <c r="D862" s="68">
        <f t="shared" ref="D862" si="140">D860+D861</f>
        <v>5.3</v>
      </c>
      <c r="E862" s="68">
        <f t="shared" ref="E862" si="141">E860+E861</f>
        <v>5.6</v>
      </c>
      <c r="F862" s="19"/>
      <c r="G862" s="10" t="s">
        <v>38</v>
      </c>
      <c r="H862" s="24"/>
      <c r="I862" s="16"/>
    </row>
    <row r="863" spans="1:9" ht="15" customHeight="1" thickBot="1" x14ac:dyDescent="0.35">
      <c r="A863" s="323" t="s">
        <v>42</v>
      </c>
      <c r="B863" s="320" t="s">
        <v>311</v>
      </c>
      <c r="C863" s="67"/>
      <c r="D863" s="67"/>
      <c r="E863" s="67"/>
      <c r="F863" s="20"/>
      <c r="G863" s="18" t="s">
        <v>306</v>
      </c>
      <c r="H863" s="23">
        <v>288724610</v>
      </c>
      <c r="I863" s="16" t="s">
        <v>254</v>
      </c>
    </row>
    <row r="864" spans="1:9" ht="15" thickBot="1" x14ac:dyDescent="0.35">
      <c r="A864" s="318"/>
      <c r="B864" s="321"/>
      <c r="C864" s="67">
        <v>10.9</v>
      </c>
      <c r="D864" s="67"/>
      <c r="E864" s="67"/>
      <c r="F864" s="20"/>
      <c r="G864" s="18" t="s">
        <v>36</v>
      </c>
      <c r="H864" s="24"/>
      <c r="I864" s="16"/>
    </row>
    <row r="865" spans="1:9" ht="15" thickBot="1" x14ac:dyDescent="0.35">
      <c r="A865" s="319"/>
      <c r="B865" s="322"/>
      <c r="C865" s="68">
        <f>C863+C864</f>
        <v>10.9</v>
      </c>
      <c r="D865" s="68">
        <f t="shared" ref="D865" si="142">D863+D864</f>
        <v>0</v>
      </c>
      <c r="E865" s="68">
        <f t="shared" ref="E865" si="143">E863+E864</f>
        <v>0</v>
      </c>
      <c r="F865" s="19"/>
      <c r="G865" s="10" t="s">
        <v>38</v>
      </c>
      <c r="H865" s="24"/>
      <c r="I865" s="16"/>
    </row>
    <row r="866" spans="1:9" ht="42.6" customHeight="1" thickBot="1" x14ac:dyDescent="0.35">
      <c r="A866" s="27" t="s">
        <v>30</v>
      </c>
      <c r="B866" s="28" t="s">
        <v>113</v>
      </c>
      <c r="C866" s="29"/>
      <c r="D866" s="29"/>
      <c r="E866" s="29"/>
      <c r="F866" s="30" t="s">
        <v>225</v>
      </c>
      <c r="G866" s="28"/>
      <c r="H866" s="29"/>
      <c r="I866" s="29"/>
    </row>
    <row r="867" spans="1:9" ht="44.4" customHeight="1" thickBot="1" x14ac:dyDescent="0.35">
      <c r="A867" s="31" t="s">
        <v>51</v>
      </c>
      <c r="B867" s="32" t="s">
        <v>312</v>
      </c>
      <c r="C867" s="33"/>
      <c r="D867" s="33"/>
      <c r="E867" s="33"/>
      <c r="F867" s="34"/>
      <c r="G867" s="32"/>
      <c r="H867" s="33"/>
      <c r="I867" s="33"/>
    </row>
    <row r="868" spans="1:9" ht="15" customHeight="1" thickBot="1" x14ac:dyDescent="0.35">
      <c r="A868" s="323" t="s">
        <v>54</v>
      </c>
      <c r="B868" s="320" t="s">
        <v>313</v>
      </c>
      <c r="C868" s="67">
        <v>215</v>
      </c>
      <c r="D868" s="67">
        <v>226</v>
      </c>
      <c r="E868" s="67">
        <v>237</v>
      </c>
      <c r="F868" s="20"/>
      <c r="G868" s="18" t="s">
        <v>306</v>
      </c>
      <c r="H868" s="23">
        <v>288724610</v>
      </c>
      <c r="I868" s="16" t="s">
        <v>254</v>
      </c>
    </row>
    <row r="869" spans="1:9" ht="15" thickBot="1" x14ac:dyDescent="0.35">
      <c r="A869" s="318"/>
      <c r="B869" s="321"/>
      <c r="C869" s="67">
        <v>417.5</v>
      </c>
      <c r="D869" s="67"/>
      <c r="E869" s="67"/>
      <c r="F869" s="20"/>
      <c r="G869" s="18" t="s">
        <v>36</v>
      </c>
      <c r="H869" s="24"/>
      <c r="I869" s="16"/>
    </row>
    <row r="870" spans="1:9" ht="15" thickBot="1" x14ac:dyDescent="0.35">
      <c r="A870" s="319"/>
      <c r="B870" s="322"/>
      <c r="C870" s="68">
        <f>C868+C869</f>
        <v>632.5</v>
      </c>
      <c r="D870" s="68">
        <f t="shared" ref="D870" si="144">D868+D869</f>
        <v>226</v>
      </c>
      <c r="E870" s="68">
        <f t="shared" ref="E870" si="145">E868+E869</f>
        <v>237</v>
      </c>
      <c r="F870" s="19"/>
      <c r="G870" s="10" t="s">
        <v>38</v>
      </c>
      <c r="H870" s="24"/>
      <c r="I870" s="16"/>
    </row>
    <row r="871" spans="1:9" ht="15" customHeight="1" thickBot="1" x14ac:dyDescent="0.35">
      <c r="A871" s="323" t="s">
        <v>55</v>
      </c>
      <c r="B871" s="320" t="s">
        <v>314</v>
      </c>
      <c r="C871" s="67">
        <v>30</v>
      </c>
      <c r="D871" s="67">
        <v>32</v>
      </c>
      <c r="E871" s="67">
        <v>34</v>
      </c>
      <c r="F871" s="20"/>
      <c r="G871" s="18" t="s">
        <v>306</v>
      </c>
      <c r="H871" s="23">
        <v>288724610</v>
      </c>
      <c r="I871" s="16" t="s">
        <v>254</v>
      </c>
    </row>
    <row r="872" spans="1:9" ht="15" thickBot="1" x14ac:dyDescent="0.35">
      <c r="A872" s="318"/>
      <c r="B872" s="321"/>
      <c r="C872" s="67">
        <v>10</v>
      </c>
      <c r="D872" s="67"/>
      <c r="E872" s="67"/>
      <c r="F872" s="20"/>
      <c r="G872" s="18" t="s">
        <v>36</v>
      </c>
      <c r="H872" s="24"/>
      <c r="I872" s="16"/>
    </row>
    <row r="873" spans="1:9" ht="15" customHeight="1" thickBot="1" x14ac:dyDescent="0.35">
      <c r="A873" s="319"/>
      <c r="B873" s="322"/>
      <c r="C873" s="68">
        <f t="shared" ref="C873" si="146">C871+C872</f>
        <v>40</v>
      </c>
      <c r="D873" s="68">
        <f t="shared" ref="D873" si="147">D871+D872</f>
        <v>32</v>
      </c>
      <c r="E873" s="68">
        <f t="shared" ref="E873" si="148">E871+E872</f>
        <v>34</v>
      </c>
      <c r="F873" s="19"/>
      <c r="G873" s="10" t="s">
        <v>38</v>
      </c>
      <c r="H873" s="24"/>
      <c r="I873" s="16"/>
    </row>
    <row r="874" spans="1:9" ht="15" customHeight="1" thickBot="1" x14ac:dyDescent="0.35">
      <c r="A874" s="323" t="s">
        <v>56</v>
      </c>
      <c r="B874" s="320" t="s">
        <v>315</v>
      </c>
      <c r="C874" s="67">
        <v>50</v>
      </c>
      <c r="D874" s="67">
        <v>53</v>
      </c>
      <c r="E874" s="67">
        <v>56</v>
      </c>
      <c r="F874" s="20"/>
      <c r="G874" s="18" t="s">
        <v>306</v>
      </c>
      <c r="H874" s="23">
        <v>288724610</v>
      </c>
      <c r="I874" s="16" t="s">
        <v>254</v>
      </c>
    </row>
    <row r="875" spans="1:9" ht="15" thickBot="1" x14ac:dyDescent="0.35">
      <c r="A875" s="318"/>
      <c r="B875" s="321"/>
      <c r="C875" s="67">
        <v>20</v>
      </c>
      <c r="D875" s="67"/>
      <c r="E875" s="67"/>
      <c r="F875" s="20"/>
      <c r="G875" s="18" t="s">
        <v>36</v>
      </c>
      <c r="H875" s="24"/>
      <c r="I875" s="16"/>
    </row>
    <row r="876" spans="1:9" ht="21" customHeight="1" thickBot="1" x14ac:dyDescent="0.35">
      <c r="A876" s="319"/>
      <c r="B876" s="322"/>
      <c r="C876" s="68">
        <f t="shared" ref="C876" si="149">C874+C875</f>
        <v>70</v>
      </c>
      <c r="D876" s="68">
        <f t="shared" ref="D876" si="150">D874+D875</f>
        <v>53</v>
      </c>
      <c r="E876" s="68">
        <f t="shared" ref="E876" si="151">E874+E875</f>
        <v>56</v>
      </c>
      <c r="F876" s="19"/>
      <c r="G876" s="10" t="s">
        <v>38</v>
      </c>
      <c r="H876" s="24"/>
      <c r="I876" s="16"/>
    </row>
    <row r="877" spans="1:9" ht="15" customHeight="1" thickBot="1" x14ac:dyDescent="0.35">
      <c r="A877" s="323" t="s">
        <v>57</v>
      </c>
      <c r="B877" s="336" t="s">
        <v>607</v>
      </c>
      <c r="C877" s="67">
        <v>65</v>
      </c>
      <c r="D877" s="67">
        <v>68</v>
      </c>
      <c r="E877" s="67">
        <v>72</v>
      </c>
      <c r="F877" s="20"/>
      <c r="G877" s="18" t="s">
        <v>306</v>
      </c>
      <c r="H877" s="23">
        <v>288724610</v>
      </c>
      <c r="I877" s="16" t="s">
        <v>254</v>
      </c>
    </row>
    <row r="878" spans="1:9" ht="15" thickBot="1" x14ac:dyDescent="0.35">
      <c r="A878" s="318"/>
      <c r="B878" s="337"/>
      <c r="C878" s="111">
        <v>430</v>
      </c>
      <c r="D878" s="67"/>
      <c r="E878" s="67"/>
      <c r="F878" s="20"/>
      <c r="G878" s="18" t="s">
        <v>33</v>
      </c>
      <c r="H878" s="24"/>
      <c r="I878" s="16"/>
    </row>
    <row r="879" spans="1:9" ht="15" thickBot="1" x14ac:dyDescent="0.35">
      <c r="A879" s="318"/>
      <c r="B879" s="337"/>
      <c r="C879" s="111">
        <v>35</v>
      </c>
      <c r="D879" s="111"/>
      <c r="E879" s="111"/>
      <c r="F879" s="53"/>
      <c r="G879" s="102" t="s">
        <v>36</v>
      </c>
      <c r="H879" s="24"/>
      <c r="I879" s="16"/>
    </row>
    <row r="880" spans="1:9" ht="25.2" customHeight="1" thickBot="1" x14ac:dyDescent="0.35">
      <c r="A880" s="319"/>
      <c r="B880" s="338"/>
      <c r="C880" s="100">
        <f>C877+C878+C879</f>
        <v>530</v>
      </c>
      <c r="D880" s="100">
        <f t="shared" ref="D880" si="152">D877+D878</f>
        <v>68</v>
      </c>
      <c r="E880" s="100">
        <f t="shared" ref="E880" si="153">E877+E878</f>
        <v>72</v>
      </c>
      <c r="F880" s="104"/>
      <c r="G880" s="101" t="s">
        <v>38</v>
      </c>
      <c r="H880" s="24"/>
      <c r="I880" s="16"/>
    </row>
    <row r="881" spans="1:12" ht="15" customHeight="1" thickBot="1" x14ac:dyDescent="0.35">
      <c r="A881" s="323" t="s">
        <v>58</v>
      </c>
      <c r="B881" s="320" t="s">
        <v>316</v>
      </c>
      <c r="C881" s="67">
        <v>15</v>
      </c>
      <c r="D881" s="67">
        <v>16</v>
      </c>
      <c r="E881" s="67">
        <v>17</v>
      </c>
      <c r="F881" s="20"/>
      <c r="G881" s="18" t="s">
        <v>306</v>
      </c>
      <c r="H881" s="23">
        <v>288724610</v>
      </c>
      <c r="I881" s="16" t="s">
        <v>254</v>
      </c>
    </row>
    <row r="882" spans="1:12" ht="15" thickBot="1" x14ac:dyDescent="0.35">
      <c r="A882" s="318"/>
      <c r="B882" s="321"/>
      <c r="C882" s="67">
        <v>3</v>
      </c>
      <c r="D882" s="67"/>
      <c r="E882" s="67"/>
      <c r="F882" s="20"/>
      <c r="G882" s="18" t="s">
        <v>36</v>
      </c>
      <c r="H882" s="24"/>
      <c r="I882" s="16"/>
    </row>
    <row r="883" spans="1:12" ht="15" thickBot="1" x14ac:dyDescent="0.35">
      <c r="A883" s="319"/>
      <c r="B883" s="322"/>
      <c r="C883" s="68">
        <f t="shared" ref="C883" si="154">C881+C882</f>
        <v>18</v>
      </c>
      <c r="D883" s="68">
        <f t="shared" ref="D883" si="155">D881+D882</f>
        <v>16</v>
      </c>
      <c r="E883" s="68">
        <f t="shared" ref="E883" si="156">E881+E882</f>
        <v>17</v>
      </c>
      <c r="F883" s="19"/>
      <c r="G883" s="10" t="s">
        <v>38</v>
      </c>
      <c r="H883" s="24"/>
      <c r="I883" s="16"/>
    </row>
    <row r="884" spans="1:12" ht="15" customHeight="1" thickBot="1" x14ac:dyDescent="0.35">
      <c r="A884" s="323" t="s">
        <v>59</v>
      </c>
      <c r="B884" s="320" t="s">
        <v>317</v>
      </c>
      <c r="C884" s="67">
        <v>10</v>
      </c>
      <c r="D884" s="67">
        <v>11</v>
      </c>
      <c r="E884" s="67">
        <v>12</v>
      </c>
      <c r="F884" s="20"/>
      <c r="G884" s="18" t="s">
        <v>306</v>
      </c>
      <c r="H884" s="23">
        <v>288724610</v>
      </c>
      <c r="I884" s="16" t="s">
        <v>254</v>
      </c>
    </row>
    <row r="885" spans="1:12" ht="15" thickBot="1" x14ac:dyDescent="0.35">
      <c r="A885" s="318"/>
      <c r="B885" s="321"/>
      <c r="C885" s="67">
        <v>40</v>
      </c>
      <c r="D885" s="67"/>
      <c r="E885" s="67"/>
      <c r="F885" s="20"/>
      <c r="G885" s="18" t="s">
        <v>36</v>
      </c>
      <c r="H885" s="24"/>
      <c r="I885" s="16"/>
    </row>
    <row r="886" spans="1:12" ht="15" thickBot="1" x14ac:dyDescent="0.35">
      <c r="A886" s="319"/>
      <c r="B886" s="322"/>
      <c r="C886" s="68">
        <f t="shared" ref="C886" si="157">C884+C885</f>
        <v>50</v>
      </c>
      <c r="D886" s="68">
        <f t="shared" ref="D886" si="158">D884+D885</f>
        <v>11</v>
      </c>
      <c r="E886" s="68">
        <f t="shared" ref="E886" si="159">E884+E885</f>
        <v>12</v>
      </c>
      <c r="F886" s="19"/>
      <c r="G886" s="10" t="s">
        <v>38</v>
      </c>
      <c r="H886" s="24"/>
      <c r="I886" s="16"/>
    </row>
    <row r="887" spans="1:12" ht="15" thickBot="1" x14ac:dyDescent="0.35">
      <c r="A887" s="323" t="s">
        <v>60</v>
      </c>
      <c r="B887" s="320" t="s">
        <v>318</v>
      </c>
      <c r="C887" s="67"/>
      <c r="D887" s="67"/>
      <c r="E887" s="67"/>
      <c r="F887" s="20"/>
      <c r="G887" s="18" t="s">
        <v>33</v>
      </c>
      <c r="H887" s="23">
        <v>288724610</v>
      </c>
      <c r="I887" s="16" t="s">
        <v>254</v>
      </c>
    </row>
    <row r="888" spans="1:12" ht="15" thickBot="1" x14ac:dyDescent="0.35">
      <c r="A888" s="318"/>
      <c r="B888" s="321"/>
      <c r="C888" s="67"/>
      <c r="D888" s="67"/>
      <c r="E888" s="67"/>
      <c r="F888" s="20"/>
      <c r="G888" s="18" t="s">
        <v>35</v>
      </c>
      <c r="H888" s="24"/>
      <c r="I888" s="16"/>
    </row>
    <row r="889" spans="1:12" ht="15" thickBot="1" x14ac:dyDescent="0.35">
      <c r="A889" s="319"/>
      <c r="B889" s="322"/>
      <c r="C889" s="68">
        <f t="shared" ref="C889" si="160">C887+C888</f>
        <v>0</v>
      </c>
      <c r="D889" s="68">
        <f t="shared" ref="D889" si="161">D887+D888</f>
        <v>0</v>
      </c>
      <c r="E889" s="68">
        <f t="shared" ref="E889" si="162">E887+E888</f>
        <v>0</v>
      </c>
      <c r="F889" s="19"/>
      <c r="G889" s="10" t="s">
        <v>38</v>
      </c>
      <c r="H889" s="24"/>
      <c r="I889" s="16"/>
    </row>
    <row r="890" spans="1:12" ht="15" customHeight="1" thickBot="1" x14ac:dyDescent="0.35">
      <c r="A890" s="323" t="s">
        <v>61</v>
      </c>
      <c r="B890" s="320" t="s">
        <v>319</v>
      </c>
      <c r="C890" s="18"/>
      <c r="D890" s="18"/>
      <c r="E890" s="18"/>
      <c r="F890" s="20"/>
      <c r="G890" s="18" t="s">
        <v>306</v>
      </c>
      <c r="H890" s="23">
        <v>288724610</v>
      </c>
      <c r="I890" s="16" t="s">
        <v>254</v>
      </c>
    </row>
    <row r="891" spans="1:12" ht="15" thickBot="1" x14ac:dyDescent="0.35">
      <c r="A891" s="318"/>
      <c r="B891" s="321"/>
      <c r="C891" s="18"/>
      <c r="D891" s="18"/>
      <c r="E891" s="18"/>
      <c r="F891" s="20"/>
      <c r="G891" s="18" t="s">
        <v>36</v>
      </c>
      <c r="H891" s="24"/>
      <c r="I891" s="16"/>
    </row>
    <row r="892" spans="1:12" ht="26.4" customHeight="1" thickBot="1" x14ac:dyDescent="0.35">
      <c r="A892" s="319"/>
      <c r="B892" s="322"/>
      <c r="C892" s="10">
        <f t="shared" ref="C892" si="163">C890+C891</f>
        <v>0</v>
      </c>
      <c r="D892" s="10">
        <f t="shared" ref="D892" si="164">D890+D891</f>
        <v>0</v>
      </c>
      <c r="E892" s="10">
        <f t="shared" ref="E892" si="165">E890+E891</f>
        <v>0</v>
      </c>
      <c r="F892" s="19"/>
      <c r="G892" s="10" t="s">
        <v>38</v>
      </c>
      <c r="H892" s="24"/>
      <c r="I892" s="16"/>
    </row>
    <row r="893" spans="1:12" ht="15" customHeight="1" thickBot="1" x14ac:dyDescent="0.35">
      <c r="A893" s="323" t="s">
        <v>62</v>
      </c>
      <c r="B893" s="320" t="s">
        <v>320</v>
      </c>
      <c r="C893" s="18"/>
      <c r="D893" s="18"/>
      <c r="E893" s="18"/>
      <c r="F893" s="20"/>
      <c r="G893" s="18" t="s">
        <v>306</v>
      </c>
      <c r="H893" s="23">
        <v>288724610</v>
      </c>
      <c r="I893" s="16" t="s">
        <v>254</v>
      </c>
    </row>
    <row r="894" spans="1:12" ht="15" thickBot="1" x14ac:dyDescent="0.35">
      <c r="A894" s="318"/>
      <c r="B894" s="321"/>
      <c r="C894" s="18">
        <v>795.8</v>
      </c>
      <c r="D894" s="18"/>
      <c r="E894" s="18"/>
      <c r="F894" s="20"/>
      <c r="G894" s="18" t="s">
        <v>36</v>
      </c>
      <c r="H894" s="24"/>
      <c r="I894" s="16"/>
    </row>
    <row r="895" spans="1:12" ht="15" thickBot="1" x14ac:dyDescent="0.35">
      <c r="A895" s="319"/>
      <c r="B895" s="322"/>
      <c r="C895" s="10">
        <f t="shared" ref="C895" si="166">C893+C894</f>
        <v>795.8</v>
      </c>
      <c r="D895" s="10">
        <f t="shared" ref="D895" si="167">D893+D894</f>
        <v>0</v>
      </c>
      <c r="E895" s="10">
        <f t="shared" ref="E895" si="168">E893+E894</f>
        <v>0</v>
      </c>
      <c r="F895" s="19"/>
      <c r="G895" s="10" t="s">
        <v>38</v>
      </c>
      <c r="H895" s="24"/>
      <c r="I895" s="16"/>
      <c r="J895">
        <f>C888*1</f>
        <v>0</v>
      </c>
      <c r="K895">
        <f t="shared" ref="K895:L895" si="169">D888*1</f>
        <v>0</v>
      </c>
      <c r="L895">
        <f t="shared" si="169"/>
        <v>0</v>
      </c>
    </row>
    <row r="896" spans="1:12" ht="15" customHeight="1" thickBot="1" x14ac:dyDescent="0.35">
      <c r="A896" s="291" t="s">
        <v>63</v>
      </c>
      <c r="B896" s="303" t="s">
        <v>321</v>
      </c>
      <c r="C896" s="18">
        <v>847.6</v>
      </c>
      <c r="D896" s="67">
        <v>889</v>
      </c>
      <c r="E896" s="67">
        <v>930</v>
      </c>
      <c r="F896" s="20"/>
      <c r="G896" s="18" t="s">
        <v>33</v>
      </c>
      <c r="H896" s="23">
        <v>288724610</v>
      </c>
      <c r="I896" s="16" t="s">
        <v>641</v>
      </c>
      <c r="J896" s="137">
        <f>C878+C896</f>
        <v>1277.5999999999999</v>
      </c>
      <c r="K896" s="137">
        <f t="shared" ref="K896:L896" si="170">D878+D896</f>
        <v>889</v>
      </c>
      <c r="L896" s="137">
        <f t="shared" si="170"/>
        <v>930</v>
      </c>
    </row>
    <row r="897" spans="1:12" ht="15" customHeight="1" thickBot="1" x14ac:dyDescent="0.35">
      <c r="A897" s="292"/>
      <c r="B897" s="304"/>
      <c r="C897" s="18"/>
      <c r="D897" s="67"/>
      <c r="E897" s="67"/>
      <c r="F897" s="20"/>
      <c r="G897" s="18" t="s">
        <v>36</v>
      </c>
      <c r="H897" s="24"/>
      <c r="I897" s="16"/>
      <c r="J897" s="137">
        <f>C858+C861+C864+C869+C872+C875+C882+C885+C891+C894+C897+C879</f>
        <v>1337.9</v>
      </c>
      <c r="K897" s="137">
        <f t="shared" ref="K897:L897" si="171">D858+D861+D864+D869+D872+D875+D882+D885+D891+D894+D897</f>
        <v>0</v>
      </c>
      <c r="L897" s="137">
        <f t="shared" si="171"/>
        <v>0</v>
      </c>
    </row>
    <row r="898" spans="1:12" ht="15" thickBot="1" x14ac:dyDescent="0.35">
      <c r="A898" s="292"/>
      <c r="B898" s="304"/>
      <c r="C898" s="235">
        <v>250</v>
      </c>
      <c r="D898" s="67">
        <v>126</v>
      </c>
      <c r="E898" s="67">
        <v>130</v>
      </c>
      <c r="F898" s="20"/>
      <c r="G898" s="226" t="s">
        <v>306</v>
      </c>
      <c r="H898" s="24"/>
      <c r="I898" s="16"/>
      <c r="J898" s="236">
        <f>C857+C860+C863+C868+C871+C874+C877+C881+C884+C890+C893+C898</f>
        <v>645</v>
      </c>
      <c r="K898" s="137">
        <f t="shared" ref="K898:L898" si="172">D857+D860+D863+D868+D871+D874+D877+D881+D884+D890+D893+D898</f>
        <v>542.6</v>
      </c>
      <c r="L898" s="137">
        <f t="shared" si="172"/>
        <v>569.20000000000005</v>
      </c>
    </row>
    <row r="899" spans="1:12" ht="15" thickBot="1" x14ac:dyDescent="0.35">
      <c r="A899" s="293"/>
      <c r="B899" s="305"/>
      <c r="C899" s="68">
        <f>C896+C897+C898</f>
        <v>1097.5999999999999</v>
      </c>
      <c r="D899" s="68">
        <f t="shared" ref="D899:E899" si="173">D896+D897+D898</f>
        <v>1015</v>
      </c>
      <c r="E899" s="68">
        <f t="shared" si="173"/>
        <v>1060</v>
      </c>
      <c r="F899" s="19"/>
      <c r="G899" s="10" t="s">
        <v>38</v>
      </c>
      <c r="H899" s="24"/>
      <c r="I899" s="16"/>
      <c r="J899" s="141">
        <f>SUM(J895:J898)</f>
        <v>3260.5</v>
      </c>
      <c r="K899" s="141">
        <f t="shared" ref="K899:L899" si="174">SUM(K895:K898)</f>
        <v>1431.6</v>
      </c>
      <c r="L899" s="141">
        <f t="shared" si="174"/>
        <v>1499.2</v>
      </c>
    </row>
    <row r="900" spans="1:12" ht="15" thickBot="1" x14ac:dyDescent="0.35">
      <c r="A900" s="17"/>
      <c r="B900" s="21" t="s">
        <v>105</v>
      </c>
      <c r="C900" s="9"/>
      <c r="D900" s="9"/>
      <c r="E900" s="9"/>
      <c r="F900" s="9"/>
      <c r="G900" s="10"/>
      <c r="H900" s="23"/>
      <c r="I900" s="23"/>
    </row>
    <row r="901" spans="1:12" ht="15" thickBot="1" x14ac:dyDescent="0.35">
      <c r="A901" s="35"/>
      <c r="B901" s="36" t="s">
        <v>84</v>
      </c>
      <c r="C901" s="70">
        <f>C902-C858-C861-C864-C869-C872-C875-C879-C882-C885-C891-C894-C897</f>
        <v>1922.5999999999997</v>
      </c>
      <c r="D901" s="70">
        <f t="shared" ref="D901:E901" si="175">D902-D858-D861-D864-D869-D872-D875-D879-D882-D885-D891-D894-D897</f>
        <v>1431.6</v>
      </c>
      <c r="E901" s="70">
        <f t="shared" si="175"/>
        <v>1499.2</v>
      </c>
      <c r="F901" s="37"/>
      <c r="G901" s="36"/>
      <c r="H901" s="38"/>
      <c r="I901" s="39"/>
    </row>
    <row r="902" spans="1:12" ht="15" thickBot="1" x14ac:dyDescent="0.35">
      <c r="A902" s="40"/>
      <c r="B902" s="41" t="s">
        <v>496</v>
      </c>
      <c r="C902" s="69">
        <f>C859+C862+C865+C870+C873+C876+C880+C883+C886+C889+C892+C895+C899</f>
        <v>3260.4999999999995</v>
      </c>
      <c r="D902" s="69">
        <f t="shared" ref="D902:E902" si="176">D859+D862+D865+D870+D873+D876+D880+D883+D886+D889+D892+D895+D899</f>
        <v>1431.6</v>
      </c>
      <c r="E902" s="69">
        <f t="shared" si="176"/>
        <v>1499.2</v>
      </c>
      <c r="F902" s="42"/>
      <c r="G902" s="43"/>
      <c r="H902" s="44"/>
      <c r="I902" s="45"/>
    </row>
    <row r="905" spans="1:12" ht="15" thickBot="1" x14ac:dyDescent="0.35">
      <c r="A905" s="46" t="s">
        <v>322</v>
      </c>
      <c r="B905" s="46"/>
      <c r="C905" s="46"/>
      <c r="D905" s="46"/>
      <c r="E905" s="47"/>
      <c r="F905" s="48"/>
      <c r="G905" s="48"/>
      <c r="H905" s="48"/>
    </row>
    <row r="906" spans="1:12" ht="46.2" thickBot="1" x14ac:dyDescent="0.35">
      <c r="A906" s="49" t="s">
        <v>5</v>
      </c>
      <c r="B906" s="50" t="s">
        <v>230</v>
      </c>
      <c r="C906" s="50" t="s">
        <v>24</v>
      </c>
      <c r="D906" s="50" t="s">
        <v>25</v>
      </c>
      <c r="E906" s="50" t="s">
        <v>26</v>
      </c>
      <c r="F906" s="50" t="s">
        <v>6</v>
      </c>
      <c r="G906" s="50" t="s">
        <v>32</v>
      </c>
      <c r="H906" s="50" t="s">
        <v>27</v>
      </c>
      <c r="I906" s="50" t="s">
        <v>50</v>
      </c>
    </row>
    <row r="907" spans="1:12" ht="15" thickBot="1" x14ac:dyDescent="0.35">
      <c r="A907" s="51">
        <v>1</v>
      </c>
      <c r="B907" s="52">
        <v>2</v>
      </c>
      <c r="C907" s="52">
        <v>3</v>
      </c>
      <c r="D907" s="52">
        <v>4</v>
      </c>
      <c r="E907" s="52">
        <v>5</v>
      </c>
      <c r="F907" s="52">
        <v>6</v>
      </c>
      <c r="G907" s="52">
        <v>7</v>
      </c>
      <c r="H907" s="52">
        <v>8</v>
      </c>
      <c r="I907" s="52">
        <v>9</v>
      </c>
    </row>
    <row r="908" spans="1:12" ht="27" thickBot="1" x14ac:dyDescent="0.35">
      <c r="A908" s="27" t="s">
        <v>30</v>
      </c>
      <c r="B908" s="28" t="s">
        <v>324</v>
      </c>
      <c r="C908" s="29"/>
      <c r="D908" s="29"/>
      <c r="E908" s="29"/>
      <c r="F908" s="30" t="s">
        <v>323</v>
      </c>
      <c r="G908" s="28"/>
      <c r="H908" s="29"/>
      <c r="I908" s="29"/>
    </row>
    <row r="909" spans="1:12" ht="27.6" customHeight="1" thickBot="1" x14ac:dyDescent="0.35">
      <c r="A909" s="31" t="s">
        <v>29</v>
      </c>
      <c r="B909" s="32" t="s">
        <v>326</v>
      </c>
      <c r="C909" s="33"/>
      <c r="D909" s="33"/>
      <c r="E909" s="33"/>
      <c r="F909" s="34" t="s">
        <v>325</v>
      </c>
      <c r="G909" s="32"/>
      <c r="H909" s="33"/>
      <c r="I909" s="33"/>
    </row>
    <row r="910" spans="1:12" ht="22.95" customHeight="1" thickBot="1" x14ac:dyDescent="0.35">
      <c r="A910" s="323" t="s">
        <v>98</v>
      </c>
      <c r="B910" s="320" t="s">
        <v>328</v>
      </c>
      <c r="C910" s="67">
        <v>90</v>
      </c>
      <c r="D910" s="67">
        <v>95</v>
      </c>
      <c r="E910" s="67">
        <v>100</v>
      </c>
      <c r="F910" s="20"/>
      <c r="G910" s="18" t="s">
        <v>33</v>
      </c>
      <c r="H910" s="23">
        <v>288724610</v>
      </c>
      <c r="I910" s="16" t="s">
        <v>327</v>
      </c>
    </row>
    <row r="911" spans="1:12" ht="18.600000000000001" customHeight="1" thickBot="1" x14ac:dyDescent="0.35">
      <c r="A911" s="318"/>
      <c r="B911" s="321"/>
      <c r="C911" s="67"/>
      <c r="D911" s="67"/>
      <c r="E911" s="67"/>
      <c r="F911" s="20"/>
      <c r="G911" s="18" t="s">
        <v>36</v>
      </c>
      <c r="H911" s="24"/>
      <c r="I911" s="16"/>
    </row>
    <row r="912" spans="1:12" ht="63.6" customHeight="1" thickBot="1" x14ac:dyDescent="0.35">
      <c r="A912" s="319"/>
      <c r="B912" s="322"/>
      <c r="C912" s="68">
        <f>C910+C911</f>
        <v>90</v>
      </c>
      <c r="D912" s="68">
        <f t="shared" ref="D912" si="177">D910+D911</f>
        <v>95</v>
      </c>
      <c r="E912" s="68">
        <f t="shared" ref="E912" si="178">E910+E911</f>
        <v>100</v>
      </c>
      <c r="F912" s="19"/>
      <c r="G912" s="10" t="s">
        <v>38</v>
      </c>
      <c r="H912" s="24"/>
      <c r="I912" s="16"/>
    </row>
    <row r="913" spans="1:9" ht="15" customHeight="1" thickBot="1" x14ac:dyDescent="0.35">
      <c r="A913" s="323" t="s">
        <v>40</v>
      </c>
      <c r="B913" s="320" t="s">
        <v>329</v>
      </c>
      <c r="C913" s="67">
        <v>90</v>
      </c>
      <c r="D913" s="67">
        <v>95</v>
      </c>
      <c r="E913" s="67">
        <v>100</v>
      </c>
      <c r="F913" s="20"/>
      <c r="G913" s="18" t="s">
        <v>33</v>
      </c>
      <c r="H913" s="23"/>
      <c r="I913" s="16" t="s">
        <v>327</v>
      </c>
    </row>
    <row r="914" spans="1:9" ht="32.4" customHeight="1" thickBot="1" x14ac:dyDescent="0.35">
      <c r="A914" s="318"/>
      <c r="B914" s="321"/>
      <c r="C914" s="67"/>
      <c r="D914" s="67"/>
      <c r="E914" s="67"/>
      <c r="F914" s="20"/>
      <c r="G914" s="18" t="s">
        <v>36</v>
      </c>
      <c r="H914" s="24"/>
      <c r="I914" s="16"/>
    </row>
    <row r="915" spans="1:9" ht="46.95" customHeight="1" thickBot="1" x14ac:dyDescent="0.35">
      <c r="A915" s="319"/>
      <c r="B915" s="322"/>
      <c r="C915" s="68">
        <f>C913+C914</f>
        <v>90</v>
      </c>
      <c r="D915" s="68">
        <f t="shared" ref="D915" si="179">D913+D914</f>
        <v>95</v>
      </c>
      <c r="E915" s="68">
        <f t="shared" ref="E915" si="180">E913+E914</f>
        <v>100</v>
      </c>
      <c r="F915" s="19"/>
      <c r="G915" s="10" t="s">
        <v>38</v>
      </c>
      <c r="H915" s="24"/>
      <c r="I915" s="16"/>
    </row>
    <row r="916" spans="1:9" ht="15" thickBot="1" x14ac:dyDescent="0.35">
      <c r="A916" s="17"/>
      <c r="B916" s="21" t="s">
        <v>105</v>
      </c>
      <c r="C916" s="91"/>
      <c r="D916" s="91"/>
      <c r="E916" s="91"/>
      <c r="F916" s="9"/>
      <c r="G916" s="10"/>
      <c r="H916" s="23"/>
      <c r="I916" s="23"/>
    </row>
    <row r="917" spans="1:9" ht="27" thickBot="1" x14ac:dyDescent="0.35">
      <c r="A917" s="27" t="s">
        <v>106</v>
      </c>
      <c r="B917" s="28" t="s">
        <v>324</v>
      </c>
      <c r="C917" s="29"/>
      <c r="D917" s="29"/>
      <c r="E917" s="29"/>
      <c r="F917" s="30" t="s">
        <v>330</v>
      </c>
      <c r="G917" s="28"/>
      <c r="H917" s="29"/>
      <c r="I917" s="29"/>
    </row>
    <row r="918" spans="1:9" ht="27" thickBot="1" x14ac:dyDescent="0.35">
      <c r="A918" s="31" t="s">
        <v>107</v>
      </c>
      <c r="B918" s="32" t="s">
        <v>331</v>
      </c>
      <c r="C918" s="33"/>
      <c r="D918" s="33"/>
      <c r="E918" s="33"/>
      <c r="F918" s="34" t="s">
        <v>332</v>
      </c>
      <c r="G918" s="32"/>
      <c r="H918" s="33"/>
      <c r="I918" s="33"/>
    </row>
    <row r="919" spans="1:9" ht="15" customHeight="1" thickBot="1" x14ac:dyDescent="0.35">
      <c r="A919" s="323" t="s">
        <v>110</v>
      </c>
      <c r="B919" s="320" t="s">
        <v>629</v>
      </c>
      <c r="C919" s="67">
        <v>35</v>
      </c>
      <c r="D919" s="67">
        <v>37</v>
      </c>
      <c r="E919" s="67">
        <v>39</v>
      </c>
      <c r="F919" s="20"/>
      <c r="G919" s="18" t="s">
        <v>33</v>
      </c>
      <c r="H919" s="23">
        <v>288724610</v>
      </c>
      <c r="I919" s="16" t="s">
        <v>327</v>
      </c>
    </row>
    <row r="920" spans="1:9" ht="15" thickBot="1" x14ac:dyDescent="0.35">
      <c r="A920" s="318"/>
      <c r="B920" s="321"/>
      <c r="C920" s="67"/>
      <c r="D920" s="67"/>
      <c r="E920" s="67"/>
      <c r="F920" s="20"/>
      <c r="G920" s="18" t="s">
        <v>36</v>
      </c>
      <c r="H920" s="24"/>
      <c r="I920" s="16"/>
    </row>
    <row r="921" spans="1:9" ht="15" thickBot="1" x14ac:dyDescent="0.35">
      <c r="A921" s="319"/>
      <c r="B921" s="322"/>
      <c r="C921" s="68">
        <f>C919+C920</f>
        <v>35</v>
      </c>
      <c r="D921" s="68">
        <f t="shared" ref="D921" si="181">D919+D920</f>
        <v>37</v>
      </c>
      <c r="E921" s="68">
        <f t="shared" ref="E921" si="182">E919+E920</f>
        <v>39</v>
      </c>
      <c r="F921" s="19"/>
      <c r="G921" s="10" t="s">
        <v>38</v>
      </c>
      <c r="H921" s="24"/>
      <c r="I921" s="16"/>
    </row>
    <row r="922" spans="1:9" ht="15" customHeight="1" thickBot="1" x14ac:dyDescent="0.35">
      <c r="A922" s="323" t="s">
        <v>120</v>
      </c>
      <c r="B922" s="320" t="s">
        <v>630</v>
      </c>
      <c r="C922" s="67">
        <v>61.6</v>
      </c>
      <c r="D922" s="67">
        <v>65</v>
      </c>
      <c r="E922" s="67">
        <v>68</v>
      </c>
      <c r="F922" s="20"/>
      <c r="G922" s="18" t="s">
        <v>33</v>
      </c>
      <c r="H922" s="23">
        <v>288724610</v>
      </c>
      <c r="I922" s="16" t="s">
        <v>327</v>
      </c>
    </row>
    <row r="923" spans="1:9" ht="15" thickBot="1" x14ac:dyDescent="0.35">
      <c r="A923" s="318"/>
      <c r="B923" s="321"/>
      <c r="C923" s="67"/>
      <c r="D923" s="67"/>
      <c r="E923" s="67"/>
      <c r="F923" s="20"/>
      <c r="G923" s="18" t="s">
        <v>36</v>
      </c>
      <c r="H923" s="24"/>
      <c r="I923" s="16"/>
    </row>
    <row r="924" spans="1:9" ht="15" thickBot="1" x14ac:dyDescent="0.35">
      <c r="A924" s="319"/>
      <c r="B924" s="322"/>
      <c r="C924" s="68">
        <f>C922+C923</f>
        <v>61.6</v>
      </c>
      <c r="D924" s="68">
        <f t="shared" ref="D924" si="183">D922+D923</f>
        <v>65</v>
      </c>
      <c r="E924" s="68">
        <f t="shared" ref="E924" si="184">E922+E923</f>
        <v>68</v>
      </c>
      <c r="F924" s="19"/>
      <c r="G924" s="10" t="s">
        <v>38</v>
      </c>
      <c r="H924" s="24"/>
      <c r="I924" s="16"/>
    </row>
    <row r="925" spans="1:9" ht="15" customHeight="1" thickBot="1" x14ac:dyDescent="0.35">
      <c r="A925" s="323" t="s">
        <v>240</v>
      </c>
      <c r="B925" s="320" t="s">
        <v>631</v>
      </c>
      <c r="C925" s="67">
        <v>15</v>
      </c>
      <c r="D925" s="67">
        <v>16</v>
      </c>
      <c r="E925" s="67">
        <v>17</v>
      </c>
      <c r="F925" s="20"/>
      <c r="G925" s="18" t="s">
        <v>33</v>
      </c>
      <c r="H925" s="23">
        <v>288724610</v>
      </c>
      <c r="I925" s="16" t="s">
        <v>327</v>
      </c>
    </row>
    <row r="926" spans="1:9" ht="15" thickBot="1" x14ac:dyDescent="0.35">
      <c r="A926" s="318"/>
      <c r="B926" s="321"/>
      <c r="C926" s="67"/>
      <c r="D926" s="67"/>
      <c r="E926" s="67"/>
      <c r="F926" s="20"/>
      <c r="G926" s="18" t="s">
        <v>36</v>
      </c>
      <c r="H926" s="24"/>
      <c r="I926" s="16"/>
    </row>
    <row r="927" spans="1:9" ht="15" thickBot="1" x14ac:dyDescent="0.35">
      <c r="A927" s="319"/>
      <c r="B927" s="322"/>
      <c r="C927" s="68">
        <f>C925+C926</f>
        <v>15</v>
      </c>
      <c r="D927" s="68">
        <f t="shared" ref="D927" si="185">D925+D926</f>
        <v>16</v>
      </c>
      <c r="E927" s="68">
        <f t="shared" ref="E927" si="186">E925+E926</f>
        <v>17</v>
      </c>
      <c r="F927" s="19"/>
      <c r="G927" s="10" t="s">
        <v>38</v>
      </c>
      <c r="H927" s="24"/>
      <c r="I927" s="16"/>
    </row>
    <row r="928" spans="1:9" ht="27" thickBot="1" x14ac:dyDescent="0.35">
      <c r="A928" s="27" t="s">
        <v>106</v>
      </c>
      <c r="B928" s="28" t="s">
        <v>324</v>
      </c>
      <c r="C928" s="29"/>
      <c r="D928" s="29"/>
      <c r="E928" s="29"/>
      <c r="F928" s="30" t="s">
        <v>330</v>
      </c>
      <c r="G928" s="28"/>
      <c r="H928" s="29"/>
      <c r="I928" s="29"/>
    </row>
    <row r="929" spans="1:12" ht="15" thickBot="1" x14ac:dyDescent="0.35">
      <c r="A929" s="31" t="s">
        <v>244</v>
      </c>
      <c r="B929" s="32" t="s">
        <v>335</v>
      </c>
      <c r="C929" s="33"/>
      <c r="D929" s="33"/>
      <c r="E929" s="33"/>
      <c r="F929" s="34" t="s">
        <v>334</v>
      </c>
      <c r="G929" s="32"/>
      <c r="H929" s="33"/>
      <c r="I929" s="33"/>
    </row>
    <row r="930" spans="1:12" ht="18.600000000000001" customHeight="1" thickBot="1" x14ac:dyDescent="0.35">
      <c r="A930" s="323" t="s">
        <v>247</v>
      </c>
      <c r="B930" s="320" t="s">
        <v>333</v>
      </c>
      <c r="C930" s="67">
        <v>98</v>
      </c>
      <c r="D930" s="67">
        <v>103</v>
      </c>
      <c r="E930" s="67">
        <v>108</v>
      </c>
      <c r="F930" s="20"/>
      <c r="G930" s="18" t="s">
        <v>33</v>
      </c>
      <c r="H930" s="23">
        <v>288724610</v>
      </c>
      <c r="I930" s="16" t="s">
        <v>343</v>
      </c>
      <c r="J930" s="137">
        <f>C910+C913+C919+C922+C930+C925</f>
        <v>389.6</v>
      </c>
      <c r="K930" s="137">
        <f t="shared" ref="K930:L930" si="187">D910+D913+D919+D922+D930+D925</f>
        <v>411</v>
      </c>
      <c r="L930" s="137">
        <f t="shared" si="187"/>
        <v>432</v>
      </c>
    </row>
    <row r="931" spans="1:12" ht="18" customHeight="1" thickBot="1" x14ac:dyDescent="0.35">
      <c r="A931" s="318"/>
      <c r="B931" s="321"/>
      <c r="C931" s="67"/>
      <c r="D931" s="67"/>
      <c r="E931" s="67"/>
      <c r="F931" s="20"/>
      <c r="G931" s="18" t="s">
        <v>36</v>
      </c>
      <c r="H931" s="24"/>
      <c r="I931" s="16"/>
      <c r="J931" s="137">
        <f>C911+C914+C920+C923+C931+C926</f>
        <v>0</v>
      </c>
      <c r="K931" s="137">
        <f t="shared" ref="K931:L931" si="188">D911+D914+D920+D923+D931+D926</f>
        <v>0</v>
      </c>
      <c r="L931" s="137">
        <f t="shared" si="188"/>
        <v>0</v>
      </c>
    </row>
    <row r="932" spans="1:12" ht="19.95" customHeight="1" thickBot="1" x14ac:dyDescent="0.35">
      <c r="A932" s="319"/>
      <c r="B932" s="322"/>
      <c r="C932" s="68">
        <f>C930+C931</f>
        <v>98</v>
      </c>
      <c r="D932" s="68">
        <f t="shared" ref="D932" si="189">D930+D931</f>
        <v>103</v>
      </c>
      <c r="E932" s="68">
        <f t="shared" ref="E932" si="190">E930+E931</f>
        <v>108</v>
      </c>
      <c r="F932" s="19"/>
      <c r="G932" s="10" t="s">
        <v>38</v>
      </c>
      <c r="H932" s="24"/>
      <c r="I932" s="16"/>
      <c r="J932" s="141">
        <f>SUM(J930:J931)</f>
        <v>389.6</v>
      </c>
      <c r="K932" s="141">
        <f t="shared" ref="K932:L932" si="191">SUM(K930:K931)</f>
        <v>411</v>
      </c>
      <c r="L932" s="141">
        <f t="shared" si="191"/>
        <v>432</v>
      </c>
    </row>
    <row r="933" spans="1:12" ht="15" customHeight="1" thickBot="1" x14ac:dyDescent="0.35">
      <c r="A933" s="17"/>
      <c r="B933" s="21" t="s">
        <v>123</v>
      </c>
      <c r="C933" s="91"/>
      <c r="D933" s="91"/>
      <c r="E933" s="91"/>
      <c r="F933" s="9"/>
      <c r="G933" s="10"/>
      <c r="H933" s="23"/>
      <c r="I933" s="23"/>
    </row>
    <row r="934" spans="1:12" ht="15" thickBot="1" x14ac:dyDescent="0.35">
      <c r="A934" s="40"/>
      <c r="B934" s="41" t="s">
        <v>495</v>
      </c>
      <c r="C934" s="69">
        <f>C912+C915+C921+C924+C927+C932</f>
        <v>389.6</v>
      </c>
      <c r="D934" s="69">
        <f>D912+D915+D921+D924+D927+D932</f>
        <v>411</v>
      </c>
      <c r="E934" s="69">
        <f>E912+E915+E921+E924+E927+E932</f>
        <v>432</v>
      </c>
      <c r="F934" s="42"/>
      <c r="G934" s="43"/>
      <c r="H934" s="44"/>
      <c r="I934" s="45"/>
    </row>
    <row r="937" spans="1:12" ht="15" thickBot="1" x14ac:dyDescent="0.35">
      <c r="A937" s="46" t="s">
        <v>337</v>
      </c>
      <c r="B937" s="46"/>
      <c r="C937" s="46"/>
      <c r="D937" s="46"/>
      <c r="E937" s="47"/>
      <c r="F937" s="48"/>
      <c r="G937" s="48"/>
      <c r="H937" s="48"/>
    </row>
    <row r="938" spans="1:12" ht="46.2" thickBot="1" x14ac:dyDescent="0.35">
      <c r="A938" s="49" t="s">
        <v>5</v>
      </c>
      <c r="B938" s="50" t="s">
        <v>230</v>
      </c>
      <c r="C938" s="50" t="s">
        <v>24</v>
      </c>
      <c r="D938" s="50" t="s">
        <v>25</v>
      </c>
      <c r="E938" s="50" t="s">
        <v>26</v>
      </c>
      <c r="F938" s="50" t="s">
        <v>6</v>
      </c>
      <c r="G938" s="50" t="s">
        <v>32</v>
      </c>
      <c r="H938" s="50" t="s">
        <v>27</v>
      </c>
      <c r="I938" s="50" t="s">
        <v>50</v>
      </c>
    </row>
    <row r="939" spans="1:12" ht="15" thickBot="1" x14ac:dyDescent="0.35">
      <c r="A939" s="51">
        <v>1</v>
      </c>
      <c r="B939" s="52">
        <v>2</v>
      </c>
      <c r="C939" s="52">
        <v>3</v>
      </c>
      <c r="D939" s="52">
        <v>4</v>
      </c>
      <c r="E939" s="52">
        <v>5</v>
      </c>
      <c r="F939" s="52">
        <v>6</v>
      </c>
      <c r="G939" s="52">
        <v>7</v>
      </c>
      <c r="H939" s="52">
        <v>8</v>
      </c>
      <c r="I939" s="52">
        <v>9</v>
      </c>
    </row>
    <row r="940" spans="1:12" ht="27" thickBot="1" x14ac:dyDescent="0.35">
      <c r="A940" s="27" t="s">
        <v>30</v>
      </c>
      <c r="B940" s="28" t="s">
        <v>113</v>
      </c>
      <c r="C940" s="29"/>
      <c r="D940" s="29"/>
      <c r="E940" s="29"/>
      <c r="F940" s="30" t="s">
        <v>225</v>
      </c>
      <c r="G940" s="28"/>
      <c r="H940" s="29"/>
      <c r="I940" s="29"/>
    </row>
    <row r="941" spans="1:12" ht="15" thickBot="1" x14ac:dyDescent="0.35">
      <c r="A941" s="31" t="s">
        <v>29</v>
      </c>
      <c r="B941" s="32" t="s">
        <v>227</v>
      </c>
      <c r="C941" s="33"/>
      <c r="D941" s="33"/>
      <c r="E941" s="33"/>
      <c r="F941" s="34" t="s">
        <v>226</v>
      </c>
      <c r="G941" s="32"/>
      <c r="H941" s="33"/>
      <c r="I941" s="33"/>
    </row>
    <row r="942" spans="1:12" ht="15" customHeight="1" thickBot="1" x14ac:dyDescent="0.35">
      <c r="A942" s="323" t="s">
        <v>98</v>
      </c>
      <c r="B942" s="320" t="s">
        <v>339</v>
      </c>
      <c r="C942" s="18">
        <v>46.2</v>
      </c>
      <c r="D942" s="67">
        <v>49</v>
      </c>
      <c r="E942" s="67">
        <v>51</v>
      </c>
      <c r="F942" s="20"/>
      <c r="G942" s="18" t="s">
        <v>33</v>
      </c>
      <c r="H942" s="23">
        <v>288724610</v>
      </c>
      <c r="I942" s="16" t="s">
        <v>338</v>
      </c>
    </row>
    <row r="943" spans="1:12" ht="15" thickBot="1" x14ac:dyDescent="0.35">
      <c r="A943" s="318"/>
      <c r="B943" s="321"/>
      <c r="C943" s="18"/>
      <c r="D943" s="67"/>
      <c r="E943" s="67"/>
      <c r="F943" s="20"/>
      <c r="G943" s="18" t="s">
        <v>36</v>
      </c>
      <c r="H943" s="24"/>
      <c r="I943" s="16"/>
    </row>
    <row r="944" spans="1:12" ht="15" thickBot="1" x14ac:dyDescent="0.35">
      <c r="A944" s="319"/>
      <c r="B944" s="322"/>
      <c r="C944" s="10">
        <f>C942+C943</f>
        <v>46.2</v>
      </c>
      <c r="D944" s="68">
        <f t="shared" ref="D944" si="192">D942+D943</f>
        <v>49</v>
      </c>
      <c r="E944" s="68">
        <f t="shared" ref="E944" si="193">E942+E943</f>
        <v>51</v>
      </c>
      <c r="F944" s="19"/>
      <c r="G944" s="10" t="s">
        <v>38</v>
      </c>
      <c r="H944" s="24"/>
      <c r="I944" s="16"/>
    </row>
    <row r="945" spans="1:12" ht="15" customHeight="1" thickBot="1" x14ac:dyDescent="0.35">
      <c r="A945" s="323" t="s">
        <v>40</v>
      </c>
      <c r="B945" s="320" t="s">
        <v>340</v>
      </c>
      <c r="C945" s="67">
        <v>308</v>
      </c>
      <c r="D945" s="67">
        <v>323</v>
      </c>
      <c r="E945" s="67">
        <v>339</v>
      </c>
      <c r="F945" s="89"/>
      <c r="G945" s="18" t="s">
        <v>33</v>
      </c>
      <c r="H945" s="23">
        <v>288724610</v>
      </c>
      <c r="I945" s="16" t="s">
        <v>338</v>
      </c>
    </row>
    <row r="946" spans="1:12" ht="15" thickBot="1" x14ac:dyDescent="0.35">
      <c r="A946" s="318"/>
      <c r="B946" s="321"/>
      <c r="C946" s="67"/>
      <c r="D946" s="67"/>
      <c r="E946" s="67"/>
      <c r="F946" s="89"/>
      <c r="G946" s="18" t="s">
        <v>36</v>
      </c>
      <c r="H946" s="24"/>
      <c r="I946" s="16"/>
    </row>
    <row r="947" spans="1:12" ht="15" thickBot="1" x14ac:dyDescent="0.35">
      <c r="A947" s="319"/>
      <c r="B947" s="322"/>
      <c r="C947" s="68">
        <f t="shared" ref="C947" si="194">C945+C946</f>
        <v>308</v>
      </c>
      <c r="D947" s="68">
        <f t="shared" ref="D947" si="195">D945+D946</f>
        <v>323</v>
      </c>
      <c r="E947" s="68">
        <f t="shared" ref="E947" si="196">E945+E946</f>
        <v>339</v>
      </c>
      <c r="F947" s="90"/>
      <c r="G947" s="10" t="s">
        <v>38</v>
      </c>
      <c r="H947" s="24"/>
      <c r="I947" s="16"/>
    </row>
    <row r="948" spans="1:12" ht="15" customHeight="1" thickBot="1" x14ac:dyDescent="0.35">
      <c r="A948" s="323" t="s">
        <v>42</v>
      </c>
      <c r="B948" s="320" t="s">
        <v>341</v>
      </c>
      <c r="C948" s="67"/>
      <c r="D948" s="67"/>
      <c r="E948" s="67"/>
      <c r="F948" s="89"/>
      <c r="G948" s="18" t="s">
        <v>33</v>
      </c>
      <c r="H948" s="23">
        <v>288724610</v>
      </c>
      <c r="I948" s="16" t="s">
        <v>338</v>
      </c>
    </row>
    <row r="949" spans="1:12" ht="15" thickBot="1" x14ac:dyDescent="0.35">
      <c r="A949" s="318"/>
      <c r="B949" s="321"/>
      <c r="C949" s="67"/>
      <c r="D949" s="67"/>
      <c r="E949" s="67"/>
      <c r="F949" s="89"/>
      <c r="G949" s="18" t="s">
        <v>36</v>
      </c>
      <c r="H949" s="24"/>
      <c r="I949" s="16"/>
    </row>
    <row r="950" spans="1:12" ht="15" thickBot="1" x14ac:dyDescent="0.35">
      <c r="A950" s="319"/>
      <c r="B950" s="322"/>
      <c r="C950" s="68">
        <f t="shared" ref="C950" si="197">C948+C949</f>
        <v>0</v>
      </c>
      <c r="D950" s="68">
        <f t="shared" ref="D950" si="198">D948+D949</f>
        <v>0</v>
      </c>
      <c r="E950" s="68">
        <f t="shared" ref="E950" si="199">E948+E949</f>
        <v>0</v>
      </c>
      <c r="F950" s="90"/>
      <c r="G950" s="10" t="s">
        <v>38</v>
      </c>
      <c r="H950" s="24"/>
      <c r="I950" s="16"/>
    </row>
    <row r="951" spans="1:12" ht="15" customHeight="1" thickBot="1" x14ac:dyDescent="0.35">
      <c r="A951" s="323" t="s">
        <v>44</v>
      </c>
      <c r="B951" s="320" t="s">
        <v>342</v>
      </c>
      <c r="C951" s="67"/>
      <c r="D951" s="67"/>
      <c r="E951" s="67"/>
      <c r="F951" s="89"/>
      <c r="G951" s="18" t="s">
        <v>33</v>
      </c>
      <c r="H951" s="23">
        <v>288724610</v>
      </c>
      <c r="I951" s="16" t="s">
        <v>338</v>
      </c>
      <c r="J951" s="137">
        <f>C942+C945+C948+C951</f>
        <v>354.2</v>
      </c>
      <c r="K951" s="137">
        <f t="shared" ref="K951:L951" si="200">D942+D945+D948+D951</f>
        <v>372</v>
      </c>
      <c r="L951" s="137">
        <f t="shared" si="200"/>
        <v>390</v>
      </c>
    </row>
    <row r="952" spans="1:12" ht="15" thickBot="1" x14ac:dyDescent="0.35">
      <c r="A952" s="318"/>
      <c r="B952" s="321"/>
      <c r="C952" s="67"/>
      <c r="D952" s="67"/>
      <c r="E952" s="67"/>
      <c r="F952" s="89"/>
      <c r="G952" s="18" t="s">
        <v>36</v>
      </c>
      <c r="H952" s="24"/>
      <c r="I952" s="16"/>
      <c r="J952" s="137">
        <f>C943+C946+C949+C952</f>
        <v>0</v>
      </c>
      <c r="K952" s="137">
        <f t="shared" ref="K952:L952" si="201">D943+D946+D949+D952</f>
        <v>0</v>
      </c>
      <c r="L952" s="137">
        <f t="shared" si="201"/>
        <v>0</v>
      </c>
    </row>
    <row r="953" spans="1:12" ht="15" thickBot="1" x14ac:dyDescent="0.35">
      <c r="A953" s="319"/>
      <c r="B953" s="322"/>
      <c r="C953" s="68">
        <f t="shared" ref="C953" si="202">C951+C952</f>
        <v>0</v>
      </c>
      <c r="D953" s="68">
        <f t="shared" ref="D953" si="203">D951+D952</f>
        <v>0</v>
      </c>
      <c r="E953" s="68">
        <f t="shared" ref="E953" si="204">E951+E952</f>
        <v>0</v>
      </c>
      <c r="F953" s="90"/>
      <c r="G953" s="10" t="s">
        <v>38</v>
      </c>
      <c r="H953" s="24"/>
      <c r="I953" s="16"/>
      <c r="J953" s="141">
        <f>SUM(J951:J952)</f>
        <v>354.2</v>
      </c>
      <c r="K953" s="141">
        <f t="shared" ref="K953:L953" si="205">SUM(K951:K952)</f>
        <v>372</v>
      </c>
      <c r="L953" s="141">
        <f t="shared" si="205"/>
        <v>390</v>
      </c>
    </row>
    <row r="954" spans="1:12" ht="15" thickBot="1" x14ac:dyDescent="0.35">
      <c r="A954" s="17"/>
      <c r="B954" s="21" t="s">
        <v>105</v>
      </c>
      <c r="C954" s="91"/>
      <c r="D954" s="91"/>
      <c r="E954" s="91"/>
      <c r="F954" s="91"/>
      <c r="G954" s="10"/>
      <c r="H954" s="23"/>
      <c r="I954" s="23"/>
    </row>
    <row r="955" spans="1:12" ht="15" thickBot="1" x14ac:dyDescent="0.35">
      <c r="A955" s="40"/>
      <c r="B955" s="41" t="s">
        <v>494</v>
      </c>
      <c r="C955" s="69">
        <f>C944+C947+C950+C953</f>
        <v>354.2</v>
      </c>
      <c r="D955" s="69">
        <f>D944+D947+D950+D953</f>
        <v>372</v>
      </c>
      <c r="E955" s="69">
        <f>E944+E947+E950+E953</f>
        <v>390</v>
      </c>
      <c r="F955" s="42"/>
      <c r="G955" s="43"/>
      <c r="H955" s="44"/>
      <c r="I955" s="45"/>
    </row>
    <row r="958" spans="1:12" ht="34.200000000000003" customHeight="1" thickBot="1" x14ac:dyDescent="0.35">
      <c r="A958" s="324" t="s">
        <v>344</v>
      </c>
      <c r="B958" s="324"/>
      <c r="C958" s="324"/>
      <c r="D958" s="324"/>
      <c r="E958" s="324"/>
      <c r="F958" s="324"/>
      <c r="G958" s="324"/>
      <c r="H958" s="324"/>
      <c r="I958" s="324"/>
    </row>
    <row r="959" spans="1:12" ht="46.2" thickBot="1" x14ac:dyDescent="0.35">
      <c r="A959" s="49" t="s">
        <v>5</v>
      </c>
      <c r="B959" s="50" t="s">
        <v>230</v>
      </c>
      <c r="C959" s="50" t="s">
        <v>24</v>
      </c>
      <c r="D959" s="50" t="s">
        <v>25</v>
      </c>
      <c r="E959" s="50" t="s">
        <v>26</v>
      </c>
      <c r="F959" s="50" t="s">
        <v>6</v>
      </c>
      <c r="G959" s="50" t="s">
        <v>32</v>
      </c>
      <c r="H959" s="50" t="s">
        <v>27</v>
      </c>
      <c r="I959" s="50" t="s">
        <v>50</v>
      </c>
    </row>
    <row r="960" spans="1:12" ht="15" thickBot="1" x14ac:dyDescent="0.35">
      <c r="A960" s="51">
        <v>1</v>
      </c>
      <c r="B960" s="52">
        <v>2</v>
      </c>
      <c r="C960" s="52">
        <v>3</v>
      </c>
      <c r="D960" s="52">
        <v>4</v>
      </c>
      <c r="E960" s="52">
        <v>5</v>
      </c>
      <c r="F960" s="52">
        <v>6</v>
      </c>
      <c r="G960" s="52">
        <v>7</v>
      </c>
      <c r="H960" s="52">
        <v>8</v>
      </c>
      <c r="I960" s="52">
        <v>9</v>
      </c>
    </row>
    <row r="961" spans="1:9" ht="27" thickBot="1" x14ac:dyDescent="0.35">
      <c r="A961" s="27" t="s">
        <v>30</v>
      </c>
      <c r="B961" s="28" t="s">
        <v>345</v>
      </c>
      <c r="C961" s="29"/>
      <c r="D961" s="29"/>
      <c r="E961" s="29"/>
      <c r="F961" s="30" t="s">
        <v>157</v>
      </c>
      <c r="G961" s="28"/>
      <c r="H961" s="29"/>
      <c r="I961" s="29"/>
    </row>
    <row r="962" spans="1:9" ht="33" customHeight="1" thickBot="1" x14ac:dyDescent="0.35">
      <c r="A962" s="31" t="s">
        <v>29</v>
      </c>
      <c r="B962" s="32" t="s">
        <v>346</v>
      </c>
      <c r="C962" s="33"/>
      <c r="D962" s="33"/>
      <c r="E962" s="33"/>
      <c r="F962" s="34" t="s">
        <v>159</v>
      </c>
      <c r="G962" s="32"/>
      <c r="H962" s="33"/>
      <c r="I962" s="33"/>
    </row>
    <row r="963" spans="1:9" ht="15" customHeight="1" thickBot="1" x14ac:dyDescent="0.35">
      <c r="A963" s="333" t="s">
        <v>98</v>
      </c>
      <c r="B963" s="320" t="s">
        <v>348</v>
      </c>
      <c r="C963" s="67">
        <v>331.7</v>
      </c>
      <c r="D963" s="67">
        <v>341</v>
      </c>
      <c r="E963" s="67">
        <v>358</v>
      </c>
      <c r="F963" s="20" t="s">
        <v>388</v>
      </c>
      <c r="G963" s="18" t="s">
        <v>33</v>
      </c>
      <c r="H963" s="23">
        <v>288724610</v>
      </c>
      <c r="I963" s="16" t="s">
        <v>642</v>
      </c>
    </row>
    <row r="964" spans="1:9" ht="15" thickBot="1" x14ac:dyDescent="0.35">
      <c r="A964" s="334"/>
      <c r="B964" s="321"/>
      <c r="C964" s="67"/>
      <c r="D964" s="67"/>
      <c r="E964" s="67"/>
      <c r="F964" s="20" t="s">
        <v>389</v>
      </c>
      <c r="G964" s="18" t="s">
        <v>35</v>
      </c>
      <c r="H964" s="23"/>
      <c r="I964" s="16"/>
    </row>
    <row r="965" spans="1:9" ht="15" thickBot="1" x14ac:dyDescent="0.35">
      <c r="A965" s="334"/>
      <c r="B965" s="321"/>
      <c r="C965" s="67"/>
      <c r="D965" s="67"/>
      <c r="E965" s="67"/>
      <c r="F965" s="20"/>
      <c r="G965" s="18" t="s">
        <v>100</v>
      </c>
      <c r="H965" s="23"/>
      <c r="I965" s="16"/>
    </row>
    <row r="966" spans="1:9" ht="15" thickBot="1" x14ac:dyDescent="0.35">
      <c r="A966" s="334"/>
      <c r="B966" s="321"/>
      <c r="C966" s="235">
        <v>360.7</v>
      </c>
      <c r="D966" s="67">
        <v>401</v>
      </c>
      <c r="E966" s="67">
        <v>421</v>
      </c>
      <c r="F966" s="20"/>
      <c r="G966" s="226" t="s">
        <v>347</v>
      </c>
      <c r="H966" s="23"/>
      <c r="I966" s="16"/>
    </row>
    <row r="967" spans="1:9" ht="15" thickBot="1" x14ac:dyDescent="0.35">
      <c r="A967" s="334"/>
      <c r="B967" s="321"/>
      <c r="C967" s="235">
        <v>55</v>
      </c>
      <c r="D967" s="67"/>
      <c r="E967" s="67"/>
      <c r="F967" s="20"/>
      <c r="G967" s="226" t="s">
        <v>36</v>
      </c>
      <c r="H967" s="24"/>
      <c r="I967" s="16"/>
    </row>
    <row r="968" spans="1:9" ht="15" customHeight="1" thickBot="1" x14ac:dyDescent="0.35">
      <c r="A968" s="335"/>
      <c r="B968" s="322"/>
      <c r="C968" s="68">
        <f>SUM(C963:C967)</f>
        <v>747.4</v>
      </c>
      <c r="D968" s="68">
        <f t="shared" ref="D968" si="206">SUM(D963:D967)</f>
        <v>742</v>
      </c>
      <c r="E968" s="68">
        <f>SUM(E963:E967)</f>
        <v>779</v>
      </c>
      <c r="F968" s="19"/>
      <c r="G968" s="10" t="s">
        <v>38</v>
      </c>
      <c r="H968" s="24"/>
      <c r="I968" s="16"/>
    </row>
    <row r="969" spans="1:9" ht="27" thickBot="1" x14ac:dyDescent="0.35">
      <c r="A969" s="27" t="s">
        <v>30</v>
      </c>
      <c r="B969" s="28" t="s">
        <v>345</v>
      </c>
      <c r="C969" s="29"/>
      <c r="D969" s="29"/>
      <c r="E969" s="29"/>
      <c r="F969" s="30" t="s">
        <v>157</v>
      </c>
      <c r="G969" s="28"/>
      <c r="H969" s="29"/>
      <c r="I969" s="29"/>
    </row>
    <row r="970" spans="1:9" ht="19.8" customHeight="1" thickBot="1" x14ac:dyDescent="0.35">
      <c r="A970" s="31" t="s">
        <v>51</v>
      </c>
      <c r="B970" s="32" t="s">
        <v>349</v>
      </c>
      <c r="C970" s="33"/>
      <c r="D970" s="33"/>
      <c r="E970" s="33"/>
      <c r="F970" s="34" t="s">
        <v>162</v>
      </c>
      <c r="G970" s="32"/>
      <c r="H970" s="33"/>
      <c r="I970" s="33"/>
    </row>
    <row r="971" spans="1:9" ht="15" customHeight="1" thickBot="1" x14ac:dyDescent="0.35">
      <c r="A971" s="333" t="s">
        <v>54</v>
      </c>
      <c r="B971" s="320" t="s">
        <v>584</v>
      </c>
      <c r="C971" s="235">
        <v>170.3</v>
      </c>
      <c r="D971" s="111">
        <v>172</v>
      </c>
      <c r="E971" s="111">
        <v>180</v>
      </c>
      <c r="F971" s="53" t="s">
        <v>384</v>
      </c>
      <c r="G971" s="226" t="s">
        <v>33</v>
      </c>
      <c r="H971" s="23">
        <v>288724610</v>
      </c>
      <c r="I971" s="16" t="s">
        <v>642</v>
      </c>
    </row>
    <row r="972" spans="1:9" ht="15" thickBot="1" x14ac:dyDescent="0.35">
      <c r="A972" s="334"/>
      <c r="B972" s="321"/>
      <c r="C972" s="111"/>
      <c r="D972" s="111"/>
      <c r="E972" s="111"/>
      <c r="F972" s="53" t="s">
        <v>385</v>
      </c>
      <c r="G972" s="102" t="s">
        <v>35</v>
      </c>
      <c r="H972" s="23"/>
      <c r="I972" s="16"/>
    </row>
    <row r="973" spans="1:9" ht="15" thickBot="1" x14ac:dyDescent="0.35">
      <c r="A973" s="334"/>
      <c r="B973" s="321"/>
      <c r="C973" s="111"/>
      <c r="D973" s="111"/>
      <c r="E973" s="111"/>
      <c r="F973" s="53" t="s">
        <v>165</v>
      </c>
      <c r="G973" s="102" t="s">
        <v>100</v>
      </c>
      <c r="H973" s="23"/>
      <c r="I973" s="16"/>
    </row>
    <row r="974" spans="1:9" ht="15" customHeight="1" thickBot="1" x14ac:dyDescent="0.35">
      <c r="A974" s="334"/>
      <c r="B974" s="321"/>
      <c r="C974" s="235">
        <v>252.6</v>
      </c>
      <c r="D974" s="67">
        <v>210</v>
      </c>
      <c r="E974" s="67">
        <v>220</v>
      </c>
      <c r="F974" s="20"/>
      <c r="G974" s="226" t="s">
        <v>347</v>
      </c>
      <c r="H974" s="23"/>
      <c r="I974" s="16"/>
    </row>
    <row r="975" spans="1:9" ht="15" thickBot="1" x14ac:dyDescent="0.35">
      <c r="A975" s="334"/>
      <c r="B975" s="321"/>
      <c r="C975" s="67"/>
      <c r="D975" s="67"/>
      <c r="E975" s="67"/>
      <c r="F975" s="20"/>
      <c r="G975" s="18" t="s">
        <v>36</v>
      </c>
      <c r="H975" s="24"/>
      <c r="I975" s="16"/>
    </row>
    <row r="976" spans="1:9" ht="33.6" customHeight="1" thickBot="1" x14ac:dyDescent="0.35">
      <c r="A976" s="335"/>
      <c r="B976" s="322"/>
      <c r="C976" s="68">
        <f>SUM(C971:C975)</f>
        <v>422.9</v>
      </c>
      <c r="D976" s="68">
        <f t="shared" ref="D976" si="207">SUM(D971:D975)</f>
        <v>382</v>
      </c>
      <c r="E976" s="68">
        <f>SUM(E971:E975)</f>
        <v>400</v>
      </c>
      <c r="F976" s="19"/>
      <c r="G976" s="10" t="s">
        <v>38</v>
      </c>
      <c r="H976" s="24"/>
      <c r="I976" s="16"/>
    </row>
    <row r="977" spans="1:9" ht="15" customHeight="1" thickBot="1" x14ac:dyDescent="0.35">
      <c r="A977" s="333" t="s">
        <v>55</v>
      </c>
      <c r="B977" s="320" t="s">
        <v>585</v>
      </c>
      <c r="C977" s="11"/>
      <c r="D977" s="11"/>
      <c r="E977" s="11"/>
      <c r="F977" s="58" t="s">
        <v>386</v>
      </c>
      <c r="G977" s="11" t="s">
        <v>33</v>
      </c>
      <c r="H977" s="65">
        <v>288724610</v>
      </c>
      <c r="I977" s="59" t="s">
        <v>254</v>
      </c>
    </row>
    <row r="978" spans="1:9" ht="15" thickBot="1" x14ac:dyDescent="0.35">
      <c r="A978" s="334"/>
      <c r="B978" s="321"/>
      <c r="C978" s="18"/>
      <c r="D978" s="18"/>
      <c r="E978" s="18"/>
      <c r="F978" s="20" t="s">
        <v>387</v>
      </c>
      <c r="G978" s="18" t="s">
        <v>35</v>
      </c>
      <c r="H978" s="23"/>
      <c r="I978" s="16"/>
    </row>
    <row r="979" spans="1:9" ht="15" thickBot="1" x14ac:dyDescent="0.35">
      <c r="A979" s="334"/>
      <c r="B979" s="321"/>
      <c r="C979" s="18"/>
      <c r="D979" s="18"/>
      <c r="E979" s="18"/>
      <c r="F979" s="20"/>
      <c r="G979" s="18" t="s">
        <v>100</v>
      </c>
      <c r="H979" s="23"/>
      <c r="I979" s="16"/>
    </row>
    <row r="980" spans="1:9" ht="15" thickBot="1" x14ac:dyDescent="0.35">
      <c r="A980" s="334"/>
      <c r="B980" s="321"/>
      <c r="C980" s="18"/>
      <c r="D980" s="18"/>
      <c r="E980" s="18"/>
      <c r="F980" s="20"/>
      <c r="G980" s="18" t="s">
        <v>347</v>
      </c>
      <c r="H980" s="23"/>
      <c r="I980" s="16"/>
    </row>
    <row r="981" spans="1:9" ht="15" thickBot="1" x14ac:dyDescent="0.35">
      <c r="A981" s="334"/>
      <c r="B981" s="321"/>
      <c r="C981" s="18"/>
      <c r="D981" s="18"/>
      <c r="E981" s="18"/>
      <c r="F981" s="20"/>
      <c r="G981" s="18" t="s">
        <v>36</v>
      </c>
      <c r="H981" s="24"/>
      <c r="I981" s="16"/>
    </row>
    <row r="982" spans="1:9" ht="15" customHeight="1" thickBot="1" x14ac:dyDescent="0.35">
      <c r="A982" s="335"/>
      <c r="B982" s="322"/>
      <c r="C982" s="10">
        <f t="shared" ref="C982" si="208">SUM(C977:C981)</f>
        <v>0</v>
      </c>
      <c r="D982" s="10">
        <f t="shared" ref="D982" si="209">SUM(D977:D981)</f>
        <v>0</v>
      </c>
      <c r="E982" s="10">
        <f>SUM(E977:E981)</f>
        <v>0</v>
      </c>
      <c r="F982" s="19"/>
      <c r="G982" s="10" t="s">
        <v>38</v>
      </c>
      <c r="H982" s="24"/>
      <c r="I982" s="16"/>
    </row>
    <row r="983" spans="1:9" ht="27" thickBot="1" x14ac:dyDescent="0.35">
      <c r="A983" s="27" t="s">
        <v>30</v>
      </c>
      <c r="B983" s="28" t="s">
        <v>345</v>
      </c>
      <c r="C983" s="29"/>
      <c r="D983" s="29"/>
      <c r="E983" s="29"/>
      <c r="F983" s="30" t="s">
        <v>157</v>
      </c>
      <c r="G983" s="28"/>
      <c r="H983" s="29"/>
      <c r="I983" s="29"/>
    </row>
    <row r="984" spans="1:9" ht="27" thickBot="1" x14ac:dyDescent="0.35">
      <c r="A984" s="31" t="s">
        <v>271</v>
      </c>
      <c r="B984" s="32" t="s">
        <v>351</v>
      </c>
      <c r="C984" s="33"/>
      <c r="D984" s="33"/>
      <c r="E984" s="33"/>
      <c r="F984" s="34" t="s">
        <v>350</v>
      </c>
      <c r="G984" s="32"/>
      <c r="H984" s="33"/>
      <c r="I984" s="33"/>
    </row>
    <row r="985" spans="1:9" ht="15" customHeight="1" thickBot="1" x14ac:dyDescent="0.35">
      <c r="A985" s="333" t="s">
        <v>272</v>
      </c>
      <c r="B985" s="320" t="s">
        <v>586</v>
      </c>
      <c r="C985" s="18"/>
      <c r="D985" s="18"/>
      <c r="E985" s="18"/>
      <c r="F985" s="20"/>
      <c r="G985" s="18" t="s">
        <v>33</v>
      </c>
      <c r="H985" s="23">
        <v>288724610</v>
      </c>
      <c r="I985" s="16" t="s">
        <v>254</v>
      </c>
    </row>
    <row r="986" spans="1:9" ht="15" thickBot="1" x14ac:dyDescent="0.35">
      <c r="A986" s="334"/>
      <c r="B986" s="321"/>
      <c r="C986" s="18"/>
      <c r="D986" s="18"/>
      <c r="E986" s="18"/>
      <c r="F986" s="20"/>
      <c r="G986" s="18" t="s">
        <v>35</v>
      </c>
      <c r="H986" s="23"/>
      <c r="I986" s="16"/>
    </row>
    <row r="987" spans="1:9" ht="15" thickBot="1" x14ac:dyDescent="0.35">
      <c r="A987" s="334"/>
      <c r="B987" s="321"/>
      <c r="C987" s="18"/>
      <c r="D987" s="18"/>
      <c r="E987" s="18"/>
      <c r="F987" s="20"/>
      <c r="G987" s="18" t="s">
        <v>100</v>
      </c>
      <c r="H987" s="23"/>
      <c r="I987" s="16"/>
    </row>
    <row r="988" spans="1:9" ht="15" thickBot="1" x14ac:dyDescent="0.35">
      <c r="A988" s="334"/>
      <c r="B988" s="321"/>
      <c r="C988" s="18"/>
      <c r="D988" s="18"/>
      <c r="E988" s="18"/>
      <c r="F988" s="20"/>
      <c r="G988" s="18" t="s">
        <v>347</v>
      </c>
      <c r="H988" s="23"/>
      <c r="I988" s="16"/>
    </row>
    <row r="989" spans="1:9" ht="15" thickBot="1" x14ac:dyDescent="0.35">
      <c r="A989" s="334"/>
      <c r="B989" s="321"/>
      <c r="C989" s="18"/>
      <c r="D989" s="18"/>
      <c r="E989" s="18"/>
      <c r="F989" s="20"/>
      <c r="G989" s="18" t="s">
        <v>36</v>
      </c>
      <c r="H989" s="24"/>
      <c r="I989" s="16"/>
    </row>
    <row r="990" spans="1:9" ht="15" thickBot="1" x14ac:dyDescent="0.35">
      <c r="A990" s="335"/>
      <c r="B990" s="322"/>
      <c r="C990" s="10">
        <f t="shared" ref="C990" si="210">SUM(C985:C989)</f>
        <v>0</v>
      </c>
      <c r="D990" s="10">
        <f t="shared" ref="D990" si="211">SUM(D985:D989)</f>
        <v>0</v>
      </c>
      <c r="E990" s="10">
        <f>SUM(E985:E989)</f>
        <v>0</v>
      </c>
      <c r="F990" s="19"/>
      <c r="G990" s="10" t="s">
        <v>38</v>
      </c>
      <c r="H990" s="24"/>
      <c r="I990" s="16"/>
    </row>
    <row r="991" spans="1:9" ht="41.4" customHeight="1" thickBot="1" x14ac:dyDescent="0.35">
      <c r="A991" s="27" t="s">
        <v>30</v>
      </c>
      <c r="B991" s="28" t="s">
        <v>345</v>
      </c>
      <c r="C991" s="29"/>
      <c r="D991" s="29"/>
      <c r="E991" s="29"/>
      <c r="F991" s="30" t="s">
        <v>157</v>
      </c>
      <c r="G991" s="28"/>
      <c r="H991" s="29"/>
      <c r="I991" s="29"/>
    </row>
    <row r="992" spans="1:9" ht="35.4" customHeight="1" thickBot="1" x14ac:dyDescent="0.35">
      <c r="A992" s="31" t="s">
        <v>352</v>
      </c>
      <c r="B992" s="32" t="s">
        <v>169</v>
      </c>
      <c r="C992" s="33"/>
      <c r="D992" s="33"/>
      <c r="E992" s="33"/>
      <c r="F992" s="34" t="s">
        <v>168</v>
      </c>
      <c r="G992" s="32"/>
      <c r="H992" s="33"/>
      <c r="I992" s="33"/>
    </row>
    <row r="993" spans="1:9" ht="15" customHeight="1" thickBot="1" x14ac:dyDescent="0.35">
      <c r="A993" s="333" t="s">
        <v>353</v>
      </c>
      <c r="B993" s="320" t="s">
        <v>587</v>
      </c>
      <c r="C993" s="18"/>
      <c r="D993" s="18"/>
      <c r="E993" s="18"/>
      <c r="F993" s="20"/>
      <c r="G993" s="18" t="s">
        <v>33</v>
      </c>
      <c r="H993" s="23">
        <v>288724610</v>
      </c>
      <c r="I993" s="16" t="s">
        <v>254</v>
      </c>
    </row>
    <row r="994" spans="1:9" ht="15" thickBot="1" x14ac:dyDescent="0.35">
      <c r="A994" s="334"/>
      <c r="B994" s="321"/>
      <c r="C994" s="18"/>
      <c r="D994" s="18"/>
      <c r="E994" s="18"/>
      <c r="F994" s="20"/>
      <c r="G994" s="18" t="s">
        <v>35</v>
      </c>
      <c r="H994" s="23"/>
      <c r="I994" s="16"/>
    </row>
    <row r="995" spans="1:9" ht="21.6" customHeight="1" thickBot="1" x14ac:dyDescent="0.35">
      <c r="A995" s="334"/>
      <c r="B995" s="321"/>
      <c r="C995" s="18"/>
      <c r="D995" s="18"/>
      <c r="E995" s="18"/>
      <c r="F995" s="20"/>
      <c r="G995" s="18" t="s">
        <v>100</v>
      </c>
      <c r="H995" s="23"/>
      <c r="I995" s="16"/>
    </row>
    <row r="996" spans="1:9" ht="15" customHeight="1" thickBot="1" x14ac:dyDescent="0.35">
      <c r="A996" s="334"/>
      <c r="B996" s="321"/>
      <c r="C996" s="18"/>
      <c r="D996" s="18"/>
      <c r="E996" s="18"/>
      <c r="F996" s="20"/>
      <c r="G996" s="18" t="s">
        <v>347</v>
      </c>
      <c r="H996" s="23"/>
      <c r="I996" s="16"/>
    </row>
    <row r="997" spans="1:9" ht="15" thickBot="1" x14ac:dyDescent="0.35">
      <c r="A997" s="334"/>
      <c r="B997" s="321"/>
      <c r="C997" s="18"/>
      <c r="D997" s="18"/>
      <c r="E997" s="18"/>
      <c r="F997" s="20"/>
      <c r="G997" s="18" t="s">
        <v>36</v>
      </c>
      <c r="H997" s="24"/>
      <c r="I997" s="16"/>
    </row>
    <row r="998" spans="1:9" ht="19.8" customHeight="1" thickBot="1" x14ac:dyDescent="0.35">
      <c r="A998" s="335"/>
      <c r="B998" s="322"/>
      <c r="C998" s="10">
        <f t="shared" ref="C998" si="212">SUM(C993:C997)</f>
        <v>0</v>
      </c>
      <c r="D998" s="10">
        <f t="shared" ref="D998" si="213">SUM(D993:D997)</f>
        <v>0</v>
      </c>
      <c r="E998" s="10">
        <f>SUM(E993:E997)</f>
        <v>0</v>
      </c>
      <c r="F998" s="19"/>
      <c r="G998" s="10" t="s">
        <v>38</v>
      </c>
      <c r="H998" s="24"/>
      <c r="I998" s="16"/>
    </row>
    <row r="999" spans="1:9" ht="36" customHeight="1" thickBot="1" x14ac:dyDescent="0.35">
      <c r="A999" s="27" t="s">
        <v>30</v>
      </c>
      <c r="B999" s="28" t="s">
        <v>345</v>
      </c>
      <c r="C999" s="29"/>
      <c r="D999" s="29"/>
      <c r="E999" s="29"/>
      <c r="F999" s="30" t="s">
        <v>157</v>
      </c>
      <c r="G999" s="28"/>
      <c r="H999" s="29"/>
      <c r="I999" s="29"/>
    </row>
    <row r="1000" spans="1:9" ht="49.8" customHeight="1" thickBot="1" x14ac:dyDescent="0.35">
      <c r="A1000" s="31" t="s">
        <v>354</v>
      </c>
      <c r="B1000" s="97" t="s">
        <v>634</v>
      </c>
      <c r="C1000" s="33"/>
      <c r="D1000" s="33"/>
      <c r="E1000" s="33"/>
      <c r="F1000" s="34" t="s">
        <v>356</v>
      </c>
      <c r="G1000" s="32"/>
      <c r="H1000" s="33"/>
      <c r="I1000" s="33"/>
    </row>
    <row r="1001" spans="1:9" ht="15" customHeight="1" thickBot="1" x14ac:dyDescent="0.35">
      <c r="A1001" s="333" t="s">
        <v>355</v>
      </c>
      <c r="B1001" s="320" t="s">
        <v>690</v>
      </c>
      <c r="C1001" s="226">
        <v>2516.4</v>
      </c>
      <c r="D1001" s="67">
        <v>2000</v>
      </c>
      <c r="E1001" s="67"/>
      <c r="F1001" s="20"/>
      <c r="G1001" s="226" t="s">
        <v>33</v>
      </c>
      <c r="H1001" s="23">
        <v>288724610</v>
      </c>
      <c r="I1001" s="16" t="s">
        <v>643</v>
      </c>
    </row>
    <row r="1002" spans="1:9" ht="15" customHeight="1" thickBot="1" x14ac:dyDescent="0.35">
      <c r="A1002" s="334"/>
      <c r="B1002" s="321"/>
      <c r="C1002" s="18"/>
      <c r="D1002" s="67"/>
      <c r="E1002" s="67"/>
      <c r="F1002" s="20"/>
      <c r="G1002" s="18" t="s">
        <v>35</v>
      </c>
      <c r="H1002" s="23"/>
      <c r="I1002" s="16"/>
    </row>
    <row r="1003" spans="1:9" ht="15" thickBot="1" x14ac:dyDescent="0.35">
      <c r="A1003" s="334"/>
      <c r="B1003" s="321"/>
      <c r="C1003" s="18"/>
      <c r="D1003" s="67"/>
      <c r="E1003" s="67"/>
      <c r="F1003" s="20"/>
      <c r="G1003" s="18" t="s">
        <v>100</v>
      </c>
      <c r="H1003" s="23"/>
      <c r="I1003" s="16"/>
    </row>
    <row r="1004" spans="1:9" ht="15" thickBot="1" x14ac:dyDescent="0.35">
      <c r="A1004" s="334"/>
      <c r="B1004" s="321"/>
      <c r="C1004" s="18"/>
      <c r="D1004" s="67"/>
      <c r="E1004" s="67"/>
      <c r="F1004" s="20"/>
      <c r="G1004" s="18" t="s">
        <v>347</v>
      </c>
      <c r="H1004" s="23"/>
      <c r="I1004" s="16"/>
    </row>
    <row r="1005" spans="1:9" ht="15" thickBot="1" x14ac:dyDescent="0.35">
      <c r="A1005" s="334"/>
      <c r="B1005" s="321"/>
      <c r="C1005" s="235">
        <v>145</v>
      </c>
      <c r="D1005" s="67"/>
      <c r="E1005" s="67"/>
      <c r="F1005" s="20"/>
      <c r="G1005" s="226" t="s">
        <v>36</v>
      </c>
      <c r="H1005" s="24"/>
      <c r="I1005" s="16"/>
    </row>
    <row r="1006" spans="1:9" ht="27" customHeight="1" thickBot="1" x14ac:dyDescent="0.35">
      <c r="A1006" s="335"/>
      <c r="B1006" s="322"/>
      <c r="C1006" s="10">
        <f t="shared" ref="C1006" si="214">SUM(C1001:C1005)</f>
        <v>2661.4</v>
      </c>
      <c r="D1006" s="68">
        <f t="shared" ref="D1006" si="215">SUM(D1001:D1005)</f>
        <v>2000</v>
      </c>
      <c r="E1006" s="68">
        <f>SUM(E1001:E1005)</f>
        <v>0</v>
      </c>
      <c r="F1006" s="19"/>
      <c r="G1006" s="10" t="s">
        <v>38</v>
      </c>
      <c r="H1006" s="24"/>
      <c r="I1006" s="16"/>
    </row>
    <row r="1007" spans="1:9" ht="15" customHeight="1" thickBot="1" x14ac:dyDescent="0.35">
      <c r="A1007" s="333" t="s">
        <v>357</v>
      </c>
      <c r="B1007" s="320" t="s">
        <v>358</v>
      </c>
      <c r="C1007" s="18"/>
      <c r="D1007" s="18"/>
      <c r="E1007" s="18"/>
      <c r="F1007" s="19"/>
      <c r="G1007" s="10"/>
      <c r="H1007" s="24"/>
      <c r="I1007" s="16" t="s">
        <v>642</v>
      </c>
    </row>
    <row r="1008" spans="1:9" ht="15" thickBot="1" x14ac:dyDescent="0.35">
      <c r="A1008" s="334"/>
      <c r="B1008" s="321"/>
      <c r="C1008" s="18"/>
      <c r="D1008" s="18"/>
      <c r="E1008" s="18"/>
      <c r="F1008" s="19"/>
      <c r="G1008" s="10"/>
      <c r="H1008" s="24"/>
      <c r="I1008" s="16"/>
    </row>
    <row r="1009" spans="1:9" ht="15" thickBot="1" x14ac:dyDescent="0.35">
      <c r="A1009" s="334"/>
      <c r="B1009" s="321"/>
      <c r="C1009" s="18"/>
      <c r="D1009" s="18"/>
      <c r="E1009" s="18"/>
      <c r="F1009" s="19"/>
      <c r="G1009" s="10"/>
      <c r="H1009" s="24"/>
      <c r="I1009" s="16"/>
    </row>
    <row r="1010" spans="1:9" ht="15" thickBot="1" x14ac:dyDescent="0.35">
      <c r="A1010" s="334"/>
      <c r="B1010" s="321"/>
      <c r="C1010" s="18"/>
      <c r="D1010" s="18"/>
      <c r="E1010" s="18"/>
      <c r="F1010" s="19"/>
      <c r="G1010" s="10"/>
      <c r="H1010" s="24"/>
      <c r="I1010" s="16"/>
    </row>
    <row r="1011" spans="1:9" ht="15" customHeight="1" thickBot="1" x14ac:dyDescent="0.35">
      <c r="A1011" s="334"/>
      <c r="B1011" s="321"/>
      <c r="C1011" s="18"/>
      <c r="D1011" s="18"/>
      <c r="E1011" s="18"/>
      <c r="F1011" s="19"/>
      <c r="G1011" s="10"/>
      <c r="H1011" s="24"/>
      <c r="I1011" s="16"/>
    </row>
    <row r="1012" spans="1:9" ht="20.399999999999999" customHeight="1" thickBot="1" x14ac:dyDescent="0.35">
      <c r="A1012" s="335"/>
      <c r="B1012" s="322"/>
      <c r="C1012" s="10">
        <f t="shared" ref="C1012:D1012" si="216">SUM(C1007:C1011)</f>
        <v>0</v>
      </c>
      <c r="D1012" s="10">
        <f t="shared" si="216"/>
        <v>0</v>
      </c>
      <c r="E1012" s="10">
        <f>SUM(E1007:E1011)</f>
        <v>0</v>
      </c>
      <c r="F1012" s="19"/>
      <c r="G1012" s="10"/>
      <c r="H1012" s="24"/>
      <c r="I1012" s="16"/>
    </row>
    <row r="1013" spans="1:9" ht="26.4" customHeight="1" thickBot="1" x14ac:dyDescent="0.35">
      <c r="A1013" s="17"/>
      <c r="B1013" s="21" t="s">
        <v>105</v>
      </c>
      <c r="C1013" s="9"/>
      <c r="D1013" s="9"/>
      <c r="E1013" s="9"/>
      <c r="F1013" s="9"/>
      <c r="G1013" s="10"/>
      <c r="H1013" s="23"/>
      <c r="I1013" s="23"/>
    </row>
    <row r="1014" spans="1:9" ht="27" thickBot="1" x14ac:dyDescent="0.35">
      <c r="A1014" s="27" t="s">
        <v>106</v>
      </c>
      <c r="B1014" s="28" t="s">
        <v>359</v>
      </c>
      <c r="C1014" s="29"/>
      <c r="D1014" s="29"/>
      <c r="E1014" s="29"/>
      <c r="F1014" s="30" t="s">
        <v>175</v>
      </c>
      <c r="G1014" s="28"/>
      <c r="H1014" s="29"/>
      <c r="I1014" s="29"/>
    </row>
    <row r="1015" spans="1:9" ht="36.6" customHeight="1" thickBot="1" x14ac:dyDescent="0.35">
      <c r="A1015" s="31" t="s">
        <v>107</v>
      </c>
      <c r="B1015" s="32" t="s">
        <v>360</v>
      </c>
      <c r="C1015" s="33"/>
      <c r="D1015" s="33"/>
      <c r="E1015" s="33"/>
      <c r="F1015" s="34" t="s">
        <v>177</v>
      </c>
      <c r="G1015" s="32"/>
      <c r="H1015" s="33"/>
      <c r="I1015" s="33"/>
    </row>
    <row r="1016" spans="1:9" ht="15" customHeight="1" thickBot="1" x14ac:dyDescent="0.35">
      <c r="A1016" s="333" t="s">
        <v>110</v>
      </c>
      <c r="B1016" s="320" t="s">
        <v>583</v>
      </c>
      <c r="C1016" s="18"/>
      <c r="D1016" s="18"/>
      <c r="E1016" s="18"/>
      <c r="F1016" s="20"/>
      <c r="G1016" s="18" t="s">
        <v>33</v>
      </c>
      <c r="H1016" s="23">
        <v>288724610</v>
      </c>
      <c r="I1016" s="16" t="s">
        <v>254</v>
      </c>
    </row>
    <row r="1017" spans="1:9" ht="15" customHeight="1" thickBot="1" x14ac:dyDescent="0.35">
      <c r="A1017" s="334"/>
      <c r="B1017" s="321"/>
      <c r="C1017" s="18"/>
      <c r="D1017" s="18"/>
      <c r="E1017" s="18"/>
      <c r="F1017" s="20"/>
      <c r="G1017" s="18" t="s">
        <v>35</v>
      </c>
      <c r="H1017" s="23"/>
      <c r="I1017" s="16"/>
    </row>
    <row r="1018" spans="1:9" ht="15" thickBot="1" x14ac:dyDescent="0.35">
      <c r="A1018" s="334"/>
      <c r="B1018" s="321"/>
      <c r="C1018" s="18"/>
      <c r="D1018" s="18"/>
      <c r="E1018" s="18"/>
      <c r="F1018" s="20"/>
      <c r="G1018" s="18" t="s">
        <v>100</v>
      </c>
      <c r="H1018" s="23"/>
      <c r="I1018" s="16"/>
    </row>
    <row r="1019" spans="1:9" ht="21" customHeight="1" thickBot="1" x14ac:dyDescent="0.35">
      <c r="A1019" s="334"/>
      <c r="B1019" s="321"/>
      <c r="C1019" s="18"/>
      <c r="D1019" s="18"/>
      <c r="E1019" s="18"/>
      <c r="F1019" s="20"/>
      <c r="G1019" s="18" t="s">
        <v>347</v>
      </c>
      <c r="H1019" s="23"/>
      <c r="I1019" s="16"/>
    </row>
    <row r="1020" spans="1:9" ht="15" thickBot="1" x14ac:dyDescent="0.35">
      <c r="A1020" s="334"/>
      <c r="B1020" s="321"/>
      <c r="C1020" s="18"/>
      <c r="D1020" s="18"/>
      <c r="E1020" s="18"/>
      <c r="F1020" s="20"/>
      <c r="G1020" s="18" t="s">
        <v>36</v>
      </c>
      <c r="H1020" s="24"/>
      <c r="I1020" s="16"/>
    </row>
    <row r="1021" spans="1:9" ht="36" customHeight="1" thickBot="1" x14ac:dyDescent="0.35">
      <c r="A1021" s="335"/>
      <c r="B1021" s="322"/>
      <c r="C1021" s="10">
        <f t="shared" ref="C1021" si="217">SUM(C1016:C1020)</f>
        <v>0</v>
      </c>
      <c r="D1021" s="10">
        <f t="shared" ref="D1021" si="218">SUM(D1016:D1020)</f>
        <v>0</v>
      </c>
      <c r="E1021" s="10">
        <f>SUM(E1016:E1020)</f>
        <v>0</v>
      </c>
      <c r="F1021" s="19"/>
      <c r="G1021" s="10" t="s">
        <v>38</v>
      </c>
      <c r="H1021" s="24"/>
      <c r="I1021" s="16"/>
    </row>
    <row r="1022" spans="1:9" ht="15" customHeight="1" thickBot="1" x14ac:dyDescent="0.35">
      <c r="A1022" s="333" t="s">
        <v>120</v>
      </c>
      <c r="B1022" s="320" t="s">
        <v>361</v>
      </c>
      <c r="C1022" s="18"/>
      <c r="D1022" s="18"/>
      <c r="E1022" s="18"/>
      <c r="F1022" s="20"/>
      <c r="G1022" s="18" t="s">
        <v>33</v>
      </c>
      <c r="H1022" s="23">
        <v>288724610</v>
      </c>
      <c r="I1022" s="16" t="s">
        <v>254</v>
      </c>
    </row>
    <row r="1023" spans="1:9" ht="15" thickBot="1" x14ac:dyDescent="0.35">
      <c r="A1023" s="334"/>
      <c r="B1023" s="321"/>
      <c r="C1023" s="18"/>
      <c r="D1023" s="18"/>
      <c r="E1023" s="18"/>
      <c r="F1023" s="20"/>
      <c r="G1023" s="18" t="s">
        <v>35</v>
      </c>
      <c r="H1023" s="23"/>
      <c r="I1023" s="16"/>
    </row>
    <row r="1024" spans="1:9" ht="19.2" customHeight="1" thickBot="1" x14ac:dyDescent="0.35">
      <c r="A1024" s="334"/>
      <c r="B1024" s="321"/>
      <c r="C1024" s="18"/>
      <c r="D1024" s="18"/>
      <c r="E1024" s="18"/>
      <c r="F1024" s="20"/>
      <c r="G1024" s="18" t="s">
        <v>100</v>
      </c>
      <c r="H1024" s="23"/>
      <c r="I1024" s="16"/>
    </row>
    <row r="1025" spans="1:9" ht="15" customHeight="1" thickBot="1" x14ac:dyDescent="0.35">
      <c r="A1025" s="334"/>
      <c r="B1025" s="321"/>
      <c r="C1025" s="18"/>
      <c r="D1025" s="18"/>
      <c r="E1025" s="18"/>
      <c r="F1025" s="20"/>
      <c r="G1025" s="18" t="s">
        <v>347</v>
      </c>
      <c r="H1025" s="23"/>
      <c r="I1025" s="16"/>
    </row>
    <row r="1026" spans="1:9" ht="15" thickBot="1" x14ac:dyDescent="0.35">
      <c r="A1026" s="334"/>
      <c r="B1026" s="321"/>
      <c r="C1026" s="18"/>
      <c r="D1026" s="18"/>
      <c r="E1026" s="18"/>
      <c r="F1026" s="20"/>
      <c r="G1026" s="18" t="s">
        <v>36</v>
      </c>
      <c r="H1026" s="24"/>
      <c r="I1026" s="16"/>
    </row>
    <row r="1027" spans="1:9" ht="19.8" customHeight="1" thickBot="1" x14ac:dyDescent="0.35">
      <c r="A1027" s="335"/>
      <c r="B1027" s="322"/>
      <c r="C1027" s="10">
        <f t="shared" ref="C1027" si="219">SUM(C1022:C1026)</f>
        <v>0</v>
      </c>
      <c r="D1027" s="10">
        <f t="shared" ref="D1027" si="220">SUM(D1022:D1026)</f>
        <v>0</v>
      </c>
      <c r="E1027" s="10">
        <f>SUM(E1022:E1026)</f>
        <v>0</v>
      </c>
      <c r="F1027" s="19"/>
      <c r="G1027" s="10" t="s">
        <v>38</v>
      </c>
      <c r="H1027" s="24"/>
      <c r="I1027" s="16"/>
    </row>
    <row r="1028" spans="1:9" ht="17.399999999999999" customHeight="1" thickBot="1" x14ac:dyDescent="0.35">
      <c r="A1028" s="333" t="s">
        <v>240</v>
      </c>
      <c r="B1028" s="320" t="s">
        <v>588</v>
      </c>
      <c r="C1028" s="18"/>
      <c r="D1028" s="18"/>
      <c r="E1028" s="18"/>
      <c r="F1028" s="20"/>
      <c r="G1028" s="18" t="s">
        <v>33</v>
      </c>
      <c r="H1028" s="23">
        <v>288724610</v>
      </c>
      <c r="I1028" s="16" t="s">
        <v>254</v>
      </c>
    </row>
    <row r="1029" spans="1:9" ht="12.6" customHeight="1" thickBot="1" x14ac:dyDescent="0.35">
      <c r="A1029" s="334"/>
      <c r="B1029" s="321"/>
      <c r="C1029" s="18"/>
      <c r="D1029" s="18"/>
      <c r="E1029" s="18"/>
      <c r="F1029" s="20"/>
      <c r="G1029" s="18" t="s">
        <v>35</v>
      </c>
      <c r="H1029" s="23"/>
      <c r="I1029" s="16"/>
    </row>
    <row r="1030" spans="1:9" ht="13.8" customHeight="1" thickBot="1" x14ac:dyDescent="0.35">
      <c r="A1030" s="334"/>
      <c r="B1030" s="321"/>
      <c r="C1030" s="18"/>
      <c r="D1030" s="18"/>
      <c r="E1030" s="18"/>
      <c r="F1030" s="20"/>
      <c r="G1030" s="18" t="s">
        <v>100</v>
      </c>
      <c r="H1030" s="23"/>
      <c r="I1030" s="16"/>
    </row>
    <row r="1031" spans="1:9" ht="13.2" customHeight="1" thickBot="1" x14ac:dyDescent="0.35">
      <c r="A1031" s="334"/>
      <c r="B1031" s="321"/>
      <c r="C1031" s="18"/>
      <c r="D1031" s="18"/>
      <c r="E1031" s="18"/>
      <c r="F1031" s="20"/>
      <c r="G1031" s="18" t="s">
        <v>347</v>
      </c>
      <c r="H1031" s="23"/>
      <c r="I1031" s="16"/>
    </row>
    <row r="1032" spans="1:9" ht="15" thickBot="1" x14ac:dyDescent="0.35">
      <c r="A1032" s="334"/>
      <c r="B1032" s="321"/>
      <c r="C1032" s="18"/>
      <c r="D1032" s="18"/>
      <c r="E1032" s="18"/>
      <c r="F1032" s="20"/>
      <c r="G1032" s="18" t="s">
        <v>36</v>
      </c>
      <c r="H1032" s="24"/>
      <c r="I1032" s="16"/>
    </row>
    <row r="1033" spans="1:9" ht="15" thickBot="1" x14ac:dyDescent="0.35">
      <c r="A1033" s="335"/>
      <c r="B1033" s="322"/>
      <c r="C1033" s="10">
        <f t="shared" ref="C1033" si="221">SUM(C1028:C1032)</f>
        <v>0</v>
      </c>
      <c r="D1033" s="10">
        <f t="shared" ref="D1033" si="222">SUM(D1028:D1032)</f>
        <v>0</v>
      </c>
      <c r="E1033" s="10">
        <f>SUM(E1028:E1032)</f>
        <v>0</v>
      </c>
      <c r="F1033" s="19"/>
      <c r="G1033" s="10" t="s">
        <v>38</v>
      </c>
      <c r="H1033" s="24"/>
      <c r="I1033" s="16"/>
    </row>
    <row r="1034" spans="1:9" ht="15" customHeight="1" thickBot="1" x14ac:dyDescent="0.35">
      <c r="A1034" s="333" t="s">
        <v>241</v>
      </c>
      <c r="B1034" s="320" t="s">
        <v>362</v>
      </c>
      <c r="C1034" s="235">
        <v>35.1</v>
      </c>
      <c r="D1034" s="67">
        <v>53</v>
      </c>
      <c r="E1034" s="67">
        <v>55</v>
      </c>
      <c r="F1034" s="20"/>
      <c r="G1034" s="226" t="s">
        <v>33</v>
      </c>
      <c r="H1034" s="23">
        <v>288724610</v>
      </c>
      <c r="I1034" s="16" t="s">
        <v>254</v>
      </c>
    </row>
    <row r="1035" spans="1:9" ht="15" thickBot="1" x14ac:dyDescent="0.35">
      <c r="A1035" s="334"/>
      <c r="B1035" s="321"/>
      <c r="C1035" s="67"/>
      <c r="D1035" s="67"/>
      <c r="E1035" s="67"/>
      <c r="F1035" s="20"/>
      <c r="G1035" s="18" t="s">
        <v>35</v>
      </c>
      <c r="H1035" s="23"/>
      <c r="I1035" s="16"/>
    </row>
    <row r="1036" spans="1:9" ht="15" thickBot="1" x14ac:dyDescent="0.35">
      <c r="A1036" s="334"/>
      <c r="B1036" s="321"/>
      <c r="C1036" s="67"/>
      <c r="D1036" s="67"/>
      <c r="E1036" s="67"/>
      <c r="F1036" s="20"/>
      <c r="G1036" s="18" t="s">
        <v>100</v>
      </c>
      <c r="H1036" s="23"/>
      <c r="I1036" s="16"/>
    </row>
    <row r="1037" spans="1:9" ht="15" thickBot="1" x14ac:dyDescent="0.35">
      <c r="A1037" s="334"/>
      <c r="B1037" s="321"/>
      <c r="C1037" s="67"/>
      <c r="D1037" s="67"/>
      <c r="E1037" s="67"/>
      <c r="F1037" s="20"/>
      <c r="G1037" s="18" t="s">
        <v>347</v>
      </c>
      <c r="H1037" s="23"/>
      <c r="I1037" s="16"/>
    </row>
    <row r="1038" spans="1:9" ht="15" thickBot="1" x14ac:dyDescent="0.35">
      <c r="A1038" s="334"/>
      <c r="B1038" s="321"/>
      <c r="C1038" s="67"/>
      <c r="D1038" s="67"/>
      <c r="E1038" s="67"/>
      <c r="F1038" s="20"/>
      <c r="G1038" s="18" t="s">
        <v>36</v>
      </c>
      <c r="H1038" s="24"/>
      <c r="I1038" s="16"/>
    </row>
    <row r="1039" spans="1:9" ht="15" customHeight="1" thickBot="1" x14ac:dyDescent="0.35">
      <c r="A1039" s="335"/>
      <c r="B1039" s="322"/>
      <c r="C1039" s="68">
        <f t="shared" ref="C1039" si="223">SUM(C1034:C1038)</f>
        <v>35.1</v>
      </c>
      <c r="D1039" s="68">
        <f t="shared" ref="D1039" si="224">SUM(D1034:D1038)</f>
        <v>53</v>
      </c>
      <c r="E1039" s="68">
        <f>SUM(E1034:E1038)</f>
        <v>55</v>
      </c>
      <c r="F1039" s="19"/>
      <c r="G1039" s="10" t="s">
        <v>38</v>
      </c>
      <c r="H1039" s="24"/>
      <c r="I1039" s="16"/>
    </row>
    <row r="1040" spans="1:9" ht="27" thickBot="1" x14ac:dyDescent="0.35">
      <c r="A1040" s="27" t="s">
        <v>106</v>
      </c>
      <c r="B1040" s="28" t="s">
        <v>359</v>
      </c>
      <c r="C1040" s="29"/>
      <c r="D1040" s="29"/>
      <c r="E1040" s="29"/>
      <c r="F1040" s="30" t="s">
        <v>175</v>
      </c>
      <c r="G1040" s="28"/>
      <c r="H1040" s="29"/>
      <c r="I1040" s="29"/>
    </row>
    <row r="1041" spans="1:9" ht="27" thickBot="1" x14ac:dyDescent="0.35">
      <c r="A1041" s="31" t="s">
        <v>244</v>
      </c>
      <c r="B1041" s="32" t="s">
        <v>363</v>
      </c>
      <c r="C1041" s="33"/>
      <c r="D1041" s="33"/>
      <c r="E1041" s="33"/>
      <c r="F1041" s="34" t="s">
        <v>186</v>
      </c>
      <c r="G1041" s="32"/>
      <c r="H1041" s="33"/>
      <c r="I1041" s="33"/>
    </row>
    <row r="1042" spans="1:9" ht="15" thickBot="1" x14ac:dyDescent="0.35">
      <c r="A1042" s="333" t="s">
        <v>247</v>
      </c>
      <c r="B1042" s="320" t="s">
        <v>364</v>
      </c>
      <c r="C1042" s="226">
        <v>16.399999999999999</v>
      </c>
      <c r="D1042" s="67">
        <v>118</v>
      </c>
      <c r="E1042" s="67">
        <v>120</v>
      </c>
      <c r="F1042" s="20"/>
      <c r="G1042" s="226" t="s">
        <v>33</v>
      </c>
      <c r="H1042" s="23">
        <v>288724610</v>
      </c>
      <c r="I1042" s="16" t="s">
        <v>254</v>
      </c>
    </row>
    <row r="1043" spans="1:9" ht="15" thickBot="1" x14ac:dyDescent="0.35">
      <c r="A1043" s="334"/>
      <c r="B1043" s="321"/>
      <c r="C1043" s="18"/>
      <c r="D1043" s="67"/>
      <c r="E1043" s="67"/>
      <c r="F1043" s="20"/>
      <c r="G1043" s="18" t="s">
        <v>35</v>
      </c>
      <c r="H1043" s="23"/>
      <c r="I1043" s="16"/>
    </row>
    <row r="1044" spans="1:9" ht="15" thickBot="1" x14ac:dyDescent="0.35">
      <c r="A1044" s="334"/>
      <c r="B1044" s="321"/>
      <c r="C1044" s="18"/>
      <c r="D1044" s="67"/>
      <c r="E1044" s="67"/>
      <c r="F1044" s="20"/>
      <c r="G1044" s="18" t="s">
        <v>100</v>
      </c>
      <c r="H1044" s="23"/>
      <c r="I1044" s="16"/>
    </row>
    <row r="1045" spans="1:9" ht="15" customHeight="1" thickBot="1" x14ac:dyDescent="0.35">
      <c r="A1045" s="334"/>
      <c r="B1045" s="321"/>
      <c r="C1045" s="18"/>
      <c r="D1045" s="67"/>
      <c r="E1045" s="67"/>
      <c r="F1045" s="20"/>
      <c r="G1045" s="18" t="s">
        <v>347</v>
      </c>
      <c r="H1045" s="23"/>
      <c r="I1045" s="16"/>
    </row>
    <row r="1046" spans="1:9" ht="15" thickBot="1" x14ac:dyDescent="0.35">
      <c r="A1046" s="334"/>
      <c r="B1046" s="321"/>
      <c r="C1046" s="18"/>
      <c r="D1046" s="67"/>
      <c r="E1046" s="67"/>
      <c r="F1046" s="20"/>
      <c r="G1046" s="18" t="s">
        <v>36</v>
      </c>
      <c r="H1046" s="24"/>
      <c r="I1046" s="16"/>
    </row>
    <row r="1047" spans="1:9" ht="15" thickBot="1" x14ac:dyDescent="0.35">
      <c r="A1047" s="335"/>
      <c r="B1047" s="322"/>
      <c r="C1047" s="10">
        <f t="shared" ref="C1047" si="225">SUM(C1042:C1046)</f>
        <v>16.399999999999999</v>
      </c>
      <c r="D1047" s="68">
        <f t="shared" ref="D1047" si="226">SUM(D1042:D1046)</f>
        <v>118</v>
      </c>
      <c r="E1047" s="68">
        <f>SUM(E1042:E1046)</f>
        <v>120</v>
      </c>
      <c r="F1047" s="19"/>
      <c r="G1047" s="10" t="s">
        <v>38</v>
      </c>
      <c r="H1047" s="24"/>
      <c r="I1047" s="16"/>
    </row>
    <row r="1048" spans="1:9" ht="15" thickBot="1" x14ac:dyDescent="0.35">
      <c r="A1048" s="341" t="s">
        <v>249</v>
      </c>
      <c r="B1048" s="320" t="s">
        <v>365</v>
      </c>
      <c r="C1048" s="111">
        <v>4072</v>
      </c>
      <c r="D1048" s="67">
        <v>4275</v>
      </c>
      <c r="E1048" s="67">
        <v>4489</v>
      </c>
      <c r="F1048" s="20"/>
      <c r="G1048" s="18" t="s">
        <v>33</v>
      </c>
      <c r="H1048" s="23">
        <v>288724610</v>
      </c>
      <c r="I1048" s="16" t="s">
        <v>642</v>
      </c>
    </row>
    <row r="1049" spans="1:9" ht="15" thickBot="1" x14ac:dyDescent="0.35">
      <c r="A1049" s="342"/>
      <c r="B1049" s="321"/>
      <c r="C1049" s="67"/>
      <c r="D1049" s="67"/>
      <c r="E1049" s="67"/>
      <c r="F1049" s="20"/>
      <c r="G1049" s="18" t="s">
        <v>35</v>
      </c>
      <c r="H1049" s="23"/>
      <c r="I1049" s="16"/>
    </row>
    <row r="1050" spans="1:9" ht="15" thickBot="1" x14ac:dyDescent="0.35">
      <c r="A1050" s="342"/>
      <c r="B1050" s="321"/>
      <c r="C1050" s="67"/>
      <c r="D1050" s="67"/>
      <c r="E1050" s="67"/>
      <c r="F1050" s="20"/>
      <c r="G1050" s="18" t="s">
        <v>100</v>
      </c>
      <c r="H1050" s="23"/>
      <c r="I1050" s="16"/>
    </row>
    <row r="1051" spans="1:9" ht="15" customHeight="1" thickBot="1" x14ac:dyDescent="0.35">
      <c r="A1051" s="342"/>
      <c r="B1051" s="321"/>
      <c r="C1051" s="67"/>
      <c r="D1051" s="67"/>
      <c r="E1051" s="67"/>
      <c r="F1051" s="20"/>
      <c r="G1051" s="18" t="s">
        <v>347</v>
      </c>
      <c r="H1051" s="23"/>
      <c r="I1051" s="16"/>
    </row>
    <row r="1052" spans="1:9" ht="15" thickBot="1" x14ac:dyDescent="0.35">
      <c r="A1052" s="342"/>
      <c r="B1052" s="321"/>
      <c r="C1052" s="235">
        <v>8.5</v>
      </c>
      <c r="D1052" s="67"/>
      <c r="E1052" s="67"/>
      <c r="F1052" s="20"/>
      <c r="G1052" s="226" t="s">
        <v>36</v>
      </c>
      <c r="H1052" s="24"/>
      <c r="I1052" s="16"/>
    </row>
    <row r="1053" spans="1:9" ht="15" thickBot="1" x14ac:dyDescent="0.35">
      <c r="A1053" s="343"/>
      <c r="B1053" s="322"/>
      <c r="C1053" s="68">
        <f t="shared" ref="C1053" si="227">SUM(C1048:C1052)</f>
        <v>4080.5</v>
      </c>
      <c r="D1053" s="68">
        <f t="shared" ref="D1053" si="228">SUM(D1048:D1052)</f>
        <v>4275</v>
      </c>
      <c r="E1053" s="68">
        <f>SUM(E1048:E1052)</f>
        <v>4489</v>
      </c>
      <c r="F1053" s="19"/>
      <c r="G1053" s="10" t="s">
        <v>38</v>
      </c>
      <c r="H1053" s="24"/>
      <c r="I1053" s="16"/>
    </row>
    <row r="1054" spans="1:9" ht="15" customHeight="1" thickBot="1" x14ac:dyDescent="0.35">
      <c r="A1054" s="341" t="s">
        <v>250</v>
      </c>
      <c r="B1054" s="303" t="s">
        <v>366</v>
      </c>
      <c r="C1054" s="226">
        <v>1058.4000000000001</v>
      </c>
      <c r="D1054" s="111">
        <v>1166</v>
      </c>
      <c r="E1054" s="111">
        <v>1225</v>
      </c>
      <c r="F1054" s="53"/>
      <c r="G1054" s="226" t="s">
        <v>33</v>
      </c>
      <c r="H1054" s="103">
        <v>288724610</v>
      </c>
      <c r="I1054" s="156" t="s">
        <v>644</v>
      </c>
    </row>
    <row r="1055" spans="1:9" ht="15" thickBot="1" x14ac:dyDescent="0.35">
      <c r="A1055" s="342"/>
      <c r="B1055" s="304"/>
      <c r="C1055" s="102"/>
      <c r="D1055" s="111"/>
      <c r="E1055" s="111"/>
      <c r="F1055" s="53"/>
      <c r="G1055" s="102" t="s">
        <v>35</v>
      </c>
      <c r="H1055" s="103"/>
      <c r="I1055" s="156"/>
    </row>
    <row r="1056" spans="1:9" ht="15" thickBot="1" x14ac:dyDescent="0.35">
      <c r="A1056" s="342"/>
      <c r="B1056" s="304"/>
      <c r="C1056" s="102"/>
      <c r="D1056" s="111"/>
      <c r="E1056" s="111"/>
      <c r="F1056" s="53"/>
      <c r="G1056" s="102" t="s">
        <v>100</v>
      </c>
      <c r="H1056" s="103"/>
      <c r="I1056" s="156"/>
    </row>
    <row r="1057" spans="1:9" ht="15" customHeight="1" thickBot="1" x14ac:dyDescent="0.35">
      <c r="A1057" s="342"/>
      <c r="B1057" s="304"/>
      <c r="C1057" s="102"/>
      <c r="D1057" s="111"/>
      <c r="E1057" s="111"/>
      <c r="F1057" s="53"/>
      <c r="G1057" s="102" t="s">
        <v>347</v>
      </c>
      <c r="H1057" s="103"/>
      <c r="I1057" s="156"/>
    </row>
    <row r="1058" spans="1:9" ht="15" thickBot="1" x14ac:dyDescent="0.35">
      <c r="A1058" s="342"/>
      <c r="B1058" s="304"/>
      <c r="C1058" s="102"/>
      <c r="D1058" s="111"/>
      <c r="E1058" s="111"/>
      <c r="F1058" s="53"/>
      <c r="G1058" s="102" t="s">
        <v>36</v>
      </c>
      <c r="H1058" s="105"/>
      <c r="I1058" s="156"/>
    </row>
    <row r="1059" spans="1:9" ht="15" thickBot="1" x14ac:dyDescent="0.35">
      <c r="A1059" s="343"/>
      <c r="B1059" s="305"/>
      <c r="C1059" s="101">
        <f>SUM(C1054:C1058)</f>
        <v>1058.4000000000001</v>
      </c>
      <c r="D1059" s="100">
        <f>SUM(D1054:D1058)</f>
        <v>1166</v>
      </c>
      <c r="E1059" s="100">
        <f>SUM(E1054:E1058)</f>
        <v>1225</v>
      </c>
      <c r="F1059" s="104"/>
      <c r="G1059" s="101" t="s">
        <v>38</v>
      </c>
      <c r="H1059" s="105"/>
      <c r="I1059" s="156"/>
    </row>
    <row r="1060" spans="1:9" ht="15" customHeight="1" thickBot="1" x14ac:dyDescent="0.35">
      <c r="A1060" s="341" t="s">
        <v>252</v>
      </c>
      <c r="B1060" s="345" t="s">
        <v>689</v>
      </c>
      <c r="C1060" s="235">
        <v>100</v>
      </c>
      <c r="D1060" s="111"/>
      <c r="E1060" s="111"/>
      <c r="F1060" s="53"/>
      <c r="G1060" s="226" t="s">
        <v>33</v>
      </c>
      <c r="H1060" s="103">
        <v>288724610</v>
      </c>
      <c r="I1060" s="156" t="s">
        <v>254</v>
      </c>
    </row>
    <row r="1061" spans="1:9" ht="15" thickBot="1" x14ac:dyDescent="0.35">
      <c r="A1061" s="342"/>
      <c r="B1061" s="346"/>
      <c r="C1061" s="111"/>
      <c r="D1061" s="111"/>
      <c r="E1061" s="111"/>
      <c r="F1061" s="53"/>
      <c r="G1061" s="102" t="s">
        <v>35</v>
      </c>
      <c r="H1061" s="103"/>
      <c r="I1061" s="156"/>
    </row>
    <row r="1062" spans="1:9" ht="15" thickBot="1" x14ac:dyDescent="0.35">
      <c r="A1062" s="342"/>
      <c r="B1062" s="346"/>
      <c r="C1062" s="111"/>
      <c r="D1062" s="111"/>
      <c r="E1062" s="111"/>
      <c r="F1062" s="53"/>
      <c r="G1062" s="102" t="s">
        <v>100</v>
      </c>
      <c r="H1062" s="103"/>
      <c r="I1062" s="156"/>
    </row>
    <row r="1063" spans="1:9" ht="15" thickBot="1" x14ac:dyDescent="0.35">
      <c r="A1063" s="342"/>
      <c r="B1063" s="346"/>
      <c r="C1063" s="111"/>
      <c r="D1063" s="111"/>
      <c r="E1063" s="111"/>
      <c r="F1063" s="53"/>
      <c r="G1063" s="102" t="s">
        <v>347</v>
      </c>
      <c r="H1063" s="103"/>
      <c r="I1063" s="156"/>
    </row>
    <row r="1064" spans="1:9" ht="15" thickBot="1" x14ac:dyDescent="0.35">
      <c r="A1064" s="342"/>
      <c r="B1064" s="346"/>
      <c r="C1064" s="111"/>
      <c r="D1064" s="111"/>
      <c r="E1064" s="111"/>
      <c r="F1064" s="53"/>
      <c r="G1064" s="102" t="s">
        <v>36</v>
      </c>
      <c r="H1064" s="105"/>
      <c r="I1064" s="156"/>
    </row>
    <row r="1065" spans="1:9" ht="15" thickBot="1" x14ac:dyDescent="0.35">
      <c r="A1065" s="343"/>
      <c r="B1065" s="347"/>
      <c r="C1065" s="100">
        <f>SUM(C1060:C1064)</f>
        <v>100</v>
      </c>
      <c r="D1065" s="100">
        <f>SUM(D1060:D1064)</f>
        <v>0</v>
      </c>
      <c r="E1065" s="100">
        <f>SUM(E1060:E1064)</f>
        <v>0</v>
      </c>
      <c r="F1065" s="104"/>
      <c r="G1065" s="101" t="s">
        <v>38</v>
      </c>
      <c r="H1065" s="105"/>
      <c r="I1065" s="156"/>
    </row>
    <row r="1066" spans="1:9" ht="15" thickBot="1" x14ac:dyDescent="0.35">
      <c r="A1066" s="27" t="s">
        <v>124</v>
      </c>
      <c r="B1066" s="93" t="s">
        <v>367</v>
      </c>
      <c r="C1066" s="94"/>
      <c r="D1066" s="94"/>
      <c r="E1066" s="94"/>
      <c r="F1066" s="95" t="s">
        <v>192</v>
      </c>
      <c r="G1066" s="93"/>
      <c r="H1066" s="94"/>
      <c r="I1066" s="94"/>
    </row>
    <row r="1067" spans="1:9" ht="27" thickBot="1" x14ac:dyDescent="0.35">
      <c r="A1067" s="31" t="s">
        <v>125</v>
      </c>
      <c r="B1067" s="97" t="s">
        <v>238</v>
      </c>
      <c r="C1067" s="98"/>
      <c r="D1067" s="98"/>
      <c r="E1067" s="98"/>
      <c r="F1067" s="99" t="s">
        <v>194</v>
      </c>
      <c r="G1067" s="97"/>
      <c r="H1067" s="98"/>
      <c r="I1067" s="98"/>
    </row>
    <row r="1068" spans="1:9" ht="15" customHeight="1" thickBot="1" x14ac:dyDescent="0.35">
      <c r="A1068" s="341" t="s">
        <v>126</v>
      </c>
      <c r="B1068" s="303" t="s">
        <v>200</v>
      </c>
      <c r="C1068" s="235">
        <v>1989.8</v>
      </c>
      <c r="D1068" s="111">
        <v>2330</v>
      </c>
      <c r="E1068" s="111">
        <v>2446</v>
      </c>
      <c r="F1068" s="53"/>
      <c r="G1068" s="226" t="s">
        <v>33</v>
      </c>
      <c r="H1068" s="103">
        <v>288724610</v>
      </c>
      <c r="I1068" s="156" t="s">
        <v>642</v>
      </c>
    </row>
    <row r="1069" spans="1:9" ht="15" thickBot="1" x14ac:dyDescent="0.35">
      <c r="A1069" s="342"/>
      <c r="B1069" s="304"/>
      <c r="C1069" s="111"/>
      <c r="D1069" s="111"/>
      <c r="E1069" s="111"/>
      <c r="F1069" s="53"/>
      <c r="G1069" s="102" t="s">
        <v>35</v>
      </c>
      <c r="H1069" s="103"/>
      <c r="I1069" s="156"/>
    </row>
    <row r="1070" spans="1:9" ht="15" thickBot="1" x14ac:dyDescent="0.35">
      <c r="A1070" s="342"/>
      <c r="B1070" s="304"/>
      <c r="C1070" s="235">
        <v>517.6</v>
      </c>
      <c r="D1070" s="111"/>
      <c r="E1070" s="111"/>
      <c r="F1070" s="53"/>
      <c r="G1070" s="226" t="s">
        <v>100</v>
      </c>
      <c r="H1070" s="103"/>
      <c r="I1070" s="156"/>
    </row>
    <row r="1071" spans="1:9" ht="15" thickBot="1" x14ac:dyDescent="0.35">
      <c r="A1071" s="342"/>
      <c r="B1071" s="304"/>
      <c r="C1071" s="235">
        <v>3901.8</v>
      </c>
      <c r="D1071" s="111">
        <v>3560</v>
      </c>
      <c r="E1071" s="111">
        <v>3738</v>
      </c>
      <c r="F1071" s="53"/>
      <c r="G1071" s="226" t="s">
        <v>347</v>
      </c>
      <c r="H1071" s="103"/>
      <c r="I1071" s="156"/>
    </row>
    <row r="1072" spans="1:9" ht="15" thickBot="1" x14ac:dyDescent="0.35">
      <c r="A1072" s="342"/>
      <c r="B1072" s="304"/>
      <c r="C1072" s="111">
        <v>360.8</v>
      </c>
      <c r="D1072" s="111"/>
      <c r="E1072" s="111"/>
      <c r="F1072" s="53"/>
      <c r="G1072" s="102" t="s">
        <v>36</v>
      </c>
      <c r="H1072" s="105"/>
      <c r="I1072" s="156"/>
    </row>
    <row r="1073" spans="1:9" ht="15" thickBot="1" x14ac:dyDescent="0.35">
      <c r="A1073" s="343"/>
      <c r="B1073" s="305"/>
      <c r="C1073" s="100">
        <f t="shared" ref="C1073" si="229">SUM(C1068:C1072)</f>
        <v>6770.0000000000009</v>
      </c>
      <c r="D1073" s="100">
        <f t="shared" ref="D1073" si="230">SUM(D1068:D1072)</f>
        <v>5890</v>
      </c>
      <c r="E1073" s="100">
        <f>SUM(E1068:E1072)</f>
        <v>6184</v>
      </c>
      <c r="F1073" s="104"/>
      <c r="G1073" s="101" t="s">
        <v>38</v>
      </c>
      <c r="H1073" s="105"/>
      <c r="I1073" s="156"/>
    </row>
    <row r="1074" spans="1:9" ht="15" customHeight="1" thickBot="1" x14ac:dyDescent="0.35">
      <c r="A1074" s="333" t="s">
        <v>133</v>
      </c>
      <c r="B1074" s="320" t="s">
        <v>372</v>
      </c>
      <c r="C1074" s="18">
        <v>1315.3</v>
      </c>
      <c r="D1074" s="67">
        <v>1381</v>
      </c>
      <c r="E1074" s="67">
        <v>1450</v>
      </c>
      <c r="F1074" s="20"/>
      <c r="G1074" s="18" t="s">
        <v>33</v>
      </c>
      <c r="H1074" s="23">
        <v>288724610</v>
      </c>
      <c r="I1074" s="16" t="s">
        <v>254</v>
      </c>
    </row>
    <row r="1075" spans="1:9" ht="15" thickBot="1" x14ac:dyDescent="0.35">
      <c r="A1075" s="334"/>
      <c r="B1075" s="321"/>
      <c r="C1075" s="18"/>
      <c r="D1075" s="67"/>
      <c r="E1075" s="67"/>
      <c r="F1075" s="20"/>
      <c r="G1075" s="18" t="s">
        <v>35</v>
      </c>
      <c r="H1075" s="23"/>
      <c r="I1075" s="16"/>
    </row>
    <row r="1076" spans="1:9" ht="15" thickBot="1" x14ac:dyDescent="0.35">
      <c r="A1076" s="334"/>
      <c r="B1076" s="321"/>
      <c r="C1076" s="18"/>
      <c r="D1076" s="67"/>
      <c r="E1076" s="67"/>
      <c r="F1076" s="20"/>
      <c r="G1076" s="18" t="s">
        <v>100</v>
      </c>
      <c r="H1076" s="23"/>
      <c r="I1076" s="16"/>
    </row>
    <row r="1077" spans="1:9" ht="15" thickBot="1" x14ac:dyDescent="0.35">
      <c r="A1077" s="334"/>
      <c r="B1077" s="321"/>
      <c r="C1077" s="18"/>
      <c r="D1077" s="67"/>
      <c r="E1077" s="67"/>
      <c r="F1077" s="20"/>
      <c r="G1077" s="18" t="s">
        <v>347</v>
      </c>
      <c r="H1077" s="23"/>
      <c r="I1077" s="16"/>
    </row>
    <row r="1078" spans="1:9" ht="15" thickBot="1" x14ac:dyDescent="0.35">
      <c r="A1078" s="334"/>
      <c r="B1078" s="321"/>
      <c r="C1078" s="18"/>
      <c r="D1078" s="67"/>
      <c r="E1078" s="67"/>
      <c r="F1078" s="20"/>
      <c r="G1078" s="18" t="s">
        <v>36</v>
      </c>
      <c r="H1078" s="24"/>
      <c r="I1078" s="16"/>
    </row>
    <row r="1079" spans="1:9" ht="15" thickBot="1" x14ac:dyDescent="0.35">
      <c r="A1079" s="335"/>
      <c r="B1079" s="322"/>
      <c r="C1079" s="10">
        <f t="shared" ref="C1079" si="231">SUM(C1074:C1078)</f>
        <v>1315.3</v>
      </c>
      <c r="D1079" s="68">
        <f t="shared" ref="D1079" si="232">SUM(D1074:D1078)</f>
        <v>1381</v>
      </c>
      <c r="E1079" s="68">
        <f>SUM(E1074:E1078)</f>
        <v>1450</v>
      </c>
      <c r="F1079" s="19"/>
      <c r="G1079" s="10" t="s">
        <v>38</v>
      </c>
      <c r="H1079" s="24"/>
      <c r="I1079" s="16"/>
    </row>
    <row r="1080" spans="1:9" ht="15" thickBot="1" x14ac:dyDescent="0.35">
      <c r="A1080" s="333" t="s">
        <v>368</v>
      </c>
      <c r="B1080" s="320" t="s">
        <v>373</v>
      </c>
      <c r="C1080" s="67">
        <v>10</v>
      </c>
      <c r="D1080" s="67">
        <v>11</v>
      </c>
      <c r="E1080" s="67">
        <v>12</v>
      </c>
      <c r="F1080" s="20"/>
      <c r="G1080" s="18" t="s">
        <v>33</v>
      </c>
      <c r="H1080" s="23">
        <v>288724610</v>
      </c>
      <c r="I1080" s="16" t="s">
        <v>254</v>
      </c>
    </row>
    <row r="1081" spans="1:9" ht="15" thickBot="1" x14ac:dyDescent="0.35">
      <c r="A1081" s="334"/>
      <c r="B1081" s="321"/>
      <c r="C1081" s="67"/>
      <c r="D1081" s="67"/>
      <c r="E1081" s="67"/>
      <c r="F1081" s="20"/>
      <c r="G1081" s="18" t="s">
        <v>35</v>
      </c>
      <c r="H1081" s="23"/>
      <c r="I1081" s="16"/>
    </row>
    <row r="1082" spans="1:9" ht="15" thickBot="1" x14ac:dyDescent="0.35">
      <c r="A1082" s="334"/>
      <c r="B1082" s="321"/>
      <c r="C1082" s="67"/>
      <c r="D1082" s="67"/>
      <c r="E1082" s="67"/>
      <c r="F1082" s="20"/>
      <c r="G1082" s="18" t="s">
        <v>100</v>
      </c>
      <c r="H1082" s="23"/>
      <c r="I1082" s="16"/>
    </row>
    <row r="1083" spans="1:9" ht="15" thickBot="1" x14ac:dyDescent="0.35">
      <c r="A1083" s="334"/>
      <c r="B1083" s="321"/>
      <c r="C1083" s="67"/>
      <c r="D1083" s="67"/>
      <c r="E1083" s="67"/>
      <c r="F1083" s="20"/>
      <c r="G1083" s="18" t="s">
        <v>347</v>
      </c>
      <c r="H1083" s="23"/>
      <c r="I1083" s="16"/>
    </row>
    <row r="1084" spans="1:9" ht="15" thickBot="1" x14ac:dyDescent="0.35">
      <c r="A1084" s="334"/>
      <c r="B1084" s="321"/>
      <c r="C1084" s="67"/>
      <c r="D1084" s="67"/>
      <c r="E1084" s="67"/>
      <c r="F1084" s="20"/>
      <c r="G1084" s="18" t="s">
        <v>36</v>
      </c>
      <c r="H1084" s="24"/>
      <c r="I1084" s="16"/>
    </row>
    <row r="1085" spans="1:9" ht="15" thickBot="1" x14ac:dyDescent="0.35">
      <c r="A1085" s="335"/>
      <c r="B1085" s="322"/>
      <c r="C1085" s="68">
        <f t="shared" ref="C1085" si="233">SUM(C1080:C1084)</f>
        <v>10</v>
      </c>
      <c r="D1085" s="68">
        <f t="shared" ref="D1085" si="234">SUM(D1080:D1084)</f>
        <v>11</v>
      </c>
      <c r="E1085" s="68">
        <f>SUM(E1080:E1084)</f>
        <v>12</v>
      </c>
      <c r="F1085" s="19"/>
      <c r="G1085" s="10" t="s">
        <v>38</v>
      </c>
      <c r="H1085" s="24"/>
      <c r="I1085" s="16"/>
    </row>
    <row r="1086" spans="1:9" ht="15" customHeight="1" thickBot="1" x14ac:dyDescent="0.35">
      <c r="A1086" s="333" t="s">
        <v>369</v>
      </c>
      <c r="B1086" s="320" t="s">
        <v>374</v>
      </c>
      <c r="C1086" s="67">
        <v>40</v>
      </c>
      <c r="D1086" s="67">
        <v>42</v>
      </c>
      <c r="E1086" s="67">
        <v>44</v>
      </c>
      <c r="F1086" s="20"/>
      <c r="G1086" s="18" t="s">
        <v>33</v>
      </c>
      <c r="H1086" s="23">
        <v>288724610</v>
      </c>
      <c r="I1086" s="16" t="s">
        <v>643</v>
      </c>
    </row>
    <row r="1087" spans="1:9" ht="15" thickBot="1" x14ac:dyDescent="0.35">
      <c r="A1087" s="334"/>
      <c r="B1087" s="321"/>
      <c r="C1087" s="67"/>
      <c r="D1087" s="67"/>
      <c r="E1087" s="67"/>
      <c r="F1087" s="20"/>
      <c r="G1087" s="18" t="s">
        <v>35</v>
      </c>
      <c r="H1087" s="23"/>
      <c r="I1087" s="16"/>
    </row>
    <row r="1088" spans="1:9" ht="15" thickBot="1" x14ac:dyDescent="0.35">
      <c r="A1088" s="334"/>
      <c r="B1088" s="321"/>
      <c r="C1088" s="67"/>
      <c r="D1088" s="67"/>
      <c r="E1088" s="67"/>
      <c r="F1088" s="20"/>
      <c r="G1088" s="18" t="s">
        <v>100</v>
      </c>
      <c r="H1088" s="23"/>
      <c r="I1088" s="16"/>
    </row>
    <row r="1089" spans="1:9" ht="15" thickBot="1" x14ac:dyDescent="0.35">
      <c r="A1089" s="334"/>
      <c r="B1089" s="321"/>
      <c r="C1089" s="67">
        <v>60</v>
      </c>
      <c r="D1089" s="67">
        <v>63</v>
      </c>
      <c r="E1089" s="67">
        <v>66</v>
      </c>
      <c r="F1089" s="20"/>
      <c r="G1089" s="18" t="s">
        <v>347</v>
      </c>
      <c r="H1089" s="23"/>
      <c r="I1089" s="16"/>
    </row>
    <row r="1090" spans="1:9" ht="15" thickBot="1" x14ac:dyDescent="0.35">
      <c r="A1090" s="334"/>
      <c r="B1090" s="321"/>
      <c r="C1090" s="67"/>
      <c r="D1090" s="67"/>
      <c r="E1090" s="67"/>
      <c r="F1090" s="20"/>
      <c r="G1090" s="18" t="s">
        <v>36</v>
      </c>
      <c r="H1090" s="24"/>
      <c r="I1090" s="16"/>
    </row>
    <row r="1091" spans="1:9" ht="15" thickBot="1" x14ac:dyDescent="0.35">
      <c r="A1091" s="335"/>
      <c r="B1091" s="322"/>
      <c r="C1091" s="68">
        <f t="shared" ref="C1091" si="235">SUM(C1086:C1090)</f>
        <v>100</v>
      </c>
      <c r="D1091" s="68">
        <f t="shared" ref="D1091" si="236">SUM(D1086:D1090)</f>
        <v>105</v>
      </c>
      <c r="E1091" s="68">
        <f>SUM(E1086:E1090)</f>
        <v>110</v>
      </c>
      <c r="F1091" s="19"/>
      <c r="G1091" s="10" t="s">
        <v>38</v>
      </c>
      <c r="H1091" s="24"/>
      <c r="I1091" s="16"/>
    </row>
    <row r="1092" spans="1:9" ht="15" customHeight="1" thickBot="1" x14ac:dyDescent="0.35">
      <c r="A1092" s="341" t="s">
        <v>370</v>
      </c>
      <c r="B1092" s="303" t="s">
        <v>375</v>
      </c>
      <c r="C1092" s="111">
        <v>124</v>
      </c>
      <c r="D1092" s="111">
        <v>130</v>
      </c>
      <c r="E1092" s="111">
        <v>137</v>
      </c>
      <c r="F1092" s="53"/>
      <c r="G1092" s="102" t="s">
        <v>33</v>
      </c>
      <c r="H1092" s="103">
        <v>288724610</v>
      </c>
      <c r="I1092" s="156" t="s">
        <v>254</v>
      </c>
    </row>
    <row r="1093" spans="1:9" ht="15" thickBot="1" x14ac:dyDescent="0.35">
      <c r="A1093" s="342"/>
      <c r="B1093" s="304"/>
      <c r="C1093" s="111"/>
      <c r="D1093" s="111"/>
      <c r="E1093" s="111"/>
      <c r="F1093" s="53"/>
      <c r="G1093" s="102" t="s">
        <v>35</v>
      </c>
      <c r="H1093" s="103"/>
      <c r="I1093" s="156"/>
    </row>
    <row r="1094" spans="1:9" ht="15" thickBot="1" x14ac:dyDescent="0.35">
      <c r="A1094" s="342"/>
      <c r="B1094" s="304"/>
      <c r="C1094" s="111"/>
      <c r="D1094" s="111"/>
      <c r="E1094" s="111"/>
      <c r="F1094" s="53"/>
      <c r="G1094" s="102" t="s">
        <v>100</v>
      </c>
      <c r="H1094" s="103"/>
      <c r="I1094" s="156"/>
    </row>
    <row r="1095" spans="1:9" ht="15" customHeight="1" thickBot="1" x14ac:dyDescent="0.35">
      <c r="A1095" s="342"/>
      <c r="B1095" s="304"/>
      <c r="C1095" s="111">
        <v>150</v>
      </c>
      <c r="D1095" s="111">
        <v>420</v>
      </c>
      <c r="E1095" s="111">
        <v>440</v>
      </c>
      <c r="F1095" s="53"/>
      <c r="G1095" s="102" t="s">
        <v>347</v>
      </c>
      <c r="H1095" s="103"/>
      <c r="I1095" s="156"/>
    </row>
    <row r="1096" spans="1:9" ht="15" thickBot="1" x14ac:dyDescent="0.35">
      <c r="A1096" s="342"/>
      <c r="B1096" s="304"/>
      <c r="C1096" s="111"/>
      <c r="D1096" s="111"/>
      <c r="E1096" s="111"/>
      <c r="F1096" s="53"/>
      <c r="G1096" s="102" t="s">
        <v>36</v>
      </c>
      <c r="H1096" s="105"/>
      <c r="I1096" s="156"/>
    </row>
    <row r="1097" spans="1:9" ht="21.6" customHeight="1" thickBot="1" x14ac:dyDescent="0.35">
      <c r="A1097" s="343"/>
      <c r="B1097" s="305"/>
      <c r="C1097" s="100">
        <f t="shared" ref="C1097" si="237">SUM(C1092:C1096)</f>
        <v>274</v>
      </c>
      <c r="D1097" s="100">
        <f t="shared" ref="D1097" si="238">SUM(D1092:D1096)</f>
        <v>550</v>
      </c>
      <c r="E1097" s="100">
        <f>SUM(E1092:E1096)</f>
        <v>577</v>
      </c>
      <c r="F1097" s="104"/>
      <c r="G1097" s="101" t="s">
        <v>38</v>
      </c>
      <c r="H1097" s="105"/>
      <c r="I1097" s="156"/>
    </row>
    <row r="1098" spans="1:9" ht="15" customHeight="1" thickBot="1" x14ac:dyDescent="0.35">
      <c r="A1098" s="333" t="s">
        <v>371</v>
      </c>
      <c r="B1098" s="320" t="s">
        <v>376</v>
      </c>
      <c r="C1098" s="67">
        <v>625</v>
      </c>
      <c r="D1098" s="67">
        <v>650</v>
      </c>
      <c r="E1098" s="67">
        <v>685</v>
      </c>
      <c r="F1098" s="20"/>
      <c r="G1098" s="18" t="s">
        <v>33</v>
      </c>
      <c r="H1098" s="23">
        <v>288724610</v>
      </c>
      <c r="I1098" s="16" t="s">
        <v>254</v>
      </c>
    </row>
    <row r="1099" spans="1:9" ht="15" thickBot="1" x14ac:dyDescent="0.35">
      <c r="A1099" s="334"/>
      <c r="B1099" s="321"/>
      <c r="C1099" s="67"/>
      <c r="D1099" s="67"/>
      <c r="E1099" s="67"/>
      <c r="F1099" s="20"/>
      <c r="G1099" s="18" t="s">
        <v>35</v>
      </c>
      <c r="H1099" s="23"/>
      <c r="I1099" s="16"/>
    </row>
    <row r="1100" spans="1:9" ht="15" thickBot="1" x14ac:dyDescent="0.35">
      <c r="A1100" s="334"/>
      <c r="B1100" s="321"/>
      <c r="C1100" s="67"/>
      <c r="D1100" s="67"/>
      <c r="E1100" s="67"/>
      <c r="F1100" s="20"/>
      <c r="G1100" s="18" t="s">
        <v>100</v>
      </c>
      <c r="H1100" s="23"/>
      <c r="I1100" s="16"/>
    </row>
    <row r="1101" spans="1:9" ht="15" thickBot="1" x14ac:dyDescent="0.35">
      <c r="A1101" s="334"/>
      <c r="B1101" s="321"/>
      <c r="C1101" s="67"/>
      <c r="D1101" s="67"/>
      <c r="E1101" s="67"/>
      <c r="F1101" s="20"/>
      <c r="G1101" s="18" t="s">
        <v>347</v>
      </c>
      <c r="H1101" s="23"/>
      <c r="I1101" s="16"/>
    </row>
    <row r="1102" spans="1:9" ht="15" thickBot="1" x14ac:dyDescent="0.35">
      <c r="A1102" s="334"/>
      <c r="B1102" s="321"/>
      <c r="C1102" s="67"/>
      <c r="D1102" s="67"/>
      <c r="E1102" s="67"/>
      <c r="F1102" s="20"/>
      <c r="G1102" s="18" t="s">
        <v>36</v>
      </c>
      <c r="H1102" s="24"/>
      <c r="I1102" s="16"/>
    </row>
    <row r="1103" spans="1:9" ht="15" thickBot="1" x14ac:dyDescent="0.35">
      <c r="A1103" s="335"/>
      <c r="B1103" s="322"/>
      <c r="C1103" s="68">
        <f t="shared" ref="C1103" si="239">SUM(C1098:C1102)</f>
        <v>625</v>
      </c>
      <c r="D1103" s="68">
        <f t="shared" ref="D1103" si="240">SUM(D1098:D1102)</f>
        <v>650</v>
      </c>
      <c r="E1103" s="68">
        <f>SUM(E1098:E1102)</f>
        <v>685</v>
      </c>
      <c r="F1103" s="19"/>
      <c r="G1103" s="10" t="s">
        <v>38</v>
      </c>
      <c r="H1103" s="24"/>
      <c r="I1103" s="16"/>
    </row>
    <row r="1104" spans="1:9" ht="15" thickBot="1" x14ac:dyDescent="0.35">
      <c r="A1104" s="27" t="s">
        <v>124</v>
      </c>
      <c r="B1104" s="28" t="s">
        <v>367</v>
      </c>
      <c r="C1104" s="29"/>
      <c r="D1104" s="29"/>
      <c r="E1104" s="29"/>
      <c r="F1104" s="30" t="s">
        <v>192</v>
      </c>
      <c r="G1104" s="28"/>
      <c r="H1104" s="29"/>
      <c r="I1104" s="29"/>
    </row>
    <row r="1105" spans="1:9" ht="40.200000000000003" thickBot="1" x14ac:dyDescent="0.35">
      <c r="A1105" s="31" t="s">
        <v>137</v>
      </c>
      <c r="B1105" s="32" t="s">
        <v>377</v>
      </c>
      <c r="C1105" s="33"/>
      <c r="D1105" s="33"/>
      <c r="E1105" s="33"/>
      <c r="F1105" s="34"/>
      <c r="G1105" s="32"/>
      <c r="H1105" s="33"/>
      <c r="I1105" s="33"/>
    </row>
    <row r="1106" spans="1:9" ht="15" customHeight="1" thickBot="1" x14ac:dyDescent="0.35">
      <c r="A1106" s="333" t="s">
        <v>140</v>
      </c>
      <c r="B1106" s="320" t="s">
        <v>380</v>
      </c>
      <c r="C1106" s="67">
        <v>220</v>
      </c>
      <c r="D1106" s="67">
        <v>230</v>
      </c>
      <c r="E1106" s="67">
        <v>240</v>
      </c>
      <c r="F1106" s="20"/>
      <c r="G1106" s="18" t="s">
        <v>33</v>
      </c>
      <c r="H1106" s="23">
        <v>288724610</v>
      </c>
      <c r="I1106" s="16" t="s">
        <v>643</v>
      </c>
    </row>
    <row r="1107" spans="1:9" ht="15" customHeight="1" thickBot="1" x14ac:dyDescent="0.35">
      <c r="A1107" s="334"/>
      <c r="B1107" s="321"/>
      <c r="C1107" s="67"/>
      <c r="D1107" s="67"/>
      <c r="E1107" s="67"/>
      <c r="F1107" s="20"/>
      <c r="G1107" s="18" t="s">
        <v>35</v>
      </c>
      <c r="H1107" s="23"/>
      <c r="I1107" s="16"/>
    </row>
    <row r="1108" spans="1:9" ht="15" thickBot="1" x14ac:dyDescent="0.35">
      <c r="A1108" s="334"/>
      <c r="B1108" s="321"/>
      <c r="C1108" s="67"/>
      <c r="D1108" s="67"/>
      <c r="E1108" s="67"/>
      <c r="F1108" s="20"/>
      <c r="G1108" s="18" t="s">
        <v>100</v>
      </c>
      <c r="H1108" s="23"/>
      <c r="I1108" s="16"/>
    </row>
    <row r="1109" spans="1:9" ht="15" thickBot="1" x14ac:dyDescent="0.35">
      <c r="A1109" s="334"/>
      <c r="B1109" s="321"/>
      <c r="C1109" s="67"/>
      <c r="D1109" s="67"/>
      <c r="E1109" s="67"/>
      <c r="F1109" s="20"/>
      <c r="G1109" s="18" t="s">
        <v>347</v>
      </c>
      <c r="H1109" s="23"/>
      <c r="I1109" s="16"/>
    </row>
    <row r="1110" spans="1:9" ht="15" thickBot="1" x14ac:dyDescent="0.35">
      <c r="A1110" s="334"/>
      <c r="B1110" s="321"/>
      <c r="C1110" s="67"/>
      <c r="D1110" s="67"/>
      <c r="E1110" s="67"/>
      <c r="F1110" s="20"/>
      <c r="G1110" s="18" t="s">
        <v>36</v>
      </c>
      <c r="H1110" s="24"/>
      <c r="I1110" s="16"/>
    </row>
    <row r="1111" spans="1:9" ht="15" thickBot="1" x14ac:dyDescent="0.35">
      <c r="A1111" s="335"/>
      <c r="B1111" s="322"/>
      <c r="C1111" s="68">
        <f t="shared" ref="C1111" si="241">SUM(C1106:C1110)</f>
        <v>220</v>
      </c>
      <c r="D1111" s="68">
        <f t="shared" ref="D1111" si="242">SUM(D1106:D1110)</f>
        <v>230</v>
      </c>
      <c r="E1111" s="68">
        <f>SUM(E1106:E1110)</f>
        <v>240</v>
      </c>
      <c r="F1111" s="19"/>
      <c r="G1111" s="10" t="s">
        <v>38</v>
      </c>
      <c r="H1111" s="24"/>
      <c r="I1111" s="16"/>
    </row>
    <row r="1112" spans="1:9" ht="15" thickBot="1" x14ac:dyDescent="0.35">
      <c r="A1112" s="333" t="s">
        <v>378</v>
      </c>
      <c r="B1112" s="320" t="s">
        <v>381</v>
      </c>
      <c r="C1112" s="67">
        <v>4</v>
      </c>
      <c r="D1112" s="67">
        <v>4.5</v>
      </c>
      <c r="E1112" s="67">
        <v>5</v>
      </c>
      <c r="F1112" s="20"/>
      <c r="G1112" s="18" t="s">
        <v>33</v>
      </c>
      <c r="H1112" s="23">
        <v>288724610</v>
      </c>
      <c r="I1112" s="16" t="s">
        <v>643</v>
      </c>
    </row>
    <row r="1113" spans="1:9" ht="15" thickBot="1" x14ac:dyDescent="0.35">
      <c r="A1113" s="334"/>
      <c r="B1113" s="321"/>
      <c r="C1113" s="67"/>
      <c r="D1113" s="67"/>
      <c r="E1113" s="67"/>
      <c r="F1113" s="20"/>
      <c r="G1113" s="18" t="s">
        <v>35</v>
      </c>
      <c r="H1113" s="23"/>
      <c r="I1113" s="16"/>
    </row>
    <row r="1114" spans="1:9" ht="15" thickBot="1" x14ac:dyDescent="0.35">
      <c r="A1114" s="334"/>
      <c r="B1114" s="321"/>
      <c r="C1114" s="67"/>
      <c r="D1114" s="67"/>
      <c r="E1114" s="67"/>
      <c r="F1114" s="20"/>
      <c r="G1114" s="18" t="s">
        <v>100</v>
      </c>
      <c r="H1114" s="23"/>
      <c r="I1114" s="16"/>
    </row>
    <row r="1115" spans="1:9" ht="15" thickBot="1" x14ac:dyDescent="0.35">
      <c r="A1115" s="334"/>
      <c r="B1115" s="321"/>
      <c r="C1115" s="67"/>
      <c r="D1115" s="67"/>
      <c r="E1115" s="67"/>
      <c r="F1115" s="20"/>
      <c r="G1115" s="18" t="s">
        <v>347</v>
      </c>
      <c r="H1115" s="23"/>
      <c r="I1115" s="16"/>
    </row>
    <row r="1116" spans="1:9" ht="15" thickBot="1" x14ac:dyDescent="0.35">
      <c r="A1116" s="334"/>
      <c r="B1116" s="321"/>
      <c r="C1116" s="67"/>
      <c r="D1116" s="67"/>
      <c r="E1116" s="67"/>
      <c r="F1116" s="20"/>
      <c r="G1116" s="18" t="s">
        <v>36</v>
      </c>
      <c r="H1116" s="24"/>
      <c r="I1116" s="16"/>
    </row>
    <row r="1117" spans="1:9" ht="15" thickBot="1" x14ac:dyDescent="0.35">
      <c r="A1117" s="335"/>
      <c r="B1117" s="322"/>
      <c r="C1117" s="68">
        <f t="shared" ref="C1117" si="243">SUM(C1112:C1116)</f>
        <v>4</v>
      </c>
      <c r="D1117" s="68">
        <f t="shared" ref="D1117" si="244">SUM(D1112:D1116)</f>
        <v>4.5</v>
      </c>
      <c r="E1117" s="68">
        <f>SUM(E1112:E1116)</f>
        <v>5</v>
      </c>
      <c r="F1117" s="19"/>
      <c r="G1117" s="10" t="s">
        <v>38</v>
      </c>
      <c r="H1117" s="24"/>
      <c r="I1117" s="16"/>
    </row>
    <row r="1118" spans="1:9" ht="15" customHeight="1" thickBot="1" x14ac:dyDescent="0.35">
      <c r="A1118" s="341" t="s">
        <v>636</v>
      </c>
      <c r="B1118" s="303" t="s">
        <v>382</v>
      </c>
      <c r="C1118" s="102">
        <v>27.9</v>
      </c>
      <c r="D1118" s="111">
        <v>29</v>
      </c>
      <c r="E1118" s="111">
        <v>31</v>
      </c>
      <c r="F1118" s="157"/>
      <c r="G1118" s="102" t="s">
        <v>33</v>
      </c>
      <c r="H1118" s="103">
        <v>288724610</v>
      </c>
      <c r="I1118" s="156">
        <v>0</v>
      </c>
    </row>
    <row r="1119" spans="1:9" ht="15" thickBot="1" x14ac:dyDescent="0.35">
      <c r="A1119" s="342"/>
      <c r="B1119" s="304"/>
      <c r="C1119" s="111"/>
      <c r="D1119" s="111"/>
      <c r="E1119" s="111"/>
      <c r="F1119" s="157"/>
      <c r="G1119" s="102" t="s">
        <v>35</v>
      </c>
      <c r="H1119" s="103"/>
      <c r="I1119" s="156"/>
    </row>
    <row r="1120" spans="1:9" ht="15" thickBot="1" x14ac:dyDescent="0.35">
      <c r="A1120" s="342"/>
      <c r="B1120" s="304"/>
      <c r="C1120" s="111"/>
      <c r="D1120" s="111"/>
      <c r="E1120" s="111"/>
      <c r="F1120" s="157"/>
      <c r="G1120" s="102" t="s">
        <v>100</v>
      </c>
      <c r="H1120" s="103"/>
      <c r="I1120" s="156"/>
    </row>
    <row r="1121" spans="1:12" ht="15" thickBot="1" x14ac:dyDescent="0.35">
      <c r="A1121" s="342"/>
      <c r="B1121" s="304"/>
      <c r="C1121" s="111"/>
      <c r="D1121" s="111"/>
      <c r="E1121" s="111"/>
      <c r="F1121" s="157"/>
      <c r="G1121" s="102" t="s">
        <v>347</v>
      </c>
      <c r="H1121" s="103"/>
      <c r="I1121" s="156"/>
    </row>
    <row r="1122" spans="1:12" ht="15" customHeight="1" thickBot="1" x14ac:dyDescent="0.35">
      <c r="A1122" s="342"/>
      <c r="B1122" s="304"/>
      <c r="C1122" s="111"/>
      <c r="D1122" s="111"/>
      <c r="E1122" s="111"/>
      <c r="F1122" s="157"/>
      <c r="G1122" s="102" t="s">
        <v>36</v>
      </c>
      <c r="H1122" s="105"/>
      <c r="I1122" s="156"/>
    </row>
    <row r="1123" spans="1:12" ht="15" thickBot="1" x14ac:dyDescent="0.35">
      <c r="A1123" s="343"/>
      <c r="B1123" s="305"/>
      <c r="C1123" s="100">
        <f>SUM(C1118:C1122)</f>
        <v>27.9</v>
      </c>
      <c r="D1123" s="100">
        <f t="shared" ref="D1123" si="245">SUM(D1118:D1122)</f>
        <v>29</v>
      </c>
      <c r="E1123" s="100">
        <f>SUM(E1118:E1122)</f>
        <v>31</v>
      </c>
      <c r="F1123" s="158"/>
      <c r="G1123" s="101" t="s">
        <v>38</v>
      </c>
      <c r="H1123" s="105"/>
      <c r="I1123" s="156"/>
    </row>
    <row r="1124" spans="1:12" ht="15" customHeight="1" thickBot="1" x14ac:dyDescent="0.35">
      <c r="A1124" s="333" t="s">
        <v>379</v>
      </c>
      <c r="B1124" s="320" t="s">
        <v>383</v>
      </c>
      <c r="C1124" s="226">
        <v>1124.2</v>
      </c>
      <c r="D1124" s="111">
        <v>980</v>
      </c>
      <c r="E1124" s="111">
        <v>1029</v>
      </c>
      <c r="F1124" s="53"/>
      <c r="G1124" s="226" t="s">
        <v>33</v>
      </c>
      <c r="H1124" s="103">
        <v>288724610</v>
      </c>
      <c r="I1124" s="156" t="s">
        <v>643</v>
      </c>
      <c r="J1124" s="172">
        <f>C963+C971+C977+C985+C993+C1001+C1007+C1016+C1022+C1028+C1034+C1042+C1048+C1054+C1068+C1074+C1080+C1086+C1092+C1098+C1106+C1112+C1124+C1118+C1060</f>
        <v>13780.499999999998</v>
      </c>
      <c r="K1124" s="172">
        <f>D963+D971+D977+D985+D993+D1001+D1007+D1016+D1022+D1028+D1034+D1042+D1048+D1054+D1068+D1074+D1080+D1086+D1092+D1098+D1106+D1112+D1124+D1118</f>
        <v>13912.5</v>
      </c>
      <c r="L1124" s="137">
        <f>E963+E971+E977+E985+E993+E1001+E1007+E1016+E1022+E1028+E1034+E1042+E1048+E1054+E1068+E1074+E1080+E1086+E1092+E1098+E1106+E1112+E1124+E1118</f>
        <v>12506</v>
      </c>
    </row>
    <row r="1125" spans="1:12" ht="15" thickBot="1" x14ac:dyDescent="0.35">
      <c r="A1125" s="334"/>
      <c r="B1125" s="321"/>
      <c r="C1125" s="102"/>
      <c r="D1125" s="111"/>
      <c r="E1125" s="111"/>
      <c r="F1125" s="53"/>
      <c r="G1125" s="102" t="s">
        <v>35</v>
      </c>
      <c r="H1125" s="103"/>
      <c r="I1125" s="156"/>
      <c r="J1125" s="172">
        <f t="shared" ref="J1125:L1127" si="246">C964+C972+C978+C986+C994+C1002+C1008+C1017+C1023+C1029+C1035+C1043+C1049+C1055+C1069+C1075+C1081+C1087+C1093+C1099+C1107+C1113+C1125</f>
        <v>0</v>
      </c>
      <c r="K1125" s="172">
        <f t="shared" si="246"/>
        <v>0</v>
      </c>
      <c r="L1125" s="137">
        <f t="shared" si="246"/>
        <v>0</v>
      </c>
    </row>
    <row r="1126" spans="1:12" ht="15" thickBot="1" x14ac:dyDescent="0.35">
      <c r="A1126" s="334"/>
      <c r="B1126" s="321"/>
      <c r="C1126" s="102"/>
      <c r="D1126" s="111"/>
      <c r="E1126" s="111"/>
      <c r="F1126" s="53"/>
      <c r="G1126" s="102" t="s">
        <v>100</v>
      </c>
      <c r="H1126" s="103"/>
      <c r="I1126" s="156"/>
      <c r="J1126" s="236">
        <f t="shared" si="246"/>
        <v>517.6</v>
      </c>
      <c r="K1126" s="172">
        <f t="shared" si="246"/>
        <v>0</v>
      </c>
      <c r="L1126" s="137">
        <f t="shared" si="246"/>
        <v>0</v>
      </c>
    </row>
    <row r="1127" spans="1:12" ht="15" thickBot="1" x14ac:dyDescent="0.35">
      <c r="A1127" s="334"/>
      <c r="B1127" s="321"/>
      <c r="C1127" s="102"/>
      <c r="D1127" s="111"/>
      <c r="E1127" s="111"/>
      <c r="F1127" s="53"/>
      <c r="G1127" s="102" t="s">
        <v>347</v>
      </c>
      <c r="H1127" s="103"/>
      <c r="I1127" s="156"/>
      <c r="J1127" s="172">
        <f t="shared" si="246"/>
        <v>4725.1000000000004</v>
      </c>
      <c r="K1127" s="172">
        <f t="shared" si="246"/>
        <v>4654</v>
      </c>
      <c r="L1127" s="137">
        <f t="shared" si="246"/>
        <v>4885</v>
      </c>
    </row>
    <row r="1128" spans="1:12" ht="15" customHeight="1" thickBot="1" x14ac:dyDescent="0.35">
      <c r="A1128" s="334"/>
      <c r="B1128" s="321"/>
      <c r="C1128" s="102"/>
      <c r="D1128" s="111"/>
      <c r="E1128" s="111"/>
      <c r="F1128" s="53"/>
      <c r="G1128" s="102" t="s">
        <v>36</v>
      </c>
      <c r="H1128" s="105"/>
      <c r="I1128" s="156"/>
      <c r="J1128" s="236">
        <f>C967+C975+C981+C989+C997+C1005+C1011+C1020+C1026+C1032+C1038+C1046+C1052+C1058+C1072+C1078+C1084+C1090+C1096+C1102+C1110+C1116+C1128+C1122</f>
        <v>569.29999999999995</v>
      </c>
      <c r="K1128" s="172">
        <f>D967+D975+D981+D989+D997+D1005+D1011+D1020+D1026+D1032+D1038+D1046+D1052+D1058+D1072+D1078+D1084+D1090+D1096+D1102+D1110+D1116+D1128+D1122</f>
        <v>0</v>
      </c>
      <c r="L1128" s="137">
        <f>E967+E975+E981+E989+E997+E1005+E1011+E1020+E1026+E1032+E1038+E1046+E1052+E1058+E1072+E1078+E1084+E1090+E1096+E1102+E1110+E1116+E1128+E1122</f>
        <v>0</v>
      </c>
    </row>
    <row r="1129" spans="1:12" ht="15" thickBot="1" x14ac:dyDescent="0.35">
      <c r="A1129" s="335"/>
      <c r="B1129" s="322"/>
      <c r="C1129" s="101">
        <f t="shared" ref="C1129" si="247">SUM(C1124:C1128)</f>
        <v>1124.2</v>
      </c>
      <c r="D1129" s="100">
        <f t="shared" ref="D1129" si="248">SUM(D1124:D1128)</f>
        <v>980</v>
      </c>
      <c r="E1129" s="100">
        <f>SUM(E1124:E1128)</f>
        <v>1029</v>
      </c>
      <c r="F1129" s="104"/>
      <c r="G1129" s="101" t="s">
        <v>38</v>
      </c>
      <c r="H1129" s="105"/>
      <c r="I1129" s="156"/>
      <c r="J1129" s="190">
        <f>SUM(J1124:J1128)</f>
        <v>19592.499999999996</v>
      </c>
      <c r="K1129" s="190">
        <f t="shared" ref="K1129:L1129" si="249">SUM(K1124:K1128)</f>
        <v>18566.5</v>
      </c>
      <c r="L1129" s="141">
        <f t="shared" si="249"/>
        <v>17391</v>
      </c>
    </row>
    <row r="1130" spans="1:12" ht="15" thickBot="1" x14ac:dyDescent="0.35">
      <c r="A1130" s="17"/>
      <c r="B1130" s="21" t="s">
        <v>136</v>
      </c>
      <c r="C1130" s="114"/>
      <c r="D1130" s="114"/>
      <c r="E1130" s="114"/>
      <c r="F1130" s="114"/>
      <c r="G1130" s="101"/>
      <c r="H1130" s="103"/>
      <c r="I1130" s="103"/>
      <c r="J1130" s="139"/>
      <c r="K1130" s="139"/>
    </row>
    <row r="1131" spans="1:12" ht="15" thickBot="1" x14ac:dyDescent="0.35">
      <c r="A1131" s="35"/>
      <c r="B1131" s="36" t="s">
        <v>84</v>
      </c>
      <c r="C1131" s="119">
        <f>C1132-C1128-C1122-C1116-C1110-C1102-C1096-C1090-C1084-C1078-C1072-C1058-C1052-C1046-C1038-C1032-C1026-C1020-C1011-C1005-C997-C989-C981--C975-C967</f>
        <v>19023.200000000004</v>
      </c>
      <c r="D1131" s="119">
        <f>D1132-D1128-D1122-D1116-D1110-D1102-D1096-D1090-D1084-D1078-D1072-D1058-D1052-D1046-D1038-D1032-D1026-D1020-D1011-D1005-D997-D989-D981--D975-D967</f>
        <v>18566.5</v>
      </c>
      <c r="E1131" s="119">
        <f>E1132-E1128-E1122-E1116-E1110-E1102-E1096-E1090-E1084-E1078-E1072-E1058-E1052-E1046-E1038-E1032-E1026-E1020-E1011-E1005-E997-E989-E981--E975-E967</f>
        <v>17391</v>
      </c>
      <c r="F1131" s="121"/>
      <c r="G1131" s="118"/>
      <c r="H1131" s="122"/>
      <c r="I1131" s="123"/>
      <c r="J1131" s="139"/>
      <c r="K1131" s="139"/>
    </row>
    <row r="1132" spans="1:12" ht="15" thickBot="1" x14ac:dyDescent="0.35">
      <c r="A1132" s="40"/>
      <c r="B1132" s="41" t="s">
        <v>493</v>
      </c>
      <c r="C1132" s="126">
        <f>C968+C976+C982+C990+C998+C1006+C1012+C1021+C1027+C1033+C1039+C1047+C1053+C1059+C1073+C1079+C1085+C1091+C1097+C1103+C1111+C1117+C1129+C1123+C1065</f>
        <v>19592.500000000004</v>
      </c>
      <c r="D1132" s="126">
        <f t="shared" ref="D1132:E1132" si="250">D968+D976+D982+D990+D998+D1006+D1012+D1021+D1027+D1033+D1039+D1047+D1053+D1059+D1073+D1079+D1085+D1091+D1097+D1103+D1111+D1117+D1129+D1123+D1065</f>
        <v>18566.5</v>
      </c>
      <c r="E1132" s="126">
        <f t="shared" si="250"/>
        <v>17391</v>
      </c>
      <c r="F1132" s="128"/>
      <c r="G1132" s="129"/>
      <c r="H1132" s="130"/>
      <c r="I1132" s="131"/>
      <c r="J1132" s="139"/>
      <c r="K1132" s="139"/>
    </row>
    <row r="1135" spans="1:12" ht="15" customHeight="1" thickBot="1" x14ac:dyDescent="0.35">
      <c r="A1135" s="324" t="s">
        <v>390</v>
      </c>
      <c r="B1135" s="324"/>
      <c r="C1135" s="324"/>
      <c r="D1135" s="324"/>
      <c r="E1135" s="324"/>
      <c r="F1135" s="324"/>
      <c r="G1135" s="324"/>
      <c r="H1135" s="324"/>
      <c r="I1135" s="324"/>
    </row>
    <row r="1136" spans="1:12" ht="46.2" thickBot="1" x14ac:dyDescent="0.35">
      <c r="A1136" s="49" t="s">
        <v>5</v>
      </c>
      <c r="B1136" s="50" t="s">
        <v>230</v>
      </c>
      <c r="C1136" s="50" t="s">
        <v>24</v>
      </c>
      <c r="D1136" s="50" t="s">
        <v>25</v>
      </c>
      <c r="E1136" s="50" t="s">
        <v>26</v>
      </c>
      <c r="F1136" s="50" t="s">
        <v>6</v>
      </c>
      <c r="G1136" s="50" t="s">
        <v>32</v>
      </c>
      <c r="H1136" s="50" t="s">
        <v>27</v>
      </c>
      <c r="I1136" s="50" t="s">
        <v>50</v>
      </c>
    </row>
    <row r="1137" spans="1:9" ht="15" thickBot="1" x14ac:dyDescent="0.35">
      <c r="A1137" s="51">
        <v>1</v>
      </c>
      <c r="B1137" s="52">
        <v>2</v>
      </c>
      <c r="C1137" s="52">
        <v>3</v>
      </c>
      <c r="D1137" s="52">
        <v>4</v>
      </c>
      <c r="E1137" s="52">
        <v>5</v>
      </c>
      <c r="F1137" s="52">
        <v>6</v>
      </c>
      <c r="G1137" s="52">
        <v>7</v>
      </c>
      <c r="H1137" s="52">
        <v>8</v>
      </c>
      <c r="I1137" s="52">
        <v>9</v>
      </c>
    </row>
    <row r="1138" spans="1:9" ht="40.200000000000003" thickBot="1" x14ac:dyDescent="0.35">
      <c r="A1138" s="27" t="s">
        <v>30</v>
      </c>
      <c r="B1138" s="28" t="s">
        <v>115</v>
      </c>
      <c r="C1138" s="29"/>
      <c r="D1138" s="29"/>
      <c r="E1138" s="29"/>
      <c r="F1138" s="30" t="s">
        <v>422</v>
      </c>
      <c r="G1138" s="28"/>
      <c r="H1138" s="29"/>
      <c r="I1138" s="29"/>
    </row>
    <row r="1139" spans="1:9" ht="40.200000000000003" thickBot="1" x14ac:dyDescent="0.35">
      <c r="A1139" s="31" t="s">
        <v>29</v>
      </c>
      <c r="B1139" s="32" t="s">
        <v>391</v>
      </c>
      <c r="C1139" s="33"/>
      <c r="D1139" s="33"/>
      <c r="E1139" s="33"/>
      <c r="F1139" s="34" t="s">
        <v>414</v>
      </c>
      <c r="G1139" s="32"/>
      <c r="H1139" s="33"/>
      <c r="I1139" s="33"/>
    </row>
    <row r="1140" spans="1:9" ht="15" customHeight="1" thickBot="1" x14ac:dyDescent="0.35">
      <c r="A1140" s="323" t="s">
        <v>98</v>
      </c>
      <c r="B1140" s="320" t="s">
        <v>393</v>
      </c>
      <c r="C1140" s="67">
        <v>3</v>
      </c>
      <c r="D1140" s="67">
        <v>3.2</v>
      </c>
      <c r="E1140" s="67">
        <v>3.4</v>
      </c>
      <c r="F1140" s="20" t="s">
        <v>415</v>
      </c>
      <c r="G1140" s="18" t="s">
        <v>33</v>
      </c>
      <c r="H1140" s="23">
        <v>288724610</v>
      </c>
      <c r="I1140" s="16" t="s">
        <v>395</v>
      </c>
    </row>
    <row r="1141" spans="1:9" ht="15" thickBot="1" x14ac:dyDescent="0.35">
      <c r="A1141" s="318"/>
      <c r="B1141" s="321"/>
      <c r="C1141" s="67"/>
      <c r="D1141" s="67"/>
      <c r="E1141" s="67"/>
      <c r="F1141" s="20"/>
      <c r="G1141" s="18" t="s">
        <v>306</v>
      </c>
      <c r="H1141" s="23"/>
      <c r="I1141" s="16"/>
    </row>
    <row r="1142" spans="1:9" ht="15" thickBot="1" x14ac:dyDescent="0.35">
      <c r="A1142" s="318"/>
      <c r="B1142" s="321"/>
      <c r="C1142" s="67"/>
      <c r="D1142" s="67"/>
      <c r="E1142" s="67"/>
      <c r="F1142" s="20"/>
      <c r="G1142" s="18" t="s">
        <v>35</v>
      </c>
      <c r="H1142" s="23"/>
      <c r="I1142" s="16"/>
    </row>
    <row r="1143" spans="1:9" ht="15" thickBot="1" x14ac:dyDescent="0.35">
      <c r="A1143" s="318"/>
      <c r="B1143" s="321"/>
      <c r="C1143" s="67"/>
      <c r="D1143" s="67"/>
      <c r="E1143" s="67"/>
      <c r="F1143" s="20"/>
      <c r="G1143" s="18" t="s">
        <v>34</v>
      </c>
      <c r="H1143" s="23"/>
      <c r="I1143" s="16"/>
    </row>
    <row r="1144" spans="1:9" ht="15" thickBot="1" x14ac:dyDescent="0.35">
      <c r="A1144" s="318"/>
      <c r="B1144" s="321"/>
      <c r="C1144" s="67"/>
      <c r="D1144" s="67"/>
      <c r="E1144" s="67"/>
      <c r="F1144" s="20"/>
      <c r="G1144" s="18" t="s">
        <v>36</v>
      </c>
      <c r="H1144" s="24"/>
      <c r="I1144" s="16"/>
    </row>
    <row r="1145" spans="1:9" ht="15" thickBot="1" x14ac:dyDescent="0.35">
      <c r="A1145" s="319"/>
      <c r="B1145" s="322"/>
      <c r="C1145" s="68">
        <f t="shared" ref="C1145:D1145" si="251">SUM(C1140:C1144)</f>
        <v>3</v>
      </c>
      <c r="D1145" s="68">
        <f t="shared" si="251"/>
        <v>3.2</v>
      </c>
      <c r="E1145" s="68">
        <f>SUM(E1140:E1144)</f>
        <v>3.4</v>
      </c>
      <c r="F1145" s="19"/>
      <c r="G1145" s="10" t="s">
        <v>38</v>
      </c>
      <c r="H1145" s="24"/>
      <c r="I1145" s="16"/>
    </row>
    <row r="1146" spans="1:9" ht="15" customHeight="1" thickBot="1" x14ac:dyDescent="0.35">
      <c r="A1146" s="323" t="s">
        <v>40</v>
      </c>
      <c r="B1146" s="320" t="s">
        <v>394</v>
      </c>
      <c r="C1146" s="111">
        <v>75</v>
      </c>
      <c r="D1146" s="67">
        <v>42</v>
      </c>
      <c r="E1146" s="67">
        <v>44</v>
      </c>
      <c r="F1146" s="20" t="s">
        <v>416</v>
      </c>
      <c r="G1146" s="18" t="s">
        <v>33</v>
      </c>
      <c r="H1146" s="23">
        <v>288724610</v>
      </c>
      <c r="I1146" s="16" t="s">
        <v>395</v>
      </c>
    </row>
    <row r="1147" spans="1:9" ht="15" thickBot="1" x14ac:dyDescent="0.35">
      <c r="A1147" s="318"/>
      <c r="B1147" s="321"/>
      <c r="C1147" s="67"/>
      <c r="D1147" s="67"/>
      <c r="E1147" s="67"/>
      <c r="F1147" s="20"/>
      <c r="G1147" s="18" t="s">
        <v>306</v>
      </c>
      <c r="H1147" s="23"/>
      <c r="I1147" s="16"/>
    </row>
    <row r="1148" spans="1:9" ht="15" thickBot="1" x14ac:dyDescent="0.35">
      <c r="A1148" s="318"/>
      <c r="B1148" s="321"/>
      <c r="C1148" s="67"/>
      <c r="D1148" s="67"/>
      <c r="E1148" s="67"/>
      <c r="F1148" s="20"/>
      <c r="G1148" s="18" t="s">
        <v>35</v>
      </c>
      <c r="H1148" s="23"/>
      <c r="I1148" s="16"/>
    </row>
    <row r="1149" spans="1:9" ht="15" thickBot="1" x14ac:dyDescent="0.35">
      <c r="A1149" s="318"/>
      <c r="B1149" s="321"/>
      <c r="C1149" s="67"/>
      <c r="D1149" s="67"/>
      <c r="E1149" s="67"/>
      <c r="F1149" s="20"/>
      <c r="G1149" s="18" t="s">
        <v>34</v>
      </c>
      <c r="H1149" s="23"/>
      <c r="I1149" s="16"/>
    </row>
    <row r="1150" spans="1:9" ht="15" thickBot="1" x14ac:dyDescent="0.35">
      <c r="A1150" s="318"/>
      <c r="B1150" s="321"/>
      <c r="C1150" s="67"/>
      <c r="D1150" s="67"/>
      <c r="E1150" s="67"/>
      <c r="F1150" s="20"/>
      <c r="G1150" s="18" t="s">
        <v>36</v>
      </c>
      <c r="H1150" s="24"/>
      <c r="I1150" s="16"/>
    </row>
    <row r="1151" spans="1:9" ht="15" thickBot="1" x14ac:dyDescent="0.35">
      <c r="A1151" s="319"/>
      <c r="B1151" s="322"/>
      <c r="C1151" s="68">
        <f t="shared" ref="C1151:D1151" si="252">SUM(C1146:C1150)</f>
        <v>75</v>
      </c>
      <c r="D1151" s="68">
        <f t="shared" si="252"/>
        <v>42</v>
      </c>
      <c r="E1151" s="68">
        <f>SUM(E1146:E1150)</f>
        <v>44</v>
      </c>
      <c r="F1151" s="19"/>
      <c r="G1151" s="10" t="s">
        <v>38</v>
      </c>
      <c r="H1151" s="24"/>
      <c r="I1151" s="16"/>
    </row>
    <row r="1152" spans="1:9" ht="15" customHeight="1" thickBot="1" x14ac:dyDescent="0.35">
      <c r="A1152" s="323" t="s">
        <v>42</v>
      </c>
      <c r="B1152" s="303" t="s">
        <v>396</v>
      </c>
      <c r="C1152" s="111">
        <v>140</v>
      </c>
      <c r="D1152" s="111">
        <v>137</v>
      </c>
      <c r="E1152" s="111">
        <v>144</v>
      </c>
      <c r="F1152" s="53" t="s">
        <v>417</v>
      </c>
      <c r="G1152" s="102" t="s">
        <v>33</v>
      </c>
      <c r="H1152" s="23">
        <v>288724610</v>
      </c>
      <c r="I1152" s="16" t="s">
        <v>395</v>
      </c>
    </row>
    <row r="1153" spans="1:9" ht="15" thickBot="1" x14ac:dyDescent="0.35">
      <c r="A1153" s="318"/>
      <c r="B1153" s="304"/>
      <c r="C1153" s="111"/>
      <c r="D1153" s="111"/>
      <c r="E1153" s="111"/>
      <c r="F1153" s="53"/>
      <c r="G1153" s="102" t="s">
        <v>306</v>
      </c>
      <c r="H1153" s="23"/>
      <c r="I1153" s="16"/>
    </row>
    <row r="1154" spans="1:9" ht="15" thickBot="1" x14ac:dyDescent="0.35">
      <c r="A1154" s="318"/>
      <c r="B1154" s="304"/>
      <c r="C1154" s="111"/>
      <c r="D1154" s="111"/>
      <c r="E1154" s="111"/>
      <c r="F1154" s="53"/>
      <c r="G1154" s="102" t="s">
        <v>35</v>
      </c>
      <c r="H1154" s="23"/>
      <c r="I1154" s="16"/>
    </row>
    <row r="1155" spans="1:9" ht="15" thickBot="1" x14ac:dyDescent="0.35">
      <c r="A1155" s="318"/>
      <c r="B1155" s="304"/>
      <c r="C1155" s="111"/>
      <c r="D1155" s="111"/>
      <c r="E1155" s="111"/>
      <c r="F1155" s="53"/>
      <c r="G1155" s="102" t="s">
        <v>34</v>
      </c>
      <c r="H1155" s="23"/>
      <c r="I1155" s="16"/>
    </row>
    <row r="1156" spans="1:9" ht="15" thickBot="1" x14ac:dyDescent="0.35">
      <c r="A1156" s="318"/>
      <c r="B1156" s="304"/>
      <c r="C1156" s="111"/>
      <c r="D1156" s="111"/>
      <c r="E1156" s="111"/>
      <c r="F1156" s="53"/>
      <c r="G1156" s="102" t="s">
        <v>36</v>
      </c>
      <c r="H1156" s="24"/>
      <c r="I1156" s="16"/>
    </row>
    <row r="1157" spans="1:9" ht="19.8" customHeight="1" thickBot="1" x14ac:dyDescent="0.35">
      <c r="A1157" s="319"/>
      <c r="B1157" s="305"/>
      <c r="C1157" s="100">
        <f t="shared" ref="C1157:D1157" si="253">SUM(C1152:C1156)</f>
        <v>140</v>
      </c>
      <c r="D1157" s="100">
        <f t="shared" si="253"/>
        <v>137</v>
      </c>
      <c r="E1157" s="100">
        <f>SUM(E1152:E1156)</f>
        <v>144</v>
      </c>
      <c r="F1157" s="104"/>
      <c r="G1157" s="101" t="s">
        <v>38</v>
      </c>
      <c r="H1157" s="24"/>
      <c r="I1157" s="16"/>
    </row>
    <row r="1158" spans="1:9" ht="15" customHeight="1" thickBot="1" x14ac:dyDescent="0.35">
      <c r="A1158" s="323" t="s">
        <v>44</v>
      </c>
      <c r="B1158" s="303" t="s">
        <v>397</v>
      </c>
      <c r="C1158" s="111">
        <v>1304.5</v>
      </c>
      <c r="D1158" s="111">
        <v>1370</v>
      </c>
      <c r="E1158" s="111">
        <v>1438</v>
      </c>
      <c r="F1158" s="53"/>
      <c r="G1158" s="102" t="s">
        <v>33</v>
      </c>
      <c r="H1158" s="23">
        <v>190431250</v>
      </c>
      <c r="I1158" s="16" t="s">
        <v>395</v>
      </c>
    </row>
    <row r="1159" spans="1:9" ht="15" thickBot="1" x14ac:dyDescent="0.35">
      <c r="A1159" s="318"/>
      <c r="B1159" s="304"/>
      <c r="C1159" s="111">
        <v>3</v>
      </c>
      <c r="D1159" s="111">
        <v>3.2</v>
      </c>
      <c r="E1159" s="111">
        <v>3.4</v>
      </c>
      <c r="F1159" s="53"/>
      <c r="G1159" s="102" t="s">
        <v>306</v>
      </c>
      <c r="H1159" s="23"/>
      <c r="I1159" s="16"/>
    </row>
    <row r="1160" spans="1:9" ht="15" thickBot="1" x14ac:dyDescent="0.35">
      <c r="A1160" s="318"/>
      <c r="B1160" s="304"/>
      <c r="C1160" s="111">
        <v>35.799999999999997</v>
      </c>
      <c r="D1160" s="111">
        <v>37.6</v>
      </c>
      <c r="E1160" s="111">
        <v>39.5</v>
      </c>
      <c r="F1160" s="53"/>
      <c r="G1160" s="102" t="s">
        <v>35</v>
      </c>
      <c r="H1160" s="23"/>
      <c r="I1160" s="16"/>
    </row>
    <row r="1161" spans="1:9" ht="15" thickBot="1" x14ac:dyDescent="0.35">
      <c r="A1161" s="318"/>
      <c r="B1161" s="304"/>
      <c r="C1161" s="111"/>
      <c r="D1161" s="111"/>
      <c r="E1161" s="111"/>
      <c r="F1161" s="53"/>
      <c r="G1161" s="102" t="s">
        <v>34</v>
      </c>
      <c r="H1161" s="23"/>
      <c r="I1161" s="16"/>
    </row>
    <row r="1162" spans="1:9" ht="15" thickBot="1" x14ac:dyDescent="0.35">
      <c r="A1162" s="318"/>
      <c r="B1162" s="304"/>
      <c r="C1162" s="111">
        <v>4.0999999999999996</v>
      </c>
      <c r="D1162" s="111"/>
      <c r="E1162" s="111"/>
      <c r="F1162" s="53"/>
      <c r="G1162" s="102" t="s">
        <v>36</v>
      </c>
      <c r="H1162" s="24"/>
      <c r="I1162" s="16"/>
    </row>
    <row r="1163" spans="1:9" ht="24.6" customHeight="1" thickBot="1" x14ac:dyDescent="0.35">
      <c r="A1163" s="319"/>
      <c r="B1163" s="305"/>
      <c r="C1163" s="100">
        <f t="shared" ref="C1163:D1163" si="254">SUM(C1158:C1162)</f>
        <v>1347.3999999999999</v>
      </c>
      <c r="D1163" s="100">
        <f t="shared" si="254"/>
        <v>1410.8</v>
      </c>
      <c r="E1163" s="100">
        <f>SUM(E1158:E1162)</f>
        <v>1480.9</v>
      </c>
      <c r="F1163" s="104"/>
      <c r="G1163" s="101" t="s">
        <v>38</v>
      </c>
      <c r="H1163" s="24"/>
      <c r="I1163" s="16"/>
    </row>
    <row r="1164" spans="1:9" ht="15" customHeight="1" thickBot="1" x14ac:dyDescent="0.35">
      <c r="A1164" s="323" t="s">
        <v>45</v>
      </c>
      <c r="B1164" s="303" t="s">
        <v>398</v>
      </c>
      <c r="C1164" s="111">
        <v>778.6</v>
      </c>
      <c r="D1164" s="111">
        <v>817</v>
      </c>
      <c r="E1164" s="111">
        <v>858</v>
      </c>
      <c r="F1164" s="53"/>
      <c r="G1164" s="102" t="s">
        <v>33</v>
      </c>
      <c r="H1164" s="23">
        <v>190431446</v>
      </c>
      <c r="I1164" s="16" t="s">
        <v>395</v>
      </c>
    </row>
    <row r="1165" spans="1:9" ht="15" thickBot="1" x14ac:dyDescent="0.35">
      <c r="A1165" s="318"/>
      <c r="B1165" s="304"/>
      <c r="C1165" s="111">
        <v>15</v>
      </c>
      <c r="D1165" s="111">
        <v>16</v>
      </c>
      <c r="E1165" s="111">
        <v>17</v>
      </c>
      <c r="F1165" s="53"/>
      <c r="G1165" s="102" t="s">
        <v>306</v>
      </c>
      <c r="H1165" s="23"/>
      <c r="I1165" s="16"/>
    </row>
    <row r="1166" spans="1:9" ht="15" thickBot="1" x14ac:dyDescent="0.35">
      <c r="A1166" s="318"/>
      <c r="B1166" s="304"/>
      <c r="C1166" s="111"/>
      <c r="D1166" s="111"/>
      <c r="E1166" s="111"/>
      <c r="F1166" s="53"/>
      <c r="G1166" s="102" t="s">
        <v>35</v>
      </c>
      <c r="H1166" s="23"/>
      <c r="I1166" s="16"/>
    </row>
    <row r="1167" spans="1:9" ht="15" thickBot="1" x14ac:dyDescent="0.35">
      <c r="A1167" s="318"/>
      <c r="B1167" s="304"/>
      <c r="C1167" s="235">
        <v>61.7</v>
      </c>
      <c r="D1167" s="111"/>
      <c r="E1167" s="111"/>
      <c r="F1167" s="53"/>
      <c r="G1167" s="226" t="s">
        <v>34</v>
      </c>
      <c r="H1167" s="23"/>
      <c r="I1167" s="16"/>
    </row>
    <row r="1168" spans="1:9" ht="15" thickBot="1" x14ac:dyDescent="0.35">
      <c r="A1168" s="318"/>
      <c r="B1168" s="304"/>
      <c r="C1168" s="111"/>
      <c r="D1168" s="111"/>
      <c r="E1168" s="111"/>
      <c r="F1168" s="53"/>
      <c r="G1168" s="102" t="s">
        <v>36</v>
      </c>
      <c r="H1168" s="24"/>
      <c r="I1168" s="16"/>
    </row>
    <row r="1169" spans="1:9" ht="33" customHeight="1" thickBot="1" x14ac:dyDescent="0.35">
      <c r="A1169" s="319"/>
      <c r="B1169" s="305"/>
      <c r="C1169" s="100">
        <f t="shared" ref="C1169:D1169" si="255">SUM(C1164:C1168)</f>
        <v>855.30000000000007</v>
      </c>
      <c r="D1169" s="100">
        <f t="shared" si="255"/>
        <v>833</v>
      </c>
      <c r="E1169" s="100">
        <f>SUM(E1164:E1168)</f>
        <v>875</v>
      </c>
      <c r="F1169" s="104"/>
      <c r="G1169" s="101" t="s">
        <v>38</v>
      </c>
      <c r="H1169" s="24"/>
      <c r="I1169" s="16"/>
    </row>
    <row r="1170" spans="1:9" ht="15" thickBot="1" x14ac:dyDescent="0.35">
      <c r="A1170" s="323" t="s">
        <v>47</v>
      </c>
      <c r="B1170" s="320" t="s">
        <v>399</v>
      </c>
      <c r="C1170" s="67">
        <v>390.4</v>
      </c>
      <c r="D1170" s="67">
        <v>410</v>
      </c>
      <c r="E1170" s="67">
        <v>430</v>
      </c>
      <c r="F1170" s="20"/>
      <c r="G1170" s="18" t="s">
        <v>33</v>
      </c>
      <c r="H1170" s="23">
        <v>302477544</v>
      </c>
      <c r="I1170" s="16" t="s">
        <v>400</v>
      </c>
    </row>
    <row r="1171" spans="1:9" ht="15" thickBot="1" x14ac:dyDescent="0.35">
      <c r="A1171" s="318"/>
      <c r="B1171" s="321"/>
      <c r="C1171" s="67">
        <v>13</v>
      </c>
      <c r="D1171" s="67">
        <v>14</v>
      </c>
      <c r="E1171" s="67">
        <v>15</v>
      </c>
      <c r="F1171" s="20"/>
      <c r="G1171" s="18" t="s">
        <v>306</v>
      </c>
      <c r="H1171" s="23"/>
      <c r="I1171" s="16"/>
    </row>
    <row r="1172" spans="1:9" ht="15" thickBot="1" x14ac:dyDescent="0.35">
      <c r="A1172" s="318"/>
      <c r="B1172" s="321"/>
      <c r="C1172" s="67"/>
      <c r="D1172" s="67"/>
      <c r="E1172" s="67"/>
      <c r="F1172" s="20"/>
      <c r="G1172" s="18" t="s">
        <v>35</v>
      </c>
      <c r="H1172" s="23"/>
      <c r="I1172" s="16"/>
    </row>
    <row r="1173" spans="1:9" ht="15" customHeight="1" thickBot="1" x14ac:dyDescent="0.35">
      <c r="A1173" s="318"/>
      <c r="B1173" s="321"/>
      <c r="C1173" s="67">
        <v>22.6</v>
      </c>
      <c r="D1173" s="67"/>
      <c r="E1173" s="67"/>
      <c r="F1173" s="20"/>
      <c r="G1173" s="18" t="s">
        <v>34</v>
      </c>
      <c r="H1173" s="23"/>
      <c r="I1173" s="16"/>
    </row>
    <row r="1174" spans="1:9" ht="15" thickBot="1" x14ac:dyDescent="0.35">
      <c r="A1174" s="318"/>
      <c r="B1174" s="321"/>
      <c r="C1174" s="67">
        <v>6.2</v>
      </c>
      <c r="D1174" s="67"/>
      <c r="E1174" s="67"/>
      <c r="F1174" s="20"/>
      <c r="G1174" s="18" t="s">
        <v>36</v>
      </c>
      <c r="H1174" s="24"/>
      <c r="I1174" s="16"/>
    </row>
    <row r="1175" spans="1:9" ht="34.799999999999997" customHeight="1" thickBot="1" x14ac:dyDescent="0.35">
      <c r="A1175" s="319"/>
      <c r="B1175" s="322"/>
      <c r="C1175" s="68">
        <f t="shared" ref="C1175:D1175" si="256">SUM(C1170:C1174)</f>
        <v>432.2</v>
      </c>
      <c r="D1175" s="68">
        <f t="shared" si="256"/>
        <v>424</v>
      </c>
      <c r="E1175" s="68">
        <f>SUM(E1170:E1174)</f>
        <v>445</v>
      </c>
      <c r="F1175" s="19"/>
      <c r="G1175" s="10" t="s">
        <v>38</v>
      </c>
      <c r="H1175" s="24"/>
      <c r="I1175" s="16"/>
    </row>
    <row r="1176" spans="1:9" ht="15" thickBot="1" x14ac:dyDescent="0.35">
      <c r="A1176" s="323" t="s">
        <v>49</v>
      </c>
      <c r="B1176" s="320" t="s">
        <v>401</v>
      </c>
      <c r="C1176" s="67">
        <v>1414.5</v>
      </c>
      <c r="D1176" s="67">
        <v>1485</v>
      </c>
      <c r="E1176" s="67">
        <v>1559</v>
      </c>
      <c r="F1176" s="20"/>
      <c r="G1176" s="18" t="s">
        <v>33</v>
      </c>
      <c r="H1176" s="23">
        <v>304929400</v>
      </c>
      <c r="I1176" s="16" t="s">
        <v>395</v>
      </c>
    </row>
    <row r="1177" spans="1:9" ht="15" thickBot="1" x14ac:dyDescent="0.35">
      <c r="A1177" s="318"/>
      <c r="B1177" s="321"/>
      <c r="C1177" s="235">
        <v>270</v>
      </c>
      <c r="D1177" s="67">
        <v>8.4</v>
      </c>
      <c r="E1177" s="67">
        <v>9</v>
      </c>
      <c r="F1177" s="20"/>
      <c r="G1177" s="226" t="s">
        <v>306</v>
      </c>
      <c r="H1177" s="23"/>
      <c r="I1177" s="16"/>
    </row>
    <row r="1178" spans="1:9" ht="15" thickBot="1" x14ac:dyDescent="0.35">
      <c r="A1178" s="318"/>
      <c r="B1178" s="321"/>
      <c r="C1178" s="67"/>
      <c r="D1178" s="67"/>
      <c r="E1178" s="67"/>
      <c r="F1178" s="20"/>
      <c r="G1178" s="18" t="s">
        <v>35</v>
      </c>
      <c r="H1178" s="23"/>
      <c r="I1178" s="16"/>
    </row>
    <row r="1179" spans="1:9" ht="15" customHeight="1" thickBot="1" x14ac:dyDescent="0.35">
      <c r="A1179" s="318"/>
      <c r="B1179" s="321"/>
      <c r="C1179" s="67"/>
      <c r="D1179" s="67"/>
      <c r="E1179" s="67"/>
      <c r="F1179" s="20"/>
      <c r="G1179" s="18" t="s">
        <v>34</v>
      </c>
      <c r="H1179" s="23"/>
      <c r="I1179" s="16"/>
    </row>
    <row r="1180" spans="1:9" ht="15" thickBot="1" x14ac:dyDescent="0.35">
      <c r="A1180" s="318"/>
      <c r="B1180" s="321"/>
      <c r="C1180" s="67">
        <v>2</v>
      </c>
      <c r="D1180" s="67"/>
      <c r="E1180" s="67"/>
      <c r="F1180" s="20"/>
      <c r="G1180" s="18" t="s">
        <v>36</v>
      </c>
      <c r="H1180" s="24"/>
      <c r="I1180" s="16"/>
    </row>
    <row r="1181" spans="1:9" ht="24" customHeight="1" thickBot="1" x14ac:dyDescent="0.35">
      <c r="A1181" s="319"/>
      <c r="B1181" s="322"/>
      <c r="C1181" s="68">
        <f t="shared" ref="C1181:D1181" si="257">SUM(C1176:C1180)</f>
        <v>1686.5</v>
      </c>
      <c r="D1181" s="68">
        <f t="shared" si="257"/>
        <v>1493.4</v>
      </c>
      <c r="E1181" s="68">
        <f>SUM(E1176:E1180)</f>
        <v>1568</v>
      </c>
      <c r="F1181" s="19"/>
      <c r="G1181" s="10" t="s">
        <v>38</v>
      </c>
      <c r="H1181" s="24"/>
      <c r="I1181" s="16"/>
    </row>
    <row r="1182" spans="1:9" ht="15" thickBot="1" x14ac:dyDescent="0.35">
      <c r="A1182" s="323" t="s">
        <v>336</v>
      </c>
      <c r="B1182" s="320" t="s">
        <v>632</v>
      </c>
      <c r="C1182" s="67">
        <v>1274.9000000000001</v>
      </c>
      <c r="D1182" s="67">
        <v>1339</v>
      </c>
      <c r="E1182" s="67">
        <v>1406</v>
      </c>
      <c r="F1182" s="20"/>
      <c r="G1182" s="18" t="s">
        <v>33</v>
      </c>
      <c r="H1182" s="23">
        <v>193278297</v>
      </c>
      <c r="I1182" s="16" t="s">
        <v>395</v>
      </c>
    </row>
    <row r="1183" spans="1:9" ht="15" thickBot="1" x14ac:dyDescent="0.35">
      <c r="A1183" s="318"/>
      <c r="B1183" s="321"/>
      <c r="C1183" s="67">
        <v>148</v>
      </c>
      <c r="D1183" s="67">
        <v>155</v>
      </c>
      <c r="E1183" s="67">
        <v>163</v>
      </c>
      <c r="F1183" s="20"/>
      <c r="G1183" s="18" t="s">
        <v>306</v>
      </c>
      <c r="H1183" s="23"/>
      <c r="I1183" s="16"/>
    </row>
    <row r="1184" spans="1:9" ht="15" thickBot="1" x14ac:dyDescent="0.35">
      <c r="A1184" s="318"/>
      <c r="B1184" s="321"/>
      <c r="C1184" s="67"/>
      <c r="D1184" s="67"/>
      <c r="E1184" s="67"/>
      <c r="F1184" s="20"/>
      <c r="G1184" s="18" t="s">
        <v>35</v>
      </c>
      <c r="H1184" s="23"/>
      <c r="I1184" s="16"/>
    </row>
    <row r="1185" spans="1:9" ht="15" customHeight="1" thickBot="1" x14ac:dyDescent="0.35">
      <c r="A1185" s="318"/>
      <c r="B1185" s="321"/>
      <c r="C1185" s="67"/>
      <c r="D1185" s="67"/>
      <c r="E1185" s="67"/>
      <c r="F1185" s="20"/>
      <c r="G1185" s="18" t="s">
        <v>34</v>
      </c>
      <c r="H1185" s="23"/>
      <c r="I1185" s="16"/>
    </row>
    <row r="1186" spans="1:9" ht="15" thickBot="1" x14ac:dyDescent="0.35">
      <c r="A1186" s="318"/>
      <c r="B1186" s="321"/>
      <c r="C1186" s="67">
        <v>85.7</v>
      </c>
      <c r="D1186" s="67"/>
      <c r="E1186" s="67"/>
      <c r="F1186" s="20"/>
      <c r="G1186" s="18" t="s">
        <v>36</v>
      </c>
      <c r="H1186" s="24"/>
      <c r="I1186" s="16"/>
    </row>
    <row r="1187" spans="1:9" ht="15" thickBot="1" x14ac:dyDescent="0.35">
      <c r="A1187" s="319"/>
      <c r="B1187" s="322"/>
      <c r="C1187" s="68">
        <f t="shared" ref="C1187:D1187" si="258">SUM(C1182:C1186)</f>
        <v>1508.6000000000001</v>
      </c>
      <c r="D1187" s="68">
        <f t="shared" si="258"/>
        <v>1494</v>
      </c>
      <c r="E1187" s="68">
        <f>SUM(E1182:E1186)</f>
        <v>1569</v>
      </c>
      <c r="F1187" s="19"/>
      <c r="G1187" s="10" t="s">
        <v>38</v>
      </c>
      <c r="H1187" s="24"/>
      <c r="I1187" s="16"/>
    </row>
    <row r="1188" spans="1:9" ht="15" thickBot="1" x14ac:dyDescent="0.35">
      <c r="A1188" s="323" t="s">
        <v>392</v>
      </c>
      <c r="B1188" s="320" t="s">
        <v>402</v>
      </c>
      <c r="C1188" s="67">
        <v>362.1</v>
      </c>
      <c r="D1188" s="67">
        <v>380</v>
      </c>
      <c r="E1188" s="67">
        <v>399</v>
      </c>
      <c r="F1188" s="20"/>
      <c r="G1188" s="18" t="s">
        <v>33</v>
      </c>
      <c r="H1188" s="23">
        <v>148504349</v>
      </c>
      <c r="I1188" s="16" t="s">
        <v>395</v>
      </c>
    </row>
    <row r="1189" spans="1:9" ht="15" thickBot="1" x14ac:dyDescent="0.35">
      <c r="A1189" s="318"/>
      <c r="B1189" s="321"/>
      <c r="C1189" s="67">
        <v>84</v>
      </c>
      <c r="D1189" s="67">
        <v>88</v>
      </c>
      <c r="E1189" s="67">
        <v>93</v>
      </c>
      <c r="F1189" s="20"/>
      <c r="G1189" s="18" t="s">
        <v>306</v>
      </c>
      <c r="H1189" s="23"/>
      <c r="I1189" s="16"/>
    </row>
    <row r="1190" spans="1:9" ht="15" thickBot="1" x14ac:dyDescent="0.35">
      <c r="A1190" s="318"/>
      <c r="B1190" s="321"/>
      <c r="C1190" s="67"/>
      <c r="D1190" s="67"/>
      <c r="E1190" s="67"/>
      <c r="F1190" s="20"/>
      <c r="G1190" s="18" t="s">
        <v>35</v>
      </c>
      <c r="H1190" s="23"/>
      <c r="I1190" s="16"/>
    </row>
    <row r="1191" spans="1:9" ht="15" customHeight="1" thickBot="1" x14ac:dyDescent="0.35">
      <c r="A1191" s="318"/>
      <c r="B1191" s="321"/>
      <c r="C1191" s="67"/>
      <c r="D1191" s="67"/>
      <c r="E1191" s="67"/>
      <c r="F1191" s="20"/>
      <c r="G1191" s="18" t="s">
        <v>34</v>
      </c>
      <c r="H1191" s="23"/>
      <c r="I1191" s="16"/>
    </row>
    <row r="1192" spans="1:9" ht="15" thickBot="1" x14ac:dyDescent="0.35">
      <c r="A1192" s="318"/>
      <c r="B1192" s="321"/>
      <c r="C1192" s="67">
        <v>57.6</v>
      </c>
      <c r="D1192" s="67"/>
      <c r="E1192" s="67"/>
      <c r="F1192" s="20"/>
      <c r="G1192" s="18" t="s">
        <v>36</v>
      </c>
      <c r="H1192" s="24"/>
      <c r="I1192" s="16"/>
    </row>
    <row r="1193" spans="1:9" ht="15" thickBot="1" x14ac:dyDescent="0.35">
      <c r="A1193" s="319"/>
      <c r="B1193" s="322"/>
      <c r="C1193" s="68">
        <f t="shared" ref="C1193:D1193" si="259">SUM(C1188:C1192)</f>
        <v>503.70000000000005</v>
      </c>
      <c r="D1193" s="68">
        <f t="shared" si="259"/>
        <v>468</v>
      </c>
      <c r="E1193" s="68">
        <f>SUM(E1188:E1192)</f>
        <v>492</v>
      </c>
      <c r="F1193" s="19"/>
      <c r="G1193" s="10" t="s">
        <v>38</v>
      </c>
      <c r="H1193" s="24"/>
      <c r="I1193" s="16"/>
    </row>
    <row r="1194" spans="1:9" ht="27" thickBot="1" x14ac:dyDescent="0.35">
      <c r="A1194" s="27" t="s">
        <v>30</v>
      </c>
      <c r="B1194" s="28" t="s">
        <v>115</v>
      </c>
      <c r="C1194" s="29"/>
      <c r="D1194" s="29"/>
      <c r="E1194" s="29"/>
      <c r="F1194" s="30" t="s">
        <v>323</v>
      </c>
      <c r="G1194" s="28"/>
      <c r="H1194" s="29"/>
      <c r="I1194" s="29"/>
    </row>
    <row r="1195" spans="1:9" ht="27" thickBot="1" x14ac:dyDescent="0.35">
      <c r="A1195" s="31" t="s">
        <v>51</v>
      </c>
      <c r="B1195" s="32" t="s">
        <v>403</v>
      </c>
      <c r="C1195" s="33"/>
      <c r="D1195" s="33"/>
      <c r="E1195" s="33"/>
      <c r="F1195" s="34" t="s">
        <v>418</v>
      </c>
      <c r="G1195" s="32"/>
      <c r="H1195" s="33"/>
      <c r="I1195" s="33"/>
    </row>
    <row r="1196" spans="1:9" ht="15" thickBot="1" x14ac:dyDescent="0.35">
      <c r="A1196" s="323" t="s">
        <v>54</v>
      </c>
      <c r="B1196" s="320" t="s">
        <v>404</v>
      </c>
      <c r="C1196" s="67">
        <v>23</v>
      </c>
      <c r="D1196" s="67">
        <v>24</v>
      </c>
      <c r="E1196" s="67">
        <v>25</v>
      </c>
      <c r="F1196" s="20" t="s">
        <v>419</v>
      </c>
      <c r="G1196" s="18" t="s">
        <v>33</v>
      </c>
      <c r="H1196" s="23">
        <v>288724610</v>
      </c>
      <c r="I1196" s="16" t="s">
        <v>395</v>
      </c>
    </row>
    <row r="1197" spans="1:9" ht="15" thickBot="1" x14ac:dyDescent="0.35">
      <c r="A1197" s="318"/>
      <c r="B1197" s="321"/>
      <c r="C1197" s="67"/>
      <c r="D1197" s="67"/>
      <c r="E1197" s="67"/>
      <c r="F1197" s="20"/>
      <c r="G1197" s="18" t="s">
        <v>306</v>
      </c>
      <c r="H1197" s="23"/>
      <c r="I1197" s="16"/>
    </row>
    <row r="1198" spans="1:9" ht="15" thickBot="1" x14ac:dyDescent="0.35">
      <c r="A1198" s="318"/>
      <c r="B1198" s="321"/>
      <c r="C1198" s="67"/>
      <c r="D1198" s="67"/>
      <c r="E1198" s="67"/>
      <c r="F1198" s="20"/>
      <c r="G1198" s="18" t="s">
        <v>35</v>
      </c>
      <c r="H1198" s="23"/>
      <c r="I1198" s="16"/>
    </row>
    <row r="1199" spans="1:9" ht="15" thickBot="1" x14ac:dyDescent="0.35">
      <c r="A1199" s="318"/>
      <c r="B1199" s="321"/>
      <c r="C1199" s="67"/>
      <c r="D1199" s="67"/>
      <c r="E1199" s="67"/>
      <c r="F1199" s="20"/>
      <c r="G1199" s="18" t="s">
        <v>34</v>
      </c>
      <c r="H1199" s="23"/>
      <c r="I1199" s="16"/>
    </row>
    <row r="1200" spans="1:9" ht="15" thickBot="1" x14ac:dyDescent="0.35">
      <c r="A1200" s="318"/>
      <c r="B1200" s="321"/>
      <c r="C1200" s="67"/>
      <c r="D1200" s="67"/>
      <c r="E1200" s="67"/>
      <c r="F1200" s="20"/>
      <c r="G1200" s="18" t="s">
        <v>36</v>
      </c>
      <c r="H1200" s="24"/>
      <c r="I1200" s="16"/>
    </row>
    <row r="1201" spans="1:9" ht="15" thickBot="1" x14ac:dyDescent="0.35">
      <c r="A1201" s="319"/>
      <c r="B1201" s="322"/>
      <c r="C1201" s="68">
        <f t="shared" ref="C1201:D1201" si="260">SUM(C1196:C1200)</f>
        <v>23</v>
      </c>
      <c r="D1201" s="68">
        <f t="shared" si="260"/>
        <v>24</v>
      </c>
      <c r="E1201" s="68">
        <f>SUM(E1196:E1200)</f>
        <v>25</v>
      </c>
      <c r="F1201" s="19"/>
      <c r="G1201" s="10" t="s">
        <v>38</v>
      </c>
      <c r="H1201" s="24"/>
      <c r="I1201" s="16"/>
    </row>
    <row r="1202" spans="1:9" ht="15" thickBot="1" x14ac:dyDescent="0.35">
      <c r="A1202" s="323" t="s">
        <v>55</v>
      </c>
      <c r="B1202" s="320" t="s">
        <v>405</v>
      </c>
      <c r="C1202" s="18"/>
      <c r="D1202" s="18"/>
      <c r="E1202" s="18"/>
      <c r="F1202" s="20" t="s">
        <v>420</v>
      </c>
      <c r="G1202" s="18" t="s">
        <v>33</v>
      </c>
      <c r="H1202" s="23">
        <v>288724610</v>
      </c>
      <c r="I1202" s="16" t="s">
        <v>395</v>
      </c>
    </row>
    <row r="1203" spans="1:9" ht="15" customHeight="1" thickBot="1" x14ac:dyDescent="0.35">
      <c r="A1203" s="318"/>
      <c r="B1203" s="321"/>
      <c r="C1203" s="18"/>
      <c r="D1203" s="18"/>
      <c r="E1203" s="18"/>
      <c r="F1203" s="20"/>
      <c r="G1203" s="18" t="s">
        <v>306</v>
      </c>
      <c r="H1203" s="23"/>
      <c r="I1203" s="16"/>
    </row>
    <row r="1204" spans="1:9" ht="15" thickBot="1" x14ac:dyDescent="0.35">
      <c r="A1204" s="318"/>
      <c r="B1204" s="321"/>
      <c r="C1204" s="18"/>
      <c r="D1204" s="18"/>
      <c r="E1204" s="18"/>
      <c r="F1204" s="20"/>
      <c r="G1204" s="18" t="s">
        <v>35</v>
      </c>
      <c r="H1204" s="23"/>
      <c r="I1204" s="16"/>
    </row>
    <row r="1205" spans="1:9" ht="12.6" customHeight="1" thickBot="1" x14ac:dyDescent="0.35">
      <c r="A1205" s="318"/>
      <c r="B1205" s="321"/>
      <c r="C1205" s="18"/>
      <c r="D1205" s="18"/>
      <c r="E1205" s="18"/>
      <c r="F1205" s="20"/>
      <c r="G1205" s="18" t="s">
        <v>34</v>
      </c>
      <c r="H1205" s="23"/>
      <c r="I1205" s="16"/>
    </row>
    <row r="1206" spans="1:9" ht="15" thickBot="1" x14ac:dyDescent="0.35">
      <c r="A1206" s="318"/>
      <c r="B1206" s="321"/>
      <c r="C1206" s="18"/>
      <c r="D1206" s="18"/>
      <c r="E1206" s="18"/>
      <c r="F1206" s="20"/>
      <c r="G1206" s="18" t="s">
        <v>36</v>
      </c>
      <c r="H1206" s="24"/>
      <c r="I1206" s="16"/>
    </row>
    <row r="1207" spans="1:9" ht="15" thickBot="1" x14ac:dyDescent="0.35">
      <c r="A1207" s="319"/>
      <c r="B1207" s="322"/>
      <c r="C1207" s="10">
        <f t="shared" ref="C1207:D1207" si="261">SUM(C1202:C1206)</f>
        <v>0</v>
      </c>
      <c r="D1207" s="10">
        <f t="shared" si="261"/>
        <v>0</v>
      </c>
      <c r="E1207" s="10">
        <f>SUM(E1202:E1206)</f>
        <v>0</v>
      </c>
      <c r="F1207" s="19"/>
      <c r="G1207" s="10" t="s">
        <v>38</v>
      </c>
      <c r="H1207" s="24"/>
      <c r="I1207" s="16"/>
    </row>
    <row r="1208" spans="1:9" ht="15" thickBot="1" x14ac:dyDescent="0.35">
      <c r="A1208" s="323" t="s">
        <v>56</v>
      </c>
      <c r="B1208" s="320" t="s">
        <v>406</v>
      </c>
      <c r="C1208" s="67">
        <v>707</v>
      </c>
      <c r="D1208" s="67">
        <v>742</v>
      </c>
      <c r="E1208" s="67">
        <v>779</v>
      </c>
      <c r="F1208" s="20"/>
      <c r="G1208" s="18" t="s">
        <v>33</v>
      </c>
      <c r="H1208" s="23">
        <v>190432352</v>
      </c>
      <c r="I1208" s="16" t="s">
        <v>395</v>
      </c>
    </row>
    <row r="1209" spans="1:9" ht="15" thickBot="1" x14ac:dyDescent="0.35">
      <c r="A1209" s="318"/>
      <c r="B1209" s="321"/>
      <c r="C1209" s="67">
        <v>50</v>
      </c>
      <c r="D1209" s="67">
        <v>53</v>
      </c>
      <c r="E1209" s="67">
        <v>56</v>
      </c>
      <c r="F1209" s="20"/>
      <c r="G1209" s="18" t="s">
        <v>306</v>
      </c>
      <c r="H1209" s="23"/>
      <c r="I1209" s="16"/>
    </row>
    <row r="1210" spans="1:9" ht="15" thickBot="1" x14ac:dyDescent="0.35">
      <c r="A1210" s="318"/>
      <c r="B1210" s="321"/>
      <c r="C1210" s="67"/>
      <c r="D1210" s="67"/>
      <c r="E1210" s="67"/>
      <c r="F1210" s="20"/>
      <c r="G1210" s="18" t="s">
        <v>35</v>
      </c>
      <c r="H1210" s="23"/>
      <c r="I1210" s="16"/>
    </row>
    <row r="1211" spans="1:9" ht="15" thickBot="1" x14ac:dyDescent="0.35">
      <c r="A1211" s="318"/>
      <c r="B1211" s="321"/>
      <c r="C1211" s="67"/>
      <c r="D1211" s="67"/>
      <c r="E1211" s="67"/>
      <c r="F1211" s="20"/>
      <c r="G1211" s="18" t="s">
        <v>34</v>
      </c>
      <c r="H1211" s="23"/>
      <c r="I1211" s="16"/>
    </row>
    <row r="1212" spans="1:9" ht="15" customHeight="1" thickBot="1" x14ac:dyDescent="0.35">
      <c r="A1212" s="318"/>
      <c r="B1212" s="321"/>
      <c r="C1212" s="67">
        <v>16.899999999999999</v>
      </c>
      <c r="D1212" s="67"/>
      <c r="E1212" s="67"/>
      <c r="F1212" s="20"/>
      <c r="G1212" s="18" t="s">
        <v>36</v>
      </c>
      <c r="H1212" s="24"/>
      <c r="I1212" s="16"/>
    </row>
    <row r="1213" spans="1:9" ht="15" thickBot="1" x14ac:dyDescent="0.35">
      <c r="A1213" s="319"/>
      <c r="B1213" s="322"/>
      <c r="C1213" s="68">
        <f t="shared" ref="C1213:D1213" si="262">SUM(C1208:C1212)</f>
        <v>773.9</v>
      </c>
      <c r="D1213" s="68">
        <f t="shared" si="262"/>
        <v>795</v>
      </c>
      <c r="E1213" s="68">
        <f>SUM(E1208:E1212)</f>
        <v>835</v>
      </c>
      <c r="F1213" s="19"/>
      <c r="G1213" s="10" t="s">
        <v>38</v>
      </c>
      <c r="H1213" s="24"/>
      <c r="I1213" s="16"/>
    </row>
    <row r="1214" spans="1:9" ht="15" thickBot="1" x14ac:dyDescent="0.35">
      <c r="A1214" s="323" t="s">
        <v>57</v>
      </c>
      <c r="B1214" s="320" t="s">
        <v>407</v>
      </c>
      <c r="C1214" s="67">
        <v>617.5</v>
      </c>
      <c r="D1214" s="67">
        <v>648.4</v>
      </c>
      <c r="E1214" s="67">
        <v>681</v>
      </c>
      <c r="F1214" s="20"/>
      <c r="G1214" s="18" t="s">
        <v>33</v>
      </c>
      <c r="H1214" s="23">
        <v>191782373</v>
      </c>
      <c r="I1214" s="16" t="s">
        <v>395</v>
      </c>
    </row>
    <row r="1215" spans="1:9" ht="15" thickBot="1" x14ac:dyDescent="0.35">
      <c r="A1215" s="318"/>
      <c r="B1215" s="321"/>
      <c r="C1215" s="67">
        <v>40</v>
      </c>
      <c r="D1215" s="67">
        <v>42</v>
      </c>
      <c r="E1215" s="67">
        <v>44</v>
      </c>
      <c r="F1215" s="20"/>
      <c r="G1215" s="18" t="s">
        <v>306</v>
      </c>
      <c r="H1215" s="23"/>
      <c r="I1215" s="16"/>
    </row>
    <row r="1216" spans="1:9" ht="15" thickBot="1" x14ac:dyDescent="0.35">
      <c r="A1216" s="318"/>
      <c r="B1216" s="321"/>
      <c r="C1216" s="67"/>
      <c r="D1216" s="67"/>
      <c r="E1216" s="67"/>
      <c r="F1216" s="20"/>
      <c r="G1216" s="18" t="s">
        <v>35</v>
      </c>
      <c r="H1216" s="23"/>
      <c r="I1216" s="16"/>
    </row>
    <row r="1217" spans="1:9" ht="15" thickBot="1" x14ac:dyDescent="0.35">
      <c r="A1217" s="318"/>
      <c r="B1217" s="321"/>
      <c r="C1217" s="67"/>
      <c r="D1217" s="67"/>
      <c r="E1217" s="67"/>
      <c r="F1217" s="20"/>
      <c r="G1217" s="18" t="s">
        <v>34</v>
      </c>
      <c r="H1217" s="23"/>
      <c r="I1217" s="16"/>
    </row>
    <row r="1218" spans="1:9" ht="15" customHeight="1" thickBot="1" x14ac:dyDescent="0.35">
      <c r="A1218" s="318"/>
      <c r="B1218" s="321"/>
      <c r="C1218" s="67">
        <v>14.9</v>
      </c>
      <c r="D1218" s="67"/>
      <c r="E1218" s="67"/>
      <c r="F1218" s="20"/>
      <c r="G1218" s="18" t="s">
        <v>36</v>
      </c>
      <c r="H1218" s="24"/>
      <c r="I1218" s="16"/>
    </row>
    <row r="1219" spans="1:9" ht="15" thickBot="1" x14ac:dyDescent="0.35">
      <c r="A1219" s="319"/>
      <c r="B1219" s="322"/>
      <c r="C1219" s="68">
        <f t="shared" ref="C1219:D1219" si="263">SUM(C1214:C1218)</f>
        <v>672.4</v>
      </c>
      <c r="D1219" s="68">
        <f t="shared" si="263"/>
        <v>690.4</v>
      </c>
      <c r="E1219" s="68">
        <f>SUM(E1214:E1218)</f>
        <v>725</v>
      </c>
      <c r="F1219" s="19"/>
      <c r="G1219" s="10" t="s">
        <v>38</v>
      </c>
      <c r="H1219" s="24"/>
      <c r="I1219" s="16"/>
    </row>
    <row r="1220" spans="1:9" ht="15" thickBot="1" x14ac:dyDescent="0.35">
      <c r="A1220" s="323" t="s">
        <v>58</v>
      </c>
      <c r="B1220" s="320" t="s">
        <v>408</v>
      </c>
      <c r="C1220" s="67">
        <v>2115.3000000000002</v>
      </c>
      <c r="D1220" s="67">
        <v>2221</v>
      </c>
      <c r="E1220" s="67">
        <v>2332</v>
      </c>
      <c r="F1220" s="20"/>
      <c r="G1220" s="18" t="s">
        <v>33</v>
      </c>
      <c r="H1220" s="23">
        <v>148428990</v>
      </c>
      <c r="I1220" s="16" t="s">
        <v>395</v>
      </c>
    </row>
    <row r="1221" spans="1:9" ht="15" thickBot="1" x14ac:dyDescent="0.35">
      <c r="A1221" s="318"/>
      <c r="B1221" s="321"/>
      <c r="C1221" s="67">
        <v>140</v>
      </c>
      <c r="D1221" s="67">
        <v>147</v>
      </c>
      <c r="E1221" s="67">
        <v>154</v>
      </c>
      <c r="F1221" s="20"/>
      <c r="G1221" s="18" t="s">
        <v>306</v>
      </c>
      <c r="H1221" s="23"/>
      <c r="I1221" s="16"/>
    </row>
    <row r="1222" spans="1:9" ht="15" thickBot="1" x14ac:dyDescent="0.35">
      <c r="A1222" s="318"/>
      <c r="B1222" s="321"/>
      <c r="C1222" s="67"/>
      <c r="D1222" s="67"/>
      <c r="E1222" s="67"/>
      <c r="F1222" s="20"/>
      <c r="G1222" s="18" t="s">
        <v>35</v>
      </c>
      <c r="H1222" s="23"/>
      <c r="I1222" s="16"/>
    </row>
    <row r="1223" spans="1:9" ht="15" thickBot="1" x14ac:dyDescent="0.35">
      <c r="A1223" s="318"/>
      <c r="B1223" s="321"/>
      <c r="C1223" s="67"/>
      <c r="D1223" s="67"/>
      <c r="E1223" s="67"/>
      <c r="F1223" s="20"/>
      <c r="G1223" s="18" t="s">
        <v>34</v>
      </c>
      <c r="H1223" s="23"/>
      <c r="I1223" s="16"/>
    </row>
    <row r="1224" spans="1:9" ht="15" thickBot="1" x14ac:dyDescent="0.35">
      <c r="A1224" s="318"/>
      <c r="B1224" s="321"/>
      <c r="C1224" s="67">
        <v>36.200000000000003</v>
      </c>
      <c r="D1224" s="67"/>
      <c r="E1224" s="67"/>
      <c r="F1224" s="20"/>
      <c r="G1224" s="18" t="s">
        <v>36</v>
      </c>
      <c r="H1224" s="24"/>
      <c r="I1224" s="16"/>
    </row>
    <row r="1225" spans="1:9" ht="24" customHeight="1" thickBot="1" x14ac:dyDescent="0.35">
      <c r="A1225" s="319"/>
      <c r="B1225" s="322"/>
      <c r="C1225" s="68">
        <f t="shared" ref="C1225:D1225" si="264">SUM(C1220:C1224)</f>
        <v>2291.5</v>
      </c>
      <c r="D1225" s="68">
        <f t="shared" si="264"/>
        <v>2368</v>
      </c>
      <c r="E1225" s="68">
        <f>SUM(E1220:E1224)</f>
        <v>2486</v>
      </c>
      <c r="F1225" s="19"/>
      <c r="G1225" s="10" t="s">
        <v>38</v>
      </c>
      <c r="H1225" s="24"/>
      <c r="I1225" s="16"/>
    </row>
    <row r="1226" spans="1:9" ht="41.4" customHeight="1" thickBot="1" x14ac:dyDescent="0.35">
      <c r="A1226" s="27" t="s">
        <v>30</v>
      </c>
      <c r="B1226" s="28" t="s">
        <v>115</v>
      </c>
      <c r="C1226" s="29"/>
      <c r="D1226" s="29"/>
      <c r="E1226" s="29"/>
      <c r="F1226" s="30" t="s">
        <v>323</v>
      </c>
      <c r="G1226" s="28"/>
      <c r="H1226" s="29"/>
      <c r="I1226" s="29"/>
    </row>
    <row r="1227" spans="1:9" ht="61.2" customHeight="1" thickBot="1" x14ac:dyDescent="0.35">
      <c r="A1227" s="31" t="s">
        <v>271</v>
      </c>
      <c r="B1227" s="32" t="s">
        <v>413</v>
      </c>
      <c r="C1227" s="33"/>
      <c r="D1227" s="33"/>
      <c r="E1227" s="33"/>
      <c r="F1227" s="34" t="s">
        <v>421</v>
      </c>
      <c r="G1227" s="32"/>
      <c r="H1227" s="33"/>
      <c r="I1227" s="33"/>
    </row>
    <row r="1228" spans="1:9" ht="24.6" customHeight="1" thickBot="1" x14ac:dyDescent="0.35">
      <c r="A1228" s="318" t="s">
        <v>272</v>
      </c>
      <c r="B1228" s="320" t="s">
        <v>410</v>
      </c>
      <c r="C1228" s="18"/>
      <c r="D1228" s="18"/>
      <c r="E1228" s="18"/>
      <c r="F1228" s="20"/>
      <c r="G1228" s="18" t="s">
        <v>33</v>
      </c>
      <c r="H1228" s="23">
        <v>288724610</v>
      </c>
      <c r="I1228" s="16" t="s">
        <v>395</v>
      </c>
    </row>
    <row r="1229" spans="1:9" ht="15" thickBot="1" x14ac:dyDescent="0.35">
      <c r="A1229" s="318"/>
      <c r="B1229" s="321"/>
      <c r="C1229" s="18"/>
      <c r="D1229" s="18"/>
      <c r="E1229" s="18"/>
      <c r="F1229" s="20"/>
      <c r="G1229" s="18" t="s">
        <v>306</v>
      </c>
      <c r="H1229" s="23"/>
      <c r="I1229" s="16"/>
    </row>
    <row r="1230" spans="1:9" ht="15" thickBot="1" x14ac:dyDescent="0.35">
      <c r="A1230" s="318"/>
      <c r="B1230" s="321"/>
      <c r="C1230" s="18"/>
      <c r="D1230" s="18"/>
      <c r="E1230" s="18"/>
      <c r="F1230" s="20"/>
      <c r="G1230" s="18" t="s">
        <v>35</v>
      </c>
      <c r="H1230" s="23"/>
      <c r="I1230" s="16"/>
    </row>
    <row r="1231" spans="1:9" ht="15" thickBot="1" x14ac:dyDescent="0.35">
      <c r="A1231" s="318"/>
      <c r="B1231" s="321"/>
      <c r="C1231" s="18"/>
      <c r="D1231" s="18"/>
      <c r="E1231" s="18"/>
      <c r="F1231" s="20"/>
      <c r="G1231" s="18" t="s">
        <v>34</v>
      </c>
      <c r="H1231" s="23"/>
      <c r="I1231" s="16"/>
    </row>
    <row r="1232" spans="1:9" ht="26.4" customHeight="1" thickBot="1" x14ac:dyDescent="0.35">
      <c r="A1232" s="318"/>
      <c r="B1232" s="321"/>
      <c r="C1232" s="18"/>
      <c r="D1232" s="18"/>
      <c r="E1232" s="18"/>
      <c r="F1232" s="20"/>
      <c r="G1232" s="18" t="s">
        <v>36</v>
      </c>
      <c r="H1232" s="24"/>
      <c r="I1232" s="16"/>
    </row>
    <row r="1233" spans="1:12" ht="34.200000000000003" customHeight="1" thickBot="1" x14ac:dyDescent="0.35">
      <c r="A1233" s="319"/>
      <c r="B1233" s="322"/>
      <c r="C1233" s="10">
        <f t="shared" ref="C1233:D1233" si="265">SUM(C1228:C1232)</f>
        <v>0</v>
      </c>
      <c r="D1233" s="10">
        <f t="shared" si="265"/>
        <v>0</v>
      </c>
      <c r="E1233" s="10">
        <f>SUM(E1228:E1232)</f>
        <v>0</v>
      </c>
      <c r="F1233" s="19"/>
      <c r="G1233" s="10" t="s">
        <v>38</v>
      </c>
      <c r="H1233" s="24"/>
      <c r="I1233" s="16"/>
    </row>
    <row r="1234" spans="1:12" ht="15" thickBot="1" x14ac:dyDescent="0.35">
      <c r="A1234" s="318" t="s">
        <v>303</v>
      </c>
      <c r="B1234" s="303" t="s">
        <v>411</v>
      </c>
      <c r="C1234" s="111">
        <v>0</v>
      </c>
      <c r="D1234" s="111">
        <v>11</v>
      </c>
      <c r="E1234" s="111">
        <v>12</v>
      </c>
      <c r="F1234" s="53"/>
      <c r="G1234" s="102" t="s">
        <v>33</v>
      </c>
      <c r="H1234" s="103">
        <v>288724610</v>
      </c>
      <c r="I1234" s="156" t="s">
        <v>395</v>
      </c>
      <c r="J1234" s="139"/>
      <c r="K1234" s="139"/>
      <c r="L1234" s="139"/>
    </row>
    <row r="1235" spans="1:12" ht="15" thickBot="1" x14ac:dyDescent="0.35">
      <c r="A1235" s="318"/>
      <c r="B1235" s="304"/>
      <c r="C1235" s="111"/>
      <c r="D1235" s="111"/>
      <c r="E1235" s="111"/>
      <c r="F1235" s="53"/>
      <c r="G1235" s="102" t="s">
        <v>306</v>
      </c>
      <c r="H1235" s="103"/>
      <c r="I1235" s="156"/>
      <c r="J1235" s="139"/>
      <c r="K1235" s="139"/>
      <c r="L1235" s="139"/>
    </row>
    <row r="1236" spans="1:12" ht="15" thickBot="1" x14ac:dyDescent="0.35">
      <c r="A1236" s="318"/>
      <c r="B1236" s="304"/>
      <c r="C1236" s="111"/>
      <c r="D1236" s="111"/>
      <c r="E1236" s="111"/>
      <c r="F1236" s="53"/>
      <c r="G1236" s="102" t="s">
        <v>35</v>
      </c>
      <c r="H1236" s="103"/>
      <c r="I1236" s="156"/>
      <c r="J1236" s="139"/>
      <c r="K1236" s="139"/>
      <c r="L1236" s="139"/>
    </row>
    <row r="1237" spans="1:12" ht="15" thickBot="1" x14ac:dyDescent="0.35">
      <c r="A1237" s="318"/>
      <c r="B1237" s="304"/>
      <c r="C1237" s="111"/>
      <c r="D1237" s="111"/>
      <c r="E1237" s="111"/>
      <c r="F1237" s="53"/>
      <c r="G1237" s="102" t="s">
        <v>34</v>
      </c>
      <c r="H1237" s="103"/>
      <c r="I1237" s="156"/>
      <c r="J1237" s="139"/>
      <c r="K1237" s="139"/>
      <c r="L1237" s="139"/>
    </row>
    <row r="1238" spans="1:12" ht="15" thickBot="1" x14ac:dyDescent="0.35">
      <c r="A1238" s="318"/>
      <c r="B1238" s="304"/>
      <c r="C1238" s="111"/>
      <c r="D1238" s="111"/>
      <c r="E1238" s="111"/>
      <c r="F1238" s="53"/>
      <c r="G1238" s="102" t="s">
        <v>36</v>
      </c>
      <c r="H1238" s="105"/>
      <c r="I1238" s="156"/>
      <c r="J1238" s="139"/>
      <c r="K1238" s="139"/>
      <c r="L1238" s="139"/>
    </row>
    <row r="1239" spans="1:12" ht="31.8" customHeight="1" thickBot="1" x14ac:dyDescent="0.35">
      <c r="A1239" s="319"/>
      <c r="B1239" s="305"/>
      <c r="C1239" s="100">
        <f t="shared" ref="C1239:D1239" si="266">SUM(C1234:C1238)</f>
        <v>0</v>
      </c>
      <c r="D1239" s="100">
        <f t="shared" si="266"/>
        <v>11</v>
      </c>
      <c r="E1239" s="100">
        <f>SUM(E1234:E1238)</f>
        <v>12</v>
      </c>
      <c r="F1239" s="104"/>
      <c r="G1239" s="101" t="s">
        <v>38</v>
      </c>
      <c r="H1239" s="105"/>
      <c r="I1239" s="156"/>
      <c r="J1239" s="139"/>
      <c r="K1239" s="139"/>
      <c r="L1239" s="139"/>
    </row>
    <row r="1240" spans="1:12" ht="15" thickBot="1" x14ac:dyDescent="0.35">
      <c r="A1240" s="318" t="s">
        <v>409</v>
      </c>
      <c r="B1240" s="303" t="s">
        <v>412</v>
      </c>
      <c r="C1240" s="111">
        <v>5</v>
      </c>
      <c r="D1240" s="111">
        <v>5.5</v>
      </c>
      <c r="E1240" s="111">
        <v>6</v>
      </c>
      <c r="F1240" s="53"/>
      <c r="G1240" s="102" t="s">
        <v>33</v>
      </c>
      <c r="H1240" s="103">
        <v>288724610</v>
      </c>
      <c r="I1240" s="156" t="s">
        <v>395</v>
      </c>
      <c r="J1240" s="172">
        <f>C1140+C1146+C1152+C1158+C1164+C1170+C1176+C1182+C1188+C1196+C1202+C1208+C1214+C1220+C1228+C1234+C1240</f>
        <v>9210.7999999999993</v>
      </c>
      <c r="K1240" s="172">
        <f t="shared" ref="K1240:L1240" si="267">D1140+D1146+D1152+D1158+D1164+D1170+D1176+D1182+D1188+D1196+D1202+D1208+D1214+D1220+D1228+D1234+D1240</f>
        <v>9635.0999999999985</v>
      </c>
      <c r="L1240" s="172">
        <f t="shared" si="267"/>
        <v>10116.4</v>
      </c>
    </row>
    <row r="1241" spans="1:12" ht="15" thickBot="1" x14ac:dyDescent="0.35">
      <c r="A1241" s="318"/>
      <c r="B1241" s="304"/>
      <c r="C1241" s="111"/>
      <c r="D1241" s="111"/>
      <c r="E1241" s="111"/>
      <c r="F1241" s="53"/>
      <c r="G1241" s="102" t="s">
        <v>306</v>
      </c>
      <c r="H1241" s="103"/>
      <c r="I1241" s="156"/>
      <c r="J1241" s="236">
        <f>C1141+C1147+C1153+C1159+C1165+C1171+C1177+C1183+C1189+C1197+C1203+C1209+C1215+C1221+C1229+C1235+C1241</f>
        <v>763</v>
      </c>
      <c r="K1241" s="172">
        <f t="shared" ref="K1241:L1241" si="268">D1141+D1147+D1153+D1159+D1165+D1171+D1177+D1183+D1189+D1197+D1203+D1209+D1215+D1221+D1229+D1235+D1241</f>
        <v>526.6</v>
      </c>
      <c r="L1241" s="172">
        <f t="shared" si="268"/>
        <v>554.4</v>
      </c>
    </row>
    <row r="1242" spans="1:12" ht="15" thickBot="1" x14ac:dyDescent="0.35">
      <c r="A1242" s="318"/>
      <c r="B1242" s="304"/>
      <c r="C1242" s="111"/>
      <c r="D1242" s="111"/>
      <c r="E1242" s="111"/>
      <c r="F1242" s="53"/>
      <c r="G1242" s="102" t="s">
        <v>35</v>
      </c>
      <c r="H1242" s="103"/>
      <c r="I1242" s="156"/>
      <c r="J1242" s="172">
        <f>C1142+C1148+C1154+C1160+C1166+C1172+C1178+C1184+C1190+C1198+C1204+C1210+C1216+C1222+C1230+C1236+C1242</f>
        <v>35.799999999999997</v>
      </c>
      <c r="K1242" s="172">
        <f t="shared" ref="K1242:L1242" si="269">D1142+D1148+D1154+D1160+D1166+D1172+D1178+D1184+D1190+D1198+D1204+D1210+D1216+D1222+D1230+D1236+D1242</f>
        <v>37.6</v>
      </c>
      <c r="L1242" s="172">
        <f t="shared" si="269"/>
        <v>39.5</v>
      </c>
    </row>
    <row r="1243" spans="1:12" ht="15" thickBot="1" x14ac:dyDescent="0.35">
      <c r="A1243" s="318"/>
      <c r="B1243" s="304"/>
      <c r="C1243" s="111"/>
      <c r="D1243" s="111"/>
      <c r="E1243" s="111"/>
      <c r="F1243" s="53"/>
      <c r="G1243" s="102" t="s">
        <v>34</v>
      </c>
      <c r="H1243" s="103"/>
      <c r="I1243" s="156"/>
      <c r="J1243" s="236">
        <f>C1143+C1149+C1155+C1161+C1167+C1173+C1179+C1185+C1191+C1199+C1205+C1211+C1217+C1223+C1231+C1237+C1243</f>
        <v>84.300000000000011</v>
      </c>
      <c r="K1243" s="172">
        <f t="shared" ref="K1243:L1244" si="270">D1143+D1149+D1155+D1161+D1167+D1173+D1179+D1185+D1191+D1199+D1205+D1211+D1217+D1223+D1231+D1237+D1243</f>
        <v>0</v>
      </c>
      <c r="L1243" s="172">
        <f t="shared" si="270"/>
        <v>0</v>
      </c>
    </row>
    <row r="1244" spans="1:12" ht="15" thickBot="1" x14ac:dyDescent="0.35">
      <c r="A1244" s="318"/>
      <c r="B1244" s="304"/>
      <c r="C1244" s="111"/>
      <c r="D1244" s="111"/>
      <c r="E1244" s="111"/>
      <c r="F1244" s="53"/>
      <c r="G1244" s="102" t="s">
        <v>36</v>
      </c>
      <c r="H1244" s="105"/>
      <c r="I1244" s="156"/>
      <c r="J1244" s="172">
        <f t="shared" ref="J1244" si="271">C1144+C1150+C1156+C1162+C1168+C1174+C1180+C1186+C1192+C1200+C1206+C1212+C1218+C1224+C1232+C1238+C1244</f>
        <v>223.60000000000002</v>
      </c>
      <c r="K1244" s="172">
        <f t="shared" si="270"/>
        <v>0</v>
      </c>
      <c r="L1244" s="172">
        <f t="shared" si="270"/>
        <v>0</v>
      </c>
    </row>
    <row r="1245" spans="1:12" ht="15" thickBot="1" x14ac:dyDescent="0.35">
      <c r="A1245" s="319"/>
      <c r="B1245" s="305"/>
      <c r="C1245" s="100">
        <f t="shared" ref="C1245:D1245" si="272">SUM(C1240:C1244)</f>
        <v>5</v>
      </c>
      <c r="D1245" s="100">
        <f t="shared" si="272"/>
        <v>5.5</v>
      </c>
      <c r="E1245" s="100">
        <f>SUM(E1240:E1244)</f>
        <v>6</v>
      </c>
      <c r="F1245" s="104"/>
      <c r="G1245" s="101" t="s">
        <v>38</v>
      </c>
      <c r="H1245" s="105"/>
      <c r="I1245" s="156"/>
      <c r="J1245" s="190">
        <f>SUM(J1240:J1244)</f>
        <v>10317.499999999998</v>
      </c>
      <c r="K1245" s="190">
        <f t="shared" ref="K1245:L1245" si="273">SUM(K1240:K1244)</f>
        <v>10199.299999999999</v>
      </c>
      <c r="L1245" s="190">
        <f t="shared" si="273"/>
        <v>10710.3</v>
      </c>
    </row>
    <row r="1246" spans="1:12" ht="15" thickBot="1" x14ac:dyDescent="0.35">
      <c r="A1246" s="17"/>
      <c r="B1246" s="21" t="s">
        <v>105</v>
      </c>
      <c r="C1246" s="9"/>
      <c r="D1246" s="9"/>
      <c r="E1246" s="9"/>
      <c r="F1246" s="9"/>
      <c r="G1246" s="10"/>
      <c r="H1246" s="23"/>
      <c r="I1246" s="23"/>
    </row>
    <row r="1247" spans="1:12" ht="15" thickBot="1" x14ac:dyDescent="0.35">
      <c r="A1247" s="35"/>
      <c r="B1247" s="36" t="s">
        <v>84</v>
      </c>
      <c r="C1247" s="70">
        <f>C1248-C1244-C1238-C1232-C1224-C1218-C1212-C1206-C1200-C1192-C1186-C1180-C1174-C1168-C1162-C1156-C1150-C1144</f>
        <v>10093.899999999998</v>
      </c>
      <c r="D1247" s="70">
        <f t="shared" ref="D1247:E1247" si="274">D1248-D1244-D1238-D1232-D1224-D1218-D1212-D1206-D1200-D1192-D1186-D1180-D1174-D1168-D1162-D1156-D1150-D1144</f>
        <v>10199.299999999999</v>
      </c>
      <c r="E1247" s="70">
        <f t="shared" si="274"/>
        <v>10710.3</v>
      </c>
      <c r="F1247" s="37"/>
      <c r="G1247" s="36"/>
      <c r="H1247" s="38"/>
      <c r="I1247" s="39"/>
    </row>
    <row r="1248" spans="1:12" ht="15" thickBot="1" x14ac:dyDescent="0.35">
      <c r="A1248" s="40"/>
      <c r="B1248" s="41" t="s">
        <v>492</v>
      </c>
      <c r="C1248" s="69">
        <f>C1145+C1151+C1157+C1163+C1169+C1175+C1181+C1187+C1193+C1201+C1207+C1213+C1219+C1225+C1233+C1239+C1245</f>
        <v>10317.5</v>
      </c>
      <c r="D1248" s="69">
        <f t="shared" ref="D1248:E1248" si="275">D1145+D1151+D1157+D1163+D1169+D1175+D1181+D1187+D1193+D1201+D1207+D1213+D1219+D1225+D1233+D1239+D1245</f>
        <v>10199.299999999999</v>
      </c>
      <c r="E1248" s="69">
        <f t="shared" si="275"/>
        <v>10710.3</v>
      </c>
      <c r="F1248" s="42"/>
      <c r="G1248" s="43"/>
      <c r="H1248" s="44"/>
      <c r="I1248" s="45"/>
    </row>
    <row r="1254" spans="1:11" ht="15" thickBot="1" x14ac:dyDescent="0.35">
      <c r="A1254" s="324" t="s">
        <v>423</v>
      </c>
      <c r="B1254" s="325"/>
      <c r="C1254" s="325"/>
      <c r="D1254" s="325"/>
      <c r="E1254" s="325"/>
      <c r="F1254" s="325"/>
      <c r="G1254" s="325"/>
      <c r="H1254" s="325"/>
      <c r="I1254" s="325"/>
    </row>
    <row r="1255" spans="1:11" ht="46.2" thickBot="1" x14ac:dyDescent="0.35">
      <c r="A1255" s="49" t="s">
        <v>5</v>
      </c>
      <c r="B1255" s="50" t="s">
        <v>230</v>
      </c>
      <c r="C1255" s="50" t="s">
        <v>24</v>
      </c>
      <c r="D1255" s="50" t="s">
        <v>25</v>
      </c>
      <c r="E1255" s="50" t="s">
        <v>26</v>
      </c>
      <c r="F1255" s="50" t="s">
        <v>6</v>
      </c>
      <c r="G1255" s="50" t="s">
        <v>32</v>
      </c>
      <c r="H1255" s="50" t="s">
        <v>27</v>
      </c>
      <c r="I1255" s="50" t="s">
        <v>50</v>
      </c>
    </row>
    <row r="1256" spans="1:11" ht="24.6" customHeight="1" thickBot="1" x14ac:dyDescent="0.35">
      <c r="A1256" s="51">
        <v>1</v>
      </c>
      <c r="B1256" s="52">
        <v>2</v>
      </c>
      <c r="C1256" s="52">
        <v>3</v>
      </c>
      <c r="D1256" s="52">
        <v>4</v>
      </c>
      <c r="E1256" s="52">
        <v>5</v>
      </c>
      <c r="F1256" s="52">
        <v>6</v>
      </c>
      <c r="G1256" s="52">
        <v>7</v>
      </c>
      <c r="H1256" s="52">
        <v>8</v>
      </c>
      <c r="I1256" s="52">
        <v>9</v>
      </c>
    </row>
    <row r="1257" spans="1:11" ht="40.200000000000003" customHeight="1" thickBot="1" x14ac:dyDescent="0.35">
      <c r="A1257" s="27" t="s">
        <v>30</v>
      </c>
      <c r="B1257" s="28" t="s">
        <v>424</v>
      </c>
      <c r="C1257" s="29"/>
      <c r="D1257" s="29"/>
      <c r="E1257" s="29"/>
      <c r="F1257" s="30" t="s">
        <v>109</v>
      </c>
      <c r="G1257" s="28"/>
      <c r="H1257" s="29"/>
      <c r="I1257" s="29"/>
    </row>
    <row r="1258" spans="1:11" ht="45.6" customHeight="1" thickBot="1" x14ac:dyDescent="0.35">
      <c r="A1258" s="31" t="s">
        <v>29</v>
      </c>
      <c r="B1258" s="32" t="s">
        <v>119</v>
      </c>
      <c r="C1258" s="33"/>
      <c r="D1258" s="33"/>
      <c r="E1258" s="33"/>
      <c r="F1258" s="34" t="s">
        <v>108</v>
      </c>
      <c r="G1258" s="32"/>
      <c r="H1258" s="33"/>
      <c r="I1258" s="33"/>
    </row>
    <row r="1259" spans="1:11" ht="15" thickBot="1" x14ac:dyDescent="0.35">
      <c r="A1259" s="318" t="s">
        <v>98</v>
      </c>
      <c r="B1259" s="320" t="s">
        <v>426</v>
      </c>
      <c r="C1259" s="67">
        <v>2496.1</v>
      </c>
      <c r="D1259" s="67">
        <v>2621</v>
      </c>
      <c r="E1259" s="67">
        <v>2752</v>
      </c>
      <c r="F1259" s="20"/>
      <c r="G1259" s="18" t="s">
        <v>33</v>
      </c>
      <c r="H1259" s="330" t="s">
        <v>558</v>
      </c>
      <c r="I1259" s="16" t="s">
        <v>425</v>
      </c>
    </row>
    <row r="1260" spans="1:11" ht="15" thickBot="1" x14ac:dyDescent="0.35">
      <c r="A1260" s="318"/>
      <c r="B1260" s="321"/>
      <c r="C1260" s="67">
        <v>430</v>
      </c>
      <c r="D1260" s="67">
        <v>452</v>
      </c>
      <c r="E1260" s="67">
        <v>474</v>
      </c>
      <c r="F1260" s="20"/>
      <c r="G1260" s="18" t="s">
        <v>33</v>
      </c>
      <c r="H1260" s="344"/>
      <c r="I1260" s="16"/>
    </row>
    <row r="1261" spans="1:11" ht="15" thickBot="1" x14ac:dyDescent="0.35">
      <c r="A1261" s="318"/>
      <c r="B1261" s="321"/>
      <c r="C1261" s="235">
        <v>200</v>
      </c>
      <c r="D1261" s="67">
        <v>158</v>
      </c>
      <c r="E1261" s="67">
        <v>165</v>
      </c>
      <c r="F1261" s="20"/>
      <c r="G1261" s="226" t="s">
        <v>306</v>
      </c>
      <c r="H1261" s="331"/>
      <c r="I1261" s="16"/>
      <c r="K1261" s="79"/>
    </row>
    <row r="1262" spans="1:11" ht="15" thickBot="1" x14ac:dyDescent="0.35">
      <c r="A1262" s="318"/>
      <c r="B1262" s="321"/>
      <c r="C1262" s="67"/>
      <c r="D1262" s="67"/>
      <c r="E1262" s="67"/>
      <c r="F1262" s="20"/>
      <c r="G1262" s="18" t="s">
        <v>35</v>
      </c>
      <c r="H1262" s="331"/>
      <c r="I1262" s="16"/>
      <c r="K1262" s="79"/>
    </row>
    <row r="1263" spans="1:11" ht="15" thickBot="1" x14ac:dyDescent="0.35">
      <c r="A1263" s="318"/>
      <c r="B1263" s="321"/>
      <c r="C1263" s="67"/>
      <c r="D1263" s="67"/>
      <c r="E1263" s="67"/>
      <c r="F1263" s="20"/>
      <c r="G1263" s="18" t="s">
        <v>34</v>
      </c>
      <c r="H1263" s="331"/>
      <c r="I1263" s="16"/>
    </row>
    <row r="1264" spans="1:11" ht="15" thickBot="1" x14ac:dyDescent="0.35">
      <c r="A1264" s="318"/>
      <c r="B1264" s="321"/>
      <c r="C1264" s="67">
        <v>51.2</v>
      </c>
      <c r="D1264" s="67"/>
      <c r="E1264" s="67"/>
      <c r="F1264" s="20"/>
      <c r="G1264" s="18" t="s">
        <v>36</v>
      </c>
      <c r="H1264" s="331"/>
      <c r="I1264" s="16"/>
    </row>
    <row r="1265" spans="1:9" ht="15" thickBot="1" x14ac:dyDescent="0.35">
      <c r="A1265" s="319"/>
      <c r="B1265" s="322"/>
      <c r="C1265" s="68">
        <f>SUM(C1259:C1264)</f>
        <v>3177.2999999999997</v>
      </c>
      <c r="D1265" s="68">
        <f>SUM(D1259:D1264)</f>
        <v>3231</v>
      </c>
      <c r="E1265" s="68">
        <f>SUM(E1259:E1264)</f>
        <v>3391</v>
      </c>
      <c r="F1265" s="19"/>
      <c r="G1265" s="10" t="s">
        <v>38</v>
      </c>
      <c r="H1265" s="332"/>
      <c r="I1265" s="16"/>
    </row>
    <row r="1266" spans="1:9" ht="15" thickBot="1" x14ac:dyDescent="0.35">
      <c r="A1266" s="318" t="s">
        <v>40</v>
      </c>
      <c r="B1266" s="320" t="s">
        <v>427</v>
      </c>
      <c r="C1266" s="111">
        <v>15</v>
      </c>
      <c r="D1266" s="102"/>
      <c r="E1266" s="102"/>
      <c r="F1266" s="53"/>
      <c r="G1266" s="102" t="s">
        <v>33</v>
      </c>
      <c r="H1266" s="103">
        <v>288724610</v>
      </c>
      <c r="I1266" s="16" t="s">
        <v>425</v>
      </c>
    </row>
    <row r="1267" spans="1:9" ht="15" thickBot="1" x14ac:dyDescent="0.35">
      <c r="A1267" s="318"/>
      <c r="B1267" s="321"/>
      <c r="C1267" s="102"/>
      <c r="D1267" s="102"/>
      <c r="E1267" s="102"/>
      <c r="F1267" s="53"/>
      <c r="G1267" s="102" t="s">
        <v>306</v>
      </c>
      <c r="H1267" s="103"/>
      <c r="I1267" s="16"/>
    </row>
    <row r="1268" spans="1:9" ht="15" thickBot="1" x14ac:dyDescent="0.35">
      <c r="A1268" s="318"/>
      <c r="B1268" s="321"/>
      <c r="C1268" s="102"/>
      <c r="D1268" s="102"/>
      <c r="E1268" s="102"/>
      <c r="F1268" s="53"/>
      <c r="G1268" s="102" t="s">
        <v>35</v>
      </c>
      <c r="H1268" s="103"/>
      <c r="I1268" s="16"/>
    </row>
    <row r="1269" spans="1:9" ht="15" thickBot="1" x14ac:dyDescent="0.35">
      <c r="A1269" s="318"/>
      <c r="B1269" s="321"/>
      <c r="C1269" s="102"/>
      <c r="D1269" s="102"/>
      <c r="E1269" s="102"/>
      <c r="F1269" s="53"/>
      <c r="G1269" s="102" t="s">
        <v>34</v>
      </c>
      <c r="H1269" s="103"/>
      <c r="I1269" s="16"/>
    </row>
    <row r="1270" spans="1:9" ht="15" thickBot="1" x14ac:dyDescent="0.35">
      <c r="A1270" s="318"/>
      <c r="B1270" s="321"/>
      <c r="C1270" s="102"/>
      <c r="D1270" s="102"/>
      <c r="E1270" s="102"/>
      <c r="F1270" s="53"/>
      <c r="G1270" s="102" t="s">
        <v>36</v>
      </c>
      <c r="H1270" s="105"/>
      <c r="I1270" s="16"/>
    </row>
    <row r="1271" spans="1:9" ht="45" customHeight="1" thickBot="1" x14ac:dyDescent="0.35">
      <c r="A1271" s="319"/>
      <c r="B1271" s="322"/>
      <c r="C1271" s="100">
        <f t="shared" ref="C1271:D1271" si="276">SUM(C1266:C1270)</f>
        <v>15</v>
      </c>
      <c r="D1271" s="101">
        <f t="shared" si="276"/>
        <v>0</v>
      </c>
      <c r="E1271" s="101">
        <f>SUM(E1266:E1270)</f>
        <v>0</v>
      </c>
      <c r="F1271" s="104"/>
      <c r="G1271" s="101" t="s">
        <v>38</v>
      </c>
      <c r="H1271" s="105"/>
      <c r="I1271" s="16"/>
    </row>
    <row r="1272" spans="1:9" ht="15" thickBot="1" x14ac:dyDescent="0.35">
      <c r="A1272" s="318" t="s">
        <v>42</v>
      </c>
      <c r="B1272" s="320" t="s">
        <v>428</v>
      </c>
      <c r="C1272" s="67">
        <v>65</v>
      </c>
      <c r="D1272" s="67">
        <v>68</v>
      </c>
      <c r="E1272" s="67">
        <v>71</v>
      </c>
      <c r="F1272" s="20"/>
      <c r="G1272" s="18" t="s">
        <v>33</v>
      </c>
      <c r="H1272" s="23">
        <v>288724610</v>
      </c>
      <c r="I1272" s="16" t="s">
        <v>425</v>
      </c>
    </row>
    <row r="1273" spans="1:9" ht="15" thickBot="1" x14ac:dyDescent="0.35">
      <c r="A1273" s="318"/>
      <c r="B1273" s="321"/>
      <c r="C1273" s="67"/>
      <c r="D1273" s="67"/>
      <c r="E1273" s="67"/>
      <c r="F1273" s="20"/>
      <c r="G1273" s="18" t="s">
        <v>306</v>
      </c>
      <c r="H1273" s="23"/>
      <c r="I1273" s="16"/>
    </row>
    <row r="1274" spans="1:9" ht="15" thickBot="1" x14ac:dyDescent="0.35">
      <c r="A1274" s="318"/>
      <c r="B1274" s="321"/>
      <c r="C1274" s="67"/>
      <c r="D1274" s="67"/>
      <c r="E1274" s="67"/>
      <c r="F1274" s="20"/>
      <c r="G1274" s="18" t="s">
        <v>35</v>
      </c>
      <c r="H1274" s="23"/>
      <c r="I1274" s="16"/>
    </row>
    <row r="1275" spans="1:9" ht="15" thickBot="1" x14ac:dyDescent="0.35">
      <c r="A1275" s="318"/>
      <c r="B1275" s="321"/>
      <c r="C1275" s="67"/>
      <c r="D1275" s="67"/>
      <c r="E1275" s="67"/>
      <c r="F1275" s="20"/>
      <c r="G1275" s="18" t="s">
        <v>34</v>
      </c>
      <c r="H1275" s="23"/>
      <c r="I1275" s="16"/>
    </row>
    <row r="1276" spans="1:9" ht="15" thickBot="1" x14ac:dyDescent="0.35">
      <c r="A1276" s="318"/>
      <c r="B1276" s="321"/>
      <c r="C1276" s="67"/>
      <c r="D1276" s="67"/>
      <c r="E1276" s="67"/>
      <c r="F1276" s="20"/>
      <c r="G1276" s="18" t="s">
        <v>36</v>
      </c>
      <c r="H1276" s="24"/>
      <c r="I1276" s="16"/>
    </row>
    <row r="1277" spans="1:9" ht="27.6" customHeight="1" thickBot="1" x14ac:dyDescent="0.35">
      <c r="A1277" s="319"/>
      <c r="B1277" s="322"/>
      <c r="C1277" s="68">
        <f t="shared" ref="C1277:D1277" si="277">SUM(C1272:C1276)</f>
        <v>65</v>
      </c>
      <c r="D1277" s="68">
        <f t="shared" si="277"/>
        <v>68</v>
      </c>
      <c r="E1277" s="68">
        <f>SUM(E1272:E1276)</f>
        <v>71</v>
      </c>
      <c r="F1277" s="19"/>
      <c r="G1277" s="10" t="s">
        <v>38</v>
      </c>
      <c r="H1277" s="24"/>
      <c r="I1277" s="16"/>
    </row>
    <row r="1278" spans="1:9" ht="33.6" customHeight="1" thickBot="1" x14ac:dyDescent="0.35">
      <c r="A1278" s="27" t="s">
        <v>30</v>
      </c>
      <c r="B1278" s="28" t="s">
        <v>424</v>
      </c>
      <c r="C1278" s="29"/>
      <c r="D1278" s="29"/>
      <c r="E1278" s="29"/>
      <c r="F1278" s="30" t="s">
        <v>109</v>
      </c>
      <c r="G1278" s="28"/>
      <c r="H1278" s="29"/>
      <c r="I1278" s="29"/>
    </row>
    <row r="1279" spans="1:9" ht="63" customHeight="1" thickBot="1" x14ac:dyDescent="0.35">
      <c r="A1279" s="31" t="s">
        <v>51</v>
      </c>
      <c r="B1279" s="32" t="s">
        <v>430</v>
      </c>
      <c r="C1279" s="33"/>
      <c r="D1279" s="33"/>
      <c r="E1279" s="33"/>
      <c r="F1279" s="34" t="s">
        <v>429</v>
      </c>
      <c r="G1279" s="32"/>
      <c r="H1279" s="33"/>
      <c r="I1279" s="33"/>
    </row>
    <row r="1280" spans="1:9" ht="15" thickBot="1" x14ac:dyDescent="0.35">
      <c r="A1280" s="318" t="s">
        <v>54</v>
      </c>
      <c r="B1280" s="320" t="s">
        <v>431</v>
      </c>
      <c r="C1280" s="67">
        <v>150</v>
      </c>
      <c r="D1280" s="67">
        <v>158</v>
      </c>
      <c r="E1280" s="67">
        <v>166</v>
      </c>
      <c r="F1280" s="20"/>
      <c r="G1280" s="18" t="s">
        <v>33</v>
      </c>
      <c r="H1280" s="23">
        <v>288724610</v>
      </c>
      <c r="I1280" s="16" t="s">
        <v>425</v>
      </c>
    </row>
    <row r="1281" spans="1:12" ht="15" thickBot="1" x14ac:dyDescent="0.35">
      <c r="A1281" s="318"/>
      <c r="B1281" s="321"/>
      <c r="C1281" s="67"/>
      <c r="D1281" s="67"/>
      <c r="E1281" s="67"/>
      <c r="F1281" s="20"/>
      <c r="G1281" s="18" t="s">
        <v>306</v>
      </c>
      <c r="H1281" s="23"/>
      <c r="I1281" s="16"/>
    </row>
    <row r="1282" spans="1:12" ht="15" thickBot="1" x14ac:dyDescent="0.35">
      <c r="A1282" s="318"/>
      <c r="B1282" s="321"/>
      <c r="C1282" s="67"/>
      <c r="D1282" s="67"/>
      <c r="E1282" s="67"/>
      <c r="F1282" s="20"/>
      <c r="G1282" s="18" t="s">
        <v>35</v>
      </c>
      <c r="H1282" s="23"/>
      <c r="I1282" s="16"/>
    </row>
    <row r="1283" spans="1:12" ht="15" thickBot="1" x14ac:dyDescent="0.35">
      <c r="A1283" s="318"/>
      <c r="B1283" s="321"/>
      <c r="C1283" s="67"/>
      <c r="D1283" s="67"/>
      <c r="E1283" s="67"/>
      <c r="F1283" s="20"/>
      <c r="G1283" s="18" t="s">
        <v>34</v>
      </c>
      <c r="H1283" s="23"/>
      <c r="I1283" s="16"/>
    </row>
    <row r="1284" spans="1:12" ht="15" thickBot="1" x14ac:dyDescent="0.35">
      <c r="A1284" s="318"/>
      <c r="B1284" s="321"/>
      <c r="C1284" s="67"/>
      <c r="D1284" s="67"/>
      <c r="E1284" s="67"/>
      <c r="F1284" s="20"/>
      <c r="G1284" s="18" t="s">
        <v>36</v>
      </c>
      <c r="H1284" s="24"/>
      <c r="I1284" s="16"/>
    </row>
    <row r="1285" spans="1:12" ht="22.2" customHeight="1" thickBot="1" x14ac:dyDescent="0.35">
      <c r="A1285" s="319"/>
      <c r="B1285" s="322"/>
      <c r="C1285" s="68">
        <f>SUM(C1280:C1284)</f>
        <v>150</v>
      </c>
      <c r="D1285" s="68">
        <f>SUM(D1280:D1284)</f>
        <v>158</v>
      </c>
      <c r="E1285" s="68">
        <f>SUM(E1280:E1284)</f>
        <v>166</v>
      </c>
      <c r="F1285" s="19"/>
      <c r="G1285" s="10" t="s">
        <v>38</v>
      </c>
      <c r="H1285" s="24"/>
      <c r="I1285" s="16"/>
    </row>
    <row r="1286" spans="1:12" ht="15" thickBot="1" x14ac:dyDescent="0.35">
      <c r="A1286" s="318" t="s">
        <v>55</v>
      </c>
      <c r="B1286" s="320" t="s">
        <v>432</v>
      </c>
      <c r="C1286" s="111">
        <v>35</v>
      </c>
      <c r="D1286" s="111">
        <v>53</v>
      </c>
      <c r="E1286" s="111">
        <v>56</v>
      </c>
      <c r="F1286" s="53"/>
      <c r="G1286" s="102" t="s">
        <v>33</v>
      </c>
      <c r="H1286" s="103">
        <v>288724610</v>
      </c>
      <c r="I1286" s="16" t="s">
        <v>425</v>
      </c>
    </row>
    <row r="1287" spans="1:12" ht="15" thickBot="1" x14ac:dyDescent="0.35">
      <c r="A1287" s="318"/>
      <c r="B1287" s="321"/>
      <c r="C1287" s="111"/>
      <c r="D1287" s="111"/>
      <c r="E1287" s="111"/>
      <c r="F1287" s="53"/>
      <c r="G1287" s="102" t="s">
        <v>306</v>
      </c>
      <c r="H1287" s="103"/>
      <c r="I1287" s="16"/>
    </row>
    <row r="1288" spans="1:12" ht="15" thickBot="1" x14ac:dyDescent="0.35">
      <c r="A1288" s="318"/>
      <c r="B1288" s="321"/>
      <c r="C1288" s="111"/>
      <c r="D1288" s="111"/>
      <c r="E1288" s="111"/>
      <c r="F1288" s="53"/>
      <c r="G1288" s="102" t="s">
        <v>35</v>
      </c>
      <c r="H1288" s="103"/>
      <c r="I1288" s="16"/>
    </row>
    <row r="1289" spans="1:12" ht="15" thickBot="1" x14ac:dyDescent="0.35">
      <c r="A1289" s="318"/>
      <c r="B1289" s="321"/>
      <c r="C1289" s="111"/>
      <c r="D1289" s="111"/>
      <c r="E1289" s="111"/>
      <c r="F1289" s="53"/>
      <c r="G1289" s="102" t="s">
        <v>34</v>
      </c>
      <c r="H1289" s="103"/>
      <c r="I1289" s="16"/>
    </row>
    <row r="1290" spans="1:12" ht="15" thickBot="1" x14ac:dyDescent="0.35">
      <c r="A1290" s="318"/>
      <c r="B1290" s="321"/>
      <c r="C1290" s="111"/>
      <c r="D1290" s="111"/>
      <c r="E1290" s="111"/>
      <c r="F1290" s="53"/>
      <c r="G1290" s="102" t="s">
        <v>36</v>
      </c>
      <c r="H1290" s="105"/>
      <c r="I1290" s="16"/>
    </row>
    <row r="1291" spans="1:12" ht="31.2" customHeight="1" thickBot="1" x14ac:dyDescent="0.35">
      <c r="A1291" s="319"/>
      <c r="B1291" s="322"/>
      <c r="C1291" s="100">
        <f t="shared" ref="C1291:D1291" si="278">SUM(C1286:C1290)</f>
        <v>35</v>
      </c>
      <c r="D1291" s="100">
        <f t="shared" si="278"/>
        <v>53</v>
      </c>
      <c r="E1291" s="100">
        <f>SUM(E1286:E1290)</f>
        <v>56</v>
      </c>
      <c r="F1291" s="104"/>
      <c r="G1291" s="101" t="s">
        <v>38</v>
      </c>
      <c r="H1291" s="105"/>
      <c r="I1291" s="16"/>
    </row>
    <row r="1292" spans="1:12" ht="15" thickBot="1" x14ac:dyDescent="0.35">
      <c r="A1292" s="318" t="s">
        <v>56</v>
      </c>
      <c r="B1292" s="320" t="s">
        <v>433</v>
      </c>
      <c r="C1292" s="67">
        <v>1050</v>
      </c>
      <c r="D1292" s="67">
        <v>1103</v>
      </c>
      <c r="E1292" s="67">
        <v>1158</v>
      </c>
      <c r="F1292" s="20"/>
      <c r="G1292" s="18" t="s">
        <v>33</v>
      </c>
      <c r="H1292" s="23">
        <v>288724610</v>
      </c>
      <c r="I1292" s="16" t="s">
        <v>425</v>
      </c>
      <c r="J1292" s="137">
        <f>C1259+C1260+C1266+C1272+C1280+C1286+C1292</f>
        <v>4241.1000000000004</v>
      </c>
      <c r="K1292" s="137">
        <f t="shared" ref="K1292:L1292" si="279">D1259+D1260+D1266+D1272+D1280+D1286+D1292</f>
        <v>4455</v>
      </c>
      <c r="L1292" s="137">
        <f t="shared" si="279"/>
        <v>4677</v>
      </c>
    </row>
    <row r="1293" spans="1:12" ht="15" thickBot="1" x14ac:dyDescent="0.35">
      <c r="A1293" s="318"/>
      <c r="B1293" s="321"/>
      <c r="C1293" s="67"/>
      <c r="D1293" s="67"/>
      <c r="E1293" s="67"/>
      <c r="F1293" s="20"/>
      <c r="G1293" s="18" t="s">
        <v>306</v>
      </c>
      <c r="H1293" s="23"/>
      <c r="I1293" s="16"/>
      <c r="J1293" s="236">
        <f>C1261+C1267+C1273+C1281+C1287+C1293</f>
        <v>200</v>
      </c>
      <c r="K1293" s="137">
        <f t="shared" ref="K1293:L1293" si="280">D1261+D1267+D1273+D1281+D1287+D1293</f>
        <v>158</v>
      </c>
      <c r="L1293" s="137">
        <f t="shared" si="280"/>
        <v>165</v>
      </c>
    </row>
    <row r="1294" spans="1:12" ht="15" thickBot="1" x14ac:dyDescent="0.35">
      <c r="A1294" s="318"/>
      <c r="B1294" s="321"/>
      <c r="C1294" s="67"/>
      <c r="D1294" s="67"/>
      <c r="E1294" s="67"/>
      <c r="F1294" s="20"/>
      <c r="G1294" s="18" t="s">
        <v>35</v>
      </c>
      <c r="H1294" s="23"/>
      <c r="I1294" s="16"/>
      <c r="J1294" s="137">
        <f>C1262+C1268+C1274+C1282+C1288+C1294</f>
        <v>0</v>
      </c>
      <c r="K1294" s="137">
        <f t="shared" ref="K1294:L1294" si="281">D1262+D1268+D1274+D1282+D1288+D1294</f>
        <v>0</v>
      </c>
      <c r="L1294" s="137">
        <f t="shared" si="281"/>
        <v>0</v>
      </c>
    </row>
    <row r="1295" spans="1:12" ht="15" thickBot="1" x14ac:dyDescent="0.35">
      <c r="A1295" s="318"/>
      <c r="B1295" s="321"/>
      <c r="C1295" s="67"/>
      <c r="D1295" s="67"/>
      <c r="E1295" s="67"/>
      <c r="F1295" s="20"/>
      <c r="G1295" s="18" t="s">
        <v>34</v>
      </c>
      <c r="H1295" s="23"/>
      <c r="I1295" s="16"/>
      <c r="J1295" s="137">
        <f>C1263+C1269+C1275+C1283+C1289+C1295</f>
        <v>0</v>
      </c>
      <c r="K1295" s="137">
        <f t="shared" ref="K1295:L1295" si="282">D1263+D1269+D1275+D1283+D1289+D1295</f>
        <v>0</v>
      </c>
      <c r="L1295" s="137">
        <f t="shared" si="282"/>
        <v>0</v>
      </c>
    </row>
    <row r="1296" spans="1:12" ht="15" thickBot="1" x14ac:dyDescent="0.35">
      <c r="A1296" s="318"/>
      <c r="B1296" s="321"/>
      <c r="C1296" s="67"/>
      <c r="D1296" s="67"/>
      <c r="E1296" s="67"/>
      <c r="F1296" s="20"/>
      <c r="G1296" s="18" t="s">
        <v>36</v>
      </c>
      <c r="H1296" s="24"/>
      <c r="I1296" s="16"/>
      <c r="J1296" s="137">
        <f>C1264+C1270+C1276+C1284+C1290+C1296</f>
        <v>51.2</v>
      </c>
      <c r="K1296" s="137">
        <f t="shared" ref="K1296:L1296" si="283">D1264+D1270+D1276+D1284+D1290+D1296</f>
        <v>0</v>
      </c>
      <c r="L1296" s="137">
        <f t="shared" si="283"/>
        <v>0</v>
      </c>
    </row>
    <row r="1297" spans="1:12" ht="15" thickBot="1" x14ac:dyDescent="0.35">
      <c r="A1297" s="319"/>
      <c r="B1297" s="322"/>
      <c r="C1297" s="68">
        <f t="shared" ref="C1297:D1297" si="284">SUM(C1292:C1296)</f>
        <v>1050</v>
      </c>
      <c r="D1297" s="68">
        <f t="shared" si="284"/>
        <v>1103</v>
      </c>
      <c r="E1297" s="68">
        <f>SUM(E1292:E1296)</f>
        <v>1158</v>
      </c>
      <c r="F1297" s="19"/>
      <c r="G1297" s="10" t="s">
        <v>38</v>
      </c>
      <c r="H1297" s="24"/>
      <c r="I1297" s="16"/>
      <c r="J1297" s="141">
        <f>SUM(J1292:J1296)</f>
        <v>4492.3</v>
      </c>
      <c r="K1297" s="141">
        <f t="shared" ref="K1297:L1297" si="285">SUM(K1292:K1296)</f>
        <v>4613</v>
      </c>
      <c r="L1297" s="141">
        <f t="shared" si="285"/>
        <v>4842</v>
      </c>
    </row>
    <row r="1298" spans="1:12" ht="15" thickBot="1" x14ac:dyDescent="0.35">
      <c r="A1298" s="17"/>
      <c r="B1298" s="21" t="s">
        <v>105</v>
      </c>
      <c r="C1298" s="9"/>
      <c r="D1298" s="9"/>
      <c r="E1298" s="9"/>
      <c r="F1298" s="9"/>
      <c r="G1298" s="10"/>
      <c r="H1298" s="23"/>
      <c r="I1298" s="23"/>
    </row>
    <row r="1299" spans="1:12" ht="15" thickBot="1" x14ac:dyDescent="0.35">
      <c r="A1299" s="35"/>
      <c r="B1299" s="36" t="s">
        <v>84</v>
      </c>
      <c r="C1299" s="70">
        <f>C1300-C1264</f>
        <v>4441.0999999999995</v>
      </c>
      <c r="D1299" s="70">
        <f t="shared" ref="D1299:E1299" si="286">D1300-D1264</f>
        <v>4613</v>
      </c>
      <c r="E1299" s="70">
        <f t="shared" si="286"/>
        <v>4842</v>
      </c>
      <c r="F1299" s="37"/>
      <c r="G1299" s="36"/>
      <c r="H1299" s="38"/>
      <c r="I1299" s="39"/>
    </row>
    <row r="1300" spans="1:12" ht="15" thickBot="1" x14ac:dyDescent="0.35">
      <c r="A1300" s="40"/>
      <c r="B1300" s="41" t="s">
        <v>491</v>
      </c>
      <c r="C1300" s="69">
        <f>C1265+C1271+C1277+C1285+C1291+C1297</f>
        <v>4492.2999999999993</v>
      </c>
      <c r="D1300" s="69">
        <f>D1265+D1271+D1277+D1285+D1291+D1297</f>
        <v>4613</v>
      </c>
      <c r="E1300" s="69">
        <f>E1265+E1271+E1277+E1285+E1291+E1297</f>
        <v>4842</v>
      </c>
      <c r="F1300" s="42"/>
      <c r="G1300" s="43"/>
      <c r="H1300" s="44"/>
      <c r="I1300" s="45"/>
    </row>
    <row r="1301" spans="1:12" x14ac:dyDescent="0.3">
      <c r="A1301" s="164"/>
      <c r="B1301" s="165"/>
      <c r="C1301" s="216"/>
      <c r="D1301" s="216"/>
      <c r="E1301" s="216"/>
      <c r="F1301" s="167"/>
      <c r="G1301" s="168"/>
      <c r="H1301" s="169"/>
      <c r="I1301" s="170"/>
    </row>
    <row r="1302" spans="1:12" x14ac:dyDescent="0.3">
      <c r="A1302" s="164"/>
      <c r="B1302" s="165"/>
      <c r="C1302" s="216"/>
      <c r="D1302" s="216"/>
      <c r="E1302" s="216"/>
      <c r="F1302" s="167"/>
      <c r="G1302" s="168"/>
      <c r="H1302" s="169"/>
      <c r="I1302" s="170"/>
    </row>
    <row r="1303" spans="1:12" ht="25.2" customHeight="1" x14ac:dyDescent="0.3"/>
    <row r="1305" spans="1:12" ht="15" thickBot="1" x14ac:dyDescent="0.35">
      <c r="A1305" s="324" t="s">
        <v>434</v>
      </c>
      <c r="B1305" s="325"/>
      <c r="C1305" s="325"/>
      <c r="D1305" s="325"/>
      <c r="E1305" s="325"/>
      <c r="F1305" s="325"/>
      <c r="G1305" s="325"/>
      <c r="H1305" s="325"/>
      <c r="I1305" s="325"/>
    </row>
    <row r="1306" spans="1:12" ht="46.2" thickBot="1" x14ac:dyDescent="0.35">
      <c r="A1306" s="49" t="s">
        <v>5</v>
      </c>
      <c r="B1306" s="50" t="s">
        <v>230</v>
      </c>
      <c r="C1306" s="50" t="s">
        <v>24</v>
      </c>
      <c r="D1306" s="50" t="s">
        <v>25</v>
      </c>
      <c r="E1306" s="50" t="s">
        <v>26</v>
      </c>
      <c r="F1306" s="50" t="s">
        <v>6</v>
      </c>
      <c r="G1306" s="50" t="s">
        <v>32</v>
      </c>
      <c r="H1306" s="50" t="s">
        <v>27</v>
      </c>
      <c r="I1306" s="50" t="s">
        <v>50</v>
      </c>
    </row>
    <row r="1307" spans="1:12" ht="15" thickBot="1" x14ac:dyDescent="0.35">
      <c r="A1307" s="51">
        <v>1</v>
      </c>
      <c r="B1307" s="52">
        <v>2</v>
      </c>
      <c r="C1307" s="52">
        <v>3</v>
      </c>
      <c r="D1307" s="52">
        <v>4</v>
      </c>
      <c r="E1307" s="52">
        <v>5</v>
      </c>
      <c r="F1307" s="52">
        <v>6</v>
      </c>
      <c r="G1307" s="52">
        <v>7</v>
      </c>
      <c r="H1307" s="52">
        <v>8</v>
      </c>
      <c r="I1307" s="52">
        <v>9</v>
      </c>
    </row>
    <row r="1308" spans="1:12" ht="27" thickBot="1" x14ac:dyDescent="0.35">
      <c r="A1308" s="27" t="s">
        <v>30</v>
      </c>
      <c r="B1308" s="28" t="s">
        <v>438</v>
      </c>
      <c r="C1308" s="29"/>
      <c r="D1308" s="29"/>
      <c r="E1308" s="29"/>
      <c r="F1308" s="30" t="s">
        <v>556</v>
      </c>
      <c r="G1308" s="28"/>
      <c r="H1308" s="29"/>
      <c r="I1308" s="29"/>
    </row>
    <row r="1309" spans="1:12" ht="15" thickBot="1" x14ac:dyDescent="0.35">
      <c r="A1309" s="31" t="s">
        <v>29</v>
      </c>
      <c r="B1309" s="32" t="s">
        <v>440</v>
      </c>
      <c r="C1309" s="33"/>
      <c r="D1309" s="33"/>
      <c r="E1309" s="33"/>
      <c r="F1309" s="34" t="s">
        <v>439</v>
      </c>
      <c r="G1309" s="54"/>
      <c r="H1309" s="33"/>
      <c r="I1309" s="33"/>
    </row>
    <row r="1310" spans="1:12" ht="15" thickBot="1" x14ac:dyDescent="0.35">
      <c r="A1310" s="323" t="s">
        <v>98</v>
      </c>
      <c r="B1310" s="320" t="s">
        <v>441</v>
      </c>
      <c r="C1310" s="18">
        <v>16627.3</v>
      </c>
      <c r="D1310" s="67">
        <v>17458</v>
      </c>
      <c r="E1310" s="67">
        <v>18331</v>
      </c>
      <c r="F1310" s="20"/>
      <c r="G1310" s="55" t="s">
        <v>33</v>
      </c>
      <c r="H1310" s="326" t="s">
        <v>554</v>
      </c>
      <c r="I1310" s="16" t="s">
        <v>435</v>
      </c>
    </row>
    <row r="1311" spans="1:12" ht="15" thickBot="1" x14ac:dyDescent="0.35">
      <c r="A1311" s="318"/>
      <c r="B1311" s="321"/>
      <c r="C1311" s="18">
        <v>2236.6</v>
      </c>
      <c r="D1311" s="67">
        <v>2348</v>
      </c>
      <c r="E1311" s="67">
        <v>2466</v>
      </c>
      <c r="F1311" s="20"/>
      <c r="G1311" s="61" t="s">
        <v>306</v>
      </c>
      <c r="H1311" s="327"/>
      <c r="I1311" s="16"/>
      <c r="J1311" s="75"/>
    </row>
    <row r="1312" spans="1:12" ht="15" thickBot="1" x14ac:dyDescent="0.35">
      <c r="A1312" s="318"/>
      <c r="B1312" s="321"/>
      <c r="C1312" s="111">
        <v>131.9</v>
      </c>
      <c r="D1312" s="67"/>
      <c r="E1312" s="67"/>
      <c r="F1312" s="20"/>
      <c r="G1312" s="62" t="s">
        <v>35</v>
      </c>
      <c r="H1312" s="327"/>
      <c r="I1312" s="16"/>
      <c r="J1312" s="75"/>
    </row>
    <row r="1313" spans="1:10" ht="15" thickBot="1" x14ac:dyDescent="0.35">
      <c r="A1313" s="318"/>
      <c r="B1313" s="321"/>
      <c r="C1313" s="18">
        <v>11561.4</v>
      </c>
      <c r="D1313" s="67">
        <v>12061</v>
      </c>
      <c r="E1313" s="67">
        <v>12664</v>
      </c>
      <c r="F1313" s="20"/>
      <c r="G1313" s="61" t="s">
        <v>436</v>
      </c>
      <c r="H1313" s="327"/>
      <c r="I1313" s="16"/>
      <c r="J1313" s="75"/>
    </row>
    <row r="1314" spans="1:10" ht="15" thickBot="1" x14ac:dyDescent="0.35">
      <c r="A1314" s="318"/>
      <c r="B1314" s="321"/>
      <c r="C1314" s="18"/>
      <c r="D1314" s="67"/>
      <c r="E1314" s="67"/>
      <c r="F1314" s="20"/>
      <c r="G1314" s="62" t="s">
        <v>37</v>
      </c>
      <c r="H1314" s="327"/>
      <c r="I1314" s="16"/>
      <c r="J1314" s="75"/>
    </row>
    <row r="1315" spans="1:10" ht="15" thickBot="1" x14ac:dyDescent="0.35">
      <c r="A1315" s="318"/>
      <c r="B1315" s="321"/>
      <c r="C1315" s="18"/>
      <c r="D1315" s="67"/>
      <c r="E1315" s="67"/>
      <c r="F1315" s="20"/>
      <c r="G1315" s="61" t="s">
        <v>34</v>
      </c>
      <c r="H1315" s="327"/>
      <c r="I1315" s="16"/>
      <c r="J1315" s="75"/>
    </row>
    <row r="1316" spans="1:10" ht="15" thickBot="1" x14ac:dyDescent="0.35">
      <c r="A1316" s="318"/>
      <c r="B1316" s="321"/>
      <c r="C1316" s="18">
        <v>187.7</v>
      </c>
      <c r="D1316" s="67"/>
      <c r="E1316" s="67"/>
      <c r="F1316" s="20"/>
      <c r="G1316" s="62" t="s">
        <v>36</v>
      </c>
      <c r="H1316" s="327"/>
      <c r="I1316" s="16"/>
      <c r="J1316" s="75"/>
    </row>
    <row r="1317" spans="1:10" ht="15" thickBot="1" x14ac:dyDescent="0.35">
      <c r="A1317" s="318"/>
      <c r="B1317" s="321"/>
      <c r="C1317" s="18"/>
      <c r="D1317" s="67"/>
      <c r="E1317" s="67"/>
      <c r="F1317" s="20"/>
      <c r="G1317" s="61" t="s">
        <v>437</v>
      </c>
      <c r="H1317" s="327"/>
      <c r="I1317" s="16"/>
      <c r="J1317" s="75"/>
    </row>
    <row r="1318" spans="1:10" ht="15" thickBot="1" x14ac:dyDescent="0.35">
      <c r="A1318" s="318"/>
      <c r="B1318" s="321"/>
      <c r="C1318" s="68">
        <f>SUM(C1310:C1317)</f>
        <v>30744.899999999998</v>
      </c>
      <c r="D1318" s="68">
        <f t="shared" ref="D1318:E1318" si="287">SUM(D1310:D1317)</f>
        <v>31867</v>
      </c>
      <c r="E1318" s="68">
        <f t="shared" si="287"/>
        <v>33461</v>
      </c>
      <c r="F1318" s="20"/>
      <c r="G1318" s="63" t="s">
        <v>38</v>
      </c>
      <c r="H1318" s="327"/>
      <c r="I1318" s="16"/>
      <c r="J1318" s="75"/>
    </row>
    <row r="1319" spans="1:10" ht="15" thickBot="1" x14ac:dyDescent="0.35">
      <c r="A1319" s="318"/>
      <c r="B1319" s="321"/>
      <c r="C1319" s="10"/>
      <c r="D1319" s="10"/>
      <c r="E1319" s="10"/>
      <c r="F1319" s="20"/>
      <c r="G1319" s="60"/>
      <c r="H1319" s="327"/>
      <c r="I1319" s="16"/>
      <c r="J1319" s="75"/>
    </row>
    <row r="1320" spans="1:10" ht="15" thickBot="1" x14ac:dyDescent="0.35">
      <c r="A1320" s="318"/>
      <c r="B1320" s="321"/>
      <c r="C1320" s="10"/>
      <c r="D1320" s="10"/>
      <c r="E1320" s="10"/>
      <c r="F1320" s="20"/>
      <c r="G1320" s="60"/>
      <c r="H1320" s="327"/>
      <c r="I1320" s="16"/>
      <c r="J1320" s="75"/>
    </row>
    <row r="1321" spans="1:10" ht="15" thickBot="1" x14ac:dyDescent="0.35">
      <c r="A1321" s="318"/>
      <c r="B1321" s="321"/>
      <c r="C1321" s="10"/>
      <c r="D1321" s="10"/>
      <c r="E1321" s="10"/>
      <c r="F1321" s="20"/>
      <c r="G1321" s="60"/>
      <c r="H1321" s="327"/>
      <c r="I1321" s="16"/>
      <c r="J1321" s="75"/>
    </row>
    <row r="1322" spans="1:10" ht="15" thickBot="1" x14ac:dyDescent="0.35">
      <c r="A1322" s="318"/>
      <c r="B1322" s="321"/>
      <c r="C1322" s="10"/>
      <c r="D1322" s="10"/>
      <c r="E1322" s="10"/>
      <c r="F1322" s="20"/>
      <c r="G1322" s="60"/>
      <c r="H1322" s="327"/>
      <c r="I1322" s="16"/>
      <c r="J1322" s="75"/>
    </row>
    <row r="1323" spans="1:10" ht="18" customHeight="1" thickBot="1" x14ac:dyDescent="0.35">
      <c r="A1323" s="318"/>
      <c r="B1323" s="321"/>
      <c r="C1323" s="10"/>
      <c r="D1323" s="10"/>
      <c r="E1323" s="10"/>
      <c r="F1323" s="20"/>
      <c r="G1323" s="60"/>
      <c r="H1323" s="327"/>
      <c r="I1323" s="16"/>
      <c r="J1323" s="75"/>
    </row>
    <row r="1324" spans="1:10" ht="16.2" customHeight="1" thickBot="1" x14ac:dyDescent="0.35">
      <c r="A1324" s="318"/>
      <c r="B1324" s="321"/>
      <c r="C1324" s="10"/>
      <c r="D1324" s="10"/>
      <c r="E1324" s="10"/>
      <c r="F1324" s="20"/>
      <c r="G1324" s="60"/>
      <c r="H1324" s="327"/>
      <c r="I1324" s="16"/>
      <c r="J1324" s="75"/>
    </row>
    <row r="1325" spans="1:10" ht="15" thickBot="1" x14ac:dyDescent="0.35">
      <c r="A1325" s="318"/>
      <c r="B1325" s="321"/>
      <c r="C1325" s="10"/>
      <c r="D1325" s="10"/>
      <c r="E1325" s="10"/>
      <c r="F1325" s="20"/>
      <c r="G1325" s="60"/>
      <c r="H1325" s="327"/>
      <c r="I1325" s="16"/>
      <c r="J1325" s="75"/>
    </row>
    <row r="1326" spans="1:10" ht="15" thickBot="1" x14ac:dyDescent="0.35">
      <c r="A1326" s="318"/>
      <c r="B1326" s="321"/>
      <c r="C1326" s="10"/>
      <c r="D1326" s="10"/>
      <c r="E1326" s="10"/>
      <c r="F1326" s="20"/>
      <c r="G1326" s="60"/>
      <c r="H1326" s="327"/>
      <c r="I1326" s="16"/>
      <c r="J1326" s="75"/>
    </row>
    <row r="1327" spans="1:10" ht="15" thickBot="1" x14ac:dyDescent="0.35">
      <c r="A1327" s="318"/>
      <c r="B1327" s="321"/>
      <c r="C1327" s="10"/>
      <c r="D1327" s="10"/>
      <c r="E1327" s="10"/>
      <c r="F1327" s="20"/>
      <c r="G1327" s="60"/>
      <c r="H1327" s="327"/>
      <c r="I1327" s="16"/>
      <c r="J1327" s="75"/>
    </row>
    <row r="1328" spans="1:10" ht="15" thickBot="1" x14ac:dyDescent="0.35">
      <c r="A1328" s="318"/>
      <c r="B1328" s="321"/>
      <c r="C1328" s="10"/>
      <c r="D1328" s="10"/>
      <c r="E1328" s="10"/>
      <c r="F1328" s="20"/>
      <c r="G1328" s="60"/>
      <c r="H1328" s="327"/>
      <c r="I1328" s="16"/>
      <c r="J1328" s="75"/>
    </row>
    <row r="1329" spans="1:10" ht="15" thickBot="1" x14ac:dyDescent="0.35">
      <c r="A1329" s="318"/>
      <c r="B1329" s="321"/>
      <c r="C1329" s="10"/>
      <c r="D1329" s="10"/>
      <c r="E1329" s="10"/>
      <c r="F1329" s="20"/>
      <c r="G1329" s="60"/>
      <c r="H1329" s="327"/>
      <c r="I1329" s="16"/>
      <c r="J1329" s="75"/>
    </row>
    <row r="1330" spans="1:10" ht="15" thickBot="1" x14ac:dyDescent="0.35">
      <c r="A1330" s="318"/>
      <c r="B1330" s="321"/>
      <c r="C1330" s="10"/>
      <c r="D1330" s="10"/>
      <c r="E1330" s="10"/>
      <c r="F1330" s="20"/>
      <c r="G1330" s="60"/>
      <c r="H1330" s="327"/>
      <c r="I1330" s="16"/>
      <c r="J1330" s="75"/>
    </row>
    <row r="1331" spans="1:10" ht="15" thickBot="1" x14ac:dyDescent="0.35">
      <c r="A1331" s="318"/>
      <c r="B1331" s="321"/>
      <c r="C1331" s="10"/>
      <c r="D1331" s="10"/>
      <c r="E1331" s="10"/>
      <c r="F1331" s="20"/>
      <c r="G1331" s="60"/>
      <c r="H1331" s="327"/>
      <c r="I1331" s="16"/>
      <c r="J1331" s="75"/>
    </row>
    <row r="1332" spans="1:10" ht="15" thickBot="1" x14ac:dyDescent="0.35">
      <c r="A1332" s="319"/>
      <c r="B1332" s="321"/>
      <c r="C1332" s="10"/>
      <c r="D1332" s="10"/>
      <c r="E1332" s="10"/>
      <c r="F1332" s="20"/>
      <c r="G1332" s="60"/>
      <c r="H1332" s="327"/>
      <c r="I1332" s="16"/>
      <c r="J1332" s="75"/>
    </row>
    <row r="1333" spans="1:10" ht="15" thickBot="1" x14ac:dyDescent="0.35">
      <c r="A1333" s="318" t="s">
        <v>40</v>
      </c>
      <c r="B1333" s="320" t="s">
        <v>442</v>
      </c>
      <c r="C1333" s="18"/>
      <c r="D1333" s="18"/>
      <c r="E1333" s="18"/>
      <c r="F1333" s="20"/>
      <c r="G1333" s="61" t="s">
        <v>33</v>
      </c>
      <c r="H1333" s="76">
        <v>288724610</v>
      </c>
      <c r="I1333" s="16" t="s">
        <v>435</v>
      </c>
    </row>
    <row r="1334" spans="1:10" ht="16.8" customHeight="1" thickBot="1" x14ac:dyDescent="0.35">
      <c r="A1334" s="318"/>
      <c r="B1334" s="321"/>
      <c r="C1334" s="18"/>
      <c r="D1334" s="18"/>
      <c r="E1334" s="18"/>
      <c r="F1334" s="20"/>
      <c r="G1334" s="55" t="s">
        <v>306</v>
      </c>
      <c r="H1334" s="23"/>
      <c r="I1334" s="16"/>
    </row>
    <row r="1335" spans="1:10" ht="13.2" customHeight="1" thickBot="1" x14ac:dyDescent="0.35">
      <c r="A1335" s="318"/>
      <c r="B1335" s="321"/>
      <c r="C1335" s="18"/>
      <c r="D1335" s="18"/>
      <c r="E1335" s="18"/>
      <c r="F1335" s="20"/>
      <c r="G1335" s="56" t="s">
        <v>35</v>
      </c>
      <c r="H1335" s="23"/>
      <c r="I1335" s="16"/>
    </row>
    <row r="1336" spans="1:10" ht="27.6" customHeight="1" thickBot="1" x14ac:dyDescent="0.35">
      <c r="A1336" s="318"/>
      <c r="B1336" s="321"/>
      <c r="C1336" s="18">
        <v>134.30000000000001</v>
      </c>
      <c r="D1336" s="67">
        <v>140</v>
      </c>
      <c r="E1336" s="67">
        <v>148</v>
      </c>
      <c r="F1336" s="20"/>
      <c r="G1336" s="55" t="s">
        <v>436</v>
      </c>
      <c r="H1336" s="23"/>
      <c r="I1336" s="16"/>
    </row>
    <row r="1337" spans="1:10" ht="22.2" customHeight="1" thickBot="1" x14ac:dyDescent="0.35">
      <c r="A1337" s="318"/>
      <c r="B1337" s="321"/>
      <c r="C1337" s="18"/>
      <c r="D1337" s="67"/>
      <c r="E1337" s="67"/>
      <c r="F1337" s="20"/>
      <c r="G1337" s="56" t="s">
        <v>37</v>
      </c>
      <c r="H1337" s="24"/>
      <c r="I1337" s="16"/>
    </row>
    <row r="1338" spans="1:10" ht="16.8" customHeight="1" thickBot="1" x14ac:dyDescent="0.35">
      <c r="A1338" s="318"/>
      <c r="B1338" s="321"/>
      <c r="C1338" s="18"/>
      <c r="D1338" s="67"/>
      <c r="E1338" s="67"/>
      <c r="F1338" s="20"/>
      <c r="G1338" s="55" t="s">
        <v>34</v>
      </c>
      <c r="H1338" s="24"/>
      <c r="I1338" s="16"/>
    </row>
    <row r="1339" spans="1:10" ht="15" thickBot="1" x14ac:dyDescent="0.35">
      <c r="A1339" s="318"/>
      <c r="B1339" s="321"/>
      <c r="C1339" s="18"/>
      <c r="D1339" s="67"/>
      <c r="E1339" s="67"/>
      <c r="F1339" s="20"/>
      <c r="G1339" s="56" t="s">
        <v>36</v>
      </c>
      <c r="H1339" s="24"/>
      <c r="I1339" s="16"/>
    </row>
    <row r="1340" spans="1:10" ht="15" thickBot="1" x14ac:dyDescent="0.35">
      <c r="A1340" s="318"/>
      <c r="B1340" s="321"/>
      <c r="C1340" s="18"/>
      <c r="D1340" s="67"/>
      <c r="E1340" s="67"/>
      <c r="F1340" s="20"/>
      <c r="G1340" s="55" t="s">
        <v>437</v>
      </c>
      <c r="H1340" s="24"/>
      <c r="I1340" s="16"/>
    </row>
    <row r="1341" spans="1:10" ht="15" thickBot="1" x14ac:dyDescent="0.35">
      <c r="A1341" s="319"/>
      <c r="B1341" s="322"/>
      <c r="C1341" s="10">
        <f>SUM(C1333:C1340)</f>
        <v>134.30000000000001</v>
      </c>
      <c r="D1341" s="68">
        <f t="shared" ref="D1341" si="288">SUM(D1333:D1340)</f>
        <v>140</v>
      </c>
      <c r="E1341" s="68">
        <f t="shared" ref="E1341" si="289">SUM(E1333:E1340)</f>
        <v>148</v>
      </c>
      <c r="F1341" s="19"/>
      <c r="G1341" s="57" t="s">
        <v>38</v>
      </c>
      <c r="H1341" s="24"/>
      <c r="I1341" s="16"/>
    </row>
    <row r="1342" spans="1:10" ht="16.2" customHeight="1" thickBot="1" x14ac:dyDescent="0.35">
      <c r="A1342" s="323" t="s">
        <v>42</v>
      </c>
      <c r="B1342" s="303" t="s">
        <v>443</v>
      </c>
      <c r="C1342" s="111">
        <v>7882.1</v>
      </c>
      <c r="D1342" s="111">
        <v>8276</v>
      </c>
      <c r="E1342" s="111">
        <v>8690</v>
      </c>
      <c r="F1342" s="53"/>
      <c r="G1342" s="55" t="s">
        <v>33</v>
      </c>
      <c r="H1342" s="328" t="s">
        <v>555</v>
      </c>
      <c r="I1342" s="16" t="s">
        <v>435</v>
      </c>
    </row>
    <row r="1343" spans="1:10" ht="15" thickBot="1" x14ac:dyDescent="0.35">
      <c r="A1343" s="318"/>
      <c r="B1343" s="304"/>
      <c r="C1343" s="111">
        <v>418.6</v>
      </c>
      <c r="D1343" s="111">
        <v>440</v>
      </c>
      <c r="E1343" s="111">
        <v>462</v>
      </c>
      <c r="F1343" s="53"/>
      <c r="G1343" s="55" t="s">
        <v>306</v>
      </c>
      <c r="H1343" s="329"/>
      <c r="I1343" s="16"/>
    </row>
    <row r="1344" spans="1:10" ht="15" thickBot="1" x14ac:dyDescent="0.35">
      <c r="A1344" s="318"/>
      <c r="B1344" s="304"/>
      <c r="C1344" s="111">
        <v>219</v>
      </c>
      <c r="D1344" s="111"/>
      <c r="E1344" s="111"/>
      <c r="F1344" s="53"/>
      <c r="G1344" s="56" t="s">
        <v>35</v>
      </c>
      <c r="H1344" s="329"/>
      <c r="I1344" s="16"/>
    </row>
    <row r="1345" spans="1:9" ht="15" thickBot="1" x14ac:dyDescent="0.35">
      <c r="A1345" s="318"/>
      <c r="B1345" s="304"/>
      <c r="C1345" s="235">
        <v>29190.2</v>
      </c>
      <c r="D1345" s="111">
        <v>30218</v>
      </c>
      <c r="E1345" s="111">
        <v>31729</v>
      </c>
      <c r="F1345" s="53"/>
      <c r="G1345" s="259" t="s">
        <v>436</v>
      </c>
      <c r="H1345" s="329"/>
      <c r="I1345" s="16"/>
    </row>
    <row r="1346" spans="1:9" ht="15" thickBot="1" x14ac:dyDescent="0.35">
      <c r="A1346" s="318"/>
      <c r="B1346" s="304"/>
      <c r="C1346" s="111"/>
      <c r="D1346" s="111"/>
      <c r="E1346" s="111"/>
      <c r="F1346" s="53"/>
      <c r="G1346" s="56" t="s">
        <v>37</v>
      </c>
      <c r="H1346" s="329"/>
      <c r="I1346" s="16"/>
    </row>
    <row r="1347" spans="1:9" ht="15" thickBot="1" x14ac:dyDescent="0.35">
      <c r="A1347" s="318"/>
      <c r="B1347" s="304"/>
      <c r="C1347" s="111"/>
      <c r="D1347" s="111"/>
      <c r="E1347" s="111"/>
      <c r="F1347" s="53"/>
      <c r="G1347" s="55" t="s">
        <v>34</v>
      </c>
      <c r="H1347" s="329"/>
      <c r="I1347" s="16"/>
    </row>
    <row r="1348" spans="1:9" ht="15" thickBot="1" x14ac:dyDescent="0.35">
      <c r="A1348" s="318"/>
      <c r="B1348" s="304"/>
      <c r="C1348" s="111">
        <v>120.5</v>
      </c>
      <c r="D1348" s="111"/>
      <c r="E1348" s="111"/>
      <c r="F1348" s="53"/>
      <c r="G1348" s="56" t="s">
        <v>36</v>
      </c>
      <c r="H1348" s="329"/>
      <c r="I1348" s="16"/>
    </row>
    <row r="1349" spans="1:9" ht="15" thickBot="1" x14ac:dyDescent="0.35">
      <c r="A1349" s="318"/>
      <c r="B1349" s="304"/>
      <c r="C1349" s="111">
        <v>2192.6999999999998</v>
      </c>
      <c r="D1349" s="111">
        <v>2302</v>
      </c>
      <c r="E1349" s="111">
        <v>2417</v>
      </c>
      <c r="F1349" s="53"/>
      <c r="G1349" s="55" t="s">
        <v>437</v>
      </c>
      <c r="H1349" s="329"/>
      <c r="I1349" s="16"/>
    </row>
    <row r="1350" spans="1:9" ht="15" thickBot="1" x14ac:dyDescent="0.35">
      <c r="A1350" s="318"/>
      <c r="B1350" s="304"/>
      <c r="C1350" s="191">
        <f>SUM(C1342:C1349)</f>
        <v>40023.1</v>
      </c>
      <c r="D1350" s="150">
        <f t="shared" ref="D1350:E1350" si="290">SUM(D1342:D1349)</f>
        <v>41236</v>
      </c>
      <c r="E1350" s="150">
        <f t="shared" si="290"/>
        <v>43298</v>
      </c>
      <c r="F1350" s="53"/>
      <c r="G1350" s="57" t="s">
        <v>38</v>
      </c>
      <c r="H1350" s="329"/>
      <c r="I1350" s="16"/>
    </row>
    <row r="1351" spans="1:9" ht="15" thickBot="1" x14ac:dyDescent="0.35">
      <c r="A1351" s="318"/>
      <c r="B1351" s="304"/>
      <c r="C1351" s="102"/>
      <c r="D1351" s="102"/>
      <c r="E1351" s="102"/>
      <c r="F1351" s="53"/>
      <c r="G1351" s="57"/>
      <c r="H1351" s="329"/>
      <c r="I1351" s="16"/>
    </row>
    <row r="1352" spans="1:9" ht="15" thickBot="1" x14ac:dyDescent="0.35">
      <c r="A1352" s="318"/>
      <c r="B1352" s="304"/>
      <c r="C1352" s="102"/>
      <c r="D1352" s="102"/>
      <c r="E1352" s="102"/>
      <c r="F1352" s="53"/>
      <c r="G1352" s="57"/>
      <c r="H1352" s="329"/>
      <c r="I1352" s="16"/>
    </row>
    <row r="1353" spans="1:9" ht="15" thickBot="1" x14ac:dyDescent="0.35">
      <c r="A1353" s="318"/>
      <c r="B1353" s="304"/>
      <c r="C1353" s="102"/>
      <c r="D1353" s="102"/>
      <c r="E1353" s="102"/>
      <c r="F1353" s="53"/>
      <c r="G1353" s="57"/>
      <c r="H1353" s="329"/>
      <c r="I1353" s="16"/>
    </row>
    <row r="1354" spans="1:9" ht="15" thickBot="1" x14ac:dyDescent="0.35">
      <c r="A1354" s="318"/>
      <c r="B1354" s="304"/>
      <c r="C1354" s="102"/>
      <c r="D1354" s="102"/>
      <c r="E1354" s="102"/>
      <c r="F1354" s="53"/>
      <c r="G1354" s="57"/>
      <c r="H1354" s="329"/>
      <c r="I1354" s="16"/>
    </row>
    <row r="1355" spans="1:9" ht="15" thickBot="1" x14ac:dyDescent="0.35">
      <c r="A1355" s="318"/>
      <c r="B1355" s="304"/>
      <c r="C1355" s="102"/>
      <c r="D1355" s="102"/>
      <c r="E1355" s="102"/>
      <c r="F1355" s="53"/>
      <c r="G1355" s="57"/>
      <c r="H1355" s="329"/>
      <c r="I1355" s="16"/>
    </row>
    <row r="1356" spans="1:9" ht="15" thickBot="1" x14ac:dyDescent="0.35">
      <c r="A1356" s="318"/>
      <c r="B1356" s="304"/>
      <c r="C1356" s="102"/>
      <c r="D1356" s="102"/>
      <c r="E1356" s="102"/>
      <c r="F1356" s="53"/>
      <c r="G1356" s="57"/>
      <c r="H1356" s="329"/>
      <c r="I1356" s="16"/>
    </row>
    <row r="1357" spans="1:9" ht="15" thickBot="1" x14ac:dyDescent="0.35">
      <c r="A1357" s="318"/>
      <c r="B1357" s="304"/>
      <c r="C1357" s="102"/>
      <c r="D1357" s="102"/>
      <c r="E1357" s="102"/>
      <c r="F1357" s="53"/>
      <c r="G1357" s="57"/>
      <c r="H1357" s="329"/>
      <c r="I1357" s="16"/>
    </row>
    <row r="1358" spans="1:9" ht="13.8" customHeight="1" thickBot="1" x14ac:dyDescent="0.35">
      <c r="A1358" s="319"/>
      <c r="B1358" s="304"/>
      <c r="C1358" s="102"/>
      <c r="D1358" s="102"/>
      <c r="E1358" s="102"/>
      <c r="F1358" s="53"/>
      <c r="G1358" s="77"/>
      <c r="H1358" s="329"/>
      <c r="I1358" s="78"/>
    </row>
    <row r="1359" spans="1:9" ht="15" thickBot="1" x14ac:dyDescent="0.35">
      <c r="A1359" s="318" t="s">
        <v>44</v>
      </c>
      <c r="B1359" s="303" t="s">
        <v>444</v>
      </c>
      <c r="C1359" s="102"/>
      <c r="D1359" s="102"/>
      <c r="E1359" s="102"/>
      <c r="F1359" s="53"/>
      <c r="G1359" s="55" t="s">
        <v>33</v>
      </c>
      <c r="H1359" s="65">
        <v>288724610</v>
      </c>
      <c r="I1359" s="59" t="s">
        <v>435</v>
      </c>
    </row>
    <row r="1360" spans="1:9" ht="15" thickBot="1" x14ac:dyDescent="0.35">
      <c r="A1360" s="318"/>
      <c r="B1360" s="304"/>
      <c r="C1360" s="102"/>
      <c r="D1360" s="102"/>
      <c r="E1360" s="102"/>
      <c r="F1360" s="53"/>
      <c r="G1360" s="55" t="s">
        <v>306</v>
      </c>
      <c r="H1360" s="23"/>
      <c r="I1360" s="16"/>
    </row>
    <row r="1361" spans="1:11" ht="15" thickBot="1" x14ac:dyDescent="0.35">
      <c r="A1361" s="318"/>
      <c r="B1361" s="304"/>
      <c r="C1361" s="102">
        <v>18.5</v>
      </c>
      <c r="D1361" s="102"/>
      <c r="E1361" s="102"/>
      <c r="F1361" s="53"/>
      <c r="G1361" s="56" t="s">
        <v>35</v>
      </c>
      <c r="H1361" s="23"/>
      <c r="I1361" s="16"/>
    </row>
    <row r="1362" spans="1:11" ht="15" thickBot="1" x14ac:dyDescent="0.35">
      <c r="A1362" s="318"/>
      <c r="B1362" s="304"/>
      <c r="C1362" s="226">
        <v>2493.8000000000002</v>
      </c>
      <c r="D1362" s="111">
        <v>2592</v>
      </c>
      <c r="E1362" s="111">
        <v>2722</v>
      </c>
      <c r="F1362" s="53"/>
      <c r="G1362" s="259" t="s">
        <v>436</v>
      </c>
      <c r="H1362" s="23"/>
      <c r="I1362" s="16"/>
    </row>
    <row r="1363" spans="1:11" ht="15" thickBot="1" x14ac:dyDescent="0.35">
      <c r="A1363" s="318"/>
      <c r="B1363" s="304"/>
      <c r="C1363" s="102"/>
      <c r="D1363" s="111"/>
      <c r="E1363" s="111"/>
      <c r="F1363" s="53"/>
      <c r="G1363" s="56" t="s">
        <v>37</v>
      </c>
      <c r="H1363" s="24"/>
      <c r="I1363" s="16"/>
    </row>
    <row r="1364" spans="1:11" ht="15" thickBot="1" x14ac:dyDescent="0.35">
      <c r="A1364" s="318"/>
      <c r="B1364" s="304"/>
      <c r="C1364" s="102"/>
      <c r="D1364" s="111"/>
      <c r="E1364" s="111"/>
      <c r="F1364" s="53"/>
      <c r="G1364" s="55" t="s">
        <v>34</v>
      </c>
      <c r="H1364" s="24"/>
      <c r="I1364" s="16"/>
    </row>
    <row r="1365" spans="1:11" ht="15" thickBot="1" x14ac:dyDescent="0.35">
      <c r="A1365" s="318"/>
      <c r="B1365" s="304"/>
      <c r="C1365" s="102"/>
      <c r="D1365" s="111"/>
      <c r="E1365" s="111"/>
      <c r="F1365" s="53"/>
      <c r="G1365" s="56" t="s">
        <v>36</v>
      </c>
      <c r="H1365" s="24"/>
      <c r="I1365" s="16"/>
    </row>
    <row r="1366" spans="1:11" ht="15" thickBot="1" x14ac:dyDescent="0.35">
      <c r="A1366" s="318"/>
      <c r="B1366" s="304"/>
      <c r="C1366" s="102"/>
      <c r="D1366" s="111"/>
      <c r="E1366" s="111"/>
      <c r="F1366" s="53"/>
      <c r="G1366" s="55" t="s">
        <v>437</v>
      </c>
      <c r="H1366" s="24"/>
      <c r="I1366" s="16"/>
    </row>
    <row r="1367" spans="1:11" ht="25.8" customHeight="1" thickBot="1" x14ac:dyDescent="0.35">
      <c r="A1367" s="319"/>
      <c r="B1367" s="305"/>
      <c r="C1367" s="101">
        <f>SUM(C1359:C1366)</f>
        <v>2512.3000000000002</v>
      </c>
      <c r="D1367" s="100">
        <f t="shared" ref="D1367" si="291">SUM(D1359:D1366)</f>
        <v>2592</v>
      </c>
      <c r="E1367" s="100">
        <f t="shared" ref="E1367" si="292">SUM(E1359:E1366)</f>
        <v>2722</v>
      </c>
      <c r="F1367" s="104"/>
      <c r="G1367" s="57" t="s">
        <v>38</v>
      </c>
      <c r="H1367" s="24"/>
      <c r="I1367" s="16"/>
    </row>
    <row r="1368" spans="1:11" ht="15" thickBot="1" x14ac:dyDescent="0.35">
      <c r="A1368" s="318" t="s">
        <v>45</v>
      </c>
      <c r="B1368" s="320" t="s">
        <v>445</v>
      </c>
      <c r="C1368" s="67">
        <v>3055.3</v>
      </c>
      <c r="D1368" s="67">
        <v>3155</v>
      </c>
      <c r="E1368" s="67">
        <v>3313</v>
      </c>
      <c r="F1368" s="20" t="s">
        <v>454</v>
      </c>
      <c r="G1368" s="55" t="s">
        <v>33</v>
      </c>
      <c r="H1368" s="330" t="s">
        <v>557</v>
      </c>
      <c r="I1368" s="16" t="s">
        <v>435</v>
      </c>
      <c r="K1368" s="79"/>
    </row>
    <row r="1369" spans="1:11" ht="15" thickBot="1" x14ac:dyDescent="0.35">
      <c r="A1369" s="318"/>
      <c r="B1369" s="321"/>
      <c r="C1369" s="67">
        <v>246</v>
      </c>
      <c r="D1369" s="67">
        <v>258</v>
      </c>
      <c r="E1369" s="67">
        <v>272</v>
      </c>
      <c r="F1369" s="20"/>
      <c r="G1369" s="55" t="s">
        <v>306</v>
      </c>
      <c r="H1369" s="331"/>
      <c r="I1369" s="16"/>
      <c r="K1369" s="79"/>
    </row>
    <row r="1370" spans="1:11" ht="15" thickBot="1" x14ac:dyDescent="0.35">
      <c r="A1370" s="318"/>
      <c r="B1370" s="321"/>
      <c r="C1370" s="67">
        <v>614.4</v>
      </c>
      <c r="D1370" s="67"/>
      <c r="E1370" s="67"/>
      <c r="F1370" s="20"/>
      <c r="G1370" s="56" t="s">
        <v>35</v>
      </c>
      <c r="H1370" s="331"/>
      <c r="I1370" s="16"/>
      <c r="K1370" s="79"/>
    </row>
    <row r="1371" spans="1:11" ht="15" thickBot="1" x14ac:dyDescent="0.35">
      <c r="A1371" s="318"/>
      <c r="B1371" s="321"/>
      <c r="C1371" s="67">
        <v>238.7</v>
      </c>
      <c r="D1371" s="67">
        <v>252</v>
      </c>
      <c r="E1371" s="67">
        <v>264</v>
      </c>
      <c r="F1371" s="20"/>
      <c r="G1371" s="55" t="s">
        <v>436</v>
      </c>
      <c r="H1371" s="331"/>
      <c r="I1371" s="16"/>
      <c r="K1371" s="79"/>
    </row>
    <row r="1372" spans="1:11" ht="15" thickBot="1" x14ac:dyDescent="0.35">
      <c r="A1372" s="318"/>
      <c r="B1372" s="321"/>
      <c r="C1372" s="67"/>
      <c r="D1372" s="67"/>
      <c r="E1372" s="67"/>
      <c r="F1372" s="20"/>
      <c r="G1372" s="56" t="s">
        <v>37</v>
      </c>
      <c r="H1372" s="331"/>
      <c r="I1372" s="16"/>
    </row>
    <row r="1373" spans="1:11" ht="15" thickBot="1" x14ac:dyDescent="0.35">
      <c r="A1373" s="318"/>
      <c r="B1373" s="321"/>
      <c r="C1373" s="67"/>
      <c r="D1373" s="67"/>
      <c r="E1373" s="67"/>
      <c r="F1373" s="20"/>
      <c r="G1373" s="55" t="s">
        <v>34</v>
      </c>
      <c r="H1373" s="331"/>
      <c r="I1373" s="16"/>
    </row>
    <row r="1374" spans="1:11" ht="15" thickBot="1" x14ac:dyDescent="0.35">
      <c r="A1374" s="318"/>
      <c r="B1374" s="321"/>
      <c r="C1374" s="67">
        <v>48.2</v>
      </c>
      <c r="D1374" s="67"/>
      <c r="E1374" s="67"/>
      <c r="F1374" s="20"/>
      <c r="G1374" s="56" t="s">
        <v>36</v>
      </c>
      <c r="H1374" s="331"/>
      <c r="I1374" s="16"/>
    </row>
    <row r="1375" spans="1:11" ht="15" thickBot="1" x14ac:dyDescent="0.35">
      <c r="A1375" s="318"/>
      <c r="B1375" s="321"/>
      <c r="C1375" s="67"/>
      <c r="D1375" s="67"/>
      <c r="E1375" s="67"/>
      <c r="F1375" s="20"/>
      <c r="G1375" s="55" t="s">
        <v>437</v>
      </c>
      <c r="H1375" s="331"/>
      <c r="I1375" s="16"/>
    </row>
    <row r="1376" spans="1:11" ht="15" thickBot="1" x14ac:dyDescent="0.35">
      <c r="A1376" s="319"/>
      <c r="B1376" s="322"/>
      <c r="C1376" s="68">
        <f>SUM(C1368:C1375)</f>
        <v>4202.6000000000004</v>
      </c>
      <c r="D1376" s="68">
        <f t="shared" ref="D1376" si="293">SUM(D1368:D1375)</f>
        <v>3665</v>
      </c>
      <c r="E1376" s="68">
        <f t="shared" ref="E1376" si="294">SUM(E1368:E1375)</f>
        <v>3849</v>
      </c>
      <c r="F1376" s="19"/>
      <c r="G1376" s="57" t="s">
        <v>38</v>
      </c>
      <c r="H1376" s="332"/>
      <c r="I1376" s="16"/>
    </row>
    <row r="1377" spans="1:9" ht="15" thickBot="1" x14ac:dyDescent="0.35">
      <c r="A1377" s="27" t="s">
        <v>30</v>
      </c>
      <c r="B1377" s="28" t="s">
        <v>438</v>
      </c>
      <c r="C1377" s="29"/>
      <c r="D1377" s="29"/>
      <c r="E1377" s="29"/>
      <c r="F1377" s="30" t="s">
        <v>205</v>
      </c>
      <c r="G1377" s="28"/>
      <c r="H1377" s="29"/>
      <c r="I1377" s="29"/>
    </row>
    <row r="1378" spans="1:9" ht="27" thickBot="1" x14ac:dyDescent="0.35">
      <c r="A1378" s="31" t="s">
        <v>51</v>
      </c>
      <c r="B1378" s="32" t="s">
        <v>446</v>
      </c>
      <c r="C1378" s="33"/>
      <c r="D1378" s="33"/>
      <c r="E1378" s="33"/>
      <c r="F1378" s="34" t="s">
        <v>207</v>
      </c>
      <c r="G1378" s="54"/>
      <c r="H1378" s="33"/>
      <c r="I1378" s="33"/>
    </row>
    <row r="1379" spans="1:9" ht="15" thickBot="1" x14ac:dyDescent="0.35">
      <c r="A1379" s="323" t="s">
        <v>54</v>
      </c>
      <c r="B1379" s="303" t="s">
        <v>447</v>
      </c>
      <c r="C1379" s="145">
        <v>345.1</v>
      </c>
      <c r="D1379" s="145">
        <v>352</v>
      </c>
      <c r="E1379" s="136">
        <v>369</v>
      </c>
      <c r="F1379" s="58" t="s">
        <v>209</v>
      </c>
      <c r="G1379" s="55" t="s">
        <v>33</v>
      </c>
      <c r="H1379" s="65">
        <v>288724610</v>
      </c>
      <c r="I1379" s="59" t="s">
        <v>435</v>
      </c>
    </row>
    <row r="1380" spans="1:9" ht="15" thickBot="1" x14ac:dyDescent="0.35">
      <c r="A1380" s="318"/>
      <c r="B1380" s="304"/>
      <c r="C1380" s="111"/>
      <c r="D1380" s="111"/>
      <c r="E1380" s="67"/>
      <c r="F1380" s="20" t="s">
        <v>455</v>
      </c>
      <c r="G1380" s="61" t="s">
        <v>306</v>
      </c>
      <c r="H1380" s="64"/>
      <c r="I1380" s="16"/>
    </row>
    <row r="1381" spans="1:9" ht="15" thickBot="1" x14ac:dyDescent="0.35">
      <c r="A1381" s="318"/>
      <c r="B1381" s="304"/>
      <c r="C1381" s="111">
        <v>458.1</v>
      </c>
      <c r="D1381" s="192">
        <v>237</v>
      </c>
      <c r="E1381" s="138"/>
      <c r="F1381" s="20" t="s">
        <v>456</v>
      </c>
      <c r="G1381" s="62" t="s">
        <v>35</v>
      </c>
      <c r="H1381" s="64"/>
      <c r="I1381" s="16"/>
    </row>
    <row r="1382" spans="1:9" ht="15" thickBot="1" x14ac:dyDescent="0.35">
      <c r="A1382" s="318"/>
      <c r="B1382" s="304"/>
      <c r="C1382" s="111"/>
      <c r="D1382" s="111"/>
      <c r="E1382" s="67"/>
      <c r="F1382" s="20"/>
      <c r="G1382" s="61" t="s">
        <v>436</v>
      </c>
      <c r="H1382" s="64"/>
      <c r="I1382" s="16"/>
    </row>
    <row r="1383" spans="1:9" ht="15" thickBot="1" x14ac:dyDescent="0.35">
      <c r="A1383" s="318"/>
      <c r="B1383" s="304"/>
      <c r="C1383" s="111"/>
      <c r="D1383" s="111"/>
      <c r="E1383" s="67"/>
      <c r="F1383" s="20"/>
      <c r="G1383" s="62" t="s">
        <v>37</v>
      </c>
      <c r="H1383" s="64"/>
      <c r="I1383" s="16"/>
    </row>
    <row r="1384" spans="1:9" ht="15" thickBot="1" x14ac:dyDescent="0.35">
      <c r="A1384" s="318"/>
      <c r="B1384" s="304"/>
      <c r="C1384" s="235">
        <v>30</v>
      </c>
      <c r="D1384" s="111"/>
      <c r="E1384" s="67"/>
      <c r="F1384" s="20"/>
      <c r="G1384" s="260" t="s">
        <v>34</v>
      </c>
      <c r="H1384" s="64"/>
      <c r="I1384" s="16"/>
    </row>
    <row r="1385" spans="1:9" ht="15" thickBot="1" x14ac:dyDescent="0.35">
      <c r="A1385" s="318"/>
      <c r="B1385" s="304"/>
      <c r="C1385" s="111"/>
      <c r="D1385" s="111"/>
      <c r="E1385" s="67"/>
      <c r="F1385" s="20"/>
      <c r="G1385" s="62" t="s">
        <v>36</v>
      </c>
      <c r="H1385" s="64"/>
      <c r="I1385" s="16"/>
    </row>
    <row r="1386" spans="1:9" ht="15" thickBot="1" x14ac:dyDescent="0.35">
      <c r="A1386" s="318"/>
      <c r="B1386" s="304"/>
      <c r="C1386" s="111"/>
      <c r="D1386" s="111"/>
      <c r="E1386" s="67"/>
      <c r="F1386" s="20"/>
      <c r="G1386" s="61" t="s">
        <v>437</v>
      </c>
      <c r="H1386" s="64"/>
      <c r="I1386" s="16"/>
    </row>
    <row r="1387" spans="1:9" ht="15" thickBot="1" x14ac:dyDescent="0.35">
      <c r="A1387" s="319"/>
      <c r="B1387" s="305"/>
      <c r="C1387" s="100">
        <f>SUM(C1379:C1386)</f>
        <v>833.2</v>
      </c>
      <c r="D1387" s="100">
        <f t="shared" ref="D1387" si="295">SUM(D1379:D1386)</f>
        <v>589</v>
      </c>
      <c r="E1387" s="68">
        <f t="shared" ref="E1387" si="296">SUM(E1379:E1386)</f>
        <v>369</v>
      </c>
      <c r="F1387" s="20"/>
      <c r="G1387" s="63" t="s">
        <v>38</v>
      </c>
      <c r="H1387" s="64"/>
      <c r="I1387" s="16"/>
    </row>
    <row r="1388" spans="1:9" ht="15" thickBot="1" x14ac:dyDescent="0.35">
      <c r="A1388" s="323" t="s">
        <v>55</v>
      </c>
      <c r="B1388" s="320" t="s">
        <v>448</v>
      </c>
      <c r="C1388" s="136">
        <v>65.900000000000006</v>
      </c>
      <c r="D1388" s="136">
        <v>74</v>
      </c>
      <c r="E1388" s="136">
        <v>78</v>
      </c>
      <c r="F1388" s="58"/>
      <c r="G1388" s="55" t="s">
        <v>33</v>
      </c>
      <c r="H1388" s="65">
        <v>195472991</v>
      </c>
      <c r="I1388" s="59" t="s">
        <v>435</v>
      </c>
    </row>
    <row r="1389" spans="1:9" ht="15" thickBot="1" x14ac:dyDescent="0.35">
      <c r="A1389" s="318"/>
      <c r="B1389" s="321"/>
      <c r="C1389" s="67">
        <v>4.2</v>
      </c>
      <c r="D1389" s="67">
        <v>4.4000000000000004</v>
      </c>
      <c r="E1389" s="67">
        <v>4.5999999999999996</v>
      </c>
      <c r="F1389" s="20"/>
      <c r="G1389" s="61" t="s">
        <v>306</v>
      </c>
      <c r="H1389" s="64"/>
      <c r="I1389" s="16"/>
    </row>
    <row r="1390" spans="1:9" ht="15" thickBot="1" x14ac:dyDescent="0.35">
      <c r="A1390" s="318"/>
      <c r="B1390" s="321"/>
      <c r="C1390" s="67"/>
      <c r="D1390" s="67"/>
      <c r="E1390" s="67"/>
      <c r="F1390" s="20"/>
      <c r="G1390" s="62" t="s">
        <v>35</v>
      </c>
      <c r="H1390" s="64"/>
      <c r="I1390" s="16"/>
    </row>
    <row r="1391" spans="1:9" ht="15" thickBot="1" x14ac:dyDescent="0.35">
      <c r="A1391" s="318"/>
      <c r="B1391" s="321"/>
      <c r="C1391" s="67">
        <v>462.2</v>
      </c>
      <c r="D1391" s="67">
        <v>485</v>
      </c>
      <c r="E1391" s="67">
        <v>510</v>
      </c>
      <c r="F1391" s="20"/>
      <c r="G1391" s="61" t="s">
        <v>436</v>
      </c>
      <c r="H1391" s="64"/>
      <c r="I1391" s="16"/>
    </row>
    <row r="1392" spans="1:9" ht="15" thickBot="1" x14ac:dyDescent="0.35">
      <c r="A1392" s="318"/>
      <c r="B1392" s="321"/>
      <c r="C1392" s="67"/>
      <c r="D1392" s="67"/>
      <c r="E1392" s="67"/>
      <c r="F1392" s="20"/>
      <c r="G1392" s="62" t="s">
        <v>37</v>
      </c>
      <c r="H1392" s="64"/>
      <c r="I1392" s="16"/>
    </row>
    <row r="1393" spans="1:9" ht="15" thickBot="1" x14ac:dyDescent="0.35">
      <c r="A1393" s="318"/>
      <c r="B1393" s="321"/>
      <c r="C1393" s="67"/>
      <c r="D1393" s="67"/>
      <c r="E1393" s="67"/>
      <c r="F1393" s="20"/>
      <c r="G1393" s="61" t="s">
        <v>34</v>
      </c>
      <c r="H1393" s="64"/>
      <c r="I1393" s="16"/>
    </row>
    <row r="1394" spans="1:9" ht="15" thickBot="1" x14ac:dyDescent="0.35">
      <c r="A1394" s="318"/>
      <c r="B1394" s="321"/>
      <c r="C1394" s="67">
        <v>3.5</v>
      </c>
      <c r="D1394" s="67"/>
      <c r="E1394" s="67"/>
      <c r="F1394" s="20"/>
      <c r="G1394" s="62" t="s">
        <v>36</v>
      </c>
      <c r="H1394" s="64"/>
      <c r="I1394" s="16"/>
    </row>
    <row r="1395" spans="1:9" ht="15" thickBot="1" x14ac:dyDescent="0.35">
      <c r="A1395" s="318"/>
      <c r="B1395" s="321"/>
      <c r="C1395" s="67"/>
      <c r="D1395" s="67"/>
      <c r="E1395" s="67"/>
      <c r="F1395" s="20"/>
      <c r="G1395" s="61" t="s">
        <v>437</v>
      </c>
      <c r="H1395" s="64"/>
      <c r="I1395" s="16"/>
    </row>
    <row r="1396" spans="1:9" ht="34.799999999999997" customHeight="1" thickBot="1" x14ac:dyDescent="0.35">
      <c r="A1396" s="319"/>
      <c r="B1396" s="322"/>
      <c r="C1396" s="68">
        <f>SUM(C1388:C1395)</f>
        <v>535.79999999999995</v>
      </c>
      <c r="D1396" s="68">
        <f t="shared" ref="D1396" si="297">SUM(D1388:D1395)</f>
        <v>563.4</v>
      </c>
      <c r="E1396" s="68">
        <f t="shared" ref="E1396" si="298">SUM(E1388:E1395)</f>
        <v>592.6</v>
      </c>
      <c r="F1396" s="20"/>
      <c r="G1396" s="63" t="s">
        <v>38</v>
      </c>
      <c r="H1396" s="64"/>
      <c r="I1396" s="16"/>
    </row>
    <row r="1397" spans="1:9" ht="20.399999999999999" customHeight="1" thickBot="1" x14ac:dyDescent="0.35">
      <c r="A1397" s="27" t="s">
        <v>30</v>
      </c>
      <c r="B1397" s="28" t="s">
        <v>438</v>
      </c>
      <c r="C1397" s="29"/>
      <c r="D1397" s="29"/>
      <c r="E1397" s="29"/>
      <c r="F1397" s="30" t="s">
        <v>205</v>
      </c>
      <c r="G1397" s="28"/>
      <c r="H1397" s="29"/>
      <c r="I1397" s="29"/>
    </row>
    <row r="1398" spans="1:9" ht="31.2" customHeight="1" thickBot="1" x14ac:dyDescent="0.35">
      <c r="A1398" s="31" t="s">
        <v>271</v>
      </c>
      <c r="B1398" s="32" t="s">
        <v>450</v>
      </c>
      <c r="C1398" s="33"/>
      <c r="D1398" s="33"/>
      <c r="E1398" s="33"/>
      <c r="F1398" s="34" t="s">
        <v>449</v>
      </c>
      <c r="G1398" s="54"/>
      <c r="H1398" s="33"/>
      <c r="I1398" s="33"/>
    </row>
    <row r="1399" spans="1:9" ht="15" thickBot="1" x14ac:dyDescent="0.35">
      <c r="A1399" s="323" t="s">
        <v>272</v>
      </c>
      <c r="B1399" s="303" t="s">
        <v>451</v>
      </c>
      <c r="C1399" s="145">
        <v>624.5</v>
      </c>
      <c r="D1399" s="145">
        <v>650</v>
      </c>
      <c r="E1399" s="145">
        <v>683</v>
      </c>
      <c r="F1399" s="146" t="s">
        <v>457</v>
      </c>
      <c r="G1399" s="55" t="s">
        <v>33</v>
      </c>
      <c r="H1399" s="147">
        <v>195473036</v>
      </c>
      <c r="I1399" s="59" t="s">
        <v>435</v>
      </c>
    </row>
    <row r="1400" spans="1:9" ht="15" thickBot="1" x14ac:dyDescent="0.35">
      <c r="A1400" s="318"/>
      <c r="B1400" s="304"/>
      <c r="C1400" s="111">
        <v>32</v>
      </c>
      <c r="D1400" s="111">
        <v>34</v>
      </c>
      <c r="E1400" s="111">
        <v>35</v>
      </c>
      <c r="F1400" s="146" t="s">
        <v>458</v>
      </c>
      <c r="G1400" s="61" t="s">
        <v>306</v>
      </c>
      <c r="H1400" s="193"/>
      <c r="I1400" s="16"/>
    </row>
    <row r="1401" spans="1:9" ht="15" thickBot="1" x14ac:dyDescent="0.35">
      <c r="A1401" s="318"/>
      <c r="B1401" s="304"/>
      <c r="C1401" s="111">
        <v>52.7</v>
      </c>
      <c r="D1401" s="111"/>
      <c r="E1401" s="111"/>
      <c r="F1401" s="146" t="s">
        <v>459</v>
      </c>
      <c r="G1401" s="62" t="s">
        <v>35</v>
      </c>
      <c r="H1401" s="193"/>
      <c r="I1401" s="16"/>
    </row>
    <row r="1402" spans="1:9" ht="15" thickBot="1" x14ac:dyDescent="0.35">
      <c r="A1402" s="318"/>
      <c r="B1402" s="304"/>
      <c r="C1402" s="111"/>
      <c r="D1402" s="111"/>
      <c r="E1402" s="111"/>
      <c r="F1402" s="146" t="s">
        <v>460</v>
      </c>
      <c r="G1402" s="61" t="s">
        <v>436</v>
      </c>
      <c r="H1402" s="193"/>
      <c r="I1402" s="16"/>
    </row>
    <row r="1403" spans="1:9" ht="15" thickBot="1" x14ac:dyDescent="0.35">
      <c r="A1403" s="318"/>
      <c r="B1403" s="304"/>
      <c r="C1403" s="111"/>
      <c r="D1403" s="111"/>
      <c r="E1403" s="111"/>
      <c r="F1403" s="146" t="s">
        <v>461</v>
      </c>
      <c r="G1403" s="62" t="s">
        <v>37</v>
      </c>
      <c r="H1403" s="193"/>
      <c r="I1403" s="16"/>
    </row>
    <row r="1404" spans="1:9" ht="16.8" customHeight="1" thickBot="1" x14ac:dyDescent="0.35">
      <c r="A1404" s="318"/>
      <c r="B1404" s="304"/>
      <c r="C1404" s="111">
        <v>196</v>
      </c>
      <c r="D1404" s="111">
        <v>206</v>
      </c>
      <c r="E1404" s="111">
        <v>216</v>
      </c>
      <c r="F1404" s="53"/>
      <c r="G1404" s="61" t="s">
        <v>34</v>
      </c>
      <c r="H1404" s="193"/>
      <c r="I1404" s="16"/>
    </row>
    <row r="1405" spans="1:9" ht="15" thickBot="1" x14ac:dyDescent="0.35">
      <c r="A1405" s="318"/>
      <c r="B1405" s="304"/>
      <c r="C1405" s="111">
        <v>3.1</v>
      </c>
      <c r="D1405" s="111"/>
      <c r="E1405" s="111"/>
      <c r="F1405" s="53"/>
      <c r="G1405" s="62" t="s">
        <v>36</v>
      </c>
      <c r="H1405" s="193"/>
      <c r="I1405" s="16"/>
    </row>
    <row r="1406" spans="1:9" ht="11.4" customHeight="1" thickBot="1" x14ac:dyDescent="0.35">
      <c r="A1406" s="318"/>
      <c r="B1406" s="304"/>
      <c r="C1406" s="111"/>
      <c r="D1406" s="111"/>
      <c r="E1406" s="111"/>
      <c r="F1406" s="53"/>
      <c r="G1406" s="61" t="s">
        <v>437</v>
      </c>
      <c r="H1406" s="193"/>
      <c r="I1406" s="16"/>
    </row>
    <row r="1407" spans="1:9" ht="15" thickBot="1" x14ac:dyDescent="0.35">
      <c r="A1407" s="319"/>
      <c r="B1407" s="305"/>
      <c r="C1407" s="100">
        <f>SUM(C1399:C1406)</f>
        <v>908.30000000000007</v>
      </c>
      <c r="D1407" s="100">
        <f t="shared" ref="D1407" si="299">SUM(D1399:D1406)</f>
        <v>890</v>
      </c>
      <c r="E1407" s="100">
        <f t="shared" ref="E1407" si="300">SUM(E1399:E1406)</f>
        <v>934</v>
      </c>
      <c r="F1407" s="53"/>
      <c r="G1407" s="63" t="s">
        <v>38</v>
      </c>
      <c r="H1407" s="193"/>
      <c r="I1407" s="16"/>
    </row>
    <row r="1408" spans="1:9" ht="14.4" customHeight="1" thickBot="1" x14ac:dyDescent="0.35">
      <c r="A1408" s="17"/>
      <c r="B1408" s="21" t="s">
        <v>105</v>
      </c>
      <c r="C1408" s="9"/>
      <c r="D1408" s="9"/>
      <c r="E1408" s="9"/>
      <c r="F1408" s="9"/>
      <c r="G1408" s="10"/>
      <c r="H1408" s="23"/>
      <c r="I1408" s="23"/>
    </row>
    <row r="1409" spans="1:13" ht="21.6" customHeight="1" thickBot="1" x14ac:dyDescent="0.35">
      <c r="A1409" s="27" t="s">
        <v>106</v>
      </c>
      <c r="B1409" s="28" t="s">
        <v>263</v>
      </c>
      <c r="C1409" s="29"/>
      <c r="D1409" s="29"/>
      <c r="E1409" s="29"/>
      <c r="F1409" s="30" t="s">
        <v>264</v>
      </c>
      <c r="G1409" s="28"/>
      <c r="H1409" s="29"/>
      <c r="I1409" s="29"/>
    </row>
    <row r="1410" spans="1:13" ht="40.200000000000003" thickBot="1" x14ac:dyDescent="0.35">
      <c r="A1410" s="31" t="s">
        <v>107</v>
      </c>
      <c r="B1410" s="32" t="s">
        <v>267</v>
      </c>
      <c r="C1410" s="33"/>
      <c r="D1410" s="33"/>
      <c r="E1410" s="33"/>
      <c r="F1410" s="34" t="s">
        <v>266</v>
      </c>
      <c r="G1410" s="54"/>
      <c r="H1410" s="33"/>
      <c r="I1410" s="33"/>
    </row>
    <row r="1411" spans="1:13" ht="13.8" customHeight="1" thickBot="1" x14ac:dyDescent="0.35">
      <c r="A1411" s="323" t="s">
        <v>110</v>
      </c>
      <c r="B1411" s="303" t="s">
        <v>452</v>
      </c>
      <c r="C1411" s="66"/>
      <c r="D1411" s="66"/>
      <c r="E1411" s="66"/>
      <c r="F1411" s="146"/>
      <c r="G1411" s="55" t="s">
        <v>33</v>
      </c>
      <c r="H1411" s="147">
        <v>288724610</v>
      </c>
      <c r="I1411" s="194" t="s">
        <v>435</v>
      </c>
      <c r="J1411" s="139"/>
      <c r="K1411" s="139"/>
      <c r="L1411" s="139"/>
      <c r="M1411" s="139"/>
    </row>
    <row r="1412" spans="1:13" ht="13.2" customHeight="1" thickBot="1" x14ac:dyDescent="0.35">
      <c r="A1412" s="318"/>
      <c r="B1412" s="304"/>
      <c r="C1412" s="102"/>
      <c r="D1412" s="102"/>
      <c r="E1412" s="102"/>
      <c r="F1412" s="53"/>
      <c r="G1412" s="61" t="s">
        <v>306</v>
      </c>
      <c r="H1412" s="193"/>
      <c r="I1412" s="156"/>
      <c r="J1412" s="139"/>
      <c r="K1412" s="139"/>
      <c r="L1412" s="139"/>
      <c r="M1412" s="139"/>
    </row>
    <row r="1413" spans="1:13" ht="15" thickBot="1" x14ac:dyDescent="0.35">
      <c r="A1413" s="318"/>
      <c r="B1413" s="304"/>
      <c r="C1413" s="102"/>
      <c r="D1413" s="102"/>
      <c r="E1413" s="102"/>
      <c r="F1413" s="53"/>
      <c r="G1413" s="62" t="s">
        <v>35</v>
      </c>
      <c r="H1413" s="193"/>
      <c r="I1413" s="156"/>
      <c r="J1413" s="139"/>
      <c r="K1413" s="139"/>
      <c r="L1413" s="139"/>
      <c r="M1413" s="139"/>
    </row>
    <row r="1414" spans="1:13" ht="11.4" customHeight="1" thickBot="1" x14ac:dyDescent="0.35">
      <c r="A1414" s="318"/>
      <c r="B1414" s="304"/>
      <c r="C1414" s="102"/>
      <c r="D1414" s="102"/>
      <c r="E1414" s="102"/>
      <c r="F1414" s="53"/>
      <c r="G1414" s="61" t="s">
        <v>436</v>
      </c>
      <c r="H1414" s="193"/>
      <c r="I1414" s="156"/>
      <c r="J1414" s="139"/>
      <c r="K1414" s="139"/>
      <c r="L1414" s="139"/>
      <c r="M1414" s="139"/>
    </row>
    <row r="1415" spans="1:13" ht="16.2" customHeight="1" thickBot="1" x14ac:dyDescent="0.35">
      <c r="A1415" s="318"/>
      <c r="B1415" s="304"/>
      <c r="C1415" s="102"/>
      <c r="D1415" s="102"/>
      <c r="E1415" s="102"/>
      <c r="F1415" s="53"/>
      <c r="G1415" s="62" t="s">
        <v>37</v>
      </c>
      <c r="H1415" s="193"/>
      <c r="I1415" s="156"/>
      <c r="J1415" s="139"/>
      <c r="K1415" s="139"/>
      <c r="L1415" s="139"/>
      <c r="M1415" s="139"/>
    </row>
    <row r="1416" spans="1:13" ht="15" thickBot="1" x14ac:dyDescent="0.35">
      <c r="A1416" s="318"/>
      <c r="B1416" s="304"/>
      <c r="C1416" s="102">
        <v>32.4</v>
      </c>
      <c r="D1416" s="102"/>
      <c r="E1416" s="102"/>
      <c r="F1416" s="53"/>
      <c r="G1416" s="61" t="s">
        <v>34</v>
      </c>
      <c r="H1416" s="193"/>
      <c r="I1416" s="156"/>
      <c r="J1416" s="139"/>
      <c r="K1416" s="139"/>
      <c r="L1416" s="139"/>
      <c r="M1416" s="139"/>
    </row>
    <row r="1417" spans="1:13" ht="15" thickBot="1" x14ac:dyDescent="0.35">
      <c r="A1417" s="318"/>
      <c r="B1417" s="304"/>
      <c r="C1417" s="102"/>
      <c r="D1417" s="102"/>
      <c r="E1417" s="102"/>
      <c r="F1417" s="53"/>
      <c r="G1417" s="62" t="s">
        <v>36</v>
      </c>
      <c r="H1417" s="193"/>
      <c r="I1417" s="156"/>
      <c r="J1417" s="139"/>
      <c r="K1417" s="139"/>
      <c r="L1417" s="139"/>
      <c r="M1417" s="139"/>
    </row>
    <row r="1418" spans="1:13" ht="15" thickBot="1" x14ac:dyDescent="0.35">
      <c r="A1418" s="318"/>
      <c r="B1418" s="304"/>
      <c r="C1418" s="102"/>
      <c r="D1418" s="102"/>
      <c r="E1418" s="102"/>
      <c r="F1418" s="53"/>
      <c r="G1418" s="61" t="s">
        <v>437</v>
      </c>
      <c r="H1418" s="193"/>
      <c r="I1418" s="156"/>
      <c r="J1418" s="139"/>
      <c r="K1418" s="139"/>
      <c r="L1418" s="139"/>
      <c r="M1418" s="139"/>
    </row>
    <row r="1419" spans="1:13" ht="15" thickBot="1" x14ac:dyDescent="0.35">
      <c r="A1419" s="319"/>
      <c r="B1419" s="305"/>
      <c r="C1419" s="101">
        <f>SUM(C1411:C1418)</f>
        <v>32.4</v>
      </c>
      <c r="D1419" s="101">
        <f t="shared" ref="D1419" si="301">SUM(D1411:D1418)</f>
        <v>0</v>
      </c>
      <c r="E1419" s="101">
        <f t="shared" ref="E1419" si="302">SUM(E1411:E1418)</f>
        <v>0</v>
      </c>
      <c r="F1419" s="53"/>
      <c r="G1419" s="63" t="s">
        <v>38</v>
      </c>
      <c r="H1419" s="193"/>
      <c r="I1419" s="156"/>
      <c r="J1419" s="139"/>
      <c r="K1419" s="139"/>
      <c r="L1419" s="139"/>
      <c r="M1419" s="139"/>
    </row>
    <row r="1420" spans="1:13" ht="15" thickBot="1" x14ac:dyDescent="0.35">
      <c r="A1420" s="323" t="s">
        <v>120</v>
      </c>
      <c r="B1420" s="303" t="s">
        <v>453</v>
      </c>
      <c r="C1420" s="66"/>
      <c r="D1420" s="66"/>
      <c r="E1420" s="66"/>
      <c r="F1420" s="146"/>
      <c r="G1420" s="55" t="s">
        <v>33</v>
      </c>
      <c r="H1420" s="147">
        <v>288724610</v>
      </c>
      <c r="I1420" s="194" t="s">
        <v>435</v>
      </c>
      <c r="J1420" s="172">
        <f t="shared" ref="J1420:J1427" si="303">C1310+C1333+C1342+C1359+C1368+C1379+C1388+C1399+C1411+C1420</f>
        <v>28600.2</v>
      </c>
      <c r="K1420" s="172">
        <f t="shared" ref="K1420:L1420" si="304">D1310+D1333+D1342+D1359+D1368+D1379+D1388+D1399+D1411+D1420</f>
        <v>29965</v>
      </c>
      <c r="L1420" s="172">
        <f t="shared" si="304"/>
        <v>31464</v>
      </c>
      <c r="M1420" s="139"/>
    </row>
    <row r="1421" spans="1:13" ht="15" thickBot="1" x14ac:dyDescent="0.35">
      <c r="A1421" s="318"/>
      <c r="B1421" s="304"/>
      <c r="C1421" s="102"/>
      <c r="D1421" s="102"/>
      <c r="E1421" s="102"/>
      <c r="F1421" s="53"/>
      <c r="G1421" s="61" t="s">
        <v>306</v>
      </c>
      <c r="H1421" s="193"/>
      <c r="I1421" s="156"/>
      <c r="J1421" s="172">
        <f t="shared" si="303"/>
        <v>2937.3999999999996</v>
      </c>
      <c r="K1421" s="172">
        <f t="shared" ref="K1421:L1421" si="305">D1311+D1334+D1343+D1360+D1369+D1380+D1389+D1400+D1412+D1421</f>
        <v>3084.4</v>
      </c>
      <c r="L1421" s="172">
        <f t="shared" si="305"/>
        <v>3239.6</v>
      </c>
      <c r="M1421" s="139"/>
    </row>
    <row r="1422" spans="1:13" ht="15" thickBot="1" x14ac:dyDescent="0.35">
      <c r="A1422" s="318"/>
      <c r="B1422" s="304"/>
      <c r="C1422" s="102"/>
      <c r="D1422" s="102"/>
      <c r="E1422" s="102"/>
      <c r="F1422" s="53"/>
      <c r="G1422" s="62" t="s">
        <v>35</v>
      </c>
      <c r="H1422" s="193"/>
      <c r="I1422" s="156"/>
      <c r="J1422" s="172">
        <f t="shared" si="303"/>
        <v>1494.6000000000001</v>
      </c>
      <c r="K1422" s="172">
        <f t="shared" ref="K1422:L1422" si="306">D1312+D1335+D1344+D1361+D1370+D1381+D1390+D1401+D1413+D1422</f>
        <v>237</v>
      </c>
      <c r="L1422" s="172">
        <f t="shared" si="306"/>
        <v>0</v>
      </c>
      <c r="M1422" s="139"/>
    </row>
    <row r="1423" spans="1:13" ht="15" thickBot="1" x14ac:dyDescent="0.35">
      <c r="A1423" s="318"/>
      <c r="B1423" s="304"/>
      <c r="C1423" s="102"/>
      <c r="D1423" s="102"/>
      <c r="E1423" s="102"/>
      <c r="F1423" s="53"/>
      <c r="G1423" s="61" t="s">
        <v>436</v>
      </c>
      <c r="H1423" s="193"/>
      <c r="I1423" s="156"/>
      <c r="J1423" s="172">
        <f t="shared" si="303"/>
        <v>44080.6</v>
      </c>
      <c r="K1423" s="172">
        <f t="shared" ref="K1423:L1423" si="307">D1313+D1336+D1345+D1362+D1371+D1382+D1391+D1402+D1414+D1423</f>
        <v>45748</v>
      </c>
      <c r="L1423" s="172">
        <f t="shared" si="307"/>
        <v>48037</v>
      </c>
      <c r="M1423" s="139"/>
    </row>
    <row r="1424" spans="1:13" ht="15" thickBot="1" x14ac:dyDescent="0.35">
      <c r="A1424" s="318"/>
      <c r="B1424" s="304"/>
      <c r="C1424" s="102"/>
      <c r="D1424" s="102"/>
      <c r="E1424" s="102"/>
      <c r="F1424" s="53"/>
      <c r="G1424" s="62" t="s">
        <v>37</v>
      </c>
      <c r="H1424" s="193"/>
      <c r="I1424" s="156"/>
      <c r="J1424" s="172">
        <f t="shared" si="303"/>
        <v>0</v>
      </c>
      <c r="K1424" s="172">
        <f t="shared" ref="K1424:L1424" si="308">D1314+D1337+D1346+D1363+D1372+D1383+D1392+D1403+D1415+D1424</f>
        <v>0</v>
      </c>
      <c r="L1424" s="172">
        <f t="shared" si="308"/>
        <v>0</v>
      </c>
      <c r="M1424" s="139"/>
    </row>
    <row r="1425" spans="1:13" ht="15" thickBot="1" x14ac:dyDescent="0.35">
      <c r="A1425" s="318"/>
      <c r="B1425" s="304"/>
      <c r="C1425" s="102"/>
      <c r="D1425" s="102"/>
      <c r="E1425" s="102"/>
      <c r="F1425" s="53"/>
      <c r="G1425" s="61" t="s">
        <v>34</v>
      </c>
      <c r="H1425" s="193"/>
      <c r="I1425" s="156"/>
      <c r="J1425" s="236">
        <f t="shared" si="303"/>
        <v>258.39999999999998</v>
      </c>
      <c r="K1425" s="172">
        <f t="shared" ref="K1425:L1425" si="309">D1315+D1338+D1347+D1364+D1373+D1384+D1393+D1404+D1416+D1425</f>
        <v>206</v>
      </c>
      <c r="L1425" s="172">
        <f t="shared" si="309"/>
        <v>216</v>
      </c>
      <c r="M1425" s="139"/>
    </row>
    <row r="1426" spans="1:13" ht="15" thickBot="1" x14ac:dyDescent="0.35">
      <c r="A1426" s="318"/>
      <c r="B1426" s="304"/>
      <c r="C1426" s="102"/>
      <c r="D1426" s="102"/>
      <c r="E1426" s="102"/>
      <c r="F1426" s="53"/>
      <c r="G1426" s="62" t="s">
        <v>36</v>
      </c>
      <c r="H1426" s="193"/>
      <c r="I1426" s="156"/>
      <c r="J1426" s="172">
        <f t="shared" si="303"/>
        <v>363</v>
      </c>
      <c r="K1426" s="172">
        <f t="shared" ref="K1426:L1426" si="310">D1316+D1339+D1348+D1365+D1374+D1385+D1394+D1405+D1417+D1426</f>
        <v>0</v>
      </c>
      <c r="L1426" s="172">
        <f t="shared" si="310"/>
        <v>0</v>
      </c>
      <c r="M1426" s="139"/>
    </row>
    <row r="1427" spans="1:13" ht="15" thickBot="1" x14ac:dyDescent="0.35">
      <c r="A1427" s="318"/>
      <c r="B1427" s="304"/>
      <c r="C1427" s="102"/>
      <c r="D1427" s="102"/>
      <c r="E1427" s="102"/>
      <c r="F1427" s="53"/>
      <c r="G1427" s="61" t="s">
        <v>437</v>
      </c>
      <c r="H1427" s="193"/>
      <c r="I1427" s="156"/>
      <c r="J1427" s="172">
        <f t="shared" si="303"/>
        <v>2192.6999999999998</v>
      </c>
      <c r="K1427" s="172">
        <f t="shared" ref="K1427:L1427" si="311">D1317+D1340+D1349+D1366+D1375+D1386+D1395+D1406+D1418+D1427</f>
        <v>2302</v>
      </c>
      <c r="L1427" s="172">
        <f t="shared" si="311"/>
        <v>2417</v>
      </c>
      <c r="M1427" s="139"/>
    </row>
    <row r="1428" spans="1:13" ht="15" thickBot="1" x14ac:dyDescent="0.35">
      <c r="A1428" s="319"/>
      <c r="B1428" s="305"/>
      <c r="C1428" s="101">
        <f>SUM(C1420:C1427)</f>
        <v>0</v>
      </c>
      <c r="D1428" s="101">
        <f t="shared" ref="D1428" si="312">SUM(D1420:D1427)</f>
        <v>0</v>
      </c>
      <c r="E1428" s="101">
        <f t="shared" ref="E1428" si="313">SUM(E1420:E1427)</f>
        <v>0</v>
      </c>
      <c r="F1428" s="53"/>
      <c r="G1428" s="63" t="s">
        <v>38</v>
      </c>
      <c r="H1428" s="193"/>
      <c r="I1428" s="156"/>
      <c r="J1428" s="190">
        <f>SUM(J1420:J1427)</f>
        <v>79926.89999999998</v>
      </c>
      <c r="K1428" s="190">
        <f t="shared" ref="K1428:L1428" si="314">SUM(K1420:K1427)</f>
        <v>81542.399999999994</v>
      </c>
      <c r="L1428" s="190">
        <f t="shared" si="314"/>
        <v>85373.6</v>
      </c>
      <c r="M1428" s="139"/>
    </row>
    <row r="1429" spans="1:13" ht="15" thickBot="1" x14ac:dyDescent="0.35">
      <c r="A1429" s="17"/>
      <c r="B1429" s="21" t="s">
        <v>123</v>
      </c>
      <c r="C1429" s="114"/>
      <c r="D1429" s="114"/>
      <c r="E1429" s="114"/>
      <c r="F1429" s="114"/>
      <c r="G1429" s="101"/>
      <c r="H1429" s="103"/>
      <c r="I1429" s="103"/>
      <c r="J1429" s="139"/>
      <c r="K1429" s="139"/>
    </row>
    <row r="1430" spans="1:13" ht="15" thickBot="1" x14ac:dyDescent="0.35">
      <c r="A1430" s="35"/>
      <c r="B1430" s="36" t="s">
        <v>84</v>
      </c>
      <c r="C1430" s="119">
        <f>C1431-C1316-C1339-C1348-C1365-C1374-C1385-C1394-C1405-C1417-C1426</f>
        <v>79563.899999999994</v>
      </c>
      <c r="D1430" s="119">
        <f t="shared" ref="D1430:E1430" si="315">D1431-D1316-D1339-D1348-D1365-D1374-D1385-D1394-D1405-D1417-D1426</f>
        <v>81542.399999999994</v>
      </c>
      <c r="E1430" s="119">
        <f t="shared" si="315"/>
        <v>85373.6</v>
      </c>
      <c r="F1430" s="121"/>
      <c r="G1430" s="118"/>
      <c r="H1430" s="122"/>
      <c r="I1430" s="123"/>
      <c r="J1430" s="139"/>
      <c r="K1430" s="139"/>
    </row>
    <row r="1431" spans="1:13" ht="15" thickBot="1" x14ac:dyDescent="0.35">
      <c r="A1431" s="40"/>
      <c r="B1431" s="41" t="s">
        <v>490</v>
      </c>
      <c r="C1431" s="126">
        <f>C1318+C1341+C1350+C1367+C1376+C1387+C1396+C1407+C1419+C1428</f>
        <v>79926.899999999994</v>
      </c>
      <c r="D1431" s="126">
        <f t="shared" ref="D1431:E1431" si="316">D1318+D1341+D1350+D1367+D1376+D1387+D1396+D1407+D1419+D1428</f>
        <v>81542.399999999994</v>
      </c>
      <c r="E1431" s="126">
        <f t="shared" si="316"/>
        <v>85373.6</v>
      </c>
      <c r="F1431" s="128"/>
      <c r="G1431" s="129"/>
      <c r="H1431" s="130"/>
      <c r="I1431" s="131"/>
      <c r="J1431" s="139"/>
      <c r="K1431" s="139"/>
    </row>
    <row r="1434" spans="1:13" ht="15" thickBot="1" x14ac:dyDescent="0.35">
      <c r="A1434" s="324" t="s">
        <v>462</v>
      </c>
      <c r="B1434" s="325"/>
      <c r="C1434" s="325"/>
      <c r="D1434" s="325"/>
      <c r="E1434" s="325"/>
      <c r="F1434" s="325"/>
      <c r="G1434" s="325"/>
      <c r="H1434" s="325"/>
      <c r="I1434" s="325"/>
    </row>
    <row r="1435" spans="1:13" ht="54" customHeight="1" thickBot="1" x14ac:dyDescent="0.35">
      <c r="A1435" s="49" t="s">
        <v>5</v>
      </c>
      <c r="B1435" s="50" t="s">
        <v>230</v>
      </c>
      <c r="C1435" s="50" t="s">
        <v>24</v>
      </c>
      <c r="D1435" s="50" t="s">
        <v>25</v>
      </c>
      <c r="E1435" s="50" t="s">
        <v>26</v>
      </c>
      <c r="F1435" s="50" t="s">
        <v>6</v>
      </c>
      <c r="G1435" s="50" t="s">
        <v>32</v>
      </c>
      <c r="H1435" s="50" t="s">
        <v>27</v>
      </c>
      <c r="I1435" s="50" t="s">
        <v>50</v>
      </c>
    </row>
    <row r="1436" spans="1:13" ht="19.2" customHeight="1" thickBot="1" x14ac:dyDescent="0.35">
      <c r="A1436" s="51">
        <v>1</v>
      </c>
      <c r="B1436" s="52">
        <v>2</v>
      </c>
      <c r="C1436" s="52">
        <v>3</v>
      </c>
      <c r="D1436" s="52">
        <v>4</v>
      </c>
      <c r="E1436" s="52">
        <v>5</v>
      </c>
      <c r="F1436" s="52">
        <v>6</v>
      </c>
      <c r="G1436" s="52">
        <v>7</v>
      </c>
      <c r="H1436" s="52">
        <v>8</v>
      </c>
      <c r="I1436" s="52">
        <v>9</v>
      </c>
    </row>
    <row r="1437" spans="1:13" ht="42.6" customHeight="1" thickBot="1" x14ac:dyDescent="0.35">
      <c r="A1437" s="27" t="s">
        <v>30</v>
      </c>
      <c r="B1437" s="28" t="s">
        <v>147</v>
      </c>
      <c r="C1437" s="29"/>
      <c r="D1437" s="29"/>
      <c r="E1437" s="29"/>
      <c r="F1437" s="30" t="s">
        <v>146</v>
      </c>
      <c r="G1437" s="28"/>
      <c r="H1437" s="29"/>
      <c r="I1437" s="29"/>
    </row>
    <row r="1438" spans="1:13" ht="37.799999999999997" customHeight="1" thickBot="1" x14ac:dyDescent="0.35">
      <c r="A1438" s="31" t="s">
        <v>29</v>
      </c>
      <c r="B1438" s="32" t="s">
        <v>463</v>
      </c>
      <c r="C1438" s="33"/>
      <c r="D1438" s="33"/>
      <c r="E1438" s="33"/>
      <c r="F1438" s="34"/>
      <c r="G1438" s="32"/>
      <c r="H1438" s="33"/>
      <c r="I1438" s="33"/>
    </row>
    <row r="1439" spans="1:13" ht="15" thickBot="1" x14ac:dyDescent="0.35">
      <c r="A1439" s="318" t="s">
        <v>98</v>
      </c>
      <c r="B1439" s="320" t="s">
        <v>466</v>
      </c>
      <c r="C1439" s="18"/>
      <c r="D1439" s="18"/>
      <c r="E1439" s="18"/>
      <c r="F1439" s="20"/>
      <c r="G1439" s="18" t="s">
        <v>33</v>
      </c>
      <c r="H1439" s="23">
        <v>288724610</v>
      </c>
      <c r="I1439" s="16">
        <v>0</v>
      </c>
    </row>
    <row r="1440" spans="1:13" ht="15" thickBot="1" x14ac:dyDescent="0.35">
      <c r="A1440" s="318"/>
      <c r="B1440" s="321"/>
      <c r="C1440" s="18"/>
      <c r="D1440" s="18"/>
      <c r="E1440" s="18"/>
      <c r="F1440" s="20"/>
      <c r="G1440" s="18" t="s">
        <v>306</v>
      </c>
      <c r="H1440" s="23"/>
      <c r="I1440" s="16"/>
    </row>
    <row r="1441" spans="1:9" ht="15" thickBot="1" x14ac:dyDescent="0.35">
      <c r="A1441" s="318"/>
      <c r="B1441" s="321"/>
      <c r="C1441" s="18"/>
      <c r="D1441" s="18"/>
      <c r="E1441" s="18"/>
      <c r="F1441" s="20"/>
      <c r="G1441" s="18" t="s">
        <v>35</v>
      </c>
      <c r="H1441" s="23"/>
      <c r="I1441" s="16"/>
    </row>
    <row r="1442" spans="1:9" ht="15" thickBot="1" x14ac:dyDescent="0.35">
      <c r="A1442" s="318"/>
      <c r="B1442" s="321"/>
      <c r="C1442" s="18"/>
      <c r="D1442" s="18"/>
      <c r="E1442" s="18"/>
      <c r="F1442" s="20"/>
      <c r="G1442" s="18" t="s">
        <v>34</v>
      </c>
      <c r="H1442" s="23"/>
      <c r="I1442" s="16"/>
    </row>
    <row r="1443" spans="1:9" ht="15" thickBot="1" x14ac:dyDescent="0.35">
      <c r="A1443" s="318"/>
      <c r="B1443" s="321"/>
      <c r="C1443" s="18"/>
      <c r="D1443" s="18"/>
      <c r="E1443" s="18"/>
      <c r="F1443" s="20"/>
      <c r="G1443" s="18" t="s">
        <v>36</v>
      </c>
      <c r="H1443" s="24"/>
      <c r="I1443" s="16"/>
    </row>
    <row r="1444" spans="1:9" ht="15" thickBot="1" x14ac:dyDescent="0.35">
      <c r="A1444" s="319"/>
      <c r="B1444" s="322"/>
      <c r="C1444" s="10">
        <f t="shared" ref="C1444:D1444" si="317">SUM(C1439:C1443)</f>
        <v>0</v>
      </c>
      <c r="D1444" s="10">
        <f t="shared" si="317"/>
        <v>0</v>
      </c>
      <c r="E1444" s="10">
        <f>SUM(E1439:E1443)</f>
        <v>0</v>
      </c>
      <c r="F1444" s="19"/>
      <c r="G1444" s="10" t="s">
        <v>38</v>
      </c>
      <c r="H1444" s="24"/>
      <c r="I1444" s="16"/>
    </row>
    <row r="1445" spans="1:9" ht="15" thickBot="1" x14ac:dyDescent="0.35">
      <c r="A1445" s="318" t="s">
        <v>40</v>
      </c>
      <c r="B1445" s="320" t="s">
        <v>465</v>
      </c>
      <c r="C1445" s="67">
        <v>25</v>
      </c>
      <c r="D1445" s="67">
        <v>26</v>
      </c>
      <c r="E1445" s="67">
        <v>27</v>
      </c>
      <c r="F1445" s="20"/>
      <c r="G1445" s="18" t="s">
        <v>33</v>
      </c>
      <c r="H1445" s="23">
        <v>288724610</v>
      </c>
      <c r="I1445" s="16">
        <v>0</v>
      </c>
    </row>
    <row r="1446" spans="1:9" ht="15" thickBot="1" x14ac:dyDescent="0.35">
      <c r="A1446" s="318"/>
      <c r="B1446" s="321"/>
      <c r="C1446" s="67"/>
      <c r="D1446" s="67"/>
      <c r="E1446" s="67"/>
      <c r="F1446" s="20"/>
      <c r="G1446" s="18" t="s">
        <v>306</v>
      </c>
      <c r="H1446" s="23"/>
      <c r="I1446" s="16"/>
    </row>
    <row r="1447" spans="1:9" ht="15" thickBot="1" x14ac:dyDescent="0.35">
      <c r="A1447" s="318"/>
      <c r="B1447" s="321"/>
      <c r="C1447" s="235">
        <v>12</v>
      </c>
      <c r="D1447" s="67"/>
      <c r="E1447" s="67"/>
      <c r="F1447" s="20"/>
      <c r="G1447" s="226" t="s">
        <v>35</v>
      </c>
      <c r="H1447" s="23"/>
      <c r="I1447" s="16"/>
    </row>
    <row r="1448" spans="1:9" ht="15" thickBot="1" x14ac:dyDescent="0.35">
      <c r="A1448" s="318"/>
      <c r="B1448" s="321"/>
      <c r="C1448" s="67"/>
      <c r="D1448" s="67"/>
      <c r="E1448" s="67"/>
      <c r="F1448" s="20"/>
      <c r="G1448" s="18" t="s">
        <v>34</v>
      </c>
      <c r="H1448" s="23"/>
      <c r="I1448" s="16"/>
    </row>
    <row r="1449" spans="1:9" ht="15" thickBot="1" x14ac:dyDescent="0.35">
      <c r="A1449" s="318"/>
      <c r="B1449" s="321"/>
      <c r="C1449" s="67"/>
      <c r="D1449" s="67"/>
      <c r="E1449" s="67"/>
      <c r="F1449" s="20"/>
      <c r="G1449" s="18" t="s">
        <v>36</v>
      </c>
      <c r="H1449" s="24"/>
      <c r="I1449" s="16"/>
    </row>
    <row r="1450" spans="1:9" ht="15" thickBot="1" x14ac:dyDescent="0.35">
      <c r="A1450" s="319"/>
      <c r="B1450" s="322"/>
      <c r="C1450" s="68">
        <f t="shared" ref="C1450:D1450" si="318">SUM(C1445:C1449)</f>
        <v>37</v>
      </c>
      <c r="D1450" s="68">
        <f t="shared" si="318"/>
        <v>26</v>
      </c>
      <c r="E1450" s="68">
        <f>SUM(E1445:E1449)</f>
        <v>27</v>
      </c>
      <c r="F1450" s="19"/>
      <c r="G1450" s="10" t="s">
        <v>38</v>
      </c>
      <c r="H1450" s="24"/>
      <c r="I1450" s="16"/>
    </row>
    <row r="1451" spans="1:9" ht="15" thickBot="1" x14ac:dyDescent="0.35">
      <c r="A1451" s="318" t="s">
        <v>42</v>
      </c>
      <c r="B1451" s="320" t="s">
        <v>464</v>
      </c>
      <c r="C1451" s="67">
        <v>46</v>
      </c>
      <c r="D1451" s="67">
        <v>48</v>
      </c>
      <c r="E1451" s="67">
        <v>50</v>
      </c>
      <c r="F1451" s="20"/>
      <c r="G1451" s="18" t="s">
        <v>33</v>
      </c>
      <c r="H1451" s="23">
        <v>288724610</v>
      </c>
      <c r="I1451" s="16">
        <v>0</v>
      </c>
    </row>
    <row r="1452" spans="1:9" ht="15" thickBot="1" x14ac:dyDescent="0.35">
      <c r="A1452" s="318"/>
      <c r="B1452" s="321"/>
      <c r="C1452" s="67"/>
      <c r="D1452" s="67"/>
      <c r="E1452" s="67"/>
      <c r="F1452" s="20"/>
      <c r="G1452" s="18" t="s">
        <v>306</v>
      </c>
      <c r="H1452" s="23"/>
      <c r="I1452" s="16"/>
    </row>
    <row r="1453" spans="1:9" ht="24.6" customHeight="1" thickBot="1" x14ac:dyDescent="0.35">
      <c r="A1453" s="318"/>
      <c r="B1453" s="321"/>
      <c r="C1453" s="67"/>
      <c r="D1453" s="67"/>
      <c r="E1453" s="67"/>
      <c r="F1453" s="20"/>
      <c r="G1453" s="18" t="s">
        <v>35</v>
      </c>
      <c r="H1453" s="23"/>
      <c r="I1453" s="16"/>
    </row>
    <row r="1454" spans="1:9" ht="19.2" customHeight="1" thickBot="1" x14ac:dyDescent="0.35">
      <c r="A1454" s="318"/>
      <c r="B1454" s="321"/>
      <c r="C1454" s="67"/>
      <c r="D1454" s="67"/>
      <c r="E1454" s="67"/>
      <c r="F1454" s="20"/>
      <c r="G1454" s="18" t="s">
        <v>34</v>
      </c>
      <c r="H1454" s="23"/>
      <c r="I1454" s="16"/>
    </row>
    <row r="1455" spans="1:9" ht="15" thickBot="1" x14ac:dyDescent="0.35">
      <c r="A1455" s="318"/>
      <c r="B1455" s="321"/>
      <c r="C1455" s="67"/>
      <c r="D1455" s="67"/>
      <c r="E1455" s="67"/>
      <c r="F1455" s="20"/>
      <c r="G1455" s="18" t="s">
        <v>36</v>
      </c>
      <c r="H1455" s="24"/>
      <c r="I1455" s="16"/>
    </row>
    <row r="1456" spans="1:9" ht="27.6" customHeight="1" thickBot="1" x14ac:dyDescent="0.35">
      <c r="A1456" s="319"/>
      <c r="B1456" s="322"/>
      <c r="C1456" s="68">
        <f t="shared" ref="C1456:D1456" si="319">SUM(C1451:C1455)</f>
        <v>46</v>
      </c>
      <c r="D1456" s="68">
        <f t="shared" si="319"/>
        <v>48</v>
      </c>
      <c r="E1456" s="68">
        <f>SUM(E1451:E1455)</f>
        <v>50</v>
      </c>
      <c r="F1456" s="19"/>
      <c r="G1456" s="10" t="s">
        <v>38</v>
      </c>
      <c r="H1456" s="24"/>
      <c r="I1456" s="16"/>
    </row>
    <row r="1457" spans="1:12" ht="33.6" customHeight="1" thickBot="1" x14ac:dyDescent="0.35">
      <c r="A1457" s="27" t="s">
        <v>30</v>
      </c>
      <c r="B1457" s="28" t="s">
        <v>147</v>
      </c>
      <c r="C1457" s="29"/>
      <c r="D1457" s="29"/>
      <c r="E1457" s="29"/>
      <c r="F1457" s="30" t="s">
        <v>146</v>
      </c>
      <c r="G1457" s="28"/>
      <c r="H1457" s="29"/>
      <c r="I1457" s="29"/>
    </row>
    <row r="1458" spans="1:12" ht="61.2" customHeight="1" thickBot="1" x14ac:dyDescent="0.35">
      <c r="A1458" s="31" t="s">
        <v>51</v>
      </c>
      <c r="B1458" s="32" t="s">
        <v>467</v>
      </c>
      <c r="C1458" s="33"/>
      <c r="D1458" s="33"/>
      <c r="E1458" s="33"/>
      <c r="F1458" s="34"/>
      <c r="G1458" s="32"/>
      <c r="H1458" s="33"/>
      <c r="I1458" s="33"/>
    </row>
    <row r="1459" spans="1:12" ht="15" thickBot="1" x14ac:dyDescent="0.35">
      <c r="A1459" s="318" t="s">
        <v>54</v>
      </c>
      <c r="B1459" s="303" t="s">
        <v>468</v>
      </c>
      <c r="C1459" s="102">
        <v>83.5</v>
      </c>
      <c r="D1459" s="111">
        <v>88</v>
      </c>
      <c r="E1459" s="111">
        <v>92</v>
      </c>
      <c r="F1459" s="53"/>
      <c r="G1459" s="102" t="s">
        <v>33</v>
      </c>
      <c r="H1459" s="103">
        <v>288724610</v>
      </c>
      <c r="I1459" s="156">
        <v>0</v>
      </c>
      <c r="J1459" s="139"/>
    </row>
    <row r="1460" spans="1:12" ht="15" thickBot="1" x14ac:dyDescent="0.35">
      <c r="A1460" s="318"/>
      <c r="B1460" s="304"/>
      <c r="C1460" s="102"/>
      <c r="D1460" s="111"/>
      <c r="E1460" s="111"/>
      <c r="F1460" s="53"/>
      <c r="G1460" s="102" t="s">
        <v>306</v>
      </c>
      <c r="H1460" s="103"/>
      <c r="I1460" s="156"/>
      <c r="J1460" s="139"/>
    </row>
    <row r="1461" spans="1:12" ht="15" thickBot="1" x14ac:dyDescent="0.35">
      <c r="A1461" s="318"/>
      <c r="B1461" s="304"/>
      <c r="C1461" s="102">
        <v>58.4</v>
      </c>
      <c r="D1461" s="111"/>
      <c r="E1461" s="111"/>
      <c r="F1461" s="53"/>
      <c r="G1461" s="102" t="s">
        <v>35</v>
      </c>
      <c r="H1461" s="103"/>
      <c r="I1461" s="156"/>
      <c r="J1461" s="139"/>
    </row>
    <row r="1462" spans="1:12" ht="15" thickBot="1" x14ac:dyDescent="0.35">
      <c r="A1462" s="318"/>
      <c r="B1462" s="304"/>
      <c r="C1462" s="102"/>
      <c r="D1462" s="111"/>
      <c r="E1462" s="111"/>
      <c r="F1462" s="53"/>
      <c r="G1462" s="102" t="s">
        <v>34</v>
      </c>
      <c r="H1462" s="103"/>
      <c r="I1462" s="156"/>
      <c r="J1462" s="139"/>
    </row>
    <row r="1463" spans="1:12" ht="15" thickBot="1" x14ac:dyDescent="0.35">
      <c r="A1463" s="318"/>
      <c r="B1463" s="304"/>
      <c r="C1463" s="102"/>
      <c r="D1463" s="111"/>
      <c r="E1463" s="111"/>
      <c r="F1463" s="53"/>
      <c r="G1463" s="102" t="s">
        <v>36</v>
      </c>
      <c r="H1463" s="105"/>
      <c r="I1463" s="156"/>
      <c r="J1463" s="139"/>
    </row>
    <row r="1464" spans="1:12" ht="38.4" customHeight="1" thickBot="1" x14ac:dyDescent="0.35">
      <c r="A1464" s="319"/>
      <c r="B1464" s="305"/>
      <c r="C1464" s="101">
        <f t="shared" ref="C1464:D1464" si="320">SUM(C1459:C1463)</f>
        <v>141.9</v>
      </c>
      <c r="D1464" s="100">
        <f t="shared" si="320"/>
        <v>88</v>
      </c>
      <c r="E1464" s="100">
        <f>SUM(E1459:E1463)</f>
        <v>92</v>
      </c>
      <c r="F1464" s="104"/>
      <c r="G1464" s="101" t="s">
        <v>38</v>
      </c>
      <c r="H1464" s="105"/>
      <c r="I1464" s="156"/>
      <c r="J1464" s="139"/>
    </row>
    <row r="1465" spans="1:12" ht="15" thickBot="1" x14ac:dyDescent="0.35">
      <c r="A1465" s="318" t="s">
        <v>55</v>
      </c>
      <c r="B1465" s="320" t="s">
        <v>469</v>
      </c>
      <c r="C1465" s="18"/>
      <c r="D1465" s="18"/>
      <c r="E1465" s="18"/>
      <c r="F1465" s="20"/>
      <c r="G1465" s="18" t="s">
        <v>33</v>
      </c>
      <c r="H1465" s="23">
        <v>288724610</v>
      </c>
      <c r="I1465" s="16">
        <v>0</v>
      </c>
    </row>
    <row r="1466" spans="1:12" ht="15" thickBot="1" x14ac:dyDescent="0.35">
      <c r="A1466" s="318"/>
      <c r="B1466" s="321"/>
      <c r="C1466" s="18"/>
      <c r="D1466" s="18"/>
      <c r="E1466" s="18"/>
      <c r="F1466" s="20"/>
      <c r="G1466" s="18" t="s">
        <v>306</v>
      </c>
      <c r="H1466" s="23"/>
      <c r="I1466" s="16"/>
    </row>
    <row r="1467" spans="1:12" ht="15" thickBot="1" x14ac:dyDescent="0.35">
      <c r="A1467" s="318"/>
      <c r="B1467" s="321"/>
      <c r="C1467" s="18"/>
      <c r="D1467" s="18"/>
      <c r="E1467" s="18"/>
      <c r="F1467" s="20"/>
      <c r="G1467" s="18" t="s">
        <v>35</v>
      </c>
      <c r="H1467" s="23"/>
      <c r="I1467" s="16"/>
    </row>
    <row r="1468" spans="1:12" ht="15" thickBot="1" x14ac:dyDescent="0.35">
      <c r="A1468" s="318"/>
      <c r="B1468" s="321"/>
      <c r="C1468" s="18"/>
      <c r="D1468" s="18"/>
      <c r="E1468" s="18"/>
      <c r="F1468" s="20"/>
      <c r="G1468" s="18" t="s">
        <v>34</v>
      </c>
      <c r="H1468" s="23"/>
      <c r="I1468" s="16"/>
    </row>
    <row r="1469" spans="1:12" ht="15" thickBot="1" x14ac:dyDescent="0.35">
      <c r="A1469" s="318"/>
      <c r="B1469" s="321"/>
      <c r="C1469" s="18"/>
      <c r="D1469" s="18"/>
      <c r="E1469" s="18"/>
      <c r="F1469" s="20"/>
      <c r="G1469" s="18" t="s">
        <v>36</v>
      </c>
      <c r="H1469" s="24"/>
      <c r="I1469" s="16"/>
    </row>
    <row r="1470" spans="1:12" ht="15" thickBot="1" x14ac:dyDescent="0.35">
      <c r="A1470" s="319"/>
      <c r="B1470" s="322"/>
      <c r="C1470" s="10">
        <f t="shared" ref="C1470:D1470" si="321">SUM(C1465:C1469)</f>
        <v>0</v>
      </c>
      <c r="D1470" s="10">
        <f t="shared" si="321"/>
        <v>0</v>
      </c>
      <c r="E1470" s="10">
        <f>SUM(E1465:E1469)</f>
        <v>0</v>
      </c>
      <c r="F1470" s="19"/>
      <c r="G1470" s="10" t="s">
        <v>38</v>
      </c>
      <c r="H1470" s="24"/>
      <c r="I1470" s="16"/>
    </row>
    <row r="1471" spans="1:12" ht="13.2" customHeight="1" thickBot="1" x14ac:dyDescent="0.35">
      <c r="A1471" s="318" t="s">
        <v>56</v>
      </c>
      <c r="B1471" s="320" t="s">
        <v>470</v>
      </c>
      <c r="C1471" s="18"/>
      <c r="D1471" s="18"/>
      <c r="E1471" s="18"/>
      <c r="F1471" s="20"/>
      <c r="G1471" s="18" t="s">
        <v>33</v>
      </c>
      <c r="H1471" s="23">
        <v>288724610</v>
      </c>
      <c r="I1471" s="16">
        <v>0</v>
      </c>
      <c r="J1471" s="137">
        <f t="shared" ref="J1471:L1475" si="322">C1439+C1445+C1451+C1459+C1465+C1471+C1480</f>
        <v>184.5</v>
      </c>
      <c r="K1471" s="137">
        <f t="shared" si="322"/>
        <v>194</v>
      </c>
      <c r="L1471" s="137">
        <f t="shared" si="322"/>
        <v>203</v>
      </c>
    </row>
    <row r="1472" spans="1:12" ht="13.8" customHeight="1" thickBot="1" x14ac:dyDescent="0.35">
      <c r="A1472" s="318"/>
      <c r="B1472" s="321"/>
      <c r="C1472" s="18"/>
      <c r="D1472" s="18"/>
      <c r="E1472" s="18"/>
      <c r="F1472" s="20"/>
      <c r="G1472" s="18" t="s">
        <v>306</v>
      </c>
      <c r="H1472" s="23"/>
      <c r="I1472" s="16"/>
      <c r="J1472" s="137">
        <f t="shared" si="322"/>
        <v>0</v>
      </c>
      <c r="K1472" s="137">
        <f t="shared" si="322"/>
        <v>0</v>
      </c>
      <c r="L1472" s="137">
        <f t="shared" si="322"/>
        <v>0</v>
      </c>
    </row>
    <row r="1473" spans="1:12" ht="12.6" customHeight="1" thickBot="1" x14ac:dyDescent="0.35">
      <c r="A1473" s="318"/>
      <c r="B1473" s="321"/>
      <c r="C1473" s="18"/>
      <c r="D1473" s="18"/>
      <c r="E1473" s="18"/>
      <c r="F1473" s="20"/>
      <c r="G1473" s="18" t="s">
        <v>35</v>
      </c>
      <c r="H1473" s="23"/>
      <c r="I1473" s="16"/>
      <c r="J1473" s="236">
        <f t="shared" si="322"/>
        <v>70.400000000000006</v>
      </c>
      <c r="K1473" s="137">
        <f t="shared" si="322"/>
        <v>0</v>
      </c>
      <c r="L1473" s="137">
        <f t="shared" si="322"/>
        <v>0</v>
      </c>
    </row>
    <row r="1474" spans="1:12" ht="12" customHeight="1" thickBot="1" x14ac:dyDescent="0.35">
      <c r="A1474" s="318"/>
      <c r="B1474" s="321"/>
      <c r="C1474" s="18"/>
      <c r="D1474" s="18"/>
      <c r="E1474" s="18"/>
      <c r="F1474" s="20"/>
      <c r="G1474" s="18" t="s">
        <v>34</v>
      </c>
      <c r="H1474" s="23"/>
      <c r="I1474" s="16"/>
      <c r="J1474" s="137">
        <f t="shared" si="322"/>
        <v>0</v>
      </c>
      <c r="K1474" s="137">
        <f t="shared" si="322"/>
        <v>0</v>
      </c>
      <c r="L1474" s="137">
        <f t="shared" si="322"/>
        <v>0</v>
      </c>
    </row>
    <row r="1475" spans="1:12" ht="15" thickBot="1" x14ac:dyDescent="0.35">
      <c r="A1475" s="318"/>
      <c r="B1475" s="321"/>
      <c r="C1475" s="18"/>
      <c r="D1475" s="18"/>
      <c r="E1475" s="18"/>
      <c r="F1475" s="20"/>
      <c r="G1475" s="18" t="s">
        <v>36</v>
      </c>
      <c r="H1475" s="24"/>
      <c r="I1475" s="16"/>
      <c r="J1475" s="137">
        <f t="shared" si="322"/>
        <v>0</v>
      </c>
      <c r="K1475" s="137">
        <f t="shared" si="322"/>
        <v>0</v>
      </c>
      <c r="L1475" s="137">
        <f t="shared" si="322"/>
        <v>0</v>
      </c>
    </row>
    <row r="1476" spans="1:12" ht="15" thickBot="1" x14ac:dyDescent="0.35">
      <c r="A1476" s="318"/>
      <c r="B1476" s="321"/>
      <c r="C1476" s="235">
        <v>50</v>
      </c>
      <c r="D1476" s="18"/>
      <c r="E1476" s="18"/>
      <c r="F1476" s="20"/>
      <c r="G1476" s="226" t="s">
        <v>662</v>
      </c>
      <c r="H1476" s="24"/>
      <c r="I1476" s="16"/>
      <c r="J1476" s="236">
        <f>C1476*1</f>
        <v>50</v>
      </c>
      <c r="K1476" s="137">
        <f t="shared" ref="K1476:L1476" si="323">D1476*1</f>
        <v>0</v>
      </c>
      <c r="L1476" s="137">
        <f t="shared" si="323"/>
        <v>0</v>
      </c>
    </row>
    <row r="1477" spans="1:12" ht="15" thickBot="1" x14ac:dyDescent="0.35">
      <c r="A1477" s="319"/>
      <c r="B1477" s="322"/>
      <c r="C1477" s="68">
        <f>SUM(C1471:C1476)</f>
        <v>50</v>
      </c>
      <c r="D1477" s="68">
        <f t="shared" ref="D1477:E1477" si="324">SUM(D1471:D1476)</f>
        <v>0</v>
      </c>
      <c r="E1477" s="68">
        <f t="shared" si="324"/>
        <v>0</v>
      </c>
      <c r="F1477" s="19"/>
      <c r="G1477" s="10" t="s">
        <v>38</v>
      </c>
      <c r="H1477" s="24"/>
      <c r="I1477" s="16"/>
      <c r="J1477" s="141">
        <f>SUM(J1471:J1476)</f>
        <v>304.89999999999998</v>
      </c>
      <c r="K1477" s="141">
        <f t="shared" ref="K1477:L1477" si="325">SUM(K1471:K1476)</f>
        <v>194</v>
      </c>
      <c r="L1477" s="141">
        <f t="shared" si="325"/>
        <v>203</v>
      </c>
    </row>
    <row r="1478" spans="1:12" ht="27" thickBot="1" x14ac:dyDescent="0.35">
      <c r="A1478" s="27" t="s">
        <v>30</v>
      </c>
      <c r="B1478" s="28" t="s">
        <v>147</v>
      </c>
      <c r="C1478" s="29"/>
      <c r="D1478" s="29"/>
      <c r="E1478" s="29"/>
      <c r="F1478" s="30" t="s">
        <v>146</v>
      </c>
      <c r="G1478" s="28"/>
      <c r="H1478" s="29"/>
      <c r="I1478" s="29"/>
    </row>
    <row r="1479" spans="1:12" ht="93" thickBot="1" x14ac:dyDescent="0.35">
      <c r="A1479" s="31" t="s">
        <v>271</v>
      </c>
      <c r="B1479" s="32" t="s">
        <v>471</v>
      </c>
      <c r="C1479" s="33"/>
      <c r="D1479" s="33"/>
      <c r="E1479" s="33"/>
      <c r="F1479" s="34"/>
      <c r="G1479" s="32"/>
      <c r="H1479" s="33"/>
      <c r="I1479" s="33"/>
    </row>
    <row r="1480" spans="1:12" ht="15" thickBot="1" x14ac:dyDescent="0.35">
      <c r="A1480" s="318" t="s">
        <v>272</v>
      </c>
      <c r="B1480" s="320" t="s">
        <v>472</v>
      </c>
      <c r="C1480" s="67">
        <v>30</v>
      </c>
      <c r="D1480" s="67">
        <v>32</v>
      </c>
      <c r="E1480" s="67">
        <v>34</v>
      </c>
      <c r="F1480" s="20"/>
      <c r="G1480" s="18" t="s">
        <v>33</v>
      </c>
      <c r="H1480" s="23">
        <v>288724610</v>
      </c>
      <c r="I1480" s="16">
        <v>0</v>
      </c>
    </row>
    <row r="1481" spans="1:12" ht="17.399999999999999" customHeight="1" thickBot="1" x14ac:dyDescent="0.35">
      <c r="A1481" s="318"/>
      <c r="B1481" s="321"/>
      <c r="C1481" s="67"/>
      <c r="D1481" s="67"/>
      <c r="E1481" s="67"/>
      <c r="F1481" s="20"/>
      <c r="G1481" s="18" t="s">
        <v>306</v>
      </c>
      <c r="H1481" s="23"/>
      <c r="I1481" s="16"/>
    </row>
    <row r="1482" spans="1:12" ht="13.2" customHeight="1" thickBot="1" x14ac:dyDescent="0.35">
      <c r="A1482" s="318"/>
      <c r="B1482" s="321"/>
      <c r="C1482" s="67"/>
      <c r="D1482" s="67"/>
      <c r="E1482" s="67"/>
      <c r="F1482" s="20"/>
      <c r="G1482" s="18" t="s">
        <v>35</v>
      </c>
      <c r="H1482" s="23"/>
      <c r="I1482" s="16"/>
    </row>
    <row r="1483" spans="1:12" ht="18" customHeight="1" thickBot="1" x14ac:dyDescent="0.35">
      <c r="A1483" s="318"/>
      <c r="B1483" s="321"/>
      <c r="C1483" s="67"/>
      <c r="D1483" s="67"/>
      <c r="E1483" s="67"/>
      <c r="F1483" s="20"/>
      <c r="G1483" s="18" t="s">
        <v>34</v>
      </c>
      <c r="H1483" s="23"/>
      <c r="I1483" s="16"/>
    </row>
    <row r="1484" spans="1:12" ht="16.2" customHeight="1" thickBot="1" x14ac:dyDescent="0.35">
      <c r="A1484" s="318"/>
      <c r="B1484" s="321"/>
      <c r="C1484" s="67"/>
      <c r="D1484" s="67"/>
      <c r="E1484" s="67"/>
      <c r="F1484" s="20"/>
      <c r="G1484" s="18" t="s">
        <v>36</v>
      </c>
      <c r="H1484" s="24"/>
      <c r="I1484" s="16"/>
    </row>
    <row r="1485" spans="1:12" ht="15" thickBot="1" x14ac:dyDescent="0.35">
      <c r="A1485" s="319"/>
      <c r="B1485" s="322"/>
      <c r="C1485" s="68">
        <f t="shared" ref="C1485:D1485" si="326">SUM(C1480:C1484)</f>
        <v>30</v>
      </c>
      <c r="D1485" s="68">
        <f t="shared" si="326"/>
        <v>32</v>
      </c>
      <c r="E1485" s="68">
        <f>SUM(E1480:E1484)</f>
        <v>34</v>
      </c>
      <c r="F1485" s="19"/>
      <c r="G1485" s="10" t="s">
        <v>38</v>
      </c>
      <c r="H1485" s="24"/>
      <c r="I1485" s="16"/>
    </row>
    <row r="1486" spans="1:12" ht="15" thickBot="1" x14ac:dyDescent="0.35">
      <c r="A1486" s="17"/>
      <c r="B1486" s="21" t="s">
        <v>105</v>
      </c>
      <c r="C1486" s="9"/>
      <c r="D1486" s="9"/>
      <c r="E1486" s="9"/>
      <c r="F1486" s="9"/>
      <c r="G1486" s="10"/>
      <c r="H1486" s="23"/>
      <c r="I1486" s="23"/>
    </row>
    <row r="1487" spans="1:12" ht="15" thickBot="1" x14ac:dyDescent="0.35">
      <c r="A1487" s="35"/>
      <c r="B1487" s="36" t="s">
        <v>84</v>
      </c>
      <c r="C1487" s="70">
        <f>C1488-C1484-C1475-C1469-C1463-C1455-C1449-C1443</f>
        <v>304.89999999999998</v>
      </c>
      <c r="D1487" s="70">
        <f t="shared" ref="D1487:E1487" si="327">D1488-D1484-D1475-D1469-D1463-D1455-D1449-D1443</f>
        <v>194</v>
      </c>
      <c r="E1487" s="70">
        <f t="shared" si="327"/>
        <v>203</v>
      </c>
      <c r="F1487" s="37"/>
      <c r="G1487" s="36"/>
      <c r="H1487" s="38"/>
      <c r="I1487" s="39"/>
    </row>
    <row r="1488" spans="1:12" ht="15" thickBot="1" x14ac:dyDescent="0.35">
      <c r="A1488" s="40"/>
      <c r="B1488" s="41" t="s">
        <v>488</v>
      </c>
      <c r="C1488" s="69">
        <f>C1444+C1450+C1456+C1464+C1470+C1477+C1485</f>
        <v>304.89999999999998</v>
      </c>
      <c r="D1488" s="69">
        <f t="shared" ref="D1488:E1488" si="328">D1444+D1450+D1456+D1464+D1470+D1477+D1485</f>
        <v>194</v>
      </c>
      <c r="E1488" s="69">
        <f t="shared" si="328"/>
        <v>203</v>
      </c>
      <c r="F1488" s="42"/>
      <c r="G1488" s="43"/>
      <c r="H1488" s="44"/>
      <c r="I1488" s="45"/>
    </row>
    <row r="1491" spans="1:13" ht="15" customHeight="1" thickBot="1" x14ac:dyDescent="0.35">
      <c r="A1491" s="324" t="s">
        <v>473</v>
      </c>
      <c r="B1491" s="325"/>
      <c r="C1491" s="325"/>
      <c r="D1491" s="325"/>
      <c r="E1491" s="325"/>
      <c r="F1491" s="325"/>
      <c r="G1491" s="325"/>
      <c r="H1491" s="325"/>
      <c r="I1491" s="325"/>
    </row>
    <row r="1492" spans="1:13" ht="46.2" thickBot="1" x14ac:dyDescent="0.35">
      <c r="A1492" s="49" t="s">
        <v>5</v>
      </c>
      <c r="B1492" s="50" t="s">
        <v>230</v>
      </c>
      <c r="C1492" s="50" t="s">
        <v>24</v>
      </c>
      <c r="D1492" s="50" t="s">
        <v>25</v>
      </c>
      <c r="E1492" s="50" t="s">
        <v>26</v>
      </c>
      <c r="F1492" s="50" t="s">
        <v>6</v>
      </c>
      <c r="G1492" s="50" t="s">
        <v>32</v>
      </c>
      <c r="H1492" s="50" t="s">
        <v>27</v>
      </c>
      <c r="I1492" s="50" t="s">
        <v>50</v>
      </c>
    </row>
    <row r="1493" spans="1:13" ht="15" thickBot="1" x14ac:dyDescent="0.35">
      <c r="A1493" s="51">
        <v>1</v>
      </c>
      <c r="B1493" s="52">
        <v>2</v>
      </c>
      <c r="C1493" s="52">
        <v>3</v>
      </c>
      <c r="D1493" s="52">
        <v>4</v>
      </c>
      <c r="E1493" s="52">
        <v>5</v>
      </c>
      <c r="F1493" s="52">
        <v>6</v>
      </c>
      <c r="G1493" s="52">
        <v>7</v>
      </c>
      <c r="H1493" s="52">
        <v>8</v>
      </c>
      <c r="I1493" s="52">
        <v>9</v>
      </c>
    </row>
    <row r="1494" spans="1:13" ht="45.6" customHeight="1" thickBot="1" x14ac:dyDescent="0.35">
      <c r="A1494" s="27" t="s">
        <v>30</v>
      </c>
      <c r="B1494" s="28" t="s">
        <v>474</v>
      </c>
      <c r="C1494" s="29"/>
      <c r="D1494" s="29"/>
      <c r="E1494" s="29"/>
      <c r="F1494" s="30" t="s">
        <v>127</v>
      </c>
      <c r="G1494" s="28"/>
      <c r="H1494" s="29"/>
      <c r="I1494" s="29"/>
    </row>
    <row r="1495" spans="1:13" ht="42" customHeight="1" thickBot="1" x14ac:dyDescent="0.35">
      <c r="A1495" s="31" t="s">
        <v>29</v>
      </c>
      <c r="B1495" s="32" t="s">
        <v>130</v>
      </c>
      <c r="C1495" s="33"/>
      <c r="D1495" s="33"/>
      <c r="E1495" s="33"/>
      <c r="F1495" s="34" t="s">
        <v>129</v>
      </c>
      <c r="G1495" s="32"/>
      <c r="H1495" s="33"/>
      <c r="I1495" s="33"/>
    </row>
    <row r="1496" spans="1:13" ht="15" customHeight="1" thickBot="1" x14ac:dyDescent="0.35">
      <c r="A1496" s="318" t="s">
        <v>98</v>
      </c>
      <c r="B1496" s="320" t="s">
        <v>476</v>
      </c>
      <c r="C1496" s="247"/>
      <c r="D1496" s="111"/>
      <c r="E1496" s="111"/>
      <c r="F1496" s="53"/>
      <c r="G1496" s="177" t="s">
        <v>33</v>
      </c>
      <c r="H1496" s="103">
        <v>288724610</v>
      </c>
      <c r="I1496" s="156" t="s">
        <v>477</v>
      </c>
      <c r="J1496" s="172">
        <f>SUM(C1506,C1515,C1524,C1533,C1542,C1551,C1569,C1578,C1590)</f>
        <v>15760.900000000001</v>
      </c>
      <c r="K1496" s="172">
        <v>16548.599999999999</v>
      </c>
      <c r="L1496" s="172">
        <v>17375.2</v>
      </c>
      <c r="M1496" s="139"/>
    </row>
    <row r="1497" spans="1:13" ht="15" thickBot="1" x14ac:dyDescent="0.35">
      <c r="A1497" s="318"/>
      <c r="B1497" s="321"/>
      <c r="C1497" s="248">
        <v>2335.6</v>
      </c>
      <c r="D1497" s="111">
        <v>2413.8000000000002</v>
      </c>
      <c r="E1497" s="111">
        <v>2534.5</v>
      </c>
      <c r="F1497" s="53"/>
      <c r="G1497" s="177" t="s">
        <v>37</v>
      </c>
      <c r="H1497" s="103"/>
      <c r="I1497" s="156"/>
      <c r="J1497" s="236">
        <f>SUM(C1497,C1516,C1525,C1543,C1552,C1579,C1591)</f>
        <v>7564.4000000000005</v>
      </c>
      <c r="K1497" s="172">
        <v>7902.7999999999993</v>
      </c>
      <c r="L1497" s="172">
        <v>8296.9</v>
      </c>
      <c r="M1497" s="139"/>
    </row>
    <row r="1498" spans="1:13" ht="15" thickBot="1" x14ac:dyDescent="0.35">
      <c r="A1498" s="318"/>
      <c r="B1498" s="321"/>
      <c r="C1498" s="249">
        <v>27403.4</v>
      </c>
      <c r="D1498" s="111">
        <v>28332</v>
      </c>
      <c r="E1498" s="111">
        <v>29748</v>
      </c>
      <c r="F1498" s="53"/>
      <c r="G1498" s="177" t="s">
        <v>589</v>
      </c>
      <c r="H1498" s="103"/>
      <c r="I1498" s="156"/>
      <c r="J1498" s="236">
        <f>SUM(C1498)</f>
        <v>27403.4</v>
      </c>
      <c r="K1498" s="139">
        <v>28332</v>
      </c>
      <c r="L1498" s="139">
        <v>29748</v>
      </c>
      <c r="M1498" s="139"/>
    </row>
    <row r="1499" spans="1:13" ht="15" thickBot="1" x14ac:dyDescent="0.35">
      <c r="A1499" s="318"/>
      <c r="B1499" s="321"/>
      <c r="C1499" s="247"/>
      <c r="D1499" s="111"/>
      <c r="E1499" s="111"/>
      <c r="F1499" s="53"/>
      <c r="G1499" s="177" t="s">
        <v>437</v>
      </c>
      <c r="H1499" s="103"/>
      <c r="I1499" s="156"/>
      <c r="J1499" s="172">
        <f>SUM(C1517)</f>
        <v>89.5</v>
      </c>
      <c r="K1499" s="172">
        <v>94</v>
      </c>
      <c r="L1499" s="172">
        <v>98.6</v>
      </c>
      <c r="M1499" s="139"/>
    </row>
    <row r="1500" spans="1:13" ht="15" thickBot="1" x14ac:dyDescent="0.35">
      <c r="A1500" s="318"/>
      <c r="B1500" s="321"/>
      <c r="C1500" s="247"/>
      <c r="D1500" s="111"/>
      <c r="E1500" s="111"/>
      <c r="F1500" s="53"/>
      <c r="G1500" s="178" t="s">
        <v>306</v>
      </c>
      <c r="H1500" s="103"/>
      <c r="I1500" s="156"/>
      <c r="J1500" s="172">
        <f>SUM(C1518,C1527,C1545)</f>
        <v>267.8</v>
      </c>
      <c r="K1500" s="172">
        <v>280.60000000000002</v>
      </c>
      <c r="L1500" s="172">
        <v>294.60000000000002</v>
      </c>
      <c r="M1500" s="139"/>
    </row>
    <row r="1501" spans="1:13" ht="15" thickBot="1" x14ac:dyDescent="0.35">
      <c r="A1501" s="318"/>
      <c r="B1501" s="321"/>
      <c r="C1501" s="247"/>
      <c r="D1501" s="111"/>
      <c r="E1501" s="111"/>
      <c r="F1501" s="53"/>
      <c r="G1501" s="177" t="s">
        <v>436</v>
      </c>
      <c r="H1501" s="105"/>
      <c r="I1501" s="156"/>
      <c r="J1501" s="172">
        <f>SUM(C1519)</f>
        <v>237.2</v>
      </c>
      <c r="K1501" s="172">
        <v>250</v>
      </c>
      <c r="L1501" s="172">
        <v>260</v>
      </c>
      <c r="M1501" s="139"/>
    </row>
    <row r="1502" spans="1:13" ht="15" thickBot="1" x14ac:dyDescent="0.35">
      <c r="A1502" s="318"/>
      <c r="B1502" s="321"/>
      <c r="C1502" s="248">
        <v>139.69999999999999</v>
      </c>
      <c r="D1502" s="111">
        <v>80</v>
      </c>
      <c r="E1502" s="111">
        <v>84</v>
      </c>
      <c r="F1502" s="53"/>
      <c r="G1502" s="177" t="s">
        <v>35</v>
      </c>
      <c r="H1502" s="105"/>
      <c r="I1502" s="156"/>
      <c r="J1502" s="236">
        <f>SUM(C1502,C1511,C1520,C1529,C1538,C1547,C1556,C1565,C1574,C1583)</f>
        <v>1710.5</v>
      </c>
      <c r="K1502" s="172">
        <v>848.5</v>
      </c>
      <c r="L1502" s="172">
        <v>891</v>
      </c>
      <c r="M1502" s="139"/>
    </row>
    <row r="1503" spans="1:13" ht="15" thickBot="1" x14ac:dyDescent="0.35">
      <c r="A1503" s="318"/>
      <c r="B1503" s="321"/>
      <c r="C1503" s="247"/>
      <c r="D1503" s="111"/>
      <c r="E1503" s="111"/>
      <c r="F1503" s="53"/>
      <c r="G1503" s="177" t="s">
        <v>36</v>
      </c>
      <c r="H1503" s="105"/>
      <c r="I1503" s="156"/>
      <c r="J1503" s="172">
        <f>SUM(C1521,C1530,C1548)</f>
        <v>48.900000000000006</v>
      </c>
      <c r="K1503" s="172">
        <v>51.4</v>
      </c>
      <c r="L1503" s="172">
        <v>54</v>
      </c>
      <c r="M1503" s="139"/>
    </row>
    <row r="1504" spans="1:13" ht="15" thickBot="1" x14ac:dyDescent="0.35">
      <c r="A1504" s="318"/>
      <c r="B1504" s="321"/>
      <c r="C1504" s="247"/>
      <c r="D1504" s="111"/>
      <c r="E1504" s="111"/>
      <c r="F1504" s="53"/>
      <c r="G1504" s="179" t="s">
        <v>34</v>
      </c>
      <c r="H1504" s="105"/>
      <c r="I1504" s="156"/>
      <c r="J1504" s="172">
        <v>60.3</v>
      </c>
      <c r="K1504" s="172">
        <v>0</v>
      </c>
      <c r="L1504" s="172">
        <v>0</v>
      </c>
      <c r="M1504" s="139"/>
    </row>
    <row r="1505" spans="1:13" ht="23.4" customHeight="1" thickBot="1" x14ac:dyDescent="0.35">
      <c r="A1505" s="319"/>
      <c r="B1505" s="322"/>
      <c r="C1505" s="250">
        <v>29878.7</v>
      </c>
      <c r="D1505" s="100">
        <v>30825.8</v>
      </c>
      <c r="E1505" s="100">
        <v>32366.5</v>
      </c>
      <c r="F1505" s="104"/>
      <c r="G1505" s="101" t="s">
        <v>38</v>
      </c>
      <c r="H1505" s="105"/>
      <c r="I1505" s="156"/>
      <c r="J1505" s="251">
        <f>SUM(J1496:J1504)</f>
        <v>53142.900000000009</v>
      </c>
      <c r="K1505" s="190">
        <v>54307.899999999994</v>
      </c>
      <c r="L1505" s="190">
        <v>57018.299999999996</v>
      </c>
      <c r="M1505" s="139"/>
    </row>
    <row r="1506" spans="1:13" ht="15" customHeight="1" thickBot="1" x14ac:dyDescent="0.35">
      <c r="A1506" s="318" t="s">
        <v>40</v>
      </c>
      <c r="B1506" s="320" t="s">
        <v>478</v>
      </c>
      <c r="C1506" s="111">
        <v>8431.7000000000007</v>
      </c>
      <c r="D1506" s="111">
        <v>8853.2999999999993</v>
      </c>
      <c r="E1506" s="111">
        <v>9295.9</v>
      </c>
      <c r="F1506" s="53"/>
      <c r="G1506" s="177" t="s">
        <v>33</v>
      </c>
      <c r="H1506" s="103">
        <v>288724610</v>
      </c>
      <c r="I1506" s="156" t="s">
        <v>477</v>
      </c>
      <c r="J1506" s="139"/>
      <c r="K1506" s="139"/>
      <c r="L1506" s="139"/>
      <c r="M1506" s="139"/>
    </row>
    <row r="1507" spans="1:13" ht="15" thickBot="1" x14ac:dyDescent="0.35">
      <c r="A1507" s="318"/>
      <c r="B1507" s="321"/>
      <c r="C1507" s="111"/>
      <c r="D1507" s="111"/>
      <c r="E1507" s="111"/>
      <c r="F1507" s="53"/>
      <c r="G1507" s="177" t="s">
        <v>37</v>
      </c>
      <c r="H1507" s="103"/>
      <c r="I1507" s="156"/>
      <c r="J1507" s="139"/>
      <c r="K1507" s="139"/>
      <c r="L1507" s="139"/>
      <c r="M1507" s="139"/>
    </row>
    <row r="1508" spans="1:13" ht="15" thickBot="1" x14ac:dyDescent="0.35">
      <c r="A1508" s="318"/>
      <c r="B1508" s="321"/>
      <c r="C1508" s="111"/>
      <c r="D1508" s="111"/>
      <c r="E1508" s="111"/>
      <c r="F1508" s="53"/>
      <c r="G1508" s="177" t="s">
        <v>437</v>
      </c>
      <c r="H1508" s="103"/>
      <c r="I1508" s="156"/>
      <c r="J1508" s="139"/>
      <c r="K1508" s="139"/>
      <c r="L1508" s="139"/>
      <c r="M1508" s="139"/>
    </row>
    <row r="1509" spans="1:13" ht="15" thickBot="1" x14ac:dyDescent="0.35">
      <c r="A1509" s="318"/>
      <c r="B1509" s="321"/>
      <c r="C1509" s="111"/>
      <c r="D1509" s="111"/>
      <c r="E1509" s="111"/>
      <c r="F1509" s="53"/>
      <c r="G1509" s="178" t="s">
        <v>306</v>
      </c>
      <c r="H1509" s="103"/>
      <c r="I1509" s="156"/>
      <c r="J1509" s="139"/>
      <c r="K1509" s="139"/>
      <c r="L1509" s="139"/>
      <c r="M1509" s="139"/>
    </row>
    <row r="1510" spans="1:13" ht="15" thickBot="1" x14ac:dyDescent="0.35">
      <c r="A1510" s="318"/>
      <c r="B1510" s="321"/>
      <c r="C1510" s="111"/>
      <c r="D1510" s="111"/>
      <c r="E1510" s="111"/>
      <c r="F1510" s="53"/>
      <c r="G1510" s="177" t="s">
        <v>436</v>
      </c>
      <c r="H1510" s="105"/>
      <c r="I1510" s="156"/>
      <c r="J1510" s="139"/>
      <c r="K1510" s="139"/>
      <c r="L1510" s="139"/>
      <c r="M1510" s="139"/>
    </row>
    <row r="1511" spans="1:13" ht="15" thickBot="1" x14ac:dyDescent="0.35">
      <c r="A1511" s="318"/>
      <c r="B1511" s="321"/>
      <c r="C1511" s="235">
        <v>89.2</v>
      </c>
      <c r="D1511" s="111"/>
      <c r="E1511" s="111"/>
      <c r="F1511" s="53"/>
      <c r="G1511" s="177" t="s">
        <v>35</v>
      </c>
      <c r="H1511" s="105"/>
      <c r="I1511" s="156"/>
      <c r="J1511" s="139"/>
      <c r="K1511" s="139"/>
      <c r="L1511" s="139"/>
      <c r="M1511" s="139"/>
    </row>
    <row r="1512" spans="1:13" ht="15" thickBot="1" x14ac:dyDescent="0.35">
      <c r="A1512" s="318"/>
      <c r="B1512" s="321"/>
      <c r="C1512" s="111"/>
      <c r="D1512" s="111"/>
      <c r="E1512" s="111"/>
      <c r="F1512" s="53"/>
      <c r="G1512" s="177" t="s">
        <v>36</v>
      </c>
      <c r="H1512" s="105"/>
      <c r="I1512" s="156"/>
      <c r="J1512" s="139"/>
      <c r="K1512" s="139"/>
      <c r="L1512" s="139"/>
      <c r="M1512" s="139"/>
    </row>
    <row r="1513" spans="1:13" ht="15" thickBot="1" x14ac:dyDescent="0.35">
      <c r="A1513" s="318"/>
      <c r="B1513" s="321"/>
      <c r="C1513" s="111"/>
      <c r="D1513" s="111"/>
      <c r="E1513" s="111"/>
      <c r="F1513" s="53"/>
      <c r="G1513" s="179" t="s">
        <v>34</v>
      </c>
      <c r="H1513" s="105"/>
      <c r="I1513" s="156"/>
      <c r="J1513" s="139"/>
      <c r="K1513" s="139"/>
      <c r="L1513" s="139"/>
      <c r="M1513" s="139"/>
    </row>
    <row r="1514" spans="1:13" ht="37.200000000000003" customHeight="1" thickBot="1" x14ac:dyDescent="0.35">
      <c r="A1514" s="319"/>
      <c r="B1514" s="322"/>
      <c r="C1514" s="252">
        <v>8520.9</v>
      </c>
      <c r="D1514" s="100">
        <v>8853.2999999999993</v>
      </c>
      <c r="E1514" s="100">
        <v>9295.9</v>
      </c>
      <c r="F1514" s="19"/>
      <c r="G1514" s="10" t="s">
        <v>38</v>
      </c>
      <c r="H1514" s="24"/>
      <c r="I1514" s="16"/>
    </row>
    <row r="1515" spans="1:13" ht="15" customHeight="1" thickBot="1" x14ac:dyDescent="0.35">
      <c r="A1515" s="318" t="s">
        <v>42</v>
      </c>
      <c r="B1515" s="320" t="s">
        <v>633</v>
      </c>
      <c r="C1515" s="111">
        <v>126.1</v>
      </c>
      <c r="D1515" s="111">
        <v>132.4</v>
      </c>
      <c r="E1515" s="111">
        <v>139</v>
      </c>
      <c r="F1515" s="20"/>
      <c r="G1515" s="177" t="s">
        <v>33</v>
      </c>
      <c r="H1515" s="23">
        <v>148209637</v>
      </c>
      <c r="I1515" s="16" t="s">
        <v>479</v>
      </c>
    </row>
    <row r="1516" spans="1:13" ht="15" thickBot="1" x14ac:dyDescent="0.35">
      <c r="A1516" s="318"/>
      <c r="B1516" s="321"/>
      <c r="C1516" s="111">
        <v>371</v>
      </c>
      <c r="D1516" s="111">
        <v>390</v>
      </c>
      <c r="E1516" s="111">
        <v>409</v>
      </c>
      <c r="F1516" s="20"/>
      <c r="G1516" s="177" t="s">
        <v>37</v>
      </c>
      <c r="H1516" s="23"/>
      <c r="I1516" s="16"/>
    </row>
    <row r="1517" spans="1:13" ht="15" thickBot="1" x14ac:dyDescent="0.35">
      <c r="A1517" s="318"/>
      <c r="B1517" s="321"/>
      <c r="C1517" s="111">
        <v>89.5</v>
      </c>
      <c r="D1517" s="111">
        <v>94</v>
      </c>
      <c r="E1517" s="111">
        <v>98.6</v>
      </c>
      <c r="F1517" s="20"/>
      <c r="G1517" s="177" t="s">
        <v>437</v>
      </c>
      <c r="H1517" s="23"/>
      <c r="I1517" s="16"/>
    </row>
    <row r="1518" spans="1:13" ht="18.600000000000001" customHeight="1" thickBot="1" x14ac:dyDescent="0.35">
      <c r="A1518" s="318"/>
      <c r="B1518" s="321"/>
      <c r="C1518" s="111">
        <v>46.8</v>
      </c>
      <c r="D1518" s="111">
        <v>49</v>
      </c>
      <c r="E1518" s="111">
        <v>51.6</v>
      </c>
      <c r="F1518" s="20"/>
      <c r="G1518" s="178" t="s">
        <v>306</v>
      </c>
      <c r="H1518" s="23"/>
      <c r="I1518" s="16"/>
    </row>
    <row r="1519" spans="1:13" ht="19.8" customHeight="1" thickBot="1" x14ac:dyDescent="0.35">
      <c r="A1519" s="318"/>
      <c r="B1519" s="321"/>
      <c r="C1519" s="111">
        <v>237.2</v>
      </c>
      <c r="D1519" s="111">
        <v>250</v>
      </c>
      <c r="E1519" s="111">
        <v>260</v>
      </c>
      <c r="F1519" s="20"/>
      <c r="G1519" s="177" t="s">
        <v>436</v>
      </c>
      <c r="H1519" s="24"/>
      <c r="I1519" s="16"/>
    </row>
    <row r="1520" spans="1:13" ht="20.399999999999999" customHeight="1" thickBot="1" x14ac:dyDescent="0.35">
      <c r="A1520" s="318"/>
      <c r="B1520" s="321"/>
      <c r="C1520" s="111">
        <v>21.5</v>
      </c>
      <c r="D1520" s="111"/>
      <c r="E1520" s="111"/>
      <c r="F1520" s="20"/>
      <c r="G1520" s="177" t="s">
        <v>35</v>
      </c>
      <c r="H1520" s="24"/>
      <c r="I1520" s="16"/>
    </row>
    <row r="1521" spans="1:9" ht="17.399999999999999" customHeight="1" thickBot="1" x14ac:dyDescent="0.35">
      <c r="A1521" s="318"/>
      <c r="B1521" s="321"/>
      <c r="C1521" s="111">
        <v>9.5</v>
      </c>
      <c r="D1521" s="111">
        <v>10</v>
      </c>
      <c r="E1521" s="111">
        <v>10.5</v>
      </c>
      <c r="F1521" s="20"/>
      <c r="G1521" s="177" t="s">
        <v>36</v>
      </c>
      <c r="H1521" s="24"/>
      <c r="I1521" s="16"/>
    </row>
    <row r="1522" spans="1:9" ht="15" thickBot="1" x14ac:dyDescent="0.35">
      <c r="A1522" s="318"/>
      <c r="B1522" s="321"/>
      <c r="C1522" s="111"/>
      <c r="D1522" s="111"/>
      <c r="E1522" s="111"/>
      <c r="F1522" s="20"/>
      <c r="G1522" s="179" t="s">
        <v>34</v>
      </c>
      <c r="H1522" s="24"/>
      <c r="I1522" s="16"/>
    </row>
    <row r="1523" spans="1:9" ht="24" customHeight="1" thickBot="1" x14ac:dyDescent="0.35">
      <c r="A1523" s="319"/>
      <c r="B1523" s="322"/>
      <c r="C1523" s="100">
        <v>901.59999999999991</v>
      </c>
      <c r="D1523" s="100">
        <v>925.4</v>
      </c>
      <c r="E1523" s="100">
        <v>968.7</v>
      </c>
      <c r="F1523" s="19"/>
      <c r="G1523" s="10" t="s">
        <v>38</v>
      </c>
      <c r="H1523" s="24"/>
      <c r="I1523" s="16"/>
    </row>
    <row r="1524" spans="1:9" ht="15" customHeight="1" thickBot="1" x14ac:dyDescent="0.35">
      <c r="A1524" s="318" t="s">
        <v>44</v>
      </c>
      <c r="B1524" s="320" t="s">
        <v>480</v>
      </c>
      <c r="C1524" s="111">
        <v>350.9</v>
      </c>
      <c r="D1524" s="111">
        <v>368</v>
      </c>
      <c r="E1524" s="111">
        <v>386.9</v>
      </c>
      <c r="F1524" s="20"/>
      <c r="G1524" s="177" t="s">
        <v>33</v>
      </c>
      <c r="H1524" s="23">
        <v>248209780</v>
      </c>
      <c r="I1524" s="16" t="s">
        <v>479</v>
      </c>
    </row>
    <row r="1525" spans="1:9" ht="24" customHeight="1" thickBot="1" x14ac:dyDescent="0.35">
      <c r="A1525" s="318"/>
      <c r="B1525" s="321"/>
      <c r="C1525" s="111">
        <v>559.1</v>
      </c>
      <c r="D1525" s="111">
        <v>587</v>
      </c>
      <c r="E1525" s="111">
        <v>616.4</v>
      </c>
      <c r="F1525" s="20"/>
      <c r="G1525" s="177" t="s">
        <v>37</v>
      </c>
      <c r="H1525" s="23"/>
      <c r="I1525" s="16"/>
    </row>
    <row r="1526" spans="1:9" ht="30.6" customHeight="1" thickBot="1" x14ac:dyDescent="0.35">
      <c r="A1526" s="318"/>
      <c r="B1526" s="321"/>
      <c r="C1526" s="111"/>
      <c r="D1526" s="111"/>
      <c r="E1526" s="111"/>
      <c r="F1526" s="20"/>
      <c r="G1526" s="177" t="s">
        <v>437</v>
      </c>
      <c r="H1526" s="23"/>
      <c r="I1526" s="16"/>
    </row>
    <row r="1527" spans="1:9" ht="20.399999999999999" customHeight="1" thickBot="1" x14ac:dyDescent="0.35">
      <c r="A1527" s="318"/>
      <c r="B1527" s="321"/>
      <c r="C1527" s="111">
        <v>72</v>
      </c>
      <c r="D1527" s="111">
        <v>75.599999999999994</v>
      </c>
      <c r="E1527" s="111">
        <v>79</v>
      </c>
      <c r="F1527" s="20"/>
      <c r="G1527" s="178" t="s">
        <v>306</v>
      </c>
      <c r="H1527" s="23"/>
      <c r="I1527" s="16"/>
    </row>
    <row r="1528" spans="1:9" ht="15" thickBot="1" x14ac:dyDescent="0.35">
      <c r="A1528" s="318"/>
      <c r="B1528" s="321"/>
      <c r="C1528" s="111"/>
      <c r="D1528" s="111"/>
      <c r="E1528" s="111"/>
      <c r="F1528" s="20"/>
      <c r="G1528" s="177" t="s">
        <v>436</v>
      </c>
      <c r="H1528" s="24"/>
      <c r="I1528" s="16"/>
    </row>
    <row r="1529" spans="1:9" ht="15" thickBot="1" x14ac:dyDescent="0.35">
      <c r="A1529" s="318"/>
      <c r="B1529" s="321"/>
      <c r="C1529" s="111">
        <v>33.299999999999997</v>
      </c>
      <c r="D1529" s="111"/>
      <c r="E1529" s="111"/>
      <c r="F1529" s="20"/>
      <c r="G1529" s="177" t="s">
        <v>35</v>
      </c>
      <c r="H1529" s="24"/>
      <c r="I1529" s="16"/>
    </row>
    <row r="1530" spans="1:9" ht="15" thickBot="1" x14ac:dyDescent="0.35">
      <c r="A1530" s="318"/>
      <c r="B1530" s="321"/>
      <c r="C1530" s="111">
        <v>21.3</v>
      </c>
      <c r="D1530" s="111">
        <v>22.4</v>
      </c>
      <c r="E1530" s="111">
        <v>23.5</v>
      </c>
      <c r="F1530" s="20"/>
      <c r="G1530" s="177" t="s">
        <v>36</v>
      </c>
      <c r="H1530" s="24"/>
      <c r="I1530" s="16"/>
    </row>
    <row r="1531" spans="1:9" ht="15" thickBot="1" x14ac:dyDescent="0.35">
      <c r="A1531" s="318"/>
      <c r="B1531" s="321"/>
      <c r="C1531" s="111"/>
      <c r="D1531" s="111"/>
      <c r="E1531" s="111"/>
      <c r="F1531" s="20"/>
      <c r="G1531" s="179" t="s">
        <v>34</v>
      </c>
      <c r="H1531" s="24"/>
      <c r="I1531" s="16"/>
    </row>
    <row r="1532" spans="1:9" ht="36" customHeight="1" thickBot="1" x14ac:dyDescent="0.35">
      <c r="A1532" s="319"/>
      <c r="B1532" s="322"/>
      <c r="C1532" s="100">
        <v>1036.5999999999999</v>
      </c>
      <c r="D1532" s="100">
        <v>1053</v>
      </c>
      <c r="E1532" s="100">
        <v>1105.8</v>
      </c>
      <c r="F1532" s="19"/>
      <c r="G1532" s="10" t="s">
        <v>38</v>
      </c>
      <c r="H1532" s="24"/>
      <c r="I1532" s="16"/>
    </row>
    <row r="1533" spans="1:9" ht="15" customHeight="1" thickBot="1" x14ac:dyDescent="0.35">
      <c r="A1533" s="318" t="s">
        <v>45</v>
      </c>
      <c r="B1533" s="320" t="s">
        <v>482</v>
      </c>
      <c r="C1533" s="111">
        <v>227.9</v>
      </c>
      <c r="D1533" s="111">
        <v>239.3</v>
      </c>
      <c r="E1533" s="111">
        <v>251</v>
      </c>
      <c r="F1533" s="20"/>
      <c r="G1533" s="177" t="s">
        <v>33</v>
      </c>
      <c r="H1533" s="23">
        <v>304377560</v>
      </c>
      <c r="I1533" s="16" t="s">
        <v>479</v>
      </c>
    </row>
    <row r="1534" spans="1:9" ht="15" thickBot="1" x14ac:dyDescent="0.35">
      <c r="A1534" s="318"/>
      <c r="B1534" s="321"/>
      <c r="C1534" s="111"/>
      <c r="D1534" s="111"/>
      <c r="E1534" s="111"/>
      <c r="F1534" s="20"/>
      <c r="G1534" s="177" t="s">
        <v>37</v>
      </c>
      <c r="H1534" s="23"/>
      <c r="I1534" s="16"/>
    </row>
    <row r="1535" spans="1:9" ht="15" thickBot="1" x14ac:dyDescent="0.35">
      <c r="A1535" s="318"/>
      <c r="B1535" s="321"/>
      <c r="C1535" s="111"/>
      <c r="D1535" s="111"/>
      <c r="E1535" s="111"/>
      <c r="F1535" s="20"/>
      <c r="G1535" s="177" t="s">
        <v>437</v>
      </c>
      <c r="H1535" s="23"/>
      <c r="I1535" s="16"/>
    </row>
    <row r="1536" spans="1:9" ht="15" thickBot="1" x14ac:dyDescent="0.35">
      <c r="A1536" s="318"/>
      <c r="B1536" s="321"/>
      <c r="C1536" s="111"/>
      <c r="D1536" s="111"/>
      <c r="E1536" s="111"/>
      <c r="F1536" s="20"/>
      <c r="G1536" s="178" t="s">
        <v>306</v>
      </c>
      <c r="H1536" s="23"/>
      <c r="I1536" s="16"/>
    </row>
    <row r="1537" spans="1:9" ht="15" thickBot="1" x14ac:dyDescent="0.35">
      <c r="A1537" s="318"/>
      <c r="B1537" s="321"/>
      <c r="C1537" s="111"/>
      <c r="D1537" s="111"/>
      <c r="E1537" s="111"/>
      <c r="F1537" s="20"/>
      <c r="G1537" s="177" t="s">
        <v>436</v>
      </c>
      <c r="H1537" s="24"/>
      <c r="I1537" s="16"/>
    </row>
    <row r="1538" spans="1:9" ht="15" thickBot="1" x14ac:dyDescent="0.35">
      <c r="A1538" s="318"/>
      <c r="B1538" s="321"/>
      <c r="C1538" s="111">
        <v>2.7</v>
      </c>
      <c r="D1538" s="111"/>
      <c r="E1538" s="111"/>
      <c r="F1538" s="20"/>
      <c r="G1538" s="177" t="s">
        <v>35</v>
      </c>
      <c r="H1538" s="24"/>
      <c r="I1538" s="16"/>
    </row>
    <row r="1539" spans="1:9" ht="15" thickBot="1" x14ac:dyDescent="0.35">
      <c r="A1539" s="318"/>
      <c r="B1539" s="321"/>
      <c r="C1539" s="111"/>
      <c r="D1539" s="111"/>
      <c r="E1539" s="111"/>
      <c r="F1539" s="20"/>
      <c r="G1539" s="177" t="s">
        <v>36</v>
      </c>
      <c r="H1539" s="24"/>
      <c r="I1539" s="16"/>
    </row>
    <row r="1540" spans="1:9" ht="15" thickBot="1" x14ac:dyDescent="0.35">
      <c r="A1540" s="318"/>
      <c r="B1540" s="321"/>
      <c r="C1540" s="235">
        <v>60.3</v>
      </c>
      <c r="D1540" s="111"/>
      <c r="E1540" s="111"/>
      <c r="F1540" s="20"/>
      <c r="G1540" s="179" t="s">
        <v>34</v>
      </c>
      <c r="H1540" s="24"/>
      <c r="I1540" s="16"/>
    </row>
    <row r="1541" spans="1:9" ht="32.4" customHeight="1" thickBot="1" x14ac:dyDescent="0.35">
      <c r="A1541" s="319"/>
      <c r="B1541" s="322"/>
      <c r="C1541" s="252">
        <v>290.89999999999998</v>
      </c>
      <c r="D1541" s="100">
        <v>239.3</v>
      </c>
      <c r="E1541" s="100">
        <v>251</v>
      </c>
      <c r="F1541" s="19"/>
      <c r="G1541" s="10" t="s">
        <v>38</v>
      </c>
      <c r="H1541" s="24"/>
      <c r="I1541" s="16"/>
    </row>
    <row r="1542" spans="1:9" ht="15" customHeight="1" thickBot="1" x14ac:dyDescent="0.35">
      <c r="A1542" s="318" t="s">
        <v>47</v>
      </c>
      <c r="B1542" s="320" t="s">
        <v>481</v>
      </c>
      <c r="C1542" s="111">
        <v>3141.8</v>
      </c>
      <c r="D1542" s="111">
        <v>3296.3</v>
      </c>
      <c r="E1542" s="111">
        <v>3461</v>
      </c>
      <c r="F1542" s="20"/>
      <c r="G1542" s="177" t="s">
        <v>33</v>
      </c>
      <c r="H1542" s="23">
        <v>300601541</v>
      </c>
      <c r="I1542" s="16" t="s">
        <v>479</v>
      </c>
    </row>
    <row r="1543" spans="1:9" ht="15" thickBot="1" x14ac:dyDescent="0.35">
      <c r="A1543" s="318"/>
      <c r="B1543" s="321"/>
      <c r="C1543" s="111">
        <v>1122</v>
      </c>
      <c r="D1543" s="111">
        <v>1178.0999999999999</v>
      </c>
      <c r="E1543" s="111">
        <v>1237</v>
      </c>
      <c r="F1543" s="20"/>
      <c r="G1543" s="177" t="s">
        <v>37</v>
      </c>
      <c r="H1543" s="23"/>
      <c r="I1543" s="16"/>
    </row>
    <row r="1544" spans="1:9" ht="15" thickBot="1" x14ac:dyDescent="0.35">
      <c r="A1544" s="318"/>
      <c r="B1544" s="321"/>
      <c r="C1544" s="111"/>
      <c r="D1544" s="111"/>
      <c r="E1544" s="111"/>
      <c r="F1544" s="20"/>
      <c r="G1544" s="177" t="s">
        <v>437</v>
      </c>
      <c r="H1544" s="23"/>
      <c r="I1544" s="16"/>
    </row>
    <row r="1545" spans="1:9" ht="28.2" customHeight="1" thickBot="1" x14ac:dyDescent="0.35">
      <c r="A1545" s="318"/>
      <c r="B1545" s="321"/>
      <c r="C1545" s="111">
        <v>149</v>
      </c>
      <c r="D1545" s="111">
        <v>156</v>
      </c>
      <c r="E1545" s="111">
        <v>164</v>
      </c>
      <c r="F1545" s="20"/>
      <c r="G1545" s="178" t="s">
        <v>306</v>
      </c>
      <c r="H1545" s="23"/>
      <c r="I1545" s="16"/>
    </row>
    <row r="1546" spans="1:9" ht="15" thickBot="1" x14ac:dyDescent="0.35">
      <c r="A1546" s="318"/>
      <c r="B1546" s="321"/>
      <c r="C1546" s="111"/>
      <c r="D1546" s="111"/>
      <c r="E1546" s="111"/>
      <c r="F1546" s="20"/>
      <c r="G1546" s="177" t="s">
        <v>436</v>
      </c>
      <c r="H1546" s="24"/>
      <c r="I1546" s="16"/>
    </row>
    <row r="1547" spans="1:9" ht="15" thickBot="1" x14ac:dyDescent="0.35">
      <c r="A1547" s="318"/>
      <c r="B1547" s="321"/>
      <c r="C1547" s="111">
        <v>174.9</v>
      </c>
      <c r="D1547" s="111">
        <v>9.1999999999999993</v>
      </c>
      <c r="E1547" s="111">
        <v>9.6999999999999993</v>
      </c>
      <c r="F1547" s="20"/>
      <c r="G1547" s="177" t="s">
        <v>35</v>
      </c>
      <c r="H1547" s="24"/>
      <c r="I1547" s="16"/>
    </row>
    <row r="1548" spans="1:9" ht="15" thickBot="1" x14ac:dyDescent="0.35">
      <c r="A1548" s="318"/>
      <c r="B1548" s="321"/>
      <c r="C1548" s="111">
        <v>18.100000000000001</v>
      </c>
      <c r="D1548" s="111">
        <v>19</v>
      </c>
      <c r="E1548" s="111">
        <v>20</v>
      </c>
      <c r="F1548" s="20"/>
      <c r="G1548" s="177" t="s">
        <v>36</v>
      </c>
      <c r="H1548" s="24"/>
      <c r="I1548" s="16"/>
    </row>
    <row r="1549" spans="1:9" ht="15" thickBot="1" x14ac:dyDescent="0.35">
      <c r="A1549" s="318"/>
      <c r="B1549" s="321"/>
      <c r="C1549" s="111"/>
      <c r="D1549" s="111"/>
      <c r="E1549" s="111"/>
      <c r="F1549" s="20"/>
      <c r="G1549" s="179" t="s">
        <v>34</v>
      </c>
      <c r="H1549" s="24"/>
      <c r="I1549" s="16"/>
    </row>
    <row r="1550" spans="1:9" ht="30" customHeight="1" thickBot="1" x14ac:dyDescent="0.35">
      <c r="A1550" s="319"/>
      <c r="B1550" s="322"/>
      <c r="C1550" s="100">
        <v>4605.8</v>
      </c>
      <c r="D1550" s="100">
        <v>4658.5999999999995</v>
      </c>
      <c r="E1550" s="100">
        <v>4891.7</v>
      </c>
      <c r="F1550" s="19"/>
      <c r="G1550" s="10" t="s">
        <v>38</v>
      </c>
      <c r="H1550" s="24"/>
      <c r="I1550" s="16"/>
    </row>
    <row r="1551" spans="1:9" ht="20.399999999999999" customHeight="1" thickBot="1" x14ac:dyDescent="0.35">
      <c r="A1551" s="318" t="s">
        <v>49</v>
      </c>
      <c r="B1551" s="320" t="s">
        <v>483</v>
      </c>
      <c r="C1551" s="235">
        <v>1418.8</v>
      </c>
      <c r="D1551" s="111">
        <v>1405.7</v>
      </c>
      <c r="E1551" s="111">
        <v>1476</v>
      </c>
      <c r="F1551" s="20"/>
      <c r="G1551" s="177" t="s">
        <v>33</v>
      </c>
      <c r="H1551" s="23">
        <v>288724610</v>
      </c>
      <c r="I1551" s="16" t="s">
        <v>479</v>
      </c>
    </row>
    <row r="1552" spans="1:9" ht="24" customHeight="1" thickBot="1" x14ac:dyDescent="0.35">
      <c r="A1552" s="318"/>
      <c r="B1552" s="321"/>
      <c r="C1552" s="111">
        <v>1.5</v>
      </c>
      <c r="D1552" s="111"/>
      <c r="E1552" s="111"/>
      <c r="F1552" s="20"/>
      <c r="G1552" s="177" t="s">
        <v>37</v>
      </c>
      <c r="H1552" s="23"/>
      <c r="I1552" s="16"/>
    </row>
    <row r="1553" spans="1:9" ht="20.399999999999999" customHeight="1" thickBot="1" x14ac:dyDescent="0.35">
      <c r="A1553" s="318"/>
      <c r="B1553" s="321"/>
      <c r="C1553" s="111"/>
      <c r="D1553" s="111"/>
      <c r="E1553" s="111"/>
      <c r="F1553" s="20"/>
      <c r="G1553" s="177" t="s">
        <v>437</v>
      </c>
      <c r="H1553" s="23"/>
      <c r="I1553" s="16"/>
    </row>
    <row r="1554" spans="1:9" ht="20.399999999999999" customHeight="1" thickBot="1" x14ac:dyDescent="0.35">
      <c r="A1554" s="318"/>
      <c r="B1554" s="321"/>
      <c r="C1554" s="111"/>
      <c r="D1554" s="111"/>
      <c r="E1554" s="111"/>
      <c r="F1554" s="20"/>
      <c r="G1554" s="178" t="s">
        <v>306</v>
      </c>
      <c r="H1554" s="23"/>
      <c r="I1554" s="16"/>
    </row>
    <row r="1555" spans="1:9" ht="15" thickBot="1" x14ac:dyDescent="0.35">
      <c r="A1555" s="318"/>
      <c r="B1555" s="321"/>
      <c r="C1555" s="111"/>
      <c r="D1555" s="111"/>
      <c r="E1555" s="111"/>
      <c r="F1555" s="20"/>
      <c r="G1555" s="177" t="s">
        <v>436</v>
      </c>
      <c r="H1555" s="24"/>
      <c r="I1555" s="16"/>
    </row>
    <row r="1556" spans="1:9" ht="25.2" customHeight="1" thickBot="1" x14ac:dyDescent="0.35">
      <c r="A1556" s="318"/>
      <c r="B1556" s="321"/>
      <c r="C1556" s="235">
        <v>590</v>
      </c>
      <c r="D1556" s="111">
        <v>325.7</v>
      </c>
      <c r="E1556" s="111">
        <v>342</v>
      </c>
      <c r="F1556" s="20"/>
      <c r="G1556" s="177" t="s">
        <v>35</v>
      </c>
      <c r="H1556" s="24"/>
      <c r="I1556" s="16"/>
    </row>
    <row r="1557" spans="1:9" ht="22.8" customHeight="1" thickBot="1" x14ac:dyDescent="0.35">
      <c r="A1557" s="318"/>
      <c r="B1557" s="321"/>
      <c r="C1557" s="111"/>
      <c r="D1557" s="111"/>
      <c r="E1557" s="111"/>
      <c r="F1557" s="20"/>
      <c r="G1557" s="177" t="s">
        <v>36</v>
      </c>
      <c r="H1557" s="24"/>
      <c r="I1557" s="16"/>
    </row>
    <row r="1558" spans="1:9" ht="15" thickBot="1" x14ac:dyDescent="0.35">
      <c r="A1558" s="318"/>
      <c r="B1558" s="321"/>
      <c r="C1558" s="111"/>
      <c r="D1558" s="111"/>
      <c r="E1558" s="111"/>
      <c r="F1558" s="20"/>
      <c r="G1558" s="179" t="s">
        <v>34</v>
      </c>
      <c r="H1558" s="24"/>
      <c r="I1558" s="16"/>
    </row>
    <row r="1559" spans="1:9" ht="22.2" customHeight="1" thickBot="1" x14ac:dyDescent="0.35">
      <c r="A1559" s="319"/>
      <c r="B1559" s="322"/>
      <c r="C1559" s="252">
        <v>2010.3</v>
      </c>
      <c r="D1559" s="100">
        <v>1731.4</v>
      </c>
      <c r="E1559" s="100">
        <v>1818</v>
      </c>
      <c r="F1559" s="19"/>
      <c r="G1559" s="10" t="s">
        <v>38</v>
      </c>
      <c r="H1559" s="24"/>
      <c r="I1559" s="16"/>
    </row>
    <row r="1560" spans="1:9" ht="15" customHeight="1" thickBot="1" x14ac:dyDescent="0.35">
      <c r="A1560" s="318" t="s">
        <v>336</v>
      </c>
      <c r="B1560" s="320" t="s">
        <v>484</v>
      </c>
      <c r="C1560" s="111"/>
      <c r="D1560" s="111"/>
      <c r="E1560" s="111"/>
      <c r="F1560" s="20"/>
      <c r="G1560" s="177" t="s">
        <v>33</v>
      </c>
      <c r="H1560" s="23">
        <v>288724610</v>
      </c>
      <c r="I1560" s="16" t="s">
        <v>479</v>
      </c>
    </row>
    <row r="1561" spans="1:9" ht="15" thickBot="1" x14ac:dyDescent="0.35">
      <c r="A1561" s="318"/>
      <c r="B1561" s="321"/>
      <c r="C1561" s="111"/>
      <c r="D1561" s="111"/>
      <c r="E1561" s="111"/>
      <c r="F1561" s="20"/>
      <c r="G1561" s="177" t="s">
        <v>37</v>
      </c>
      <c r="H1561" s="23"/>
      <c r="I1561" s="16"/>
    </row>
    <row r="1562" spans="1:9" ht="15" thickBot="1" x14ac:dyDescent="0.35">
      <c r="A1562" s="318"/>
      <c r="B1562" s="321"/>
      <c r="C1562" s="111"/>
      <c r="D1562" s="111"/>
      <c r="E1562" s="111"/>
      <c r="F1562" s="20"/>
      <c r="G1562" s="177" t="s">
        <v>437</v>
      </c>
      <c r="H1562" s="23"/>
      <c r="I1562" s="16"/>
    </row>
    <row r="1563" spans="1:9" ht="15" thickBot="1" x14ac:dyDescent="0.35">
      <c r="A1563" s="318"/>
      <c r="B1563" s="321"/>
      <c r="C1563" s="111"/>
      <c r="D1563" s="111"/>
      <c r="E1563" s="111"/>
      <c r="F1563" s="20"/>
      <c r="G1563" s="178" t="s">
        <v>306</v>
      </c>
      <c r="H1563" s="23"/>
      <c r="I1563" s="16"/>
    </row>
    <row r="1564" spans="1:9" ht="15" thickBot="1" x14ac:dyDescent="0.35">
      <c r="A1564" s="318"/>
      <c r="B1564" s="321"/>
      <c r="C1564" s="111"/>
      <c r="D1564" s="111"/>
      <c r="E1564" s="111"/>
      <c r="F1564" s="20"/>
      <c r="G1564" s="177" t="s">
        <v>436</v>
      </c>
      <c r="H1564" s="24"/>
      <c r="I1564" s="16"/>
    </row>
    <row r="1565" spans="1:9" ht="15" thickBot="1" x14ac:dyDescent="0.35">
      <c r="A1565" s="318"/>
      <c r="B1565" s="321"/>
      <c r="C1565" s="111">
        <v>37.5</v>
      </c>
      <c r="D1565" s="111">
        <v>39</v>
      </c>
      <c r="E1565" s="111">
        <v>41</v>
      </c>
      <c r="F1565" s="20"/>
      <c r="G1565" s="177" t="s">
        <v>35</v>
      </c>
      <c r="H1565" s="24"/>
      <c r="I1565" s="16"/>
    </row>
    <row r="1566" spans="1:9" ht="15" thickBot="1" x14ac:dyDescent="0.35">
      <c r="A1566" s="318"/>
      <c r="B1566" s="321"/>
      <c r="C1566" s="111"/>
      <c r="D1566" s="111"/>
      <c r="E1566" s="111"/>
      <c r="F1566" s="20"/>
      <c r="G1566" s="177" t="s">
        <v>36</v>
      </c>
      <c r="H1566" s="24"/>
      <c r="I1566" s="16"/>
    </row>
    <row r="1567" spans="1:9" ht="15" thickBot="1" x14ac:dyDescent="0.35">
      <c r="A1567" s="318"/>
      <c r="B1567" s="321"/>
      <c r="C1567" s="111"/>
      <c r="D1567" s="111"/>
      <c r="E1567" s="111"/>
      <c r="F1567" s="20"/>
      <c r="G1567" s="179" t="s">
        <v>34</v>
      </c>
      <c r="H1567" s="24"/>
      <c r="I1567" s="16"/>
    </row>
    <row r="1568" spans="1:9" ht="34.799999999999997" customHeight="1" thickBot="1" x14ac:dyDescent="0.35">
      <c r="A1568" s="319"/>
      <c r="B1568" s="322"/>
      <c r="C1568" s="100">
        <v>37.5</v>
      </c>
      <c r="D1568" s="100">
        <v>39</v>
      </c>
      <c r="E1568" s="100">
        <v>41</v>
      </c>
      <c r="F1568" s="19"/>
      <c r="G1568" s="10" t="s">
        <v>38</v>
      </c>
      <c r="H1568" s="24"/>
      <c r="I1568" s="16"/>
    </row>
    <row r="1569" spans="1:9" ht="15" customHeight="1" thickBot="1" x14ac:dyDescent="0.35">
      <c r="A1569" s="318" t="s">
        <v>392</v>
      </c>
      <c r="B1569" s="320" t="s">
        <v>485</v>
      </c>
      <c r="C1569" s="111">
        <v>235</v>
      </c>
      <c r="D1569" s="111">
        <v>246.8</v>
      </c>
      <c r="E1569" s="111">
        <v>259.10000000000002</v>
      </c>
      <c r="F1569" s="20"/>
      <c r="G1569" s="177" t="s">
        <v>33</v>
      </c>
      <c r="H1569" s="23">
        <v>288724610</v>
      </c>
      <c r="I1569" s="16" t="s">
        <v>486</v>
      </c>
    </row>
    <row r="1570" spans="1:9" ht="10.8" customHeight="1" thickBot="1" x14ac:dyDescent="0.35">
      <c r="A1570" s="318"/>
      <c r="B1570" s="321"/>
      <c r="C1570" s="111"/>
      <c r="D1570" s="111"/>
      <c r="E1570" s="111"/>
      <c r="F1570" s="20"/>
      <c r="G1570" s="177" t="s">
        <v>37</v>
      </c>
      <c r="H1570" s="23"/>
      <c r="I1570" s="16"/>
    </row>
    <row r="1571" spans="1:9" ht="13.8" customHeight="1" thickBot="1" x14ac:dyDescent="0.35">
      <c r="A1571" s="318"/>
      <c r="B1571" s="321"/>
      <c r="C1571" s="111"/>
      <c r="D1571" s="111"/>
      <c r="E1571" s="111"/>
      <c r="F1571" s="20"/>
      <c r="G1571" s="177" t="s">
        <v>437</v>
      </c>
      <c r="H1571" s="23"/>
      <c r="I1571" s="16"/>
    </row>
    <row r="1572" spans="1:9" ht="15" thickBot="1" x14ac:dyDescent="0.35">
      <c r="A1572" s="318"/>
      <c r="B1572" s="321"/>
      <c r="C1572" s="111"/>
      <c r="D1572" s="111"/>
      <c r="E1572" s="111"/>
      <c r="F1572" s="20"/>
      <c r="G1572" s="178" t="s">
        <v>306</v>
      </c>
      <c r="H1572" s="23"/>
      <c r="I1572" s="16"/>
    </row>
    <row r="1573" spans="1:9" ht="12.6" customHeight="1" thickBot="1" x14ac:dyDescent="0.35">
      <c r="A1573" s="318"/>
      <c r="B1573" s="321"/>
      <c r="C1573" s="111"/>
      <c r="D1573" s="111"/>
      <c r="E1573" s="111"/>
      <c r="F1573" s="20"/>
      <c r="G1573" s="177" t="s">
        <v>436</v>
      </c>
      <c r="H1573" s="24"/>
      <c r="I1573" s="16"/>
    </row>
    <row r="1574" spans="1:9" ht="10.8" customHeight="1" thickBot="1" x14ac:dyDescent="0.35">
      <c r="A1574" s="318"/>
      <c r="B1574" s="321"/>
      <c r="C1574" s="235">
        <v>509.1</v>
      </c>
      <c r="D1574" s="111">
        <v>277.39999999999998</v>
      </c>
      <c r="E1574" s="111">
        <v>291.3</v>
      </c>
      <c r="F1574" s="20"/>
      <c r="G1574" s="177" t="s">
        <v>35</v>
      </c>
      <c r="H1574" s="24"/>
      <c r="I1574" s="16"/>
    </row>
    <row r="1575" spans="1:9" ht="15" thickBot="1" x14ac:dyDescent="0.35">
      <c r="A1575" s="318"/>
      <c r="B1575" s="321"/>
      <c r="C1575" s="111"/>
      <c r="D1575" s="111"/>
      <c r="E1575" s="111"/>
      <c r="F1575" s="20"/>
      <c r="G1575" s="177" t="s">
        <v>36</v>
      </c>
      <c r="H1575" s="24"/>
      <c r="I1575" s="16"/>
    </row>
    <row r="1576" spans="1:9" ht="15" thickBot="1" x14ac:dyDescent="0.35">
      <c r="A1576" s="318"/>
      <c r="B1576" s="321"/>
      <c r="C1576" s="111"/>
      <c r="D1576" s="111"/>
      <c r="E1576" s="111"/>
      <c r="F1576" s="20"/>
      <c r="G1576" s="179" t="s">
        <v>34</v>
      </c>
      <c r="H1576" s="24"/>
      <c r="I1576" s="16"/>
    </row>
    <row r="1577" spans="1:9" ht="15" customHeight="1" thickBot="1" x14ac:dyDescent="0.35">
      <c r="A1577" s="319"/>
      <c r="B1577" s="322"/>
      <c r="C1577" s="252">
        <v>744.1</v>
      </c>
      <c r="D1577" s="100">
        <v>524.20000000000005</v>
      </c>
      <c r="E1577" s="100">
        <v>550.40000000000009</v>
      </c>
      <c r="F1577" s="19"/>
      <c r="G1577" s="10" t="s">
        <v>38</v>
      </c>
      <c r="H1577" s="24"/>
      <c r="I1577" s="16"/>
    </row>
    <row r="1578" spans="1:9" ht="15" customHeight="1" thickBot="1" x14ac:dyDescent="0.35">
      <c r="A1578" s="318" t="s">
        <v>475</v>
      </c>
      <c r="B1578" s="320" t="s">
        <v>135</v>
      </c>
      <c r="C1578" s="235">
        <v>1528.7</v>
      </c>
      <c r="D1578" s="111">
        <v>1691.8</v>
      </c>
      <c r="E1578" s="111">
        <v>1776.3</v>
      </c>
      <c r="F1578" s="53"/>
      <c r="G1578" s="177" t="s">
        <v>33</v>
      </c>
      <c r="H1578" s="103">
        <v>288724610</v>
      </c>
      <c r="I1578" s="16" t="s">
        <v>477</v>
      </c>
    </row>
    <row r="1579" spans="1:9" ht="15" thickBot="1" x14ac:dyDescent="0.35">
      <c r="A1579" s="318"/>
      <c r="B1579" s="321"/>
      <c r="C1579" s="111">
        <v>3002.9</v>
      </c>
      <c r="D1579" s="111">
        <v>3153</v>
      </c>
      <c r="E1579" s="111">
        <v>3310</v>
      </c>
      <c r="F1579" s="53"/>
      <c r="G1579" s="177" t="s">
        <v>37</v>
      </c>
      <c r="H1579" s="103"/>
      <c r="I1579" s="16"/>
    </row>
    <row r="1580" spans="1:9" ht="15" thickBot="1" x14ac:dyDescent="0.35">
      <c r="A1580" s="318"/>
      <c r="B1580" s="321"/>
      <c r="C1580" s="111"/>
      <c r="D1580" s="111"/>
      <c r="E1580" s="111"/>
      <c r="F1580" s="53"/>
      <c r="G1580" s="177" t="s">
        <v>437</v>
      </c>
      <c r="H1580" s="103"/>
      <c r="I1580" s="16"/>
    </row>
    <row r="1581" spans="1:9" ht="15" thickBot="1" x14ac:dyDescent="0.35">
      <c r="A1581" s="318"/>
      <c r="B1581" s="321"/>
      <c r="C1581" s="111"/>
      <c r="D1581" s="111"/>
      <c r="E1581" s="111"/>
      <c r="F1581" s="53"/>
      <c r="G1581" s="178" t="s">
        <v>306</v>
      </c>
      <c r="H1581" s="103"/>
      <c r="I1581" s="16"/>
    </row>
    <row r="1582" spans="1:9" ht="15" thickBot="1" x14ac:dyDescent="0.35">
      <c r="A1582" s="318"/>
      <c r="B1582" s="321"/>
      <c r="C1582" s="111"/>
      <c r="D1582" s="111"/>
      <c r="E1582" s="111"/>
      <c r="F1582" s="53"/>
      <c r="G1582" s="177" t="s">
        <v>436</v>
      </c>
      <c r="H1582" s="105"/>
      <c r="I1582" s="16"/>
    </row>
    <row r="1583" spans="1:9" ht="15" thickBot="1" x14ac:dyDescent="0.35">
      <c r="A1583" s="318"/>
      <c r="B1583" s="321"/>
      <c r="C1583" s="111">
        <v>112.6</v>
      </c>
      <c r="D1583" s="111">
        <v>117.2</v>
      </c>
      <c r="E1583" s="111">
        <v>123</v>
      </c>
      <c r="F1583" s="53"/>
      <c r="G1583" s="177" t="s">
        <v>35</v>
      </c>
      <c r="H1583" s="105"/>
      <c r="I1583" s="16"/>
    </row>
    <row r="1584" spans="1:9" ht="15" thickBot="1" x14ac:dyDescent="0.35">
      <c r="A1584" s="318"/>
      <c r="B1584" s="321"/>
      <c r="C1584" s="111"/>
      <c r="D1584" s="111"/>
      <c r="E1584" s="111"/>
      <c r="F1584" s="53"/>
      <c r="G1584" s="177" t="s">
        <v>36</v>
      </c>
      <c r="H1584" s="105"/>
      <c r="I1584" s="16"/>
    </row>
    <row r="1585" spans="1:10" ht="15" thickBot="1" x14ac:dyDescent="0.35">
      <c r="A1585" s="318"/>
      <c r="B1585" s="321"/>
      <c r="C1585" s="111"/>
      <c r="D1585" s="111"/>
      <c r="E1585" s="111"/>
      <c r="F1585" s="53"/>
      <c r="G1585" s="179" t="s">
        <v>34</v>
      </c>
      <c r="H1585" s="105"/>
      <c r="I1585" s="16"/>
    </row>
    <row r="1586" spans="1:10" ht="15" thickBot="1" x14ac:dyDescent="0.35">
      <c r="A1586" s="319"/>
      <c r="B1586" s="322"/>
      <c r="C1586" s="252">
        <v>4644.2</v>
      </c>
      <c r="D1586" s="100">
        <v>4962</v>
      </c>
      <c r="E1586" s="100">
        <v>5209.3</v>
      </c>
      <c r="F1586" s="104"/>
      <c r="G1586" s="101" t="s">
        <v>38</v>
      </c>
      <c r="H1586" s="105"/>
      <c r="I1586" s="16"/>
    </row>
    <row r="1587" spans="1:10" ht="15" thickBot="1" x14ac:dyDescent="0.35">
      <c r="A1587" s="17"/>
      <c r="B1587" s="21" t="s">
        <v>105</v>
      </c>
      <c r="C1587" s="132"/>
      <c r="D1587" s="132"/>
      <c r="E1587" s="132"/>
      <c r="F1587" s="114"/>
      <c r="G1587" s="101"/>
      <c r="H1587" s="103"/>
      <c r="I1587" s="23"/>
    </row>
    <row r="1588" spans="1:10" ht="27" thickBot="1" x14ac:dyDescent="0.35">
      <c r="A1588" s="27" t="s">
        <v>30</v>
      </c>
      <c r="B1588" s="28" t="s">
        <v>474</v>
      </c>
      <c r="C1588" s="180"/>
      <c r="D1588" s="180"/>
      <c r="E1588" s="180"/>
      <c r="F1588" s="30" t="s">
        <v>127</v>
      </c>
      <c r="G1588" s="28"/>
      <c r="H1588" s="29"/>
      <c r="I1588" s="29"/>
    </row>
    <row r="1589" spans="1:10" ht="28.5" customHeight="1" thickBot="1" x14ac:dyDescent="0.35">
      <c r="A1589" s="31" t="s">
        <v>51</v>
      </c>
      <c r="B1589" s="32" t="s">
        <v>139</v>
      </c>
      <c r="C1589" s="181"/>
      <c r="D1589" s="181"/>
      <c r="E1589" s="181"/>
      <c r="F1589" s="34" t="s">
        <v>138</v>
      </c>
      <c r="G1589" s="32"/>
      <c r="H1589" s="33"/>
      <c r="I1589" s="33"/>
    </row>
    <row r="1590" spans="1:10" ht="15" customHeight="1" thickBot="1" x14ac:dyDescent="0.35">
      <c r="A1590" s="318" t="s">
        <v>54</v>
      </c>
      <c r="B1590" s="320" t="s">
        <v>487</v>
      </c>
      <c r="C1590" s="111">
        <v>300</v>
      </c>
      <c r="D1590" s="111">
        <v>315</v>
      </c>
      <c r="E1590" s="111">
        <v>330</v>
      </c>
      <c r="F1590" s="20"/>
      <c r="G1590" s="177" t="s">
        <v>33</v>
      </c>
      <c r="H1590" s="23">
        <v>288724610</v>
      </c>
      <c r="I1590" s="16" t="s">
        <v>477</v>
      </c>
      <c r="J1590" s="137"/>
    </row>
    <row r="1591" spans="1:10" ht="15" thickBot="1" x14ac:dyDescent="0.35">
      <c r="A1591" s="318"/>
      <c r="B1591" s="321"/>
      <c r="C1591" s="111">
        <v>172.3</v>
      </c>
      <c r="D1591" s="111">
        <v>180.9</v>
      </c>
      <c r="E1591" s="111">
        <v>190</v>
      </c>
      <c r="F1591" s="20"/>
      <c r="G1591" s="177" t="s">
        <v>37</v>
      </c>
      <c r="H1591" s="23"/>
      <c r="I1591" s="16"/>
      <c r="J1591" s="137"/>
    </row>
    <row r="1592" spans="1:10" ht="15" thickBot="1" x14ac:dyDescent="0.35">
      <c r="A1592" s="318"/>
      <c r="B1592" s="321"/>
      <c r="C1592" s="111"/>
      <c r="D1592" s="111"/>
      <c r="E1592" s="111"/>
      <c r="F1592" s="20"/>
      <c r="G1592" s="177" t="s">
        <v>437</v>
      </c>
      <c r="H1592" s="23"/>
      <c r="I1592" s="16"/>
    </row>
    <row r="1593" spans="1:10" ht="15" thickBot="1" x14ac:dyDescent="0.35">
      <c r="A1593" s="318"/>
      <c r="B1593" s="321"/>
      <c r="C1593" s="111"/>
      <c r="D1593" s="111"/>
      <c r="E1593" s="111"/>
      <c r="F1593" s="20"/>
      <c r="G1593" s="178" t="s">
        <v>306</v>
      </c>
      <c r="H1593" s="23"/>
      <c r="I1593" s="16"/>
      <c r="J1593" s="137"/>
    </row>
    <row r="1594" spans="1:10" ht="15" thickBot="1" x14ac:dyDescent="0.35">
      <c r="A1594" s="318"/>
      <c r="B1594" s="321"/>
      <c r="C1594" s="111"/>
      <c r="D1594" s="111"/>
      <c r="E1594" s="111"/>
      <c r="F1594" s="20"/>
      <c r="G1594" s="177" t="s">
        <v>436</v>
      </c>
      <c r="H1594" s="24"/>
      <c r="I1594" s="16"/>
      <c r="J1594" s="137"/>
    </row>
    <row r="1595" spans="1:10" ht="15" thickBot="1" x14ac:dyDescent="0.35">
      <c r="A1595" s="318"/>
      <c r="B1595" s="321"/>
      <c r="C1595" s="111"/>
      <c r="D1595" s="111"/>
      <c r="E1595" s="111"/>
      <c r="F1595" s="20"/>
      <c r="G1595" s="177" t="s">
        <v>35</v>
      </c>
      <c r="H1595" s="24"/>
      <c r="I1595" s="16"/>
      <c r="J1595" s="137"/>
    </row>
    <row r="1596" spans="1:10" ht="15" thickBot="1" x14ac:dyDescent="0.35">
      <c r="A1596" s="318"/>
      <c r="B1596" s="321"/>
      <c r="C1596" s="111"/>
      <c r="D1596" s="111"/>
      <c r="E1596" s="111"/>
      <c r="F1596" s="20"/>
      <c r="G1596" s="177" t="s">
        <v>36</v>
      </c>
      <c r="H1596" s="24"/>
      <c r="I1596" s="16"/>
      <c r="J1596" s="137"/>
    </row>
    <row r="1597" spans="1:10" ht="15" thickBot="1" x14ac:dyDescent="0.35">
      <c r="A1597" s="318"/>
      <c r="B1597" s="321"/>
      <c r="C1597" s="111"/>
      <c r="D1597" s="111"/>
      <c r="E1597" s="111"/>
      <c r="F1597" s="20"/>
      <c r="G1597" s="179" t="s">
        <v>34</v>
      </c>
      <c r="H1597" s="24"/>
      <c r="I1597" s="16"/>
      <c r="J1597" s="137"/>
    </row>
    <row r="1598" spans="1:10" ht="15" thickBot="1" x14ac:dyDescent="0.35">
      <c r="A1598" s="319"/>
      <c r="B1598" s="322"/>
      <c r="C1598" s="100">
        <v>472.3</v>
      </c>
      <c r="D1598" s="100">
        <v>495.9</v>
      </c>
      <c r="E1598" s="100">
        <v>520</v>
      </c>
      <c r="F1598" s="19"/>
      <c r="G1598" s="10" t="s">
        <v>38</v>
      </c>
      <c r="H1598" s="24"/>
      <c r="I1598" s="16"/>
      <c r="J1598" s="137"/>
    </row>
    <row r="1599" spans="1:10" ht="15" thickBot="1" x14ac:dyDescent="0.35">
      <c r="A1599" s="17"/>
      <c r="B1599" s="21" t="s">
        <v>123</v>
      </c>
      <c r="C1599" s="132"/>
      <c r="D1599" s="132"/>
      <c r="E1599" s="132"/>
      <c r="F1599" s="9"/>
      <c r="G1599" s="10"/>
      <c r="H1599" s="23"/>
      <c r="I1599" s="23"/>
      <c r="J1599" s="141"/>
    </row>
    <row r="1600" spans="1:10" ht="15" thickBot="1" x14ac:dyDescent="0.35">
      <c r="A1600" s="35"/>
      <c r="B1600" s="36" t="s">
        <v>84</v>
      </c>
      <c r="C1600" s="253">
        <v>53094</v>
      </c>
      <c r="D1600" s="119">
        <v>54256.5</v>
      </c>
      <c r="E1600" s="119">
        <v>56964.3</v>
      </c>
      <c r="F1600" s="37"/>
      <c r="G1600" s="36"/>
      <c r="H1600" s="38"/>
      <c r="I1600" s="39"/>
    </row>
    <row r="1601" spans="1:9" ht="15" thickBot="1" x14ac:dyDescent="0.35">
      <c r="A1601" s="40"/>
      <c r="B1601" s="41" t="s">
        <v>489</v>
      </c>
      <c r="C1601" s="254">
        <v>53142.9</v>
      </c>
      <c r="D1601" s="126">
        <v>54307.9</v>
      </c>
      <c r="E1601" s="126">
        <v>57018.3</v>
      </c>
      <c r="F1601" s="42"/>
      <c r="G1601" s="43"/>
      <c r="H1601" s="44"/>
      <c r="I1601" s="45"/>
    </row>
    <row r="1604" spans="1:9" ht="15" thickBot="1" x14ac:dyDescent="0.35">
      <c r="A1604" s="324" t="s">
        <v>502</v>
      </c>
      <c r="B1604" s="325"/>
      <c r="C1604" s="325"/>
      <c r="D1604" s="325"/>
      <c r="E1604" s="325"/>
      <c r="F1604" s="325"/>
      <c r="G1604" s="325"/>
      <c r="H1604" s="325"/>
      <c r="I1604" s="325"/>
    </row>
    <row r="1605" spans="1:9" ht="46.2" thickBot="1" x14ac:dyDescent="0.35">
      <c r="A1605" s="49" t="s">
        <v>5</v>
      </c>
      <c r="B1605" s="50" t="s">
        <v>230</v>
      </c>
      <c r="C1605" s="50" t="s">
        <v>24</v>
      </c>
      <c r="D1605" s="50" t="s">
        <v>25</v>
      </c>
      <c r="E1605" s="50" t="s">
        <v>26</v>
      </c>
      <c r="F1605" s="50" t="s">
        <v>6</v>
      </c>
      <c r="G1605" s="50" t="s">
        <v>32</v>
      </c>
      <c r="H1605" s="50" t="s">
        <v>27</v>
      </c>
      <c r="I1605" s="50" t="s">
        <v>50</v>
      </c>
    </row>
    <row r="1606" spans="1:9" ht="15" thickBot="1" x14ac:dyDescent="0.35">
      <c r="A1606" s="51">
        <v>1</v>
      </c>
      <c r="B1606" s="52">
        <v>2</v>
      </c>
      <c r="C1606" s="52">
        <v>3</v>
      </c>
      <c r="D1606" s="52">
        <v>4</v>
      </c>
      <c r="E1606" s="52">
        <v>5</v>
      </c>
      <c r="F1606" s="52">
        <v>6</v>
      </c>
      <c r="G1606" s="52">
        <v>7</v>
      </c>
      <c r="H1606" s="52">
        <v>8</v>
      </c>
      <c r="I1606" s="52">
        <v>9</v>
      </c>
    </row>
    <row r="1607" spans="1:9" ht="27" thickBot="1" x14ac:dyDescent="0.35">
      <c r="A1607" s="27" t="s">
        <v>30</v>
      </c>
      <c r="B1607" s="28" t="s">
        <v>504</v>
      </c>
      <c r="C1607" s="29"/>
      <c r="D1607" s="29"/>
      <c r="E1607" s="29"/>
      <c r="F1607" s="30" t="s">
        <v>646</v>
      </c>
      <c r="G1607" s="28"/>
      <c r="H1607" s="29"/>
      <c r="I1607" s="29"/>
    </row>
    <row r="1608" spans="1:9" ht="46.8" customHeight="1" thickBot="1" x14ac:dyDescent="0.35">
      <c r="A1608" s="31" t="s">
        <v>29</v>
      </c>
      <c r="B1608" s="32" t="s">
        <v>505</v>
      </c>
      <c r="C1608" s="33"/>
      <c r="D1608" s="33"/>
      <c r="E1608" s="33"/>
      <c r="F1608" s="34" t="s">
        <v>108</v>
      </c>
      <c r="G1608" s="32"/>
      <c r="H1608" s="33"/>
      <c r="I1608" s="33"/>
    </row>
    <row r="1609" spans="1:9" ht="15" thickBot="1" x14ac:dyDescent="0.35">
      <c r="A1609" s="318" t="s">
        <v>98</v>
      </c>
      <c r="B1609" s="320" t="s">
        <v>506</v>
      </c>
      <c r="C1609" s="67">
        <v>27</v>
      </c>
      <c r="D1609" s="67">
        <v>28</v>
      </c>
      <c r="E1609" s="67">
        <v>30</v>
      </c>
      <c r="F1609" s="20" t="s">
        <v>512</v>
      </c>
      <c r="G1609" s="18" t="s">
        <v>33</v>
      </c>
      <c r="H1609" s="23">
        <v>301738112</v>
      </c>
      <c r="I1609" s="16" t="s">
        <v>479</v>
      </c>
    </row>
    <row r="1610" spans="1:9" ht="15" thickBot="1" x14ac:dyDescent="0.35">
      <c r="A1610" s="318"/>
      <c r="B1610" s="321"/>
      <c r="C1610" s="67"/>
      <c r="D1610" s="67"/>
      <c r="E1610" s="67"/>
      <c r="F1610" s="20" t="s">
        <v>513</v>
      </c>
      <c r="G1610" s="18" t="s">
        <v>503</v>
      </c>
      <c r="H1610" s="23"/>
      <c r="I1610" s="16"/>
    </row>
    <row r="1611" spans="1:9" ht="15" thickBot="1" x14ac:dyDescent="0.35">
      <c r="A1611" s="318"/>
      <c r="B1611" s="321"/>
      <c r="C1611" s="67">
        <v>3</v>
      </c>
      <c r="D1611" s="67">
        <v>3.1</v>
      </c>
      <c r="E1611" s="67">
        <v>3.3</v>
      </c>
      <c r="F1611" s="20" t="s">
        <v>514</v>
      </c>
      <c r="G1611" s="18" t="s">
        <v>306</v>
      </c>
      <c r="H1611" s="23"/>
      <c r="I1611" s="16"/>
    </row>
    <row r="1612" spans="1:9" ht="15" thickBot="1" x14ac:dyDescent="0.35">
      <c r="A1612" s="318"/>
      <c r="B1612" s="321"/>
      <c r="C1612" s="67"/>
      <c r="D1612" s="67"/>
      <c r="E1612" s="67"/>
      <c r="F1612" s="20"/>
      <c r="G1612" s="18" t="s">
        <v>35</v>
      </c>
      <c r="H1612" s="23"/>
      <c r="I1612" s="16"/>
    </row>
    <row r="1613" spans="1:9" ht="15" thickBot="1" x14ac:dyDescent="0.35">
      <c r="A1613" s="318"/>
      <c r="B1613" s="321"/>
      <c r="C1613" s="67"/>
      <c r="D1613" s="67"/>
      <c r="E1613" s="67"/>
      <c r="F1613" s="20"/>
      <c r="G1613" s="18" t="s">
        <v>34</v>
      </c>
      <c r="H1613" s="23"/>
      <c r="I1613" s="16"/>
    </row>
    <row r="1614" spans="1:9" ht="15" thickBot="1" x14ac:dyDescent="0.35">
      <c r="A1614" s="318"/>
      <c r="B1614" s="321"/>
      <c r="C1614" s="67">
        <v>1041</v>
      </c>
      <c r="D1614" s="67">
        <v>1093</v>
      </c>
      <c r="E1614" s="67">
        <v>1148</v>
      </c>
      <c r="F1614" s="20"/>
      <c r="G1614" s="18" t="s">
        <v>37</v>
      </c>
      <c r="H1614" s="23"/>
      <c r="I1614" s="16"/>
    </row>
    <row r="1615" spans="1:9" ht="15" thickBot="1" x14ac:dyDescent="0.35">
      <c r="A1615" s="318"/>
      <c r="B1615" s="321"/>
      <c r="C1615" s="67"/>
      <c r="D1615" s="67"/>
      <c r="E1615" s="67"/>
      <c r="F1615" s="20"/>
      <c r="G1615" s="18" t="s">
        <v>255</v>
      </c>
      <c r="H1615" s="23"/>
      <c r="I1615" s="16"/>
    </row>
    <row r="1616" spans="1:9" ht="15" thickBot="1" x14ac:dyDescent="0.35">
      <c r="A1616" s="318"/>
      <c r="B1616" s="321"/>
      <c r="C1616" s="67">
        <v>5.4</v>
      </c>
      <c r="D1616" s="67"/>
      <c r="E1616" s="67"/>
      <c r="F1616" s="20"/>
      <c r="G1616" s="18" t="s">
        <v>36</v>
      </c>
      <c r="H1616" s="24"/>
      <c r="I1616" s="16"/>
    </row>
    <row r="1617" spans="1:9" ht="34.799999999999997" customHeight="1" thickBot="1" x14ac:dyDescent="0.35">
      <c r="A1617" s="319"/>
      <c r="B1617" s="322"/>
      <c r="C1617" s="68">
        <f>SUM(C1609:C1616)</f>
        <v>1076.4000000000001</v>
      </c>
      <c r="D1617" s="68">
        <f t="shared" ref="D1617:E1617" si="329">SUM(D1609:D1616)</f>
        <v>1124.0999999999999</v>
      </c>
      <c r="E1617" s="68">
        <f t="shared" si="329"/>
        <v>1181.3</v>
      </c>
      <c r="F1617" s="19"/>
      <c r="G1617" s="10" t="s">
        <v>38</v>
      </c>
      <c r="H1617" s="24"/>
      <c r="I1617" s="16"/>
    </row>
    <row r="1618" spans="1:9" ht="15" thickBot="1" x14ac:dyDescent="0.35">
      <c r="A1618" s="318" t="s">
        <v>40</v>
      </c>
      <c r="B1618" s="320" t="s">
        <v>507</v>
      </c>
      <c r="C1618" s="18"/>
      <c r="D1618" s="18"/>
      <c r="E1618" s="18"/>
      <c r="F1618" s="20"/>
      <c r="G1618" s="18" t="s">
        <v>33</v>
      </c>
      <c r="H1618" s="23">
        <v>301738112</v>
      </c>
      <c r="I1618" s="16" t="s">
        <v>479</v>
      </c>
    </row>
    <row r="1619" spans="1:9" ht="15" thickBot="1" x14ac:dyDescent="0.35">
      <c r="A1619" s="318"/>
      <c r="B1619" s="321"/>
      <c r="C1619" s="67">
        <v>63</v>
      </c>
      <c r="D1619" s="67">
        <v>66</v>
      </c>
      <c r="E1619" s="67">
        <v>69</v>
      </c>
      <c r="F1619" s="20"/>
      <c r="G1619" s="18" t="s">
        <v>503</v>
      </c>
      <c r="H1619" s="23"/>
      <c r="I1619" s="16"/>
    </row>
    <row r="1620" spans="1:9" ht="15" thickBot="1" x14ac:dyDescent="0.35">
      <c r="A1620" s="318"/>
      <c r="B1620" s="321"/>
      <c r="C1620" s="67"/>
      <c r="D1620" s="67"/>
      <c r="E1620" s="67"/>
      <c r="F1620" s="20"/>
      <c r="G1620" s="18" t="s">
        <v>306</v>
      </c>
      <c r="H1620" s="23"/>
      <c r="I1620" s="16"/>
    </row>
    <row r="1621" spans="1:9" ht="15" thickBot="1" x14ac:dyDescent="0.35">
      <c r="A1621" s="318"/>
      <c r="B1621" s="321"/>
      <c r="C1621" s="67"/>
      <c r="D1621" s="67"/>
      <c r="E1621" s="67"/>
      <c r="F1621" s="20"/>
      <c r="G1621" s="18" t="s">
        <v>35</v>
      </c>
      <c r="H1621" s="23"/>
      <c r="I1621" s="16"/>
    </row>
    <row r="1622" spans="1:9" ht="15" thickBot="1" x14ac:dyDescent="0.35">
      <c r="A1622" s="318"/>
      <c r="B1622" s="321"/>
      <c r="C1622" s="67"/>
      <c r="D1622" s="67"/>
      <c r="E1622" s="67"/>
      <c r="F1622" s="20"/>
      <c r="G1622" s="18" t="s">
        <v>34</v>
      </c>
      <c r="H1622" s="23"/>
      <c r="I1622" s="16"/>
    </row>
    <row r="1623" spans="1:9" ht="15" thickBot="1" x14ac:dyDescent="0.35">
      <c r="A1623" s="318"/>
      <c r="B1623" s="321"/>
      <c r="C1623" s="67"/>
      <c r="D1623" s="67"/>
      <c r="E1623" s="67"/>
      <c r="F1623" s="20"/>
      <c r="G1623" s="18" t="s">
        <v>37</v>
      </c>
      <c r="H1623" s="23"/>
      <c r="I1623" s="16"/>
    </row>
    <row r="1624" spans="1:9" ht="15" thickBot="1" x14ac:dyDescent="0.35">
      <c r="A1624" s="318"/>
      <c r="B1624" s="321"/>
      <c r="C1624" s="67">
        <v>16.899999999999999</v>
      </c>
      <c r="D1624" s="67"/>
      <c r="E1624" s="67"/>
      <c r="F1624" s="20"/>
      <c r="G1624" s="18" t="s">
        <v>255</v>
      </c>
      <c r="H1624" s="23"/>
      <c r="I1624" s="16"/>
    </row>
    <row r="1625" spans="1:9" ht="15" thickBot="1" x14ac:dyDescent="0.35">
      <c r="A1625" s="318"/>
      <c r="B1625" s="321"/>
      <c r="C1625" s="67"/>
      <c r="D1625" s="67"/>
      <c r="E1625" s="67"/>
      <c r="F1625" s="20"/>
      <c r="G1625" s="18" t="s">
        <v>36</v>
      </c>
      <c r="H1625" s="24"/>
      <c r="I1625" s="16"/>
    </row>
    <row r="1626" spans="1:9" ht="27" customHeight="1" thickBot="1" x14ac:dyDescent="0.35">
      <c r="A1626" s="319"/>
      <c r="B1626" s="322"/>
      <c r="C1626" s="68">
        <f>SUM(C1618:C1625)</f>
        <v>79.900000000000006</v>
      </c>
      <c r="D1626" s="68">
        <f t="shared" ref="D1626" si="330">SUM(D1618:D1625)</f>
        <v>66</v>
      </c>
      <c r="E1626" s="68">
        <f t="shared" ref="E1626" si="331">SUM(E1618:E1625)</f>
        <v>69</v>
      </c>
      <c r="F1626" s="19"/>
      <c r="G1626" s="10" t="s">
        <v>38</v>
      </c>
      <c r="H1626" s="24"/>
      <c r="I1626" s="16"/>
    </row>
    <row r="1627" spans="1:9" ht="15" thickBot="1" x14ac:dyDescent="0.35">
      <c r="A1627" s="318" t="s">
        <v>42</v>
      </c>
      <c r="B1627" s="320" t="s">
        <v>508</v>
      </c>
      <c r="C1627" s="18"/>
      <c r="D1627" s="18"/>
      <c r="E1627" s="18"/>
      <c r="F1627" s="20"/>
      <c r="G1627" s="18" t="s">
        <v>33</v>
      </c>
      <c r="H1627" s="23">
        <v>288724610</v>
      </c>
      <c r="I1627" s="16" t="s">
        <v>479</v>
      </c>
    </row>
    <row r="1628" spans="1:9" ht="15" thickBot="1" x14ac:dyDescent="0.35">
      <c r="A1628" s="318"/>
      <c r="B1628" s="321"/>
      <c r="C1628" s="18"/>
      <c r="D1628" s="18"/>
      <c r="E1628" s="18"/>
      <c r="F1628" s="20"/>
      <c r="G1628" s="18" t="s">
        <v>503</v>
      </c>
      <c r="H1628" s="23"/>
      <c r="I1628" s="16"/>
    </row>
    <row r="1629" spans="1:9" ht="15" thickBot="1" x14ac:dyDescent="0.35">
      <c r="A1629" s="318"/>
      <c r="B1629" s="321"/>
      <c r="C1629" s="18"/>
      <c r="D1629" s="18"/>
      <c r="E1629" s="18"/>
      <c r="F1629" s="20"/>
      <c r="G1629" s="18" t="s">
        <v>306</v>
      </c>
      <c r="H1629" s="23"/>
      <c r="I1629" s="16"/>
    </row>
    <row r="1630" spans="1:9" ht="15" thickBot="1" x14ac:dyDescent="0.35">
      <c r="A1630" s="318"/>
      <c r="B1630" s="321"/>
      <c r="C1630" s="18"/>
      <c r="D1630" s="18"/>
      <c r="E1630" s="18"/>
      <c r="F1630" s="20"/>
      <c r="G1630" s="18" t="s">
        <v>35</v>
      </c>
      <c r="H1630" s="23"/>
      <c r="I1630" s="16"/>
    </row>
    <row r="1631" spans="1:9" ht="15" thickBot="1" x14ac:dyDescent="0.35">
      <c r="A1631" s="318"/>
      <c r="B1631" s="321"/>
      <c r="C1631" s="18"/>
      <c r="D1631" s="18"/>
      <c r="E1631" s="18"/>
      <c r="F1631" s="20"/>
      <c r="G1631" s="18" t="s">
        <v>34</v>
      </c>
      <c r="H1631" s="23"/>
      <c r="I1631" s="16"/>
    </row>
    <row r="1632" spans="1:9" ht="15" thickBot="1" x14ac:dyDescent="0.35">
      <c r="A1632" s="318"/>
      <c r="B1632" s="321"/>
      <c r="C1632" s="18">
        <v>7.4</v>
      </c>
      <c r="D1632" s="18">
        <v>8.1</v>
      </c>
      <c r="E1632" s="18">
        <v>8.5</v>
      </c>
      <c r="F1632" s="20"/>
      <c r="G1632" s="18" t="s">
        <v>37</v>
      </c>
      <c r="H1632" s="23"/>
      <c r="I1632" s="16"/>
    </row>
    <row r="1633" spans="1:12" ht="15" thickBot="1" x14ac:dyDescent="0.35">
      <c r="A1633" s="318"/>
      <c r="B1633" s="321"/>
      <c r="C1633" s="18"/>
      <c r="D1633" s="18"/>
      <c r="E1633" s="18"/>
      <c r="F1633" s="20"/>
      <c r="G1633" s="18" t="s">
        <v>255</v>
      </c>
      <c r="H1633" s="23"/>
      <c r="I1633" s="16"/>
    </row>
    <row r="1634" spans="1:12" ht="15" thickBot="1" x14ac:dyDescent="0.35">
      <c r="A1634" s="318"/>
      <c r="B1634" s="321"/>
      <c r="C1634" s="18"/>
      <c r="D1634" s="18"/>
      <c r="E1634" s="18"/>
      <c r="F1634" s="20"/>
      <c r="G1634" s="18" t="s">
        <v>36</v>
      </c>
      <c r="H1634" s="24"/>
      <c r="I1634" s="16"/>
    </row>
    <row r="1635" spans="1:12" ht="15" thickBot="1" x14ac:dyDescent="0.35">
      <c r="A1635" s="319"/>
      <c r="B1635" s="322"/>
      <c r="C1635" s="10">
        <f>SUM(C1627:C1634)</f>
        <v>7.4</v>
      </c>
      <c r="D1635" s="10">
        <f t="shared" ref="D1635" si="332">SUM(D1627:D1634)</f>
        <v>8.1</v>
      </c>
      <c r="E1635" s="10">
        <f t="shared" ref="E1635" si="333">SUM(E1627:E1634)</f>
        <v>8.5</v>
      </c>
      <c r="F1635" s="19"/>
      <c r="G1635" s="10" t="s">
        <v>38</v>
      </c>
      <c r="H1635" s="24"/>
      <c r="I1635" s="16"/>
    </row>
    <row r="1636" spans="1:12" ht="15" thickBot="1" x14ac:dyDescent="0.35">
      <c r="A1636" s="318" t="s">
        <v>44</v>
      </c>
      <c r="B1636" s="320" t="s">
        <v>509</v>
      </c>
      <c r="C1636" s="18"/>
      <c r="D1636" s="18"/>
      <c r="E1636" s="18"/>
      <c r="F1636" s="20" t="s">
        <v>511</v>
      </c>
      <c r="G1636" s="18" t="s">
        <v>33</v>
      </c>
      <c r="H1636" s="23">
        <v>288724610</v>
      </c>
      <c r="I1636" s="16" t="s">
        <v>479</v>
      </c>
      <c r="J1636" s="137">
        <f t="shared" ref="J1636:L1643" si="334">C1609+C1618+C1627+C1636</f>
        <v>27</v>
      </c>
      <c r="K1636" s="137">
        <f t="shared" si="334"/>
        <v>28</v>
      </c>
      <c r="L1636" s="137">
        <f t="shared" si="334"/>
        <v>30</v>
      </c>
    </row>
    <row r="1637" spans="1:12" ht="15" thickBot="1" x14ac:dyDescent="0.35">
      <c r="A1637" s="318"/>
      <c r="B1637" s="321"/>
      <c r="C1637" s="18"/>
      <c r="D1637" s="18"/>
      <c r="E1637" s="18"/>
      <c r="F1637" s="20"/>
      <c r="G1637" s="18" t="s">
        <v>503</v>
      </c>
      <c r="H1637" s="23"/>
      <c r="I1637" s="16"/>
      <c r="J1637" s="137">
        <f t="shared" si="334"/>
        <v>63</v>
      </c>
      <c r="K1637" s="137">
        <f t="shared" si="334"/>
        <v>66</v>
      </c>
      <c r="L1637" s="137">
        <f t="shared" si="334"/>
        <v>69</v>
      </c>
    </row>
    <row r="1638" spans="1:12" ht="15" thickBot="1" x14ac:dyDescent="0.35">
      <c r="A1638" s="318"/>
      <c r="B1638" s="321"/>
      <c r="C1638" s="18"/>
      <c r="D1638" s="18"/>
      <c r="E1638" s="18"/>
      <c r="F1638" s="20"/>
      <c r="G1638" s="18" t="s">
        <v>306</v>
      </c>
      <c r="H1638" s="23"/>
      <c r="I1638" s="16"/>
      <c r="J1638" s="137">
        <f t="shared" si="334"/>
        <v>3</v>
      </c>
      <c r="K1638" s="137">
        <f t="shared" si="334"/>
        <v>3.1</v>
      </c>
      <c r="L1638" s="137">
        <f t="shared" si="334"/>
        <v>3.3</v>
      </c>
    </row>
    <row r="1639" spans="1:12" ht="15" thickBot="1" x14ac:dyDescent="0.35">
      <c r="A1639" s="318"/>
      <c r="B1639" s="321"/>
      <c r="C1639" s="18"/>
      <c r="D1639" s="18"/>
      <c r="E1639" s="18"/>
      <c r="F1639" s="20"/>
      <c r="G1639" s="18" t="s">
        <v>35</v>
      </c>
      <c r="H1639" s="23"/>
      <c r="I1639" s="16"/>
      <c r="J1639" s="137">
        <f t="shared" si="334"/>
        <v>0</v>
      </c>
      <c r="K1639" s="137">
        <f t="shared" si="334"/>
        <v>0</v>
      </c>
      <c r="L1639" s="137">
        <f t="shared" si="334"/>
        <v>0</v>
      </c>
    </row>
    <row r="1640" spans="1:12" ht="15" thickBot="1" x14ac:dyDescent="0.35">
      <c r="A1640" s="318"/>
      <c r="B1640" s="321"/>
      <c r="C1640" s="18"/>
      <c r="D1640" s="18"/>
      <c r="E1640" s="18"/>
      <c r="F1640" s="20"/>
      <c r="G1640" s="18" t="s">
        <v>34</v>
      </c>
      <c r="H1640" s="23"/>
      <c r="I1640" s="16"/>
      <c r="J1640" s="137">
        <f t="shared" si="334"/>
        <v>0</v>
      </c>
      <c r="K1640" s="137">
        <f t="shared" si="334"/>
        <v>0</v>
      </c>
      <c r="L1640" s="137">
        <f t="shared" si="334"/>
        <v>0</v>
      </c>
    </row>
    <row r="1641" spans="1:12" ht="15" thickBot="1" x14ac:dyDescent="0.35">
      <c r="A1641" s="318"/>
      <c r="B1641" s="321"/>
      <c r="C1641" s="18"/>
      <c r="D1641" s="18"/>
      <c r="E1641" s="18"/>
      <c r="F1641" s="20"/>
      <c r="G1641" s="18" t="s">
        <v>37</v>
      </c>
      <c r="H1641" s="23"/>
      <c r="I1641" s="16"/>
      <c r="J1641" s="137">
        <f t="shared" si="334"/>
        <v>1048.4000000000001</v>
      </c>
      <c r="K1641" s="137">
        <f t="shared" si="334"/>
        <v>1101.0999999999999</v>
      </c>
      <c r="L1641" s="137">
        <f t="shared" si="334"/>
        <v>1156.5</v>
      </c>
    </row>
    <row r="1642" spans="1:12" ht="15" thickBot="1" x14ac:dyDescent="0.35">
      <c r="A1642" s="318"/>
      <c r="B1642" s="321"/>
      <c r="C1642" s="18"/>
      <c r="D1642" s="18"/>
      <c r="E1642" s="18"/>
      <c r="F1642" s="20"/>
      <c r="G1642" s="18" t="s">
        <v>255</v>
      </c>
      <c r="H1642" s="23"/>
      <c r="I1642" s="16"/>
      <c r="J1642" s="137">
        <f t="shared" si="334"/>
        <v>16.899999999999999</v>
      </c>
      <c r="K1642" s="137">
        <f t="shared" si="334"/>
        <v>0</v>
      </c>
      <c r="L1642" s="137">
        <f t="shared" si="334"/>
        <v>0</v>
      </c>
    </row>
    <row r="1643" spans="1:12" ht="15" thickBot="1" x14ac:dyDescent="0.35">
      <c r="A1643" s="318"/>
      <c r="B1643" s="321"/>
      <c r="C1643" s="18"/>
      <c r="D1643" s="18"/>
      <c r="E1643" s="18"/>
      <c r="F1643" s="20"/>
      <c r="G1643" s="18" t="s">
        <v>36</v>
      </c>
      <c r="H1643" s="24"/>
      <c r="I1643" s="16"/>
      <c r="J1643" s="137">
        <f t="shared" si="334"/>
        <v>5.4</v>
      </c>
      <c r="K1643" s="137">
        <f t="shared" si="334"/>
        <v>0</v>
      </c>
      <c r="L1643" s="137">
        <f t="shared" si="334"/>
        <v>0</v>
      </c>
    </row>
    <row r="1644" spans="1:12" ht="15" thickBot="1" x14ac:dyDescent="0.35">
      <c r="A1644" s="319"/>
      <c r="B1644" s="322"/>
      <c r="C1644" s="10">
        <f>SUM(C1636:C1643)</f>
        <v>0</v>
      </c>
      <c r="D1644" s="10">
        <f t="shared" ref="D1644" si="335">SUM(D1636:D1643)</f>
        <v>0</v>
      </c>
      <c r="E1644" s="10">
        <f t="shared" ref="E1644" si="336">SUM(E1636:E1643)</f>
        <v>0</v>
      </c>
      <c r="F1644" s="19"/>
      <c r="G1644" s="10" t="s">
        <v>38</v>
      </c>
      <c r="H1644" s="24"/>
      <c r="I1644" s="16"/>
      <c r="J1644" s="141">
        <f>SUM(J1636:J1643)</f>
        <v>1163.7000000000003</v>
      </c>
      <c r="K1644" s="141">
        <f>SUM(K1636:K1643)</f>
        <v>1198.1999999999998</v>
      </c>
      <c r="L1644" s="141">
        <f>SUM(L1636:L1643)</f>
        <v>1258.8</v>
      </c>
    </row>
    <row r="1645" spans="1:12" ht="15" thickBot="1" x14ac:dyDescent="0.35">
      <c r="A1645" s="17"/>
      <c r="B1645" s="21" t="s">
        <v>105</v>
      </c>
      <c r="C1645" s="9"/>
      <c r="D1645" s="9"/>
      <c r="E1645" s="9"/>
      <c r="F1645" s="9"/>
      <c r="G1645" s="10"/>
      <c r="H1645" s="23"/>
      <c r="I1645" s="23"/>
    </row>
    <row r="1646" spans="1:12" ht="15" thickBot="1" x14ac:dyDescent="0.35">
      <c r="A1646" s="35"/>
      <c r="B1646" s="36" t="s">
        <v>84</v>
      </c>
      <c r="C1646" s="70">
        <f>C1647-C1643-C1634-C1625-C1616</f>
        <v>1158.3000000000002</v>
      </c>
      <c r="D1646" s="70">
        <f t="shared" ref="D1646:E1646" si="337">D1647-D1643-D1634-D1625-D1616</f>
        <v>1198.1999999999998</v>
      </c>
      <c r="E1646" s="70">
        <f t="shared" si="337"/>
        <v>1258.8</v>
      </c>
      <c r="F1646" s="37"/>
      <c r="G1646" s="36"/>
      <c r="H1646" s="38"/>
      <c r="I1646" s="39"/>
    </row>
    <row r="1647" spans="1:12" ht="15" thickBot="1" x14ac:dyDescent="0.35">
      <c r="A1647" s="40"/>
      <c r="B1647" s="41" t="s">
        <v>510</v>
      </c>
      <c r="C1647" s="69">
        <f>C1617+C1626+C1635+C1644</f>
        <v>1163.7000000000003</v>
      </c>
      <c r="D1647" s="69">
        <f t="shared" ref="D1647:E1647" si="338">D1617+D1626+D1635+D1644</f>
        <v>1198.1999999999998</v>
      </c>
      <c r="E1647" s="69">
        <f t="shared" si="338"/>
        <v>1258.8</v>
      </c>
      <c r="F1647" s="69"/>
      <c r="G1647" s="43"/>
      <c r="H1647" s="44"/>
      <c r="I1647" s="45"/>
    </row>
  </sheetData>
  <mergeCells count="487">
    <mergeCell ref="F1:I1"/>
    <mergeCell ref="B290:B295"/>
    <mergeCell ref="A308:A313"/>
    <mergeCell ref="B308:B313"/>
    <mergeCell ref="A2:I2"/>
    <mergeCell ref="A553:A558"/>
    <mergeCell ref="B553:B558"/>
    <mergeCell ref="A559:A564"/>
    <mergeCell ref="B559:B564"/>
    <mergeCell ref="A296:A301"/>
    <mergeCell ref="B296:B301"/>
    <mergeCell ref="A302:A307"/>
    <mergeCell ref="B302:B307"/>
    <mergeCell ref="A290:A295"/>
    <mergeCell ref="B508:B513"/>
    <mergeCell ref="A436:A441"/>
    <mergeCell ref="B436:B441"/>
    <mergeCell ref="A337:A342"/>
    <mergeCell ref="B337:B342"/>
    <mergeCell ref="A343:A348"/>
    <mergeCell ref="B343:B348"/>
    <mergeCell ref="A430:A435"/>
    <mergeCell ref="B430:B435"/>
    <mergeCell ref="A250:A255"/>
    <mergeCell ref="B1092:B1097"/>
    <mergeCell ref="A1098:A1103"/>
    <mergeCell ref="B1098:B1103"/>
    <mergeCell ref="A1118:A1123"/>
    <mergeCell ref="B1118:B1123"/>
    <mergeCell ref="A1080:A1085"/>
    <mergeCell ref="B1080:B1085"/>
    <mergeCell ref="A1042:A1047"/>
    <mergeCell ref="B1042:B1047"/>
    <mergeCell ref="A1048:A1053"/>
    <mergeCell ref="B1048:B1053"/>
    <mergeCell ref="A1054:A1059"/>
    <mergeCell ref="A1106:A1111"/>
    <mergeCell ref="B1106:B1111"/>
    <mergeCell ref="A1068:A1073"/>
    <mergeCell ref="B1068:B1073"/>
    <mergeCell ref="A1060:A1065"/>
    <mergeCell ref="B1060:B1065"/>
    <mergeCell ref="A1074:A1079"/>
    <mergeCell ref="B1074:B1079"/>
    <mergeCell ref="B1054:B1059"/>
    <mergeCell ref="A1254:I1254"/>
    <mergeCell ref="A1259:A1265"/>
    <mergeCell ref="B1259:B1265"/>
    <mergeCell ref="A1196:A1201"/>
    <mergeCell ref="B1196:B1201"/>
    <mergeCell ref="A1202:A1207"/>
    <mergeCell ref="B1202:B1207"/>
    <mergeCell ref="A1208:A1213"/>
    <mergeCell ref="B1208:B1213"/>
    <mergeCell ref="A1214:A1219"/>
    <mergeCell ref="B1214:B1219"/>
    <mergeCell ref="A1220:A1225"/>
    <mergeCell ref="B1220:B1225"/>
    <mergeCell ref="A1228:A1233"/>
    <mergeCell ref="B1228:B1233"/>
    <mergeCell ref="A1234:A1239"/>
    <mergeCell ref="B1234:B1239"/>
    <mergeCell ref="H1259:H1265"/>
    <mergeCell ref="A1240:A1245"/>
    <mergeCell ref="B1240:B1245"/>
    <mergeCell ref="A1176:A1181"/>
    <mergeCell ref="B1007:B1012"/>
    <mergeCell ref="A1016:A1021"/>
    <mergeCell ref="B1016:B1021"/>
    <mergeCell ref="A1022:A1027"/>
    <mergeCell ref="B1022:B1027"/>
    <mergeCell ref="A1028:A1033"/>
    <mergeCell ref="B1028:B1033"/>
    <mergeCell ref="A1034:A1039"/>
    <mergeCell ref="B1034:B1039"/>
    <mergeCell ref="B1176:B1181"/>
    <mergeCell ref="A1158:A1163"/>
    <mergeCell ref="B1158:B1163"/>
    <mergeCell ref="A1164:A1169"/>
    <mergeCell ref="B1164:B1169"/>
    <mergeCell ref="A1170:A1175"/>
    <mergeCell ref="B1170:B1175"/>
    <mergeCell ref="A1112:A1117"/>
    <mergeCell ref="B1112:B1117"/>
    <mergeCell ref="A1124:A1129"/>
    <mergeCell ref="B1124:B1129"/>
    <mergeCell ref="A1086:A1091"/>
    <mergeCell ref="B1086:B1091"/>
    <mergeCell ref="A1092:A1097"/>
    <mergeCell ref="A798:A800"/>
    <mergeCell ref="B798:B800"/>
    <mergeCell ref="A804:A806"/>
    <mergeCell ref="B804:B806"/>
    <mergeCell ref="A826:A828"/>
    <mergeCell ref="B826:B828"/>
    <mergeCell ref="A829:A831"/>
    <mergeCell ref="B829:B831"/>
    <mergeCell ref="A834:A836"/>
    <mergeCell ref="B834:B836"/>
    <mergeCell ref="A721:A723"/>
    <mergeCell ref="B721:B723"/>
    <mergeCell ref="A724:A726"/>
    <mergeCell ref="B724:B726"/>
    <mergeCell ref="A772:A776"/>
    <mergeCell ref="B772:B776"/>
    <mergeCell ref="A788:A790"/>
    <mergeCell ref="B788:B790"/>
    <mergeCell ref="A793:A795"/>
    <mergeCell ref="B793:B795"/>
    <mergeCell ref="A709:A711"/>
    <mergeCell ref="B709:B711"/>
    <mergeCell ref="A767:A771"/>
    <mergeCell ref="B767:B771"/>
    <mergeCell ref="A727:A729"/>
    <mergeCell ref="B727:B729"/>
    <mergeCell ref="A732:A733"/>
    <mergeCell ref="B732:B733"/>
    <mergeCell ref="A734:A735"/>
    <mergeCell ref="B734:B735"/>
    <mergeCell ref="A712:A714"/>
    <mergeCell ref="B712:B714"/>
    <mergeCell ref="A718:A720"/>
    <mergeCell ref="B718:B720"/>
    <mergeCell ref="A736:A737"/>
    <mergeCell ref="B736:B737"/>
    <mergeCell ref="A738:A739"/>
    <mergeCell ref="B738:B739"/>
    <mergeCell ref="A750:A754"/>
    <mergeCell ref="B750:B754"/>
    <mergeCell ref="A755:A759"/>
    <mergeCell ref="B755:B759"/>
    <mergeCell ref="A760:A764"/>
    <mergeCell ref="B760:B764"/>
    <mergeCell ref="B706:B708"/>
    <mergeCell ref="A244:A249"/>
    <mergeCell ref="B244:B249"/>
    <mergeCell ref="A706:A708"/>
    <mergeCell ref="A61:A66"/>
    <mergeCell ref="B61:B66"/>
    <mergeCell ref="A54:A60"/>
    <mergeCell ref="B54:B60"/>
    <mergeCell ref="B9:B13"/>
    <mergeCell ref="A9:A13"/>
    <mergeCell ref="A14:A16"/>
    <mergeCell ref="B14:B16"/>
    <mergeCell ref="A17:A18"/>
    <mergeCell ref="B17:B18"/>
    <mergeCell ref="B19:B20"/>
    <mergeCell ref="A19:A20"/>
    <mergeCell ref="A21:A22"/>
    <mergeCell ref="B21:B22"/>
    <mergeCell ref="B23:B24"/>
    <mergeCell ref="A23:A24"/>
    <mergeCell ref="A565:A570"/>
    <mergeCell ref="B565:B570"/>
    <mergeCell ref="A574:A579"/>
    <mergeCell ref="B574:B579"/>
    <mergeCell ref="B837:B839"/>
    <mergeCell ref="A842:A844"/>
    <mergeCell ref="B842:B844"/>
    <mergeCell ref="A807:A809"/>
    <mergeCell ref="B807:B809"/>
    <mergeCell ref="A812:A814"/>
    <mergeCell ref="B812:B814"/>
    <mergeCell ref="A815:A817"/>
    <mergeCell ref="B815:B817"/>
    <mergeCell ref="A818:A820"/>
    <mergeCell ref="B818:B820"/>
    <mergeCell ref="A821:A823"/>
    <mergeCell ref="B821:B823"/>
    <mergeCell ref="A837:A839"/>
    <mergeCell ref="A877:A880"/>
    <mergeCell ref="B877:B880"/>
    <mergeCell ref="A857:A859"/>
    <mergeCell ref="B857:B859"/>
    <mergeCell ref="A860:A862"/>
    <mergeCell ref="B860:B862"/>
    <mergeCell ref="A863:A865"/>
    <mergeCell ref="B863:B865"/>
    <mergeCell ref="A868:A870"/>
    <mergeCell ref="B868:B870"/>
    <mergeCell ref="A871:A873"/>
    <mergeCell ref="B871:B873"/>
    <mergeCell ref="A874:A876"/>
    <mergeCell ref="B874:B876"/>
    <mergeCell ref="A896:A899"/>
    <mergeCell ref="B896:B899"/>
    <mergeCell ref="A910:A912"/>
    <mergeCell ref="B910:B912"/>
    <mergeCell ref="A913:A915"/>
    <mergeCell ref="B913:B915"/>
    <mergeCell ref="A919:A921"/>
    <mergeCell ref="B919:B921"/>
    <mergeCell ref="A881:A883"/>
    <mergeCell ref="B881:B883"/>
    <mergeCell ref="A884:A886"/>
    <mergeCell ref="B884:B886"/>
    <mergeCell ref="A887:A889"/>
    <mergeCell ref="B887:B889"/>
    <mergeCell ref="A890:A892"/>
    <mergeCell ref="B890:B892"/>
    <mergeCell ref="A893:A895"/>
    <mergeCell ref="B893:B895"/>
    <mergeCell ref="A922:A924"/>
    <mergeCell ref="B922:B924"/>
    <mergeCell ref="A925:A927"/>
    <mergeCell ref="B925:B927"/>
    <mergeCell ref="A930:A932"/>
    <mergeCell ref="B930:B932"/>
    <mergeCell ref="A963:A968"/>
    <mergeCell ref="B963:B968"/>
    <mergeCell ref="A958:I958"/>
    <mergeCell ref="A942:A944"/>
    <mergeCell ref="B942:B944"/>
    <mergeCell ref="A945:A947"/>
    <mergeCell ref="B945:B947"/>
    <mergeCell ref="A948:A950"/>
    <mergeCell ref="B948:B950"/>
    <mergeCell ref="A951:A953"/>
    <mergeCell ref="B951:B953"/>
    <mergeCell ref="B985:B990"/>
    <mergeCell ref="A993:A998"/>
    <mergeCell ref="B993:B998"/>
    <mergeCell ref="A1001:A1006"/>
    <mergeCell ref="B1001:B1006"/>
    <mergeCell ref="A1007:A1012"/>
    <mergeCell ref="A1434:I1434"/>
    <mergeCell ref="A1439:A1444"/>
    <mergeCell ref="A971:A976"/>
    <mergeCell ref="B971:B976"/>
    <mergeCell ref="A977:A982"/>
    <mergeCell ref="B977:B982"/>
    <mergeCell ref="A985:A990"/>
    <mergeCell ref="A1182:A1187"/>
    <mergeCell ref="B1182:B1187"/>
    <mergeCell ref="A1188:A1193"/>
    <mergeCell ref="B1188:B1193"/>
    <mergeCell ref="A1135:I1135"/>
    <mergeCell ref="A1140:A1145"/>
    <mergeCell ref="B1140:B1145"/>
    <mergeCell ref="A1146:A1151"/>
    <mergeCell ref="B1146:B1151"/>
    <mergeCell ref="A1152:A1157"/>
    <mergeCell ref="B1152:B1157"/>
    <mergeCell ref="A1524:A1532"/>
    <mergeCell ref="B1524:B1532"/>
    <mergeCell ref="A1533:A1541"/>
    <mergeCell ref="B1533:B1541"/>
    <mergeCell ref="A1445:A1450"/>
    <mergeCell ref="B1445:B1450"/>
    <mergeCell ref="A1305:I1305"/>
    <mergeCell ref="A1310:A1332"/>
    <mergeCell ref="B1310:B1332"/>
    <mergeCell ref="A1333:A1341"/>
    <mergeCell ref="B1333:B1341"/>
    <mergeCell ref="A1342:A1358"/>
    <mergeCell ref="B1342:B1358"/>
    <mergeCell ref="A1359:A1367"/>
    <mergeCell ref="B1359:B1367"/>
    <mergeCell ref="H1310:H1332"/>
    <mergeCell ref="H1342:H1358"/>
    <mergeCell ref="H1368:H1376"/>
    <mergeCell ref="A1368:A1376"/>
    <mergeCell ref="B1368:B1376"/>
    <mergeCell ref="A1399:A1407"/>
    <mergeCell ref="B1399:B1407"/>
    <mergeCell ref="A1411:A1419"/>
    <mergeCell ref="B1411:B1419"/>
    <mergeCell ref="A1636:A1644"/>
    <mergeCell ref="B1636:B1644"/>
    <mergeCell ref="A1604:I1604"/>
    <mergeCell ref="A1609:A1617"/>
    <mergeCell ref="B1609:B1617"/>
    <mergeCell ref="A1618:A1626"/>
    <mergeCell ref="B1618:B1626"/>
    <mergeCell ref="A1627:A1635"/>
    <mergeCell ref="B1627:B1635"/>
    <mergeCell ref="A1266:A1271"/>
    <mergeCell ref="B1266:B1271"/>
    <mergeCell ref="A1272:A1277"/>
    <mergeCell ref="B1272:B1277"/>
    <mergeCell ref="A1280:A1285"/>
    <mergeCell ref="B1280:B1285"/>
    <mergeCell ref="A1286:A1291"/>
    <mergeCell ref="B1286:B1291"/>
    <mergeCell ref="A1292:A1297"/>
    <mergeCell ref="B1292:B1297"/>
    <mergeCell ref="A1379:A1387"/>
    <mergeCell ref="B1379:B1387"/>
    <mergeCell ref="A1388:A1396"/>
    <mergeCell ref="B1388:B1396"/>
    <mergeCell ref="A1491:I1491"/>
    <mergeCell ref="B1496:B1505"/>
    <mergeCell ref="A1506:A1514"/>
    <mergeCell ref="B1506:B1514"/>
    <mergeCell ref="A1515:A1523"/>
    <mergeCell ref="B1515:B1523"/>
    <mergeCell ref="A1496:A1505"/>
    <mergeCell ref="B1439:B1444"/>
    <mergeCell ref="A1459:A1464"/>
    <mergeCell ref="B1459:B1464"/>
    <mergeCell ref="A1465:A1470"/>
    <mergeCell ref="B1465:B1470"/>
    <mergeCell ref="A1471:A1477"/>
    <mergeCell ref="B1471:B1477"/>
    <mergeCell ref="A1480:A1485"/>
    <mergeCell ref="B1480:B1485"/>
    <mergeCell ref="A1451:A1456"/>
    <mergeCell ref="B1451:B1456"/>
    <mergeCell ref="A1420:A1428"/>
    <mergeCell ref="B1420:B1428"/>
    <mergeCell ref="A1590:A1598"/>
    <mergeCell ref="B1590:B1598"/>
    <mergeCell ref="A1542:A1550"/>
    <mergeCell ref="B1542:B1550"/>
    <mergeCell ref="A1551:A1559"/>
    <mergeCell ref="B1551:B1559"/>
    <mergeCell ref="A1560:A1568"/>
    <mergeCell ref="B1560:B1568"/>
    <mergeCell ref="A1569:A1577"/>
    <mergeCell ref="B1569:B1577"/>
    <mergeCell ref="A1578:A1586"/>
    <mergeCell ref="B1578:B1586"/>
    <mergeCell ref="A67:A73"/>
    <mergeCell ref="B67:B73"/>
    <mergeCell ref="A74:A79"/>
    <mergeCell ref="B74:B79"/>
    <mergeCell ref="A80:A85"/>
    <mergeCell ref="B80:B85"/>
    <mergeCell ref="A86:A92"/>
    <mergeCell ref="B86:B92"/>
    <mergeCell ref="A93:A98"/>
    <mergeCell ref="B93:B98"/>
    <mergeCell ref="A99:A105"/>
    <mergeCell ref="B99:B105"/>
    <mergeCell ref="A109:A114"/>
    <mergeCell ref="B109:B114"/>
    <mergeCell ref="A115:A120"/>
    <mergeCell ref="B115:B120"/>
    <mergeCell ref="A121:A126"/>
    <mergeCell ref="B121:B126"/>
    <mergeCell ref="A127:A132"/>
    <mergeCell ref="B127:B132"/>
    <mergeCell ref="A133:A138"/>
    <mergeCell ref="B133:B138"/>
    <mergeCell ref="A139:A144"/>
    <mergeCell ref="B139:B144"/>
    <mergeCell ref="A145:A150"/>
    <mergeCell ref="B145:B150"/>
    <mergeCell ref="A151:A156"/>
    <mergeCell ref="B151:B156"/>
    <mergeCell ref="A157:A162"/>
    <mergeCell ref="B157:B162"/>
    <mergeCell ref="A163:A168"/>
    <mergeCell ref="B163:B168"/>
    <mergeCell ref="A172:A178"/>
    <mergeCell ref="B172:B178"/>
    <mergeCell ref="A179:A185"/>
    <mergeCell ref="B179:B185"/>
    <mergeCell ref="A186:A192"/>
    <mergeCell ref="B186:B192"/>
    <mergeCell ref="A193:A198"/>
    <mergeCell ref="B193:B198"/>
    <mergeCell ref="A199:A204"/>
    <mergeCell ref="B199:B204"/>
    <mergeCell ref="A205:A211"/>
    <mergeCell ref="B205:B211"/>
    <mergeCell ref="A212:A217"/>
    <mergeCell ref="B212:B217"/>
    <mergeCell ref="A218:A223"/>
    <mergeCell ref="B218:B223"/>
    <mergeCell ref="A224:A229"/>
    <mergeCell ref="B224:B229"/>
    <mergeCell ref="A230:A235"/>
    <mergeCell ref="B230:B235"/>
    <mergeCell ref="A236:A241"/>
    <mergeCell ref="B236:B241"/>
    <mergeCell ref="A259:A265"/>
    <mergeCell ref="B259:B265"/>
    <mergeCell ref="A266:A271"/>
    <mergeCell ref="B266:B271"/>
    <mergeCell ref="A272:A277"/>
    <mergeCell ref="B272:B277"/>
    <mergeCell ref="B250:B255"/>
    <mergeCell ref="A278:A283"/>
    <mergeCell ref="B278:B283"/>
    <mergeCell ref="A284:A289"/>
    <mergeCell ref="B284:B289"/>
    <mergeCell ref="A314:A320"/>
    <mergeCell ref="B314:B320"/>
    <mergeCell ref="A321:A326"/>
    <mergeCell ref="B321:B326"/>
    <mergeCell ref="A330:A336"/>
    <mergeCell ref="B330:B336"/>
    <mergeCell ref="A381:A386"/>
    <mergeCell ref="B381:B386"/>
    <mergeCell ref="A389:A394"/>
    <mergeCell ref="B389:B394"/>
    <mergeCell ref="A349:A355"/>
    <mergeCell ref="B349:B355"/>
    <mergeCell ref="A356:A361"/>
    <mergeCell ref="B356:B361"/>
    <mergeCell ref="A362:A368"/>
    <mergeCell ref="B362:B368"/>
    <mergeCell ref="A369:A374"/>
    <mergeCell ref="B369:B374"/>
    <mergeCell ref="A375:A380"/>
    <mergeCell ref="B375:B380"/>
    <mergeCell ref="A415:A420"/>
    <mergeCell ref="B415:B420"/>
    <mergeCell ref="A421:A426"/>
    <mergeCell ref="B421:B426"/>
    <mergeCell ref="A444:A449"/>
    <mergeCell ref="B444:B449"/>
    <mergeCell ref="A450:A455"/>
    <mergeCell ref="B450:B455"/>
    <mergeCell ref="A456:A461"/>
    <mergeCell ref="B456:B461"/>
    <mergeCell ref="A464:A470"/>
    <mergeCell ref="B464:B470"/>
    <mergeCell ref="A471:A476"/>
    <mergeCell ref="B471:B476"/>
    <mergeCell ref="A477:A482"/>
    <mergeCell ref="B477:B482"/>
    <mergeCell ref="A483:A489"/>
    <mergeCell ref="B483:B489"/>
    <mergeCell ref="A514:A519"/>
    <mergeCell ref="B514:B519"/>
    <mergeCell ref="A490:A495"/>
    <mergeCell ref="B490:B495"/>
    <mergeCell ref="A496:A501"/>
    <mergeCell ref="B496:B501"/>
    <mergeCell ref="A502:A507"/>
    <mergeCell ref="B502:B507"/>
    <mergeCell ref="A508:A513"/>
    <mergeCell ref="A520:A525"/>
    <mergeCell ref="B520:B525"/>
    <mergeCell ref="A526:A531"/>
    <mergeCell ref="B526:B531"/>
    <mergeCell ref="A532:A537"/>
    <mergeCell ref="B532:B537"/>
    <mergeCell ref="A538:A543"/>
    <mergeCell ref="B538:B543"/>
    <mergeCell ref="A544:A549"/>
    <mergeCell ref="B544:B549"/>
    <mergeCell ref="A610:A615"/>
    <mergeCell ref="B610:B615"/>
    <mergeCell ref="A616:A621"/>
    <mergeCell ref="B616:B621"/>
    <mergeCell ref="A625:A630"/>
    <mergeCell ref="B625:B630"/>
    <mergeCell ref="A631:A636"/>
    <mergeCell ref="B631:B636"/>
    <mergeCell ref="A580:A585"/>
    <mergeCell ref="B580:B585"/>
    <mergeCell ref="A586:A591"/>
    <mergeCell ref="B586:B591"/>
    <mergeCell ref="A592:A597"/>
    <mergeCell ref="B592:B597"/>
    <mergeCell ref="A598:A603"/>
    <mergeCell ref="B598:B603"/>
    <mergeCell ref="A604:A609"/>
    <mergeCell ref="B604:B609"/>
    <mergeCell ref="A690:A695"/>
    <mergeCell ref="B690:B695"/>
    <mergeCell ref="B407:B412"/>
    <mergeCell ref="A407:A412"/>
    <mergeCell ref="B401:B406"/>
    <mergeCell ref="A401:A406"/>
    <mergeCell ref="B395:B400"/>
    <mergeCell ref="A395:A400"/>
    <mergeCell ref="A655:A660"/>
    <mergeCell ref="B655:B660"/>
    <mergeCell ref="A661:A666"/>
    <mergeCell ref="B661:B666"/>
    <mergeCell ref="A670:A675"/>
    <mergeCell ref="B670:B675"/>
    <mergeCell ref="A676:A682"/>
    <mergeCell ref="B676:B682"/>
    <mergeCell ref="A684:A689"/>
    <mergeCell ref="B684:B689"/>
    <mergeCell ref="A637:A642"/>
    <mergeCell ref="B637:B642"/>
    <mergeCell ref="A643:A648"/>
    <mergeCell ref="B643:B648"/>
    <mergeCell ref="A649:A654"/>
    <mergeCell ref="B649:B654"/>
  </mergeCells>
  <phoneticPr fontId="17"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heetViews>
  <sheetFormatPr defaultRowHeight="14.4" x14ac:dyDescent="0.3"/>
  <cols>
    <col min="1" max="1" width="10.6640625" customWidth="1"/>
    <col min="2" max="2" width="53.33203125" customWidth="1"/>
  </cols>
  <sheetData>
    <row r="1" spans="1:2" ht="15" thickBot="1" x14ac:dyDescent="0.35">
      <c r="B1" t="s">
        <v>559</v>
      </c>
    </row>
    <row r="2" spans="1:2" ht="31.8" thickBot="1" x14ac:dyDescent="0.35">
      <c r="A2" s="80" t="s">
        <v>560</v>
      </c>
      <c r="B2" s="81" t="s">
        <v>561</v>
      </c>
    </row>
    <row r="3" spans="1:2" ht="15.6" x14ac:dyDescent="0.3">
      <c r="A3" s="82">
        <v>0</v>
      </c>
      <c r="B3" s="83" t="s">
        <v>562</v>
      </c>
    </row>
    <row r="4" spans="1:2" ht="15.6" x14ac:dyDescent="0.3">
      <c r="A4" s="84">
        <v>1</v>
      </c>
      <c r="B4" s="85" t="s">
        <v>563</v>
      </c>
    </row>
    <row r="5" spans="1:2" ht="15.6" x14ac:dyDescent="0.3">
      <c r="A5" s="84">
        <v>2</v>
      </c>
      <c r="B5" s="85" t="s">
        <v>564</v>
      </c>
    </row>
    <row r="6" spans="1:2" ht="15.6" x14ac:dyDescent="0.3">
      <c r="A6" s="84">
        <v>3</v>
      </c>
      <c r="B6" s="85" t="s">
        <v>565</v>
      </c>
    </row>
    <row r="7" spans="1:2" ht="15.6" x14ac:dyDescent="0.3">
      <c r="A7" s="84">
        <v>4</v>
      </c>
      <c r="B7" s="85" t="s">
        <v>566</v>
      </c>
    </row>
    <row r="8" spans="1:2" ht="15.6" x14ac:dyDescent="0.3">
      <c r="A8" s="84">
        <v>5</v>
      </c>
      <c r="B8" s="85" t="s">
        <v>567</v>
      </c>
    </row>
    <row r="9" spans="1:2" ht="15.6" x14ac:dyDescent="0.3">
      <c r="A9" s="84">
        <v>6</v>
      </c>
      <c r="B9" s="85" t="s">
        <v>568</v>
      </c>
    </row>
    <row r="10" spans="1:2" ht="15.6" x14ac:dyDescent="0.3">
      <c r="A10" s="84">
        <v>7</v>
      </c>
      <c r="B10" s="85" t="s">
        <v>569</v>
      </c>
    </row>
    <row r="11" spans="1:2" ht="15.6" x14ac:dyDescent="0.3">
      <c r="A11" s="84">
        <v>8</v>
      </c>
      <c r="B11" s="85" t="s">
        <v>570</v>
      </c>
    </row>
    <row r="12" spans="1:2" ht="15.6" x14ac:dyDescent="0.3">
      <c r="A12" s="84">
        <v>9</v>
      </c>
      <c r="B12" s="85" t="s">
        <v>571</v>
      </c>
    </row>
    <row r="13" spans="1:2" ht="15.6" x14ac:dyDescent="0.3">
      <c r="A13" s="84">
        <v>10</v>
      </c>
      <c r="B13" s="85" t="s">
        <v>572</v>
      </c>
    </row>
    <row r="14" spans="1:2" ht="15.6" x14ac:dyDescent="0.3">
      <c r="A14" s="84">
        <v>11</v>
      </c>
      <c r="B14" s="85" t="s">
        <v>573</v>
      </c>
    </row>
    <row r="15" spans="1:2" ht="15.6" x14ac:dyDescent="0.3">
      <c r="A15" s="84">
        <v>12</v>
      </c>
      <c r="B15" s="85" t="s">
        <v>574</v>
      </c>
    </row>
    <row r="16" spans="1:2" ht="15.6" x14ac:dyDescent="0.3">
      <c r="A16" s="84">
        <v>13</v>
      </c>
      <c r="B16" s="85" t="s">
        <v>575</v>
      </c>
    </row>
    <row r="17" spans="1:2" ht="15.6" x14ac:dyDescent="0.3">
      <c r="A17" s="84">
        <v>14</v>
      </c>
      <c r="B17" s="85" t="s">
        <v>576</v>
      </c>
    </row>
    <row r="18" spans="1:2" ht="15.6" x14ac:dyDescent="0.3">
      <c r="A18" s="84">
        <v>15</v>
      </c>
      <c r="B18" s="85" t="s">
        <v>577</v>
      </c>
    </row>
    <row r="19" spans="1:2" ht="15.6" x14ac:dyDescent="0.3">
      <c r="A19" s="84">
        <v>16</v>
      </c>
      <c r="B19" s="85" t="s">
        <v>660</v>
      </c>
    </row>
    <row r="20" spans="1:2" ht="15.6" x14ac:dyDescent="0.3">
      <c r="A20" s="84">
        <v>17</v>
      </c>
      <c r="B20" s="85" t="s">
        <v>578</v>
      </c>
    </row>
    <row r="21" spans="1:2" ht="15.6" x14ac:dyDescent="0.3">
      <c r="A21" s="84">
        <v>18</v>
      </c>
      <c r="B21" s="85" t="s">
        <v>579</v>
      </c>
    </row>
    <row r="22" spans="1:2" ht="15.6" x14ac:dyDescent="0.3">
      <c r="A22" s="84">
        <v>19</v>
      </c>
      <c r="B22" s="85" t="s">
        <v>637</v>
      </c>
    </row>
    <row r="23" spans="1:2" ht="16.2" thickBot="1" x14ac:dyDescent="0.35">
      <c r="A23" s="86">
        <v>20</v>
      </c>
      <c r="B23" s="87" t="s">
        <v>638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2024-08-09T10:07:28Z</cp:lastPrinted>
  <dcterms:created xsi:type="dcterms:W3CDTF">2023-03-30T07:13:31Z</dcterms:created>
  <dcterms:modified xsi:type="dcterms:W3CDTF">2024-08-13T06:05:50Z</dcterms:modified>
</cp:coreProperties>
</file>