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4-12-27 medžiaga\"/>
    </mc:Choice>
  </mc:AlternateContent>
  <xr:revisionPtr revIDLastSave="0" documentId="8_{228BE953-7336-468C-A521-1F3E089D137D}"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4" i="13" l="1"/>
  <c r="D394" i="13"/>
  <c r="C394" i="13"/>
  <c r="E391" i="13"/>
  <c r="D391" i="13"/>
  <c r="D376" i="13" s="1"/>
  <c r="D397" i="13" s="1"/>
  <c r="C391" i="13"/>
  <c r="E381" i="13"/>
  <c r="E376" i="13" s="1"/>
  <c r="D381" i="13"/>
  <c r="C381" i="13"/>
  <c r="E378" i="13"/>
  <c r="D378" i="13"/>
  <c r="C378" i="13"/>
  <c r="C376" i="13"/>
  <c r="C397" i="13" s="1"/>
  <c r="E397" i="13" l="1"/>
  <c r="C1619" i="11"/>
  <c r="C1607" i="11"/>
  <c r="C1598" i="11"/>
  <c r="C1589" i="11"/>
  <c r="C1580" i="11"/>
  <c r="C1571" i="11"/>
  <c r="C1562" i="11"/>
  <c r="C1553" i="11"/>
  <c r="C1544" i="11"/>
  <c r="C1535" i="11"/>
  <c r="C1526" i="11"/>
  <c r="J1524" i="11"/>
  <c r="J1523" i="11"/>
  <c r="J1522" i="11"/>
  <c r="J1521" i="11"/>
  <c r="J1520" i="11"/>
  <c r="J1519" i="11"/>
  <c r="J1518" i="11"/>
  <c r="J1517" i="11"/>
  <c r="J1526" i="11" l="1"/>
  <c r="C1622" i="11"/>
  <c r="C1621" i="11"/>
  <c r="E705" i="11"/>
  <c r="D705" i="11"/>
  <c r="C705" i="11"/>
  <c r="J704" i="11"/>
  <c r="J703" i="11"/>
  <c r="E696" i="11"/>
  <c r="D696" i="11"/>
  <c r="C696" i="11"/>
  <c r="E695" i="11"/>
  <c r="D695" i="11"/>
  <c r="C695" i="11"/>
  <c r="E694" i="11"/>
  <c r="D694" i="11"/>
  <c r="C694" i="11"/>
  <c r="E693" i="11"/>
  <c r="D693" i="11"/>
  <c r="C693" i="11"/>
  <c r="E692" i="11"/>
  <c r="D692" i="11"/>
  <c r="C692" i="11"/>
  <c r="C697" i="11" s="1"/>
  <c r="E682" i="11"/>
  <c r="D682" i="11"/>
  <c r="C682" i="11"/>
  <c r="E675" i="11"/>
  <c r="D675" i="11"/>
  <c r="C675" i="11"/>
  <c r="E669" i="11"/>
  <c r="D669" i="11"/>
  <c r="C669" i="11"/>
  <c r="E663" i="11"/>
  <c r="D663" i="11"/>
  <c r="C663" i="11"/>
  <c r="E657" i="11"/>
  <c r="D657" i="11"/>
  <c r="C657" i="11"/>
  <c r="E650" i="11"/>
  <c r="D650" i="11"/>
  <c r="C650" i="11"/>
  <c r="E649" i="11"/>
  <c r="D649" i="11"/>
  <c r="C649" i="11"/>
  <c r="E648" i="11"/>
  <c r="D648" i="11"/>
  <c r="C648" i="11"/>
  <c r="E647" i="11"/>
  <c r="D647" i="11"/>
  <c r="C647" i="11"/>
  <c r="C646" i="11"/>
  <c r="E645" i="11"/>
  <c r="D645" i="11"/>
  <c r="C645" i="11"/>
  <c r="E641" i="11"/>
  <c r="D641" i="11"/>
  <c r="C641" i="11"/>
  <c r="E635" i="11"/>
  <c r="D635" i="11"/>
  <c r="C635" i="11"/>
  <c r="E629" i="11"/>
  <c r="D629" i="11"/>
  <c r="C629" i="11"/>
  <c r="E623" i="11"/>
  <c r="D623" i="11"/>
  <c r="C623" i="11"/>
  <c r="E617" i="11"/>
  <c r="D617" i="11"/>
  <c r="C617" i="11"/>
  <c r="E611" i="11"/>
  <c r="D611" i="11"/>
  <c r="C611" i="11"/>
  <c r="E605" i="11"/>
  <c r="D605" i="11"/>
  <c r="C605" i="11"/>
  <c r="E599" i="11"/>
  <c r="D599" i="11"/>
  <c r="C599" i="11"/>
  <c r="E592" i="11"/>
  <c r="D592" i="11"/>
  <c r="C592" i="11"/>
  <c r="E591" i="11"/>
  <c r="D591" i="11"/>
  <c r="C591" i="11"/>
  <c r="E590" i="11"/>
  <c r="D590" i="11"/>
  <c r="C590" i="11"/>
  <c r="E589" i="11"/>
  <c r="D589" i="11"/>
  <c r="C589" i="11"/>
  <c r="E588" i="11"/>
  <c r="D588" i="11"/>
  <c r="C588" i="11"/>
  <c r="E578" i="11"/>
  <c r="D578" i="11"/>
  <c r="C578" i="11"/>
  <c r="E572" i="11"/>
  <c r="D572" i="11"/>
  <c r="C571" i="11"/>
  <c r="C570" i="11"/>
  <c r="C569" i="11"/>
  <c r="C568" i="11"/>
  <c r="C567" i="11"/>
  <c r="E527" i="11"/>
  <c r="D527" i="11"/>
  <c r="C527" i="11"/>
  <c r="E521" i="11"/>
  <c r="D521" i="11"/>
  <c r="C521" i="11"/>
  <c r="E515" i="11"/>
  <c r="D515" i="11"/>
  <c r="C515" i="11"/>
  <c r="E509" i="11"/>
  <c r="D509" i="11"/>
  <c r="C509" i="11"/>
  <c r="E503" i="11"/>
  <c r="D503" i="11"/>
  <c r="C503" i="11"/>
  <c r="E496" i="11"/>
  <c r="D496" i="11"/>
  <c r="C496" i="11"/>
  <c r="E490" i="11"/>
  <c r="D490" i="11"/>
  <c r="C490" i="11"/>
  <c r="C483" i="11"/>
  <c r="E482" i="11"/>
  <c r="D482" i="11"/>
  <c r="C482" i="11"/>
  <c r="E481" i="11"/>
  <c r="D481" i="11"/>
  <c r="C481" i="11"/>
  <c r="E480" i="11"/>
  <c r="D480" i="11"/>
  <c r="C480" i="11"/>
  <c r="E479" i="11"/>
  <c r="D479" i="11"/>
  <c r="C479" i="11"/>
  <c r="E478" i="11"/>
  <c r="E484" i="11" s="1"/>
  <c r="D478" i="11"/>
  <c r="D484" i="11" s="1"/>
  <c r="C478" i="11"/>
  <c r="E469" i="11"/>
  <c r="D469" i="11"/>
  <c r="C469" i="11"/>
  <c r="E462" i="11"/>
  <c r="D462" i="11"/>
  <c r="C462" i="11"/>
  <c r="E461" i="11"/>
  <c r="D461" i="11"/>
  <c r="C461" i="11"/>
  <c r="E460" i="11"/>
  <c r="D460" i="11"/>
  <c r="C460" i="11"/>
  <c r="E459" i="11"/>
  <c r="D459" i="11"/>
  <c r="C459" i="11"/>
  <c r="E458" i="11"/>
  <c r="D458" i="11"/>
  <c r="C458" i="11"/>
  <c r="E455" i="11"/>
  <c r="D455" i="11"/>
  <c r="C455" i="11"/>
  <c r="E448" i="11"/>
  <c r="D448" i="11"/>
  <c r="C448" i="11"/>
  <c r="E447" i="11"/>
  <c r="D447" i="11"/>
  <c r="D449" i="11" s="1"/>
  <c r="C447" i="11"/>
  <c r="E446" i="11"/>
  <c r="D446" i="11"/>
  <c r="C446" i="11"/>
  <c r="E445" i="11"/>
  <c r="D445" i="11"/>
  <c r="C445" i="11"/>
  <c r="E444" i="11"/>
  <c r="D444" i="11"/>
  <c r="C444" i="11"/>
  <c r="E440" i="11"/>
  <c r="D440" i="11"/>
  <c r="C440" i="11"/>
  <c r="E433" i="11"/>
  <c r="D433" i="11"/>
  <c r="C433" i="11"/>
  <c r="E432" i="11"/>
  <c r="D432" i="11"/>
  <c r="C432" i="11"/>
  <c r="E431" i="11"/>
  <c r="D431" i="11"/>
  <c r="C431" i="11"/>
  <c r="E430" i="11"/>
  <c r="D430" i="11"/>
  <c r="C430" i="11"/>
  <c r="E429" i="11"/>
  <c r="D429" i="11"/>
  <c r="C429" i="11"/>
  <c r="C434" i="11" s="1"/>
  <c r="E426" i="11"/>
  <c r="D426" i="11"/>
  <c r="C426" i="11"/>
  <c r="E420" i="11"/>
  <c r="D420" i="11"/>
  <c r="C420" i="11"/>
  <c r="E414" i="11"/>
  <c r="D414" i="11"/>
  <c r="C414" i="11"/>
  <c r="E407" i="11"/>
  <c r="D407" i="11"/>
  <c r="C407" i="11"/>
  <c r="E406" i="11"/>
  <c r="D406" i="11"/>
  <c r="C406" i="11"/>
  <c r="E405" i="11"/>
  <c r="D405" i="11"/>
  <c r="C405" i="11"/>
  <c r="E404" i="11"/>
  <c r="D404" i="11"/>
  <c r="C404" i="11"/>
  <c r="E403" i="11"/>
  <c r="D403" i="11"/>
  <c r="D408" i="11" s="1"/>
  <c r="C403" i="11"/>
  <c r="E394" i="11"/>
  <c r="D394" i="11"/>
  <c r="C394" i="11"/>
  <c r="E388" i="11"/>
  <c r="D388" i="11"/>
  <c r="C388" i="11"/>
  <c r="E382" i="11"/>
  <c r="D382" i="11"/>
  <c r="C382" i="11"/>
  <c r="E375" i="11"/>
  <c r="D375" i="11"/>
  <c r="C375" i="11"/>
  <c r="E369" i="11"/>
  <c r="D369" i="11"/>
  <c r="C369" i="11"/>
  <c r="E362" i="11"/>
  <c r="D362" i="11"/>
  <c r="C362" i="11"/>
  <c r="E356" i="11"/>
  <c r="D356" i="11"/>
  <c r="C356" i="11"/>
  <c r="E349" i="11"/>
  <c r="D349" i="11"/>
  <c r="C349" i="11"/>
  <c r="E348" i="11"/>
  <c r="D348" i="11"/>
  <c r="C348" i="11"/>
  <c r="E347" i="11"/>
  <c r="D347" i="11"/>
  <c r="D350" i="11" s="1"/>
  <c r="C347" i="11"/>
  <c r="E346" i="11"/>
  <c r="D346" i="11"/>
  <c r="C346" i="11"/>
  <c r="E345" i="11"/>
  <c r="D345" i="11"/>
  <c r="C345" i="11"/>
  <c r="E344" i="11"/>
  <c r="D344" i="11"/>
  <c r="C344" i="11"/>
  <c r="C350" i="11" s="1"/>
  <c r="E340" i="11"/>
  <c r="D340" i="11"/>
  <c r="C340" i="11"/>
  <c r="E334" i="11"/>
  <c r="D334" i="11"/>
  <c r="C334" i="11"/>
  <c r="E327" i="11"/>
  <c r="D327" i="11"/>
  <c r="C327" i="11"/>
  <c r="E321" i="11"/>
  <c r="D321" i="11"/>
  <c r="C321" i="11"/>
  <c r="E315" i="11"/>
  <c r="D315" i="11"/>
  <c r="C315" i="11"/>
  <c r="E309" i="11"/>
  <c r="D309" i="11"/>
  <c r="C309" i="11"/>
  <c r="E303" i="11"/>
  <c r="D303" i="11"/>
  <c r="C303" i="11"/>
  <c r="E297" i="11"/>
  <c r="D297" i="11"/>
  <c r="C297" i="11"/>
  <c r="E291" i="11"/>
  <c r="D291" i="11"/>
  <c r="C291" i="11"/>
  <c r="E285" i="11"/>
  <c r="D285" i="11"/>
  <c r="C285" i="11"/>
  <c r="C278" i="11"/>
  <c r="E277" i="11"/>
  <c r="D277" i="11"/>
  <c r="C277" i="11"/>
  <c r="E276" i="11"/>
  <c r="D276" i="11"/>
  <c r="C276" i="11"/>
  <c r="E275" i="11"/>
  <c r="D275" i="11"/>
  <c r="C275" i="11"/>
  <c r="E274" i="11"/>
  <c r="D274" i="11"/>
  <c r="C274" i="11"/>
  <c r="E273" i="11"/>
  <c r="D273" i="11"/>
  <c r="C273" i="11"/>
  <c r="C279" i="11" s="1"/>
  <c r="E269" i="11"/>
  <c r="D269" i="11"/>
  <c r="C269" i="11"/>
  <c r="E263" i="11"/>
  <c r="D263" i="11"/>
  <c r="C263" i="11"/>
  <c r="E256" i="11"/>
  <c r="D256" i="11"/>
  <c r="C256" i="11"/>
  <c r="E255" i="11"/>
  <c r="D255" i="11"/>
  <c r="C255" i="11"/>
  <c r="E254" i="11"/>
  <c r="E257" i="11" s="1"/>
  <c r="D254" i="11"/>
  <c r="C254" i="11"/>
  <c r="E253" i="11"/>
  <c r="D253" i="11"/>
  <c r="C253" i="11"/>
  <c r="E252" i="11"/>
  <c r="D252" i="11"/>
  <c r="C252" i="11"/>
  <c r="E219" i="11"/>
  <c r="D219" i="11"/>
  <c r="C219" i="11"/>
  <c r="E213" i="11"/>
  <c r="D213" i="11"/>
  <c r="C213" i="11"/>
  <c r="E206" i="11"/>
  <c r="D206" i="11"/>
  <c r="C206" i="11"/>
  <c r="E200" i="11"/>
  <c r="D200" i="11"/>
  <c r="C200" i="11"/>
  <c r="E193" i="11"/>
  <c r="D193" i="11"/>
  <c r="C193" i="11"/>
  <c r="E192" i="11"/>
  <c r="D192" i="11"/>
  <c r="C192" i="11"/>
  <c r="E191" i="11"/>
  <c r="E194" i="11" s="1"/>
  <c r="D191" i="11"/>
  <c r="C191" i="11"/>
  <c r="E190" i="11"/>
  <c r="D190" i="11"/>
  <c r="C190" i="11"/>
  <c r="E189" i="11"/>
  <c r="D189" i="11"/>
  <c r="C189" i="11"/>
  <c r="E188" i="11"/>
  <c r="D188" i="11"/>
  <c r="C188" i="11"/>
  <c r="E187" i="11"/>
  <c r="D187" i="11"/>
  <c r="C187" i="11"/>
  <c r="E179" i="11"/>
  <c r="E180" i="11" s="1"/>
  <c r="D179" i="11"/>
  <c r="C179" i="11"/>
  <c r="E178" i="11"/>
  <c r="D178" i="11"/>
  <c r="C178" i="11"/>
  <c r="E177" i="11"/>
  <c r="D177" i="11"/>
  <c r="C177" i="11"/>
  <c r="E176" i="11"/>
  <c r="D176" i="11"/>
  <c r="C176" i="11"/>
  <c r="E175" i="11"/>
  <c r="D175" i="11"/>
  <c r="C175" i="11"/>
  <c r="E174" i="11"/>
  <c r="D174" i="11"/>
  <c r="C174" i="11"/>
  <c r="E170" i="11"/>
  <c r="D170" i="11"/>
  <c r="C170" i="11"/>
  <c r="E164" i="11"/>
  <c r="D164" i="11"/>
  <c r="C164" i="11"/>
  <c r="E158" i="11"/>
  <c r="D158" i="11"/>
  <c r="C158" i="11"/>
  <c r="E151" i="11"/>
  <c r="D151" i="11"/>
  <c r="C151" i="11"/>
  <c r="E145" i="11"/>
  <c r="D145" i="11"/>
  <c r="C145" i="11"/>
  <c r="C138" i="11"/>
  <c r="E137" i="11"/>
  <c r="D137" i="11"/>
  <c r="C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C111" i="11"/>
  <c r="E110" i="11"/>
  <c r="D110" i="11"/>
  <c r="C110" i="11"/>
  <c r="E109" i="11"/>
  <c r="E114" i="11" s="1"/>
  <c r="D109" i="11"/>
  <c r="C109" i="11"/>
  <c r="E105" i="11"/>
  <c r="D105" i="11"/>
  <c r="C105" i="11"/>
  <c r="E98" i="11"/>
  <c r="D98" i="11"/>
  <c r="C98" i="11"/>
  <c r="E91" i="11"/>
  <c r="D91" i="11"/>
  <c r="C91" i="11"/>
  <c r="E90" i="11"/>
  <c r="D90" i="11"/>
  <c r="C90" i="11"/>
  <c r="E89" i="11"/>
  <c r="D89" i="11"/>
  <c r="C89" i="11"/>
  <c r="E88" i="11"/>
  <c r="D88" i="11"/>
  <c r="C88" i="11"/>
  <c r="E87" i="11"/>
  <c r="D87" i="11"/>
  <c r="C87" i="11"/>
  <c r="E86" i="11"/>
  <c r="E92" i="11" s="1"/>
  <c r="D86" i="11"/>
  <c r="D92" i="11" s="1"/>
  <c r="C86" i="11"/>
  <c r="C92" i="11" s="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E54" i="11"/>
  <c r="E60" i="11" s="1"/>
  <c r="D54" i="11"/>
  <c r="C54" i="11"/>
  <c r="C236" i="13"/>
  <c r="C408" i="11" l="1"/>
  <c r="L700" i="11"/>
  <c r="D194" i="11"/>
  <c r="E593" i="11"/>
  <c r="E697" i="11"/>
  <c r="D279" i="11"/>
  <c r="J701" i="11"/>
  <c r="E350" i="11"/>
  <c r="C593" i="11"/>
  <c r="J699" i="11"/>
  <c r="K700" i="11"/>
  <c r="E434" i="11"/>
  <c r="K701" i="11"/>
  <c r="C139" i="11"/>
  <c r="L702" i="11"/>
  <c r="C572" i="11"/>
  <c r="D593" i="11"/>
  <c r="D697" i="11"/>
  <c r="D651" i="11"/>
  <c r="L699" i="11"/>
  <c r="C114" i="11"/>
  <c r="L701" i="11"/>
  <c r="K702" i="11"/>
  <c r="C180" i="11"/>
  <c r="C721" i="11" s="1"/>
  <c r="C720" i="11" s="1"/>
  <c r="C257" i="11"/>
  <c r="E408" i="11"/>
  <c r="E279" i="11"/>
  <c r="E721" i="11" s="1"/>
  <c r="E720" i="11" s="1"/>
  <c r="C194" i="11"/>
  <c r="D139" i="11"/>
  <c r="C60" i="11"/>
  <c r="D114" i="11"/>
  <c r="D180" i="11"/>
  <c r="D257" i="11"/>
  <c r="E449" i="11"/>
  <c r="C463" i="11"/>
  <c r="C651" i="11"/>
  <c r="K699" i="11"/>
  <c r="K705" i="11" s="1"/>
  <c r="E463" i="11"/>
  <c r="E651" i="11"/>
  <c r="J700" i="11"/>
  <c r="C449" i="11"/>
  <c r="J702" i="11"/>
  <c r="E139" i="11"/>
  <c r="K698" i="11"/>
  <c r="D434" i="11"/>
  <c r="D463" i="11"/>
  <c r="C484" i="11"/>
  <c r="J698" i="11"/>
  <c r="D60" i="11"/>
  <c r="D721" i="11" s="1"/>
  <c r="D720" i="11" s="1"/>
  <c r="L698" i="11"/>
  <c r="L705" i="11" s="1"/>
  <c r="J705" i="11" l="1"/>
  <c r="J1150" i="11"/>
  <c r="C1074" i="11"/>
  <c r="C293" i="13" l="1"/>
  <c r="C43" i="11" l="1"/>
  <c r="J12" i="11" s="1"/>
  <c r="J1268" i="11" l="1"/>
  <c r="C1174" i="11"/>
  <c r="J1448" i="11"/>
  <c r="C1407" i="11"/>
  <c r="E112" i="13"/>
  <c r="D112" i="13"/>
  <c r="C112" i="13"/>
  <c r="E109" i="13"/>
  <c r="D109" i="13"/>
  <c r="E99" i="13"/>
  <c r="D99" i="13"/>
  <c r="C99" i="13"/>
  <c r="E96" i="13"/>
  <c r="E94" i="13" s="1"/>
  <c r="E115" i="13" s="1"/>
  <c r="D96" i="13"/>
  <c r="C96" i="13"/>
  <c r="E799" i="11"/>
  <c r="D799" i="11"/>
  <c r="C799" i="11"/>
  <c r="E794" i="11"/>
  <c r="D794" i="11"/>
  <c r="C794" i="11"/>
  <c r="E787" i="11"/>
  <c r="D787" i="11"/>
  <c r="C787" i="11"/>
  <c r="E782" i="11"/>
  <c r="D782" i="11"/>
  <c r="C782" i="11"/>
  <c r="E777" i="11"/>
  <c r="D777" i="11"/>
  <c r="C777" i="11"/>
  <c r="D94" i="13" l="1"/>
  <c r="D115" i="13" s="1"/>
  <c r="C94" i="13"/>
  <c r="C115" i="13" s="1"/>
  <c r="C802" i="11"/>
  <c r="C801" i="11" s="1"/>
  <c r="D802" i="11"/>
  <c r="D801" i="11" s="1"/>
  <c r="E802" i="11"/>
  <c r="E801" i="11" s="1"/>
  <c r="E1151" i="11" l="1"/>
  <c r="D1151" i="11"/>
  <c r="C1151" i="11"/>
  <c r="L1149" i="11"/>
  <c r="K1149" i="11"/>
  <c r="J1149" i="11"/>
  <c r="L1148" i="11"/>
  <c r="K1148" i="11"/>
  <c r="J1148" i="11"/>
  <c r="L1147" i="11"/>
  <c r="K1147" i="11"/>
  <c r="J1147" i="11"/>
  <c r="L1146" i="11"/>
  <c r="K1146" i="11"/>
  <c r="J1146" i="11"/>
  <c r="L1145" i="11"/>
  <c r="K1145" i="11"/>
  <c r="J1145" i="11"/>
  <c r="E1144" i="11"/>
  <c r="D1144" i="11"/>
  <c r="C1144" i="11"/>
  <c r="E1138" i="11"/>
  <c r="D1138" i="11"/>
  <c r="C1138" i="11"/>
  <c r="E1132" i="11"/>
  <c r="D1132" i="11"/>
  <c r="C1132" i="11"/>
  <c r="E1124" i="11"/>
  <c r="D1124" i="11"/>
  <c r="C1124" i="11"/>
  <c r="E1118" i="11"/>
  <c r="D1118" i="11"/>
  <c r="C1118" i="11"/>
  <c r="E1112" i="11"/>
  <c r="D1112" i="11"/>
  <c r="C1112" i="11"/>
  <c r="E1106" i="11"/>
  <c r="D1106" i="11"/>
  <c r="C1106" i="11"/>
  <c r="E1100" i="11"/>
  <c r="D1100" i="11"/>
  <c r="C1100" i="11"/>
  <c r="E1094" i="11"/>
  <c r="D1094" i="11"/>
  <c r="C1094" i="11"/>
  <c r="E1086" i="11"/>
  <c r="D1086" i="11"/>
  <c r="C1086" i="11"/>
  <c r="E1080" i="11"/>
  <c r="D1080" i="11"/>
  <c r="C1080" i="11"/>
  <c r="E1074" i="11"/>
  <c r="D1074" i="11"/>
  <c r="E1067" i="11"/>
  <c r="D1067" i="11"/>
  <c r="C1067" i="11"/>
  <c r="E1059" i="11"/>
  <c r="D1059" i="11"/>
  <c r="C1059" i="11"/>
  <c r="E1053" i="11"/>
  <c r="D1053" i="11"/>
  <c r="C1053" i="11"/>
  <c r="E1047" i="11"/>
  <c r="D1047" i="11"/>
  <c r="C1047" i="11"/>
  <c r="E1041" i="11"/>
  <c r="D1041" i="11"/>
  <c r="C1041" i="11"/>
  <c r="E1032" i="11"/>
  <c r="D1032" i="11"/>
  <c r="C1032" i="11"/>
  <c r="E1026" i="11"/>
  <c r="D1026" i="11"/>
  <c r="C1026" i="11"/>
  <c r="E1018" i="11"/>
  <c r="D1018" i="11"/>
  <c r="C1018" i="11"/>
  <c r="E1010" i="11"/>
  <c r="D1010" i="11"/>
  <c r="C1010" i="11"/>
  <c r="E1002" i="11"/>
  <c r="D1002" i="11"/>
  <c r="C1002" i="11"/>
  <c r="E996" i="11"/>
  <c r="D996" i="11"/>
  <c r="C996" i="11"/>
  <c r="E988" i="11"/>
  <c r="D988" i="11"/>
  <c r="C988" i="11"/>
  <c r="J1151" i="11" l="1"/>
  <c r="K1151" i="11"/>
  <c r="C1154" i="11"/>
  <c r="C1153" i="11" s="1"/>
  <c r="L1151" i="11"/>
  <c r="D1154" i="11"/>
  <c r="D1153" i="11" s="1"/>
  <c r="E1154" i="11"/>
  <c r="E1153" i="11" s="1"/>
  <c r="J916" i="11" l="1"/>
  <c r="C41" i="13" l="1"/>
  <c r="C51" i="13"/>
  <c r="K1497" i="11" l="1"/>
  <c r="L1497" i="11"/>
  <c r="J1497" i="11"/>
  <c r="D1498" i="11"/>
  <c r="E1498" i="11"/>
  <c r="C1498" i="11"/>
  <c r="C321" i="13" l="1"/>
  <c r="C25" i="11" l="1"/>
  <c r="D13" i="11"/>
  <c r="E13" i="11"/>
  <c r="C13" i="11"/>
  <c r="C44" i="11" l="1"/>
  <c r="C16" i="11"/>
  <c r="D265" i="13"/>
  <c r="E265" i="13"/>
  <c r="C265" i="13"/>
  <c r="D41" i="13"/>
  <c r="E41" i="13"/>
  <c r="E38" i="13"/>
  <c r="D51" i="13"/>
  <c r="E51" i="13"/>
  <c r="C38" i="13"/>
  <c r="C36" i="13" s="1"/>
  <c r="E36" i="13" l="1"/>
  <c r="C952" i="11"/>
  <c r="D952" i="11"/>
  <c r="E952" i="11"/>
  <c r="K9" i="11" l="1"/>
  <c r="L9" i="11"/>
  <c r="K10" i="11"/>
  <c r="L10" i="11"/>
  <c r="K11" i="11"/>
  <c r="L11" i="11"/>
  <c r="J11" i="11"/>
  <c r="J10" i="11"/>
  <c r="J9" i="11"/>
  <c r="D43" i="11"/>
  <c r="K12" i="11" s="1"/>
  <c r="J917" i="11"/>
  <c r="J13" i="11" l="1"/>
  <c r="K13" i="11"/>
  <c r="C900" i="11"/>
  <c r="C813" i="11"/>
  <c r="D813" i="11"/>
  <c r="E813" i="11"/>
  <c r="C818" i="11"/>
  <c r="D818" i="11"/>
  <c r="E818" i="11"/>
  <c r="C823" i="11"/>
  <c r="D823" i="11"/>
  <c r="E823" i="11"/>
  <c r="C829" i="11"/>
  <c r="D829" i="11"/>
  <c r="E829" i="11"/>
  <c r="C832" i="11"/>
  <c r="D832" i="11"/>
  <c r="E832" i="11"/>
  <c r="C837" i="11"/>
  <c r="D837" i="11"/>
  <c r="E837" i="11"/>
  <c r="C840" i="11"/>
  <c r="D840" i="11"/>
  <c r="E840" i="11"/>
  <c r="C843" i="11"/>
  <c r="D843" i="11"/>
  <c r="E843" i="11"/>
  <c r="C846" i="11"/>
  <c r="D846" i="11"/>
  <c r="E846" i="11"/>
  <c r="C851" i="11"/>
  <c r="D851" i="11"/>
  <c r="E851" i="11"/>
  <c r="C854" i="11"/>
  <c r="D854" i="11"/>
  <c r="E854" i="11"/>
  <c r="C859" i="11"/>
  <c r="D859" i="11"/>
  <c r="E859" i="11"/>
  <c r="C862" i="11"/>
  <c r="D862" i="11"/>
  <c r="E862" i="11"/>
  <c r="C867" i="11"/>
  <c r="D867" i="11"/>
  <c r="E867" i="11"/>
  <c r="C879" i="11"/>
  <c r="D879" i="11"/>
  <c r="E879" i="11"/>
  <c r="C882" i="11"/>
  <c r="D882" i="11"/>
  <c r="E882" i="11"/>
  <c r="C885" i="11"/>
  <c r="D885" i="11"/>
  <c r="E885" i="11"/>
  <c r="C890" i="11"/>
  <c r="D890" i="11"/>
  <c r="E890" i="11"/>
  <c r="C893" i="11"/>
  <c r="D893" i="11"/>
  <c r="E893" i="11"/>
  <c r="C896" i="11"/>
  <c r="D896" i="11"/>
  <c r="E896" i="11"/>
  <c r="D900" i="11"/>
  <c r="E900" i="11"/>
  <c r="C903" i="11"/>
  <c r="D903" i="11"/>
  <c r="E903" i="11"/>
  <c r="C906" i="11"/>
  <c r="D906" i="11"/>
  <c r="E906" i="11"/>
  <c r="C909" i="11"/>
  <c r="D909" i="11"/>
  <c r="E909" i="11"/>
  <c r="C912" i="11"/>
  <c r="D912" i="11"/>
  <c r="E912" i="11"/>
  <c r="C915" i="11"/>
  <c r="D915" i="11"/>
  <c r="E915" i="11"/>
  <c r="C919" i="11"/>
  <c r="D919" i="11"/>
  <c r="E919" i="11"/>
  <c r="C932" i="11"/>
  <c r="D932" i="11"/>
  <c r="E932" i="11"/>
  <c r="C935" i="11"/>
  <c r="D935" i="11"/>
  <c r="E935" i="11"/>
  <c r="C941" i="11"/>
  <c r="D941" i="11"/>
  <c r="E941" i="11"/>
  <c r="C944" i="11"/>
  <c r="D944" i="11"/>
  <c r="E944" i="11"/>
  <c r="C947" i="11"/>
  <c r="D947" i="11"/>
  <c r="E947" i="11"/>
  <c r="C964" i="11"/>
  <c r="D964" i="11"/>
  <c r="E964" i="11"/>
  <c r="C967" i="11"/>
  <c r="D967" i="11"/>
  <c r="E967" i="11"/>
  <c r="C970" i="11"/>
  <c r="D970" i="11"/>
  <c r="E970" i="11"/>
  <c r="C973" i="11"/>
  <c r="D973" i="11"/>
  <c r="E973" i="11"/>
  <c r="C1167" i="11"/>
  <c r="D1167" i="11"/>
  <c r="E1167" i="11"/>
  <c r="D1174" i="11"/>
  <c r="E1174" i="11"/>
  <c r="C1180" i="11"/>
  <c r="D1180" i="11"/>
  <c r="E1180" i="11"/>
  <c r="C1186" i="11"/>
  <c r="D1186" i="11"/>
  <c r="E1186" i="11"/>
  <c r="C1192" i="11"/>
  <c r="D1192" i="11"/>
  <c r="E1192" i="11"/>
  <c r="C1198" i="11"/>
  <c r="D1198" i="11"/>
  <c r="E1198" i="11"/>
  <c r="C1204" i="11"/>
  <c r="D1204" i="11"/>
  <c r="E1204" i="11"/>
  <c r="C1210" i="11"/>
  <c r="D1210" i="11"/>
  <c r="E1210" i="11"/>
  <c r="C1216" i="11"/>
  <c r="D1216" i="11"/>
  <c r="E1216" i="11"/>
  <c r="C1224" i="11"/>
  <c r="D1224" i="11"/>
  <c r="E1224" i="11"/>
  <c r="C1230" i="11"/>
  <c r="D1230" i="11"/>
  <c r="E1230" i="11"/>
  <c r="C1236" i="11"/>
  <c r="D1236" i="11"/>
  <c r="E1236" i="11"/>
  <c r="C1242" i="11"/>
  <c r="D1242" i="11"/>
  <c r="E1242" i="11"/>
  <c r="C1248" i="11"/>
  <c r="D1248" i="11"/>
  <c r="E1248" i="11"/>
  <c r="K916" i="11"/>
  <c r="L916" i="11"/>
  <c r="J1263" i="11"/>
  <c r="D26" i="13"/>
  <c r="E26" i="13"/>
  <c r="D13" i="13"/>
  <c r="E13" i="13"/>
  <c r="D10" i="13"/>
  <c r="E10" i="13"/>
  <c r="E25" i="11"/>
  <c r="D25" i="11"/>
  <c r="D44" i="11" s="1"/>
  <c r="E43" i="11"/>
  <c r="L12" i="11" s="1"/>
  <c r="L13" i="11" s="1"/>
  <c r="C324" i="13"/>
  <c r="D38" i="13"/>
  <c r="D36" i="13" s="1"/>
  <c r="K1657" i="11"/>
  <c r="L1657" i="11"/>
  <c r="K1658" i="11"/>
  <c r="L1658" i="11"/>
  <c r="K1659" i="11"/>
  <c r="L1659" i="11"/>
  <c r="K1660" i="11"/>
  <c r="L1660" i="11"/>
  <c r="K1661" i="11"/>
  <c r="L1661" i="11"/>
  <c r="K1662" i="11"/>
  <c r="L1662" i="11"/>
  <c r="K1663" i="11"/>
  <c r="L1663" i="11"/>
  <c r="K1664" i="11"/>
  <c r="L1664" i="11"/>
  <c r="J1658" i="11"/>
  <c r="J1659" i="11"/>
  <c r="J1660" i="11"/>
  <c r="J1661" i="11"/>
  <c r="J1662" i="11"/>
  <c r="J1663" i="11"/>
  <c r="J1664" i="11"/>
  <c r="J1657" i="11"/>
  <c r="K1492" i="11"/>
  <c r="L1492" i="11"/>
  <c r="K1493" i="11"/>
  <c r="L1493" i="11"/>
  <c r="K1494" i="11"/>
  <c r="L1494" i="11"/>
  <c r="K1495" i="11"/>
  <c r="L1495" i="11"/>
  <c r="K1496" i="11"/>
  <c r="L1496" i="11"/>
  <c r="J1493" i="11"/>
  <c r="J1494" i="11"/>
  <c r="J1495" i="11"/>
  <c r="J1496" i="11"/>
  <c r="J1492" i="11"/>
  <c r="K1313" i="11"/>
  <c r="L1313" i="11"/>
  <c r="K1314" i="11"/>
  <c r="L1314" i="11"/>
  <c r="K1315" i="11"/>
  <c r="L1315" i="11"/>
  <c r="K1316" i="11"/>
  <c r="L1316" i="11"/>
  <c r="K1317" i="11"/>
  <c r="L1317" i="11"/>
  <c r="J1317" i="11"/>
  <c r="J1316" i="11"/>
  <c r="J1315" i="11"/>
  <c r="J1314" i="11"/>
  <c r="J1313" i="11"/>
  <c r="K1263" i="11"/>
  <c r="L1263" i="11"/>
  <c r="K1264" i="11"/>
  <c r="L1264" i="11"/>
  <c r="K1265" i="11"/>
  <c r="L1265" i="11"/>
  <c r="K1266" i="11"/>
  <c r="L1266" i="11"/>
  <c r="K1267" i="11"/>
  <c r="L1267" i="11"/>
  <c r="K971" i="11"/>
  <c r="L971" i="11"/>
  <c r="K972" i="11"/>
  <c r="L972" i="11"/>
  <c r="J971" i="11"/>
  <c r="J972" i="11"/>
  <c r="K950" i="11"/>
  <c r="L950" i="11"/>
  <c r="K951" i="11"/>
  <c r="L951" i="11"/>
  <c r="J950" i="11"/>
  <c r="J951" i="11"/>
  <c r="K915" i="11"/>
  <c r="L915" i="11"/>
  <c r="K917" i="11"/>
  <c r="L917" i="11"/>
  <c r="K918" i="11"/>
  <c r="L918" i="11"/>
  <c r="J915" i="11"/>
  <c r="J918" i="11"/>
  <c r="L866" i="11"/>
  <c r="K866" i="11"/>
  <c r="J866" i="11"/>
  <c r="J865" i="11"/>
  <c r="K795" i="11"/>
  <c r="L795" i="11"/>
  <c r="K796" i="11"/>
  <c r="L796" i="11"/>
  <c r="K797" i="11"/>
  <c r="L797" i="11"/>
  <c r="K798" i="11"/>
  <c r="L798" i="11"/>
  <c r="J796" i="11"/>
  <c r="J797" i="11"/>
  <c r="J798" i="11"/>
  <c r="J795" i="11"/>
  <c r="K750" i="11"/>
  <c r="L750" i="11"/>
  <c r="K751" i="11"/>
  <c r="L751" i="11"/>
  <c r="J751" i="11"/>
  <c r="J750" i="11"/>
  <c r="L1498" i="11" l="1"/>
  <c r="K1498" i="11"/>
  <c r="J1498" i="11"/>
  <c r="D8" i="13"/>
  <c r="D29" i="13" s="1"/>
  <c r="E8" i="13"/>
  <c r="E29" i="13" s="1"/>
  <c r="E44" i="11"/>
  <c r="L952" i="11"/>
  <c r="J952" i="11"/>
  <c r="K952" i="11"/>
  <c r="C975" i="11"/>
  <c r="E975" i="11"/>
  <c r="C922" i="11"/>
  <c r="C921" i="11" s="1"/>
  <c r="D975" i="11"/>
  <c r="E954" i="11"/>
  <c r="C954" i="11"/>
  <c r="D954" i="11"/>
  <c r="D869" i="11"/>
  <c r="E869" i="11"/>
  <c r="C869" i="11"/>
  <c r="D922" i="11"/>
  <c r="D921" i="11" s="1"/>
  <c r="E922" i="11"/>
  <c r="E921" i="11" s="1"/>
  <c r="J919" i="11"/>
  <c r="J973" i="11"/>
  <c r="K752" i="11"/>
  <c r="L752" i="11"/>
  <c r="J799" i="11"/>
  <c r="K919" i="11"/>
  <c r="J1318" i="11"/>
  <c r="L973" i="11"/>
  <c r="J752" i="11"/>
  <c r="K1318" i="11"/>
  <c r="J1665" i="11"/>
  <c r="J867" i="11"/>
  <c r="K799" i="11"/>
  <c r="K1665" i="11"/>
  <c r="L1665" i="11"/>
  <c r="L919" i="11"/>
  <c r="K973" i="11"/>
  <c r="L799" i="11"/>
  <c r="L1318" i="11"/>
  <c r="L1269" i="11"/>
  <c r="K1269" i="11"/>
  <c r="J1266" i="11"/>
  <c r="J1267" i="11"/>
  <c r="J1265" i="11"/>
  <c r="J1264" i="11"/>
  <c r="J1269" i="11" l="1"/>
  <c r="E422" i="13"/>
  <c r="D422" i="13"/>
  <c r="C422" i="13"/>
  <c r="E419" i="13"/>
  <c r="D419" i="13"/>
  <c r="C419" i="13"/>
  <c r="E409" i="13"/>
  <c r="D409" i="13"/>
  <c r="C409" i="13"/>
  <c r="E406" i="13"/>
  <c r="D406" i="13"/>
  <c r="C406" i="13"/>
  <c r="E366" i="13"/>
  <c r="D366" i="13"/>
  <c r="C366" i="13"/>
  <c r="E362" i="13"/>
  <c r="D362" i="13"/>
  <c r="C362" i="13"/>
  <c r="E352" i="13"/>
  <c r="D352" i="13"/>
  <c r="C352" i="13"/>
  <c r="E349" i="13"/>
  <c r="D349" i="13"/>
  <c r="C349" i="13"/>
  <c r="E337" i="13"/>
  <c r="D337" i="13"/>
  <c r="C337" i="13"/>
  <c r="E334" i="13"/>
  <c r="D334" i="13"/>
  <c r="C334" i="13"/>
  <c r="E324" i="13"/>
  <c r="D324" i="13"/>
  <c r="E321" i="13"/>
  <c r="D321" i="13"/>
  <c r="E309" i="13"/>
  <c r="D309" i="13"/>
  <c r="C309" i="13"/>
  <c r="E306" i="13"/>
  <c r="D306" i="13"/>
  <c r="C306" i="13"/>
  <c r="E296" i="13"/>
  <c r="D296" i="13"/>
  <c r="C296" i="13"/>
  <c r="E293" i="13"/>
  <c r="D293" i="13"/>
  <c r="E281" i="13"/>
  <c r="D281" i="13"/>
  <c r="C281" i="13"/>
  <c r="E278" i="13"/>
  <c r="D278" i="13"/>
  <c r="C278" i="13"/>
  <c r="E268" i="13"/>
  <c r="D268" i="13"/>
  <c r="C268" i="13"/>
  <c r="C263" i="13" s="1"/>
  <c r="E253" i="13"/>
  <c r="D253" i="13"/>
  <c r="C253" i="13"/>
  <c r="E249" i="13"/>
  <c r="D249" i="13"/>
  <c r="C249" i="13"/>
  <c r="E239" i="13"/>
  <c r="D239" i="13"/>
  <c r="C239" i="13"/>
  <c r="C234" i="13" s="1"/>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C1638" i="11"/>
  <c r="C347" i="13" l="1"/>
  <c r="C369" i="13" s="1"/>
  <c r="E263" i="13"/>
  <c r="E284" i="13" s="1"/>
  <c r="C284" i="13"/>
  <c r="D263" i="13"/>
  <c r="D284" i="13" s="1"/>
  <c r="C319" i="13"/>
  <c r="C340" i="13" s="1"/>
  <c r="E319" i="13"/>
  <c r="E340" i="13" s="1"/>
  <c r="D319" i="13"/>
  <c r="D340" i="13" s="1"/>
  <c r="E404" i="13"/>
  <c r="E425" i="13" s="1"/>
  <c r="C404" i="13"/>
  <c r="C425" i="13" s="1"/>
  <c r="D404" i="13"/>
  <c r="D425" i="13" s="1"/>
  <c r="E347" i="13"/>
  <c r="E369" i="13" s="1"/>
  <c r="D347" i="13"/>
  <c r="D369" i="13" s="1"/>
  <c r="D291" i="13"/>
  <c r="D312" i="13" s="1"/>
  <c r="E291" i="13"/>
  <c r="E312" i="13" s="1"/>
  <c r="C291" i="13"/>
  <c r="C312" i="13" s="1"/>
  <c r="E234" i="13"/>
  <c r="E256" i="13" s="1"/>
  <c r="C178" i="13"/>
  <c r="C199" i="13" s="1"/>
  <c r="D234" i="13"/>
  <c r="D256" i="13" s="1"/>
  <c r="C256" i="13"/>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1286" i="11"/>
  <c r="K1440" i="11" l="1"/>
  <c r="L1440" i="11"/>
  <c r="K1441" i="11"/>
  <c r="L1441" i="11"/>
  <c r="K1442" i="11"/>
  <c r="L1442" i="11"/>
  <c r="K1443" i="11"/>
  <c r="L1443" i="11"/>
  <c r="K1444" i="11"/>
  <c r="L1444" i="11"/>
  <c r="K1445" i="11"/>
  <c r="L1445" i="11"/>
  <c r="K1446" i="11"/>
  <c r="L1446" i="11"/>
  <c r="K1447" i="11"/>
  <c r="L1447" i="11"/>
  <c r="J1447" i="11"/>
  <c r="J1446" i="11"/>
  <c r="J1445" i="11"/>
  <c r="J1444" i="11"/>
  <c r="J1443" i="11"/>
  <c r="J1442" i="11"/>
  <c r="J1441" i="11"/>
  <c r="J1440" i="11"/>
  <c r="J1449" i="11" l="1"/>
  <c r="L1449" i="11"/>
  <c r="K1449" i="11"/>
  <c r="D55" i="13" l="1"/>
  <c r="D58" i="13" s="1"/>
  <c r="D61" i="13" s="1"/>
  <c r="E55" i="13"/>
  <c r="E58" i="13" s="1"/>
  <c r="E61" i="13" s="1"/>
  <c r="K865" i="11" l="1"/>
  <c r="K867" i="11" s="1"/>
  <c r="L865" i="11"/>
  <c r="L867" i="11" s="1"/>
  <c r="C1395" i="11" l="1"/>
  <c r="D1395" i="11"/>
  <c r="E1395" i="11"/>
  <c r="D84" i="13"/>
  <c r="E84" i="13"/>
  <c r="D81" i="13"/>
  <c r="E81" i="13"/>
  <c r="D71" i="13"/>
  <c r="E71" i="13"/>
  <c r="D68" i="13"/>
  <c r="E68" i="13"/>
  <c r="C84" i="13"/>
  <c r="C81" i="13"/>
  <c r="C71" i="13"/>
  <c r="C68" i="13"/>
  <c r="C55" i="13"/>
  <c r="C734" i="11"/>
  <c r="D734" i="11"/>
  <c r="E734" i="11"/>
  <c r="D737" i="11"/>
  <c r="E737" i="11"/>
  <c r="C737" i="11"/>
  <c r="D752" i="11"/>
  <c r="E752" i="11"/>
  <c r="D743" i="11"/>
  <c r="E743" i="11"/>
  <c r="C743" i="11"/>
  <c r="C752" i="11"/>
  <c r="C58" i="13" l="1"/>
  <c r="C61" i="13" s="1"/>
  <c r="E66" i="13"/>
  <c r="E87" i="13" s="1"/>
  <c r="D66" i="13"/>
  <c r="D87" i="13" s="1"/>
  <c r="D765" i="11"/>
  <c r="D764" i="11" s="1"/>
  <c r="E765" i="11"/>
  <c r="E764" i="11" s="1"/>
  <c r="C765" i="11"/>
  <c r="C764" i="11" s="1"/>
  <c r="C66" i="13"/>
  <c r="C87" i="13" s="1"/>
  <c r="C26" i="13" l="1"/>
  <c r="C23" i="13"/>
  <c r="C13" i="13"/>
  <c r="C10" i="13"/>
  <c r="E1665" i="11"/>
  <c r="D1665" i="11"/>
  <c r="C1665" i="11"/>
  <c r="E1656" i="11"/>
  <c r="D1656" i="11"/>
  <c r="C1656" i="11"/>
  <c r="E1647" i="11"/>
  <c r="D1647" i="11"/>
  <c r="C1647" i="11"/>
  <c r="D1638" i="11"/>
  <c r="E1638" i="11"/>
  <c r="E1506" i="11"/>
  <c r="D1506" i="11"/>
  <c r="C1506" i="11"/>
  <c r="E1491" i="11"/>
  <c r="D1491" i="11"/>
  <c r="C1491" i="11"/>
  <c r="E1485" i="11"/>
  <c r="D1485" i="11"/>
  <c r="C1485" i="11"/>
  <c r="E1477" i="11"/>
  <c r="D1477" i="11"/>
  <c r="C1477" i="11"/>
  <c r="E1471" i="11"/>
  <c r="D1471" i="11"/>
  <c r="C1471" i="11"/>
  <c r="E1465" i="11"/>
  <c r="D1465" i="11"/>
  <c r="C1465" i="11"/>
  <c r="C1369" i="11"/>
  <c r="E1449" i="11"/>
  <c r="D1449" i="11"/>
  <c r="C1449" i="11"/>
  <c r="E1439" i="11"/>
  <c r="D1439" i="11"/>
  <c r="C1439" i="11"/>
  <c r="E1427" i="11"/>
  <c r="D1427" i="11"/>
  <c r="C1427" i="11"/>
  <c r="E1416" i="11"/>
  <c r="D1416" i="11"/>
  <c r="C1416" i="11"/>
  <c r="D1407" i="11"/>
  <c r="E1407" i="11"/>
  <c r="D1369" i="11"/>
  <c r="E1369" i="11"/>
  <c r="D1337" i="11"/>
  <c r="E1337" i="11"/>
  <c r="C1337" i="11"/>
  <c r="E1386" i="11"/>
  <c r="D1386" i="11"/>
  <c r="C1386" i="11"/>
  <c r="E1360" i="11"/>
  <c r="D1360" i="11"/>
  <c r="C1360" i="11"/>
  <c r="E1318" i="11"/>
  <c r="D1318" i="11"/>
  <c r="C1318" i="11"/>
  <c r="E1312" i="11"/>
  <c r="D1312" i="11"/>
  <c r="C1312" i="11"/>
  <c r="E1306" i="11"/>
  <c r="D1306" i="11"/>
  <c r="C1306" i="11"/>
  <c r="E1298" i="11"/>
  <c r="D1298" i="11"/>
  <c r="C1298" i="11"/>
  <c r="E1292" i="11"/>
  <c r="D1292" i="11"/>
  <c r="C1292" i="11"/>
  <c r="C8" i="13" l="1"/>
  <c r="C29" i="13" s="1"/>
  <c r="D1668" i="11"/>
  <c r="D1667" i="11" s="1"/>
  <c r="C1668" i="11"/>
  <c r="C1667" i="11" s="1"/>
  <c r="E1668" i="11"/>
  <c r="E1667" i="11" s="1"/>
  <c r="C1321" i="11"/>
  <c r="C1320" i="11" s="1"/>
  <c r="C1452" i="11"/>
  <c r="C1451" i="11" s="1"/>
  <c r="E1452" i="11"/>
  <c r="E1451" i="11" s="1"/>
  <c r="D1452" i="11"/>
  <c r="D1451" i="11" s="1"/>
  <c r="C1509" i="11"/>
  <c r="C1508" i="11" s="1"/>
  <c r="D1509" i="11"/>
  <c r="D1508" i="11" s="1"/>
  <c r="E1509" i="11"/>
  <c r="E1508" i="11" s="1"/>
  <c r="E1286" i="11"/>
  <c r="E1321" i="11" s="1"/>
  <c r="E1320" i="11" s="1"/>
  <c r="D1286" i="11"/>
  <c r="D1321" i="11" s="1"/>
  <c r="D1320" i="11" s="1"/>
  <c r="E1269" i="11"/>
  <c r="D1269" i="11"/>
  <c r="C1269" i="11"/>
  <c r="E1262" i="11"/>
  <c r="D1262" i="11"/>
  <c r="C1262" i="11"/>
  <c r="E1256" i="11"/>
  <c r="D1256" i="11"/>
  <c r="C1256" i="11"/>
  <c r="D1272" i="11" l="1"/>
  <c r="D1271" i="11" s="1"/>
  <c r="E1272" i="11"/>
  <c r="E1271" i="11" s="1"/>
  <c r="C1272" i="11"/>
  <c r="C1271" i="11" s="1"/>
</calcChain>
</file>

<file path=xl/sharedStrings.xml><?xml version="1.0" encoding="utf-8"?>
<sst xmlns="http://schemas.openxmlformats.org/spreadsheetml/2006/main" count="3035" uniqueCount="698">
  <si>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</si>
  <si>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</si>
  <si>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</si>
  <si>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</si>
  <si>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</si>
  <si>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</si>
  <si>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</si>
  <si>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</si>
  <si>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</si>
  <si>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</si>
  <si>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</si>
  <si>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</si>
  <si>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</si>
  <si>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</si>
  <si>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</si>
  <si>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</si>
  <si>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</si>
  <si>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</si>
  <si>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</si>
  <si>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</si>
  <si>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</si>
  <si>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</si>
  <si>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</si>
  <si>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</si>
  <si>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</si>
  <si>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</si>
  <si>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</si>
  <si>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</si>
  <si>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</si>
  <si>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</si>
  <si>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</si>
  <si>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</si>
  <si>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</si>
  <si>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</si>
  <si>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</si>
  <si>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</si>
  <si>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</si>
  <si>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</si>
  <si>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</si>
  <si>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</si>
  <si>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</si>
  <si>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</si>
  <si>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</si>
  <si>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</si>
  <si>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</si>
  <si>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</si>
  <si>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</si>
  <si>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</si>
  <si>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</si>
  <si>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</si>
  <si>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</si>
  <si>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</si>
  <si>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</si>
  <si>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</si>
  <si>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</si>
  <si>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</si>
  <si>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</si>
  <si>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</si>
  <si>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</si>
  <si>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</si>
  <si>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</si>
  <si>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</si>
  <si>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</si>
  <si>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</si>
  <si>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</si>
  <si>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</si>
  <si>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</si>
  <si>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</si>
  <si>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</si>
  <si>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</si>
  <si>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</si>
  <si>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</si>
  <si>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</si>
  <si>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</si>
  <si>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</si>
  <si>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</si>
  <si>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</si>
  <si>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</si>
  <si>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</si>
  <si>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</si>
  <si>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</si>
  <si>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</si>
  <si>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</si>
  <si>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</si>
  <si>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</si>
  <si>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</si>
  <si>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</si>
  <si>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</si>
  <si>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</si>
  <si>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</si>
  <si>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</si>
  <si>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</si>
  <si>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</si>
  <si>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</si>
  <si>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</si>
  <si>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</si>
  <si>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</si>
  <si>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</si>
  <si>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</si>
  <si>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</si>
  <si>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</si>
  <si>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</si>
  <si>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</si>
  <si>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</si>
  <si>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</si>
  <si>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</si>
  <si>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</si>
  <si>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</si>
  <si>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</si>
  <si>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</si>
  <si>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</si>
  <si>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</si>
  <si>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</si>
  <si>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</si>
  <si>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</si>
  <si>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</si>
  <si>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</si>
  <si>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</si>
  <si>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</si>
  <si>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</si>
  <si>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</si>
  <si>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</si>
  <si>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</si>
  <si>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</si>
  <si>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</si>
  <si>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</si>
  <si>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</si>
  <si>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</si>
  <si>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</si>
  <si>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</si>
  <si>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</si>
  <si>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</si>
  <si>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</si>
  <si>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</si>
  <si>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</si>
  <si>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</si>
  <si>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</si>
  <si>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</si>
  <si>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</si>
  <si>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</si>
  <si>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</si>
  <si>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</si>
  <si>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</si>
  <si>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</si>
  <si>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</si>
  <si>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</si>
  <si>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</si>
  <si>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</si>
  <si>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</si>
  <si>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</si>
  <si>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</si>
  <si>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</si>
  <si>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</si>
  <si>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</si>
  <si>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</si>
  <si>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</si>
  <si>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</si>
  <si>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</si>
  <si>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</si>
  <si>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</si>
  <si>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</si>
  <si>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</si>
  <si>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</si>
  <si>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</si>
  <si>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</si>
  <si>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</si>
  <si>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</si>
  <si>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</si>
  <si>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</si>
  <si>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</si>
  <si>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</si>
  <si>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</si>
  <si>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</si>
  <si>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</si>
  <si>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</si>
  <si>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</si>
  <si>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</si>
  <si>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</si>
  <si>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</si>
  <si>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</si>
  <si>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</si>
  <si>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</si>
  <si>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</si>
  <si>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</si>
  <si>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</si>
  <si>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</si>
  <si>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</si>
  <si>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</si>
  <si>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</si>
  <si>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</si>
  <si>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</si>
  <si>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</si>
  <si>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</si>
  <si>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</si>
  <si>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</si>
  <si>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</si>
  <si>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</si>
  <si>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</si>
  <si>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</si>
  <si>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</si>
  <si>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</si>
  <si>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</si>
  <si>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</si>
  <si>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</si>
  <si>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</si>
  <si>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</si>
  <si>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</si>
  <si>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</si>
  <si>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</si>
  <si>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</si>
  <si>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</si>
  <si>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</si>
  <si>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</si>
  <si>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</si>
  <si>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</si>
  <si>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</si>
  <si>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</si>
  <si>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</si>
  <si>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</si>
  <si>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</si>
  <si>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</si>
  <si>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</si>
  <si>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</si>
  <si>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</si>
  <si>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</si>
  <si>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</si>
  <si>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</si>
  <si>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</si>
  <si>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</si>
  <si>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</si>
  <si>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</si>
  <si>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</si>
  <si>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</si>
  <si>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</si>
  <si>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</si>
  <si>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</si>
  <si>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</si>
  <si>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</si>
  <si>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</si>
  <si>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</si>
  <si>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</si>
  <si>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</si>
  <si>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</si>
  <si>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</si>
  <si>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</si>
  <si>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</si>
  <si>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</si>
  <si>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</si>
  <si>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</si>
  <si>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</si>
  <si>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</si>
  <si>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</si>
  <si>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</si>
  <si>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</si>
  <si>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</si>
  <si>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</si>
  <si>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</si>
  <si>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</si>
  <si>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</si>
  <si>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</si>
  <si>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</si>
  <si>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</si>
  <si>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</si>
  <si>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</si>
  <si>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</si>
  <si>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</si>
  <si>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</si>
  <si>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</si>
  <si>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</si>
  <si>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</si>
  <si>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</si>
  <si>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</si>
  <si>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</si>
  <si>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</si>
  <si>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</si>
  <si>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</si>
  <si>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</si>
  <si>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</si>
  <si>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</si>
  <si>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</si>
  <si>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</si>
  <si>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</si>
  <si>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</si>
  <si>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</si>
  <si>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</si>
  <si>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</si>
  <si>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</si>
  <si>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</si>
  <si>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</si>
  <si>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</si>
  <si>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</si>
  <si>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</si>
  <si>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</si>
  <si>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</si>
  <si>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</si>
  <si>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</si>
  <si>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</si>
  <si>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</si>
  <si>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</si>
  <si>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</si>
  <si>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</si>
  <si>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</si>
  <si>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</si>
  <si>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</si>
  <si>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</si>
  <si>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</si>
  <si>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</si>
  <si>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</si>
  <si>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</si>
  <si>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</si>
  <si>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</si>
  <si>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</si>
  <si>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</si>
  <si>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</si>
  <si>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</si>
  <si>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</si>
  <si>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</si>
  <si>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</si>
  <si>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</si>
  <si>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</si>
  <si>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</si>
  <si>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</si>
  <si>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</si>
  <si>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</si>
  <si>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</si>
  <si>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</si>
  <si>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</si>
  <si>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</si>
  <si>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</si>
  <si>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</si>
  <si>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</si>
  <si>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</si>
  <si>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</si>
  <si>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</si>
  <si>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</si>
  <si>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</si>
  <si>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</si>
  <si>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</si>
  <si>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</si>
  <si>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</si>
  <si>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</si>
  <si>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</si>
  <si>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</si>
  <si>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</si>
  <si>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</si>
  <si>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</si>
  <si>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</si>
  <si>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</si>
  <si>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</si>
  <si>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</si>
  <si>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</si>
  <si>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</si>
  <si>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</si>
  <si>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</si>
  <si>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</si>
  <si>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</si>
  <si>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</si>
  <si>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</si>
  <si>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</si>
  <si>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</si>
  <si>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</si>
  <si>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</si>
  <si>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</si>
  <si>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</si>
  <si>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</si>
  <si>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</si>
  <si>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</si>
  <si>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</si>
  <si>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</si>
  <si>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</si>
  <si>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</si>
  <si>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</si>
  <si>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</si>
  <si>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</si>
  <si>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</si>
  <si>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</si>
  <si>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</si>
  <si>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</si>
  <si>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</si>
  <si>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</si>
  <si>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</si>
  <si>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</si>
  <si>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</si>
  <si>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</si>
  <si>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</si>
  <si>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</si>
  <si>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</si>
  <si>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</si>
  <si>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</si>
  <si>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</si>
  <si>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</si>
  <si>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</si>
  <si>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</si>
  <si>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</si>
  <si>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</si>
  <si>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</si>
  <si>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</si>
  <si>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</si>
  <si>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</si>
  <si>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</si>
  <si>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</si>
  <si>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</si>
  <si>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</si>
  <si>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</si>
  <si>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</si>
  <si>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</si>
  <si>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</si>
  <si>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</si>
  <si>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</si>
  <si>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</si>
  <si>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</si>
  <si>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</si>
  <si>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</si>
  <si>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</si>
  <si>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</si>
  <si>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</si>
  <si>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</si>
  <si>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</si>
  <si>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</si>
  <si>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</si>
  <si>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</si>
  <si>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</si>
  <si>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</si>
  <si>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</si>
  <si>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</si>
  <si>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</si>
  <si>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</si>
  <si>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</si>
  <si>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</si>
  <si>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</si>
  <si>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</si>
  <si>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</si>
  <si>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</si>
  <si>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</si>
  <si>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</si>
  <si>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</si>
  <si>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</si>
  <si>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</si>
  <si>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</si>
  <si>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</si>
  <si>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</si>
  <si>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</si>
  <si>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</si>
  <si>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</si>
  <si>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</si>
  <si>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</si>
  <si>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</si>
  <si>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</si>
  <si>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</si>
  <si>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</si>
  <si>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</si>
  <si>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</si>
  <si>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</si>
  <si>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</si>
  <si>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</si>
  <si>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</si>
  <si>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</si>
  <si>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</si>
  <si>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</si>
  <si>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</si>
  <si>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</si>
  <si>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</si>
  <si>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</si>
  <si>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</si>
  <si>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</si>
  <si>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</si>
  <si>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</si>
  <si>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</si>
  <si>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</si>
  <si>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</si>
  <si>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</si>
  <si>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</si>
  <si>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</si>
  <si>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</si>
  <si>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</si>
  <si>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</si>
  <si>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</si>
  <si>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</si>
  <si>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</si>
  <si>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</si>
  <si>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</si>
  <si>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</si>
  <si>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</si>
  <si>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</si>
  <si>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</si>
  <si>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</si>
  <si>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</si>
  <si>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</si>
  <si>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</si>
  <si>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</si>
  <si>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</si>
  <si>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</si>
  <si>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</si>
  <si>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</si>
  <si>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</si>
  <si>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</si>
  <si>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</si>
  <si>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</si>
  <si>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</si>
  <si>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</si>
  <si>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</si>
  <si>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</si>
  <si>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</si>
  <si>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</si>
  <si>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</si>
  <si>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</si>
  <si>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</si>
  <si>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</si>
  <si>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</si>
  <si>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</si>
  <si>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</si>
  <si>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</si>
  <si>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</si>
  <si>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</si>
  <si>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</si>
  <si>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</si>
  <si>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</si>
  <si>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</si>
  <si>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</si>
  <si>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</si>
  <si>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</si>
  <si>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</si>
  <si>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</si>
  <si>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</si>
  <si>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</si>
  <si>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</si>
  <si>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</si>
  <si>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</si>
  <si>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</si>
  <si>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</si>
  <si>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</si>
  <si>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</si>
  <si>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</si>
  <si>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</si>
  <si>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</si>
  <si>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</si>
  <si>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</si>
  <si>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</si>
  <si>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</si>
  <si>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</si>
  <si>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</si>
  <si>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</si>
  <si>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</si>
  <si>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</si>
  <si>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</si>
  <si>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</si>
  <si>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</si>
  <si>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</si>
  <si>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</si>
  <si>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</si>
  <si>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</si>
  <si>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</si>
  <si>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</si>
  <si>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</si>
  <si>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</si>
  <si>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</si>
  <si>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</si>
  <si>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</si>
  <si>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</si>
  <si>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</si>
  <si>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</si>
  <si>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</si>
  <si>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</si>
  <si>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</si>
  <si>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</si>
  <si>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</si>
  <si>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</si>
  <si>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</si>
  <si>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</si>
  <si>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</si>
  <si>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</si>
  <si>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</si>
  <si>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</si>
  <si>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</si>
  <si>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</si>
  <si>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</si>
  <si>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</si>
  <si>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</si>
  <si>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</si>
  <si>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</si>
  <si>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</si>
  <si>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</si>
  <si>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</si>
  <si>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</si>
  <si>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</si>
  <si>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</si>
  <si>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</si>
  <si>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</si>
  <si>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</si>
  <si>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</si>
  <si>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</si>
  <si>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</si>
  <si>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</si>
  <si>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</si>
  <si>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</si>
  <si>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</si>
  <si>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</si>
  <si>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</si>
  <si>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</si>
  <si>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</si>
  <si>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</si>
  <si>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</si>
  <si>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</si>
  <si>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</si>
  <si>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</si>
  <si>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</si>
  <si>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</si>
  <si>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</si>
  <si>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</si>
  <si>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</si>
  <si>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</si>
  <si>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</si>
  <si>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</si>
  <si>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</si>
  <si>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</si>
  <si>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</si>
  <si>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</si>
  <si>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</si>
  <si>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</si>
  <si>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</si>
  <si>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</si>
  <si>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</si>
  <si>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</si>
  <si>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</si>
  <si>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</si>
  <si>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</si>
  <si>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</si>
  <si>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</si>
  <si>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</si>
  <si>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</si>
  <si>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</si>
  <si>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</si>
  <si>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</si>
  <si>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</si>
  <si>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</si>
  <si>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</si>
  <si>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</si>
  <si>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</si>
  <si>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</si>
  <si>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</si>
  <si>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</si>
  <si>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</si>
  <si>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</si>
  <si>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</si>
  <si>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</si>
  <si>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</si>
  <si>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</si>
  <si>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</si>
  <si>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</si>
  <si>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</si>
  <si>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</si>
  <si>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</si>
  <si>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</si>
  <si>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</si>
  <si>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</si>
  <si>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</si>
  <si>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</si>
  <si>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</si>
  <si>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</si>
  <si>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</si>
  <si>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</si>
  <si>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</si>
  <si>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</si>
  <si>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</si>
  <si>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</si>
  <si>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</si>
  <si>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</si>
  <si>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</si>
  <si>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</si>
  <si>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</si>
  <si>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</si>
  <si>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</si>
  <si>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</si>
  <si>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</si>
  <si>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</si>
  <si>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</si>
  <si>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</si>
  <si>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</si>
  <si>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</si>
  <si>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</si>
  <si>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</si>
  <si>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</si>
  <si>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</si>
  <si>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</si>
  <si>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</si>
  <si>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</si>
  <si>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</si>
  <si>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</si>
  <si>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</si>
  <si>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</si>
  <si>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</si>
  <si>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</si>
  <si>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</si>
  <si>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</si>
  <si>
    <t>Įgyvendinti projektą "Priėmimo sistemos reforma Lietuvoje"</t>
  </si>
  <si>
    <t>Iš viso programai be likučio ir VBN</t>
  </si>
  <si>
    <t>Įgyvendinti projektą "Socialinio būsto plėtra"</t>
  </si>
  <si>
    <t>Paslaugų teikimas Panevėžio socialinių pokyčių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</si>
</sst>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FF0000"/>
      <name val="Times New Roman"/>
      <family val="1"/>
      <charset val="186"/>
    </font>
    <font>
      <sz val="10"/>
      <color rgb="FFFF0000"/>
      <name val="Times New Roman"/>
      <family val="1"/>
      <charset val="186"/>
    </font>
    <font>
      <sz val="10"/>
      <color rgb="FFED0000"/>
      <name val="Times New Roman"/>
      <family val="1"/>
      <charset val="186"/>
    </font>
    <font>
      <sz val="11"/>
      <color rgb="FFED0000"/>
      <name val="Calibri"/>
      <family val="2"/>
      <charset val="186"/>
      <scheme val="minor"/>
    </font>
    <font>
      <sz val="11"/>
      <color rgb="FFED0000"/>
      <name val="Times New Roman"/>
      <family val="1"/>
      <charset val="186"/>
    </font>
    <font>
      <sz val="12"/>
      <color rgb="FFED0000"/>
      <name val="Times New Roman"/>
      <family val="1"/>
      <charset val="186"/>
    </font>
    <font>
      <b/>
      <sz val="10"/>
      <color rgb="FFED0000"/>
      <name val="Times New Roman"/>
      <family val="1"/>
      <charset val="186"/>
    </font>
    <font>
      <b/>
      <sz val="9"/>
      <color rgb="FFFF0000"/>
      <name val="Times New Roman"/>
      <family val="1"/>
      <charset val="186"/>
    </font>
    <font>
      <sz val="10"/>
      <color rgb="FFFF0000"/>
      <name val="Times New Roman"/>
      <family val="1"/>
    </font>
    <font>
      <b/>
      <sz val="10"/>
      <color rgb="FFFF0000"/>
      <name val="Times New Roman"/>
      <family val="1"/>
    </font>
    <font>
      <sz val="10"/>
      <color rgb="FF0000FF"/>
      <name val="Times New Roman"/>
      <family val="1"/>
      <charset val="186"/>
    </font>
    <font>
      <sz val="11"/>
      <color rgb="FF0000FF"/>
      <name val="Calibri"/>
      <family val="2"/>
      <charset val="186"/>
      <scheme val="minor"/>
    </font>
    <font>
      <sz val="11"/>
      <color rgb="FFFF0000"/>
      <name val="Times New Roman"/>
      <family val="1"/>
      <charset val="186"/>
    </font>
    <font>
      <sz val="9"/>
      <color rgb="FFED0000"/>
      <name val="Times New Roman"/>
      <family val="1"/>
      <charset val="186"/>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62">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49" fontId="21"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1"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2"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3"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5" fillId="0" borderId="0" xfId="0" applyFont="1"/>
    <xf numFmtId="0" fontId="36" fillId="0" borderId="0" xfId="0" applyFont="1"/>
    <xf numFmtId="0" fontId="37"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0" fontId="38"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4"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7"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3" fillId="0" borderId="1" xfId="0" applyFont="1" applyBorder="1" applyAlignment="1">
      <alignment horizontal="justify" vertical="center" wrapText="1"/>
    </xf>
    <xf numFmtId="0" fontId="23" fillId="0" borderId="7" xfId="0" applyFont="1" applyBorder="1" applyAlignment="1">
      <alignment horizontal="center" vertical="center" wrapText="1"/>
    </xf>
    <xf numFmtId="49" fontId="13" fillId="0" borderId="9" xfId="0" applyNumberFormat="1" applyFont="1" applyBorder="1" applyAlignment="1">
      <alignment horizontal="center" vertical="top"/>
    </xf>
    <xf numFmtId="164" fontId="16" fillId="0" borderId="1" xfId="0" applyNumberFormat="1" applyFont="1" applyBorder="1" applyAlignment="1">
      <alignment horizontal="center" vertical="center" wrapText="1"/>
    </xf>
    <xf numFmtId="0" fontId="39" fillId="3" borderId="6" xfId="0" applyFont="1" applyFill="1" applyBorder="1" applyAlignment="1">
      <alignment horizontal="center" vertical="center" wrapText="1"/>
    </xf>
    <xf numFmtId="0" fontId="32" fillId="0" borderId="0" xfId="0" applyFont="1"/>
    <xf numFmtId="164" fontId="13" fillId="0" borderId="6" xfId="0" applyNumberFormat="1" applyFont="1" applyBorder="1" applyAlignment="1">
      <alignment horizontal="left" vertical="center" wrapText="1"/>
    </xf>
    <xf numFmtId="164" fontId="21" fillId="0" borderId="6" xfId="0" applyNumberFormat="1" applyFont="1" applyBorder="1" applyAlignment="1">
      <alignment horizontal="left" vertical="center" wrapText="1"/>
    </xf>
    <xf numFmtId="164" fontId="13" fillId="3" borderId="4" xfId="0" applyNumberFormat="1" applyFont="1" applyFill="1" applyBorder="1" applyAlignment="1">
      <alignment horizontal="center" vertical="center" wrapText="1"/>
    </xf>
    <xf numFmtId="0" fontId="40" fillId="0" borderId="6" xfId="0" applyFont="1" applyBorder="1" applyAlignment="1">
      <alignment horizontal="center" vertical="center" wrapText="1"/>
    </xf>
    <xf numFmtId="164" fontId="27" fillId="0" borderId="6" xfId="0" applyNumberFormat="1" applyFont="1" applyBorder="1" applyAlignment="1">
      <alignment horizontal="center" vertical="center" wrapText="1"/>
    </xf>
    <xf numFmtId="164" fontId="27" fillId="0" borderId="4" xfId="0" applyNumberFormat="1" applyFont="1" applyBorder="1" applyAlignment="1">
      <alignment horizontal="center" vertical="center" wrapText="1"/>
    </xf>
    <xf numFmtId="0" fontId="40" fillId="3" borderId="6" xfId="0" applyFont="1" applyFill="1" applyBorder="1" applyAlignment="1">
      <alignment horizontal="center" vertical="center" wrapText="1"/>
    </xf>
    <xf numFmtId="0" fontId="27" fillId="3"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2" fillId="0" borderId="0" xfId="0" applyNumberFormat="1" applyFont="1"/>
    <xf numFmtId="164" fontId="41" fillId="3" borderId="6" xfId="0" applyNumberFormat="1" applyFont="1" applyFill="1" applyBorder="1" applyAlignment="1">
      <alignment horizontal="center" vertical="center" wrapText="1"/>
    </xf>
    <xf numFmtId="0" fontId="41" fillId="0" borderId="6" xfId="0" applyFont="1" applyBorder="1" applyAlignment="1">
      <alignment horizontal="center" vertical="center" wrapText="1"/>
    </xf>
    <xf numFmtId="164" fontId="41" fillId="0" borderId="4" xfId="0" applyNumberFormat="1" applyFont="1" applyBorder="1" applyAlignment="1">
      <alignment horizontal="center" vertical="center" wrapText="1"/>
    </xf>
    <xf numFmtId="0" fontId="11" fillId="0" borderId="0" xfId="0" applyFont="1" applyAlignment="1">
      <alignment horizontal="center" vertical="center"/>
    </xf>
    <xf numFmtId="0" fontId="23" fillId="2" borderId="6" xfId="0" applyFont="1" applyFill="1" applyBorder="1" applyAlignment="1">
      <alignment horizontal="center"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center" vertical="center" wrapText="1"/>
    </xf>
    <xf numFmtId="164" fontId="45" fillId="0" borderId="4" xfId="0" applyNumberFormat="1" applyFont="1" applyBorder="1" applyAlignment="1">
      <alignment horizontal="center" vertical="center" wrapText="1"/>
    </xf>
    <xf numFmtId="0" fontId="45" fillId="0" borderId="6" xfId="0" applyFont="1" applyBorder="1" applyAlignment="1">
      <alignment horizontal="center" vertical="center" wrapText="1"/>
    </xf>
    <xf numFmtId="164" fontId="46" fillId="4" borderId="6" xfId="0" applyNumberFormat="1" applyFont="1" applyFill="1" applyBorder="1" applyAlignment="1">
      <alignment horizontal="center" vertical="center" wrapText="1"/>
    </xf>
    <xf numFmtId="164" fontId="46" fillId="0" borderId="3" xfId="0" applyNumberFormat="1" applyFont="1" applyBorder="1" applyAlignment="1">
      <alignment horizontal="center" vertical="center" wrapText="1"/>
    </xf>
    <xf numFmtId="164" fontId="39" fillId="0" borderId="6"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0" fontId="39" fillId="0" borderId="6" xfId="0" applyFont="1" applyBorder="1" applyAlignment="1">
      <alignment horizontal="center" vertical="center" wrapText="1"/>
    </xf>
    <xf numFmtId="0" fontId="46" fillId="4" borderId="6" xfId="0" applyFont="1" applyFill="1" applyBorder="1" applyAlignment="1">
      <alignment horizontal="center" vertical="center" wrapText="1"/>
    </xf>
    <xf numFmtId="164" fontId="28" fillId="0" borderId="0" xfId="0" applyNumberFormat="1" applyFont="1"/>
    <xf numFmtId="164" fontId="47" fillId="0" borderId="6" xfId="0" applyNumberFormat="1" applyFont="1" applyBorder="1" applyAlignment="1">
      <alignment horizontal="center" vertical="center" wrapText="1"/>
    </xf>
    <xf numFmtId="164" fontId="47" fillId="3" borderId="1" xfId="0" applyNumberFormat="1" applyFont="1" applyFill="1" applyBorder="1" applyAlignment="1">
      <alignment horizontal="center" vertical="top"/>
    </xf>
    <xf numFmtId="164" fontId="48" fillId="0" borderId="6" xfId="0" applyNumberFormat="1" applyFont="1" applyBorder="1" applyAlignment="1">
      <alignment horizontal="center" vertical="center" wrapText="1"/>
    </xf>
    <xf numFmtId="164" fontId="36" fillId="0" borderId="0" xfId="0" applyNumberFormat="1" applyFont="1"/>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0" fontId="50" fillId="0" borderId="0" xfId="0" applyFont="1"/>
    <xf numFmtId="0" fontId="49" fillId="0" borderId="6" xfId="0" applyFont="1" applyBorder="1" applyAlignment="1">
      <alignment horizontal="center" vertical="center" wrapText="1"/>
    </xf>
    <xf numFmtId="164" fontId="50" fillId="0" borderId="0" xfId="0" applyNumberFormat="1" applyFont="1"/>
    <xf numFmtId="164" fontId="51" fillId="0" borderId="6" xfId="0" applyNumberFormat="1" applyFont="1" applyBorder="1" applyAlignment="1">
      <alignment horizontal="center" vertical="center" wrapText="1"/>
    </xf>
    <xf numFmtId="164" fontId="52" fillId="0" borderId="6" xfId="0" applyNumberFormat="1" applyFont="1" applyBorder="1" applyAlignment="1">
      <alignment horizontal="center" vertical="center" wrapText="1"/>
    </xf>
    <xf numFmtId="0" fontId="52" fillId="0" borderId="6" xfId="0" applyFont="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0" borderId="0" xfId="0" applyFont="1" applyAlignment="1">
      <alignment horizontal="left" vertical="top"/>
    </xf>
    <xf numFmtId="49" fontId="13"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40" fillId="0" borderId="2" xfId="0" applyFont="1" applyBorder="1" applyAlignment="1">
      <alignment horizontal="left" vertical="center" wrapText="1"/>
    </xf>
    <xf numFmtId="0" fontId="40" fillId="0" borderId="11" xfId="0" applyFont="1" applyBorder="1" applyAlignment="1">
      <alignment horizontal="left" vertical="center" wrapText="1"/>
    </xf>
    <xf numFmtId="0" fontId="40" fillId="0" borderId="3" xfId="0" applyFont="1" applyBorder="1" applyAlignment="1">
      <alignment horizontal="left" vertical="center" wrapText="1"/>
    </xf>
    <xf numFmtId="0" fontId="23" fillId="0" borderId="2" xfId="0" applyFont="1" applyBorder="1" applyAlignment="1">
      <alignment horizontal="justify" vertical="center" wrapText="1"/>
    </xf>
    <xf numFmtId="0" fontId="15" fillId="0" borderId="11" xfId="0" applyFont="1"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4">
    <cellStyle name="Įprastas" xfId="0" builtinId="0"/>
    <cellStyle name="Įprastas 3" xfId="1" xr:uid="{00000000-0005-0000-0000-000001000000}"/>
    <cellStyle name="Įprastas 4" xfId="2" xr:uid="{9A27FDA5-8500-4E38-B8A4-0F3FBC78478E}"/>
    <cellStyle name="Įprastas 6" xfId="3" xr:uid="{B44C65D0-8636-4C0E-844F-D01BB497C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E428"/>
  <sheetViews>
    <sheetView workbookViewId="0">
      <selection activeCell="J9" sqref="J9"/>
    </sheetView>
  </sheetViews>
  <sheetFormatPr defaultRowHeight="14.5" x14ac:dyDescent="0.35"/>
  <cols>
    <col min="1" max="1" width="19.36328125" customWidth="1"/>
    <col min="2" max="2" width="43.54296875" customWidth="1"/>
    <col min="3" max="5" width="13.36328125" customWidth="1"/>
  </cols>
  <sheetData>
    <row r="1" spans="1:5" ht="99" customHeight="1" x14ac:dyDescent="0.35">
      <c r="C1" s="274" t="s">
        <v>660</v>
      </c>
      <c r="D1" s="275"/>
      <c r="E1" s="275"/>
    </row>
    <row r="2" spans="1:5" ht="26.4" customHeight="1" x14ac:dyDescent="0.35">
      <c r="A2" s="276" t="s">
        <v>603</v>
      </c>
      <c r="B2" s="276"/>
      <c r="C2" s="276"/>
      <c r="D2" s="276"/>
      <c r="E2" s="276"/>
    </row>
    <row r="3" spans="1:5" ht="15" x14ac:dyDescent="0.35">
      <c r="A3" s="295" t="s">
        <v>604</v>
      </c>
      <c r="B3" s="295"/>
      <c r="C3" s="295"/>
      <c r="D3" s="295"/>
      <c r="E3" s="295"/>
    </row>
    <row r="4" spans="1:5" ht="15.5" thickBot="1" x14ac:dyDescent="0.4">
      <c r="A4" s="1"/>
      <c r="B4" s="1"/>
      <c r="C4" s="1"/>
      <c r="D4" s="1"/>
      <c r="E4" s="1"/>
    </row>
    <row r="5" spans="1:5" ht="35" thickBot="1" x14ac:dyDescent="0.4">
      <c r="A5" s="2" t="s">
        <v>0</v>
      </c>
      <c r="B5" s="3" t="s">
        <v>1</v>
      </c>
      <c r="C5" s="8" t="s">
        <v>24</v>
      </c>
      <c r="D5" s="8" t="s">
        <v>25</v>
      </c>
      <c r="E5" s="8" t="s">
        <v>26</v>
      </c>
    </row>
    <row r="6" spans="1:5" ht="15" thickBot="1" x14ac:dyDescent="0.4">
      <c r="A6" s="4">
        <v>1</v>
      </c>
      <c r="B6" s="5">
        <v>2</v>
      </c>
      <c r="C6" s="5">
        <v>3</v>
      </c>
      <c r="D6" s="5">
        <v>4</v>
      </c>
      <c r="E6" s="5">
        <v>5</v>
      </c>
    </row>
    <row r="7" spans="1:5" ht="15" thickBot="1" x14ac:dyDescent="0.4">
      <c r="A7" s="6"/>
      <c r="B7" s="188" t="s">
        <v>85</v>
      </c>
      <c r="C7" s="7"/>
      <c r="D7" s="7"/>
      <c r="E7" s="7"/>
    </row>
    <row r="8" spans="1:5" ht="16.25" customHeight="1" thickBot="1" x14ac:dyDescent="0.4">
      <c r="A8" s="277" t="s">
        <v>20</v>
      </c>
      <c r="B8" s="278"/>
      <c r="C8" s="70">
        <f>C10+C13+C23</f>
        <v>12260.099999999999</v>
      </c>
      <c r="D8" s="13">
        <f t="shared" ref="D8:E8" si="0">D10+D13+D23</f>
        <v>12852.8</v>
      </c>
      <c r="E8" s="13">
        <f t="shared" si="0"/>
        <v>13434.2</v>
      </c>
    </row>
    <row r="9" spans="1:5" x14ac:dyDescent="0.35">
      <c r="A9" s="288" t="s">
        <v>2</v>
      </c>
      <c r="B9" s="289"/>
      <c r="C9" s="12"/>
      <c r="D9" s="12"/>
      <c r="E9" s="12"/>
    </row>
    <row r="10" spans="1:5" ht="16.25" customHeight="1" thickBot="1" x14ac:dyDescent="0.4">
      <c r="A10" s="290" t="s">
        <v>8</v>
      </c>
      <c r="B10" s="291"/>
      <c r="C10" s="6">
        <f>C11+C12</f>
        <v>11460.3</v>
      </c>
      <c r="D10" s="73">
        <f t="shared" ref="D10:E10" si="1">D11+D12</f>
        <v>12152.5</v>
      </c>
      <c r="E10" s="6">
        <f t="shared" si="1"/>
        <v>12795.2</v>
      </c>
    </row>
    <row r="11" spans="1:5" ht="16.25" customHeight="1" thickBot="1" x14ac:dyDescent="0.4">
      <c r="A11" s="281" t="s">
        <v>86</v>
      </c>
      <c r="B11" s="282"/>
      <c r="C11" s="259">
        <v>11460.3</v>
      </c>
      <c r="D11" s="72">
        <v>12152.5</v>
      </c>
      <c r="E11" s="25">
        <v>12795.2</v>
      </c>
    </row>
    <row r="12" spans="1:5" ht="16.25" customHeight="1" thickBot="1" x14ac:dyDescent="0.4">
      <c r="A12" s="281" t="s">
        <v>7</v>
      </c>
      <c r="B12" s="282"/>
      <c r="C12" s="25"/>
      <c r="D12" s="7"/>
      <c r="E12" s="7"/>
    </row>
    <row r="13" spans="1:5" ht="16.25" customHeight="1" thickBot="1" x14ac:dyDescent="0.4">
      <c r="A13" s="281" t="s">
        <v>9</v>
      </c>
      <c r="B13" s="282"/>
      <c r="C13" s="7">
        <f>C14+C15+C16+C17+C18+C19</f>
        <v>799.8</v>
      </c>
      <c r="D13" s="71">
        <f t="shared" ref="D13:E13" si="2">D14+D15+D16+D17+D18+D19</f>
        <v>700.3</v>
      </c>
      <c r="E13" s="71">
        <f t="shared" si="2"/>
        <v>639</v>
      </c>
    </row>
    <row r="14" spans="1:5" ht="16.25" customHeight="1" thickBot="1" x14ac:dyDescent="0.4">
      <c r="A14" s="281" t="s">
        <v>10</v>
      </c>
      <c r="B14" s="282"/>
      <c r="C14" s="272">
        <v>75</v>
      </c>
      <c r="D14" s="183"/>
      <c r="E14" s="183"/>
    </row>
    <row r="15" spans="1:5" ht="32" customHeight="1" thickBot="1" x14ac:dyDescent="0.4">
      <c r="A15" s="281" t="s">
        <v>11</v>
      </c>
      <c r="B15" s="282"/>
      <c r="C15" s="257">
        <v>724.8</v>
      </c>
      <c r="D15" s="159">
        <v>700.3</v>
      </c>
      <c r="E15" s="159">
        <v>639</v>
      </c>
    </row>
    <row r="16" spans="1:5" ht="26" customHeight="1" thickBot="1" x14ac:dyDescent="0.4">
      <c r="A16" s="281" t="s">
        <v>12</v>
      </c>
      <c r="B16" s="282"/>
      <c r="C16" s="146"/>
      <c r="D16" s="162"/>
      <c r="E16" s="162"/>
    </row>
    <row r="17" spans="1:5" ht="23.4" customHeight="1" thickBot="1" x14ac:dyDescent="0.4">
      <c r="A17" s="281" t="s">
        <v>13</v>
      </c>
      <c r="B17" s="282"/>
      <c r="C17" s="146"/>
      <c r="D17" s="162"/>
      <c r="E17" s="162"/>
    </row>
    <row r="18" spans="1:5" ht="26.4" customHeight="1" thickBot="1" x14ac:dyDescent="0.4">
      <c r="A18" s="281" t="s">
        <v>14</v>
      </c>
      <c r="B18" s="282"/>
      <c r="C18" s="146"/>
      <c r="D18" s="162"/>
      <c r="E18" s="162"/>
    </row>
    <row r="19" spans="1:5" ht="16.25" customHeight="1" thickBot="1" x14ac:dyDescent="0.4">
      <c r="A19" s="279" t="s">
        <v>15</v>
      </c>
      <c r="B19" s="280"/>
      <c r="C19" s="146"/>
      <c r="D19" s="162"/>
      <c r="E19" s="162"/>
    </row>
    <row r="20" spans="1:5" ht="16.25" customHeight="1" thickBot="1" x14ac:dyDescent="0.4">
      <c r="A20" s="279" t="s">
        <v>16</v>
      </c>
      <c r="B20" s="280"/>
      <c r="C20" s="162"/>
      <c r="D20" s="162"/>
      <c r="E20" s="162"/>
    </row>
    <row r="21" spans="1:5" ht="16.25" customHeight="1" thickBot="1" x14ac:dyDescent="0.4">
      <c r="A21" s="279" t="s">
        <v>17</v>
      </c>
      <c r="B21" s="280"/>
      <c r="C21" s="162"/>
      <c r="D21" s="162"/>
      <c r="E21" s="162"/>
    </row>
    <row r="22" spans="1:5" ht="15" thickBot="1" x14ac:dyDescent="0.4">
      <c r="A22" s="279" t="s">
        <v>18</v>
      </c>
      <c r="B22" s="280"/>
      <c r="C22" s="162"/>
      <c r="D22" s="162"/>
      <c r="E22" s="162"/>
    </row>
    <row r="23" spans="1:5" ht="16.25" customHeight="1" thickBot="1" x14ac:dyDescent="0.4">
      <c r="A23" s="279" t="s">
        <v>87</v>
      </c>
      <c r="B23" s="280"/>
      <c r="C23" s="146">
        <f>C24+C25</f>
        <v>0</v>
      </c>
      <c r="D23" s="162"/>
      <c r="E23" s="162"/>
    </row>
    <row r="24" spans="1:5" ht="16.25" customHeight="1" thickBot="1" x14ac:dyDescent="0.4">
      <c r="A24" s="281" t="s">
        <v>88</v>
      </c>
      <c r="B24" s="282"/>
      <c r="C24" s="146"/>
      <c r="D24" s="162"/>
      <c r="E24" s="162"/>
    </row>
    <row r="25" spans="1:5" ht="16.25" customHeight="1" thickBot="1" x14ac:dyDescent="0.4">
      <c r="A25" s="281" t="s">
        <v>89</v>
      </c>
      <c r="B25" s="282"/>
      <c r="C25" s="146"/>
      <c r="D25" s="162"/>
      <c r="E25" s="162"/>
    </row>
    <row r="26" spans="1:5" ht="27" customHeight="1" thickBot="1" x14ac:dyDescent="0.4">
      <c r="A26" s="277" t="s">
        <v>19</v>
      </c>
      <c r="B26" s="283"/>
      <c r="C26" s="13">
        <f>C27*1</f>
        <v>0</v>
      </c>
      <c r="D26" s="13">
        <f t="shared" ref="D26:E26" si="3">D27*1</f>
        <v>0</v>
      </c>
      <c r="E26" s="13">
        <f t="shared" si="3"/>
        <v>0</v>
      </c>
    </row>
    <row r="27" spans="1:5" ht="18.649999999999999" customHeight="1" thickBot="1" x14ac:dyDescent="0.4">
      <c r="A27" s="284" t="s">
        <v>21</v>
      </c>
      <c r="B27" s="285"/>
      <c r="C27" s="26"/>
      <c r="D27" s="14"/>
      <c r="E27" s="14"/>
    </row>
    <row r="28" spans="1:5" ht="18.649999999999999" customHeight="1" thickBot="1" x14ac:dyDescent="0.4">
      <c r="A28" s="286" t="s">
        <v>548</v>
      </c>
      <c r="B28" s="287"/>
      <c r="C28" s="26"/>
      <c r="D28" s="14"/>
      <c r="E28" s="14"/>
    </row>
    <row r="29" spans="1:5" ht="16.25" customHeight="1" thickBot="1" x14ac:dyDescent="0.4">
      <c r="A29" s="277" t="s">
        <v>22</v>
      </c>
      <c r="B29" s="278"/>
      <c r="C29" s="13">
        <f>C8+C26</f>
        <v>12260.099999999999</v>
      </c>
      <c r="D29" s="13">
        <f t="shared" ref="D29:E29" si="4">D8+D26</f>
        <v>12852.8</v>
      </c>
      <c r="E29" s="13">
        <f t="shared" si="4"/>
        <v>13434.2</v>
      </c>
    </row>
    <row r="30" spans="1:5" ht="24" customHeight="1" thickBot="1" x14ac:dyDescent="0.4">
      <c r="A30" s="279" t="s">
        <v>3</v>
      </c>
      <c r="B30" s="280"/>
      <c r="C30" s="7"/>
      <c r="D30" s="7"/>
      <c r="E30" s="7"/>
    </row>
    <row r="31" spans="1:5" ht="26.4" customHeight="1" thickBot="1" x14ac:dyDescent="0.4">
      <c r="A31" s="279" t="s">
        <v>4</v>
      </c>
      <c r="B31" s="280"/>
      <c r="C31" s="71"/>
      <c r="D31" s="7"/>
      <c r="E31" s="7"/>
    </row>
    <row r="32" spans="1:5" ht="15.5" thickBot="1" x14ac:dyDescent="0.4">
      <c r="A32" s="1"/>
      <c r="B32" s="1"/>
      <c r="C32" s="1"/>
      <c r="D32" s="1"/>
      <c r="E32" s="1"/>
    </row>
    <row r="33" spans="1:5" ht="35" thickBot="1" x14ac:dyDescent="0.4">
      <c r="A33" s="2" t="s">
        <v>0</v>
      </c>
      <c r="B33" s="3" t="s">
        <v>1</v>
      </c>
      <c r="C33" s="8" t="s">
        <v>24</v>
      </c>
      <c r="D33" s="8" t="s">
        <v>25</v>
      </c>
      <c r="E33" s="8" t="s">
        <v>26</v>
      </c>
    </row>
    <row r="34" spans="1:5" ht="15" thickBot="1" x14ac:dyDescent="0.4">
      <c r="A34" s="4">
        <v>1</v>
      </c>
      <c r="B34" s="5">
        <v>2</v>
      </c>
      <c r="C34" s="5">
        <v>3</v>
      </c>
      <c r="D34" s="5">
        <v>4</v>
      </c>
      <c r="E34" s="5">
        <v>5</v>
      </c>
    </row>
    <row r="35" spans="1:5" ht="15" thickBot="1" x14ac:dyDescent="0.4">
      <c r="A35" s="6"/>
      <c r="B35" s="188" t="s">
        <v>551</v>
      </c>
      <c r="C35" s="7"/>
      <c r="D35" s="7"/>
      <c r="E35" s="7"/>
    </row>
    <row r="36" spans="1:5" ht="18.649999999999999" customHeight="1" thickBot="1" x14ac:dyDescent="0.4">
      <c r="A36" s="277" t="s">
        <v>20</v>
      </c>
      <c r="B36" s="278"/>
      <c r="C36" s="70">
        <f>C38+C41+C48+C49+C50+C51+C54</f>
        <v>32151.300000000003</v>
      </c>
      <c r="D36" s="70">
        <f t="shared" ref="D36:E36" si="5">D38+D41+D48+D49+D50+D51</f>
        <v>23974</v>
      </c>
      <c r="E36" s="70">
        <f t="shared" si="5"/>
        <v>6841.6</v>
      </c>
    </row>
    <row r="37" spans="1:5" x14ac:dyDescent="0.35">
      <c r="A37" s="288" t="s">
        <v>2</v>
      </c>
      <c r="B37" s="289"/>
      <c r="C37" s="125"/>
      <c r="D37" s="125"/>
      <c r="E37" s="125"/>
    </row>
    <row r="38" spans="1:5" ht="24.65" customHeight="1" thickBot="1" x14ac:dyDescent="0.4">
      <c r="A38" s="290" t="s">
        <v>8</v>
      </c>
      <c r="B38" s="291"/>
      <c r="C38" s="73">
        <f>C39+C40</f>
        <v>1240</v>
      </c>
      <c r="D38" s="73">
        <f t="shared" ref="D38:E38" si="6">D39+D40</f>
        <v>13682.1</v>
      </c>
      <c r="E38" s="73">
        <f t="shared" si="6"/>
        <v>479</v>
      </c>
    </row>
    <row r="39" spans="1:5" ht="24.65" customHeight="1" thickBot="1" x14ac:dyDescent="0.4">
      <c r="A39" s="281" t="s">
        <v>86</v>
      </c>
      <c r="B39" s="282"/>
      <c r="C39" s="72">
        <v>1240</v>
      </c>
      <c r="D39" s="72">
        <v>13682.1</v>
      </c>
      <c r="E39" s="72">
        <v>479</v>
      </c>
    </row>
    <row r="40" spans="1:5" ht="15" thickBot="1" x14ac:dyDescent="0.4">
      <c r="A40" s="281" t="s">
        <v>7</v>
      </c>
      <c r="B40" s="282"/>
      <c r="C40" s="72"/>
      <c r="D40" s="71"/>
      <c r="E40" s="71"/>
    </row>
    <row r="41" spans="1:5" ht="18.649999999999999" customHeight="1" thickBot="1" x14ac:dyDescent="0.4">
      <c r="A41" s="281" t="s">
        <v>9</v>
      </c>
      <c r="B41" s="282"/>
      <c r="C41" s="71">
        <f>C42+C43+C44+C45+C46+C47</f>
        <v>6666</v>
      </c>
      <c r="D41" s="71">
        <f t="shared" ref="D41:E41" si="7">D42+D43+D44+D45+D46+D47</f>
        <v>5357</v>
      </c>
      <c r="E41" s="71">
        <f t="shared" si="7"/>
        <v>0</v>
      </c>
    </row>
    <row r="42" spans="1:5" ht="21.65" customHeight="1" thickBot="1" x14ac:dyDescent="0.4">
      <c r="A42" s="281" t="s">
        <v>10</v>
      </c>
      <c r="B42" s="282"/>
      <c r="C42" s="72"/>
      <c r="D42" s="71"/>
      <c r="E42" s="71"/>
    </row>
    <row r="43" spans="1:5" ht="28.25" customHeight="1" thickBot="1" x14ac:dyDescent="0.4">
      <c r="A43" s="281" t="s">
        <v>11</v>
      </c>
      <c r="B43" s="282"/>
      <c r="C43" s="72"/>
      <c r="D43" s="71"/>
      <c r="E43" s="71"/>
    </row>
    <row r="44" spans="1:5" ht="27" customHeight="1" thickBot="1" x14ac:dyDescent="0.4">
      <c r="A44" s="281" t="s">
        <v>12</v>
      </c>
      <c r="B44" s="282"/>
      <c r="C44" s="72"/>
      <c r="D44" s="71"/>
      <c r="E44" s="71"/>
    </row>
    <row r="45" spans="1:5" ht="23" customHeight="1" thickBot="1" x14ac:dyDescent="0.4">
      <c r="A45" s="281" t="s">
        <v>13</v>
      </c>
      <c r="B45" s="282"/>
      <c r="C45" s="72"/>
      <c r="D45" s="71"/>
      <c r="E45" s="71"/>
    </row>
    <row r="46" spans="1:5" ht="30" customHeight="1" thickBot="1" x14ac:dyDescent="0.4">
      <c r="A46" s="281" t="s">
        <v>14</v>
      </c>
      <c r="B46" s="282"/>
      <c r="C46" s="72"/>
      <c r="D46" s="71"/>
      <c r="E46" s="71"/>
    </row>
    <row r="47" spans="1:5" ht="15" thickBot="1" x14ac:dyDescent="0.4">
      <c r="A47" s="279" t="s">
        <v>15</v>
      </c>
      <c r="B47" s="280"/>
      <c r="C47" s="159">
        <v>6666</v>
      </c>
      <c r="D47" s="72">
        <v>5357</v>
      </c>
      <c r="E47" s="72">
        <v>0</v>
      </c>
    </row>
    <row r="48" spans="1:5" ht="23.4" customHeight="1" thickBot="1" x14ac:dyDescent="0.4">
      <c r="A48" s="279" t="s">
        <v>16</v>
      </c>
      <c r="B48" s="280"/>
      <c r="C48" s="183"/>
      <c r="D48" s="71"/>
      <c r="E48" s="71"/>
    </row>
    <row r="49" spans="1:5" ht="20" customHeight="1" thickBot="1" x14ac:dyDescent="0.4">
      <c r="A49" s="279" t="s">
        <v>17</v>
      </c>
      <c r="B49" s="280"/>
      <c r="C49" s="159">
        <v>7975.3</v>
      </c>
      <c r="D49" s="159">
        <v>3963.7</v>
      </c>
      <c r="E49" s="159">
        <v>2292.6</v>
      </c>
    </row>
    <row r="50" spans="1:5" ht="15" thickBot="1" x14ac:dyDescent="0.4">
      <c r="A50" s="279" t="s">
        <v>18</v>
      </c>
      <c r="B50" s="280"/>
      <c r="C50" s="159">
        <v>8103.5</v>
      </c>
      <c r="D50" s="183"/>
      <c r="E50" s="183"/>
    </row>
    <row r="51" spans="1:5" ht="15" thickBot="1" x14ac:dyDescent="0.4">
      <c r="A51" s="279" t="s">
        <v>87</v>
      </c>
      <c r="B51" s="280"/>
      <c r="C51" s="183">
        <f>C52+C53</f>
        <v>6776.1</v>
      </c>
      <c r="D51" s="183">
        <f t="shared" ref="D51:E51" si="8">D52+D53</f>
        <v>971.2</v>
      </c>
      <c r="E51" s="183">
        <f t="shared" si="8"/>
        <v>4070</v>
      </c>
    </row>
    <row r="52" spans="1:5" ht="15" thickBot="1" x14ac:dyDescent="0.4">
      <c r="A52" s="281" t="s">
        <v>88</v>
      </c>
      <c r="B52" s="282"/>
      <c r="C52" s="159">
        <v>6776.1</v>
      </c>
      <c r="D52" s="159">
        <v>971.2</v>
      </c>
      <c r="E52" s="159">
        <v>4070</v>
      </c>
    </row>
    <row r="53" spans="1:5" ht="24.65" customHeight="1" thickBot="1" x14ac:dyDescent="0.4">
      <c r="A53" s="281" t="s">
        <v>89</v>
      </c>
      <c r="B53" s="282"/>
      <c r="C53" s="159"/>
      <c r="D53" s="183"/>
      <c r="E53" s="183"/>
    </row>
    <row r="54" spans="1:5" ht="24.65" customHeight="1" thickBot="1" x14ac:dyDescent="0.4">
      <c r="A54" s="281" t="s">
        <v>662</v>
      </c>
      <c r="B54" s="282"/>
      <c r="C54" s="159">
        <v>1390.4</v>
      </c>
      <c r="D54" s="159">
        <v>5517.9</v>
      </c>
      <c r="E54" s="183"/>
    </row>
    <row r="55" spans="1:5" ht="24.65" customHeight="1" thickBot="1" x14ac:dyDescent="0.4">
      <c r="A55" s="277" t="s">
        <v>19</v>
      </c>
      <c r="B55" s="283"/>
      <c r="C55" s="184">
        <f>C56*1</f>
        <v>450</v>
      </c>
      <c r="D55" s="187">
        <f t="shared" ref="D55:E55" si="9">D56*1</f>
        <v>0</v>
      </c>
      <c r="E55" s="187">
        <f t="shared" si="9"/>
        <v>0</v>
      </c>
    </row>
    <row r="56" spans="1:5" ht="17.399999999999999" customHeight="1" thickBot="1" x14ac:dyDescent="0.4">
      <c r="A56" s="284" t="s">
        <v>21</v>
      </c>
      <c r="B56" s="285"/>
      <c r="C56" s="190">
        <v>450</v>
      </c>
      <c r="D56" s="14"/>
      <c r="E56" s="14"/>
    </row>
    <row r="57" spans="1:5" ht="15" thickBot="1" x14ac:dyDescent="0.4">
      <c r="A57" s="286" t="s">
        <v>548</v>
      </c>
      <c r="B57" s="287"/>
      <c r="C57" s="189"/>
      <c r="D57" s="14"/>
      <c r="E57" s="14"/>
    </row>
    <row r="58" spans="1:5" ht="15" thickBot="1" x14ac:dyDescent="0.4">
      <c r="A58" s="277" t="s">
        <v>22</v>
      </c>
      <c r="B58" s="278"/>
      <c r="C58" s="184">
        <f>C36+C55</f>
        <v>32601.300000000003</v>
      </c>
      <c r="D58" s="184">
        <f t="shared" ref="D58:E58" si="10">D36+D55</f>
        <v>23974</v>
      </c>
      <c r="E58" s="184">
        <f t="shared" si="10"/>
        <v>6841.6</v>
      </c>
    </row>
    <row r="59" spans="1:5" ht="23.4" customHeight="1" thickBot="1" x14ac:dyDescent="0.4">
      <c r="A59" s="279" t="s">
        <v>3</v>
      </c>
      <c r="B59" s="280"/>
      <c r="C59" s="162"/>
      <c r="D59" s="159">
        <v>2550</v>
      </c>
      <c r="E59" s="159">
        <v>2550</v>
      </c>
    </row>
    <row r="60" spans="1:5" ht="27" customHeight="1" thickBot="1" x14ac:dyDescent="0.4">
      <c r="A60" s="279" t="s">
        <v>4</v>
      </c>
      <c r="B60" s="280"/>
      <c r="C60" s="162"/>
      <c r="D60" s="71"/>
      <c r="E60" s="71"/>
    </row>
    <row r="61" spans="1:5" ht="27" customHeight="1" thickBot="1" x14ac:dyDescent="0.4">
      <c r="A61" s="296" t="s">
        <v>581</v>
      </c>
      <c r="B61" s="297"/>
      <c r="C61" s="232">
        <f>C58-C51</f>
        <v>25825.200000000004</v>
      </c>
      <c r="D61" s="232">
        <f t="shared" ref="D61:E61" si="11">D58-D51</f>
        <v>23002.799999999999</v>
      </c>
      <c r="E61" s="232">
        <f t="shared" si="11"/>
        <v>2771.6000000000004</v>
      </c>
    </row>
    <row r="62" spans="1:5" ht="15.5" thickBot="1" x14ac:dyDescent="0.4">
      <c r="A62" s="1"/>
      <c r="B62" s="1"/>
      <c r="C62" s="1"/>
      <c r="D62" s="1"/>
      <c r="E62" s="1"/>
    </row>
    <row r="63" spans="1:5" ht="35" thickBot="1" x14ac:dyDescent="0.4">
      <c r="A63" s="2" t="s">
        <v>0</v>
      </c>
      <c r="B63" s="3" t="s">
        <v>1</v>
      </c>
      <c r="C63" s="8" t="s">
        <v>24</v>
      </c>
      <c r="D63" s="8" t="s">
        <v>25</v>
      </c>
      <c r="E63" s="8" t="s">
        <v>26</v>
      </c>
    </row>
    <row r="64" spans="1:5" ht="15" thickBot="1" x14ac:dyDescent="0.4">
      <c r="A64" s="4">
        <v>1</v>
      </c>
      <c r="B64" s="5">
        <v>2</v>
      </c>
      <c r="C64" s="5">
        <v>3</v>
      </c>
      <c r="D64" s="5">
        <v>4</v>
      </c>
      <c r="E64" s="5">
        <v>5</v>
      </c>
    </row>
    <row r="65" spans="1:5" ht="15" thickBot="1" x14ac:dyDescent="0.4">
      <c r="A65" s="6"/>
      <c r="B65" s="188" t="s">
        <v>552</v>
      </c>
      <c r="C65" s="7"/>
      <c r="D65" s="7"/>
      <c r="E65" s="7"/>
    </row>
    <row r="66" spans="1:5" ht="16.25" customHeight="1" thickBot="1" x14ac:dyDescent="0.4">
      <c r="A66" s="277" t="s">
        <v>20</v>
      </c>
      <c r="B66" s="278"/>
      <c r="C66" s="70">
        <f>C68+C71+C81</f>
        <v>565.4</v>
      </c>
      <c r="D66" s="70">
        <f t="shared" ref="D66:E66" si="12">D68+D71+D81</f>
        <v>337</v>
      </c>
      <c r="E66" s="70">
        <f t="shared" si="12"/>
        <v>353</v>
      </c>
    </row>
    <row r="67" spans="1:5" x14ac:dyDescent="0.35">
      <c r="A67" s="288" t="s">
        <v>2</v>
      </c>
      <c r="B67" s="289"/>
      <c r="C67" s="12"/>
      <c r="D67" s="12"/>
      <c r="E67" s="12"/>
    </row>
    <row r="68" spans="1:5" ht="16.25" customHeight="1" thickBot="1" x14ac:dyDescent="0.4">
      <c r="A68" s="290" t="s">
        <v>8</v>
      </c>
      <c r="B68" s="291"/>
      <c r="C68" s="6">
        <f>C69+C70</f>
        <v>234.9</v>
      </c>
      <c r="D68" s="73">
        <f t="shared" ref="D68:E68" si="13">D69+D70</f>
        <v>337</v>
      </c>
      <c r="E68" s="73">
        <f t="shared" si="13"/>
        <v>353</v>
      </c>
    </row>
    <row r="69" spans="1:5" ht="16.25" customHeight="1" thickBot="1" x14ac:dyDescent="0.4">
      <c r="A69" s="281" t="s">
        <v>86</v>
      </c>
      <c r="B69" s="282"/>
      <c r="C69" s="259">
        <v>234.9</v>
      </c>
      <c r="D69" s="72">
        <v>337</v>
      </c>
      <c r="E69" s="72">
        <v>353</v>
      </c>
    </row>
    <row r="70" spans="1:5" ht="16.25" customHeight="1" thickBot="1" x14ac:dyDescent="0.4">
      <c r="A70" s="281" t="s">
        <v>7</v>
      </c>
      <c r="B70" s="282"/>
      <c r="C70" s="25"/>
      <c r="D70" s="7"/>
      <c r="E70" s="7"/>
    </row>
    <row r="71" spans="1:5" ht="16.25" customHeight="1" thickBot="1" x14ac:dyDescent="0.4">
      <c r="A71" s="281" t="s">
        <v>9</v>
      </c>
      <c r="B71" s="282"/>
      <c r="C71" s="7">
        <f>C72+C73+C74+C75+C76+C77</f>
        <v>0</v>
      </c>
      <c r="D71" s="7">
        <f t="shared" ref="D71:E71" si="14">D72+D73+D74+D75+D76+D77</f>
        <v>0</v>
      </c>
      <c r="E71" s="7">
        <f t="shared" si="14"/>
        <v>0</v>
      </c>
    </row>
    <row r="72" spans="1:5" ht="16.25" customHeight="1" thickBot="1" x14ac:dyDescent="0.4">
      <c r="A72" s="281" t="s">
        <v>10</v>
      </c>
      <c r="B72" s="282"/>
      <c r="C72" s="25"/>
      <c r="D72" s="7"/>
      <c r="E72" s="7"/>
    </row>
    <row r="73" spans="1:5" ht="25.25" customHeight="1" thickBot="1" x14ac:dyDescent="0.4">
      <c r="A73" s="281" t="s">
        <v>11</v>
      </c>
      <c r="B73" s="282"/>
      <c r="C73" s="25"/>
      <c r="D73" s="7"/>
      <c r="E73" s="7"/>
    </row>
    <row r="74" spans="1:5" ht="26" customHeight="1" thickBot="1" x14ac:dyDescent="0.4">
      <c r="A74" s="281" t="s">
        <v>12</v>
      </c>
      <c r="B74" s="282"/>
      <c r="C74" s="25"/>
      <c r="D74" s="7"/>
      <c r="E74" s="7"/>
    </row>
    <row r="75" spans="1:5" ht="21.65" customHeight="1" thickBot="1" x14ac:dyDescent="0.4">
      <c r="A75" s="281" t="s">
        <v>13</v>
      </c>
      <c r="B75" s="282"/>
      <c r="C75" s="25"/>
      <c r="D75" s="7"/>
      <c r="E75" s="7"/>
    </row>
    <row r="76" spans="1:5" ht="27" customHeight="1" thickBot="1" x14ac:dyDescent="0.4">
      <c r="A76" s="281" t="s">
        <v>14</v>
      </c>
      <c r="B76" s="282"/>
      <c r="C76" s="25"/>
      <c r="D76" s="7"/>
      <c r="E76" s="7"/>
    </row>
    <row r="77" spans="1:5" ht="16.25" customHeight="1" thickBot="1" x14ac:dyDescent="0.4">
      <c r="A77" s="279" t="s">
        <v>15</v>
      </c>
      <c r="B77" s="280"/>
      <c r="C77" s="25"/>
      <c r="D77" s="7"/>
      <c r="E77" s="7"/>
    </row>
    <row r="78" spans="1:5" ht="16.25" customHeight="1" thickBot="1" x14ac:dyDescent="0.4">
      <c r="A78" s="279" t="s">
        <v>16</v>
      </c>
      <c r="B78" s="280"/>
      <c r="C78" s="7"/>
      <c r="D78" s="7"/>
      <c r="E78" s="7"/>
    </row>
    <row r="79" spans="1:5" ht="16.25" customHeight="1" thickBot="1" x14ac:dyDescent="0.4">
      <c r="A79" s="279" t="s">
        <v>17</v>
      </c>
      <c r="B79" s="280"/>
      <c r="C79" s="7"/>
      <c r="D79" s="7"/>
      <c r="E79" s="7"/>
    </row>
    <row r="80" spans="1:5" ht="15" thickBot="1" x14ac:dyDescent="0.4">
      <c r="A80" s="279" t="s">
        <v>18</v>
      </c>
      <c r="B80" s="280"/>
      <c r="C80" s="7"/>
      <c r="D80" s="7"/>
      <c r="E80" s="7"/>
    </row>
    <row r="81" spans="1:5" ht="16.25" customHeight="1" thickBot="1" x14ac:dyDescent="0.4">
      <c r="A81" s="279" t="s">
        <v>87</v>
      </c>
      <c r="B81" s="280"/>
      <c r="C81" s="7">
        <f>C82+C83</f>
        <v>330.5</v>
      </c>
      <c r="D81" s="71">
        <f t="shared" ref="D81:E81" si="15">D82+D83</f>
        <v>0</v>
      </c>
      <c r="E81" s="71">
        <f t="shared" si="15"/>
        <v>0</v>
      </c>
    </row>
    <row r="82" spans="1:5" ht="16.25" customHeight="1" thickBot="1" x14ac:dyDescent="0.4">
      <c r="A82" s="281" t="s">
        <v>88</v>
      </c>
      <c r="B82" s="282"/>
      <c r="C82" s="25">
        <v>330.5</v>
      </c>
      <c r="D82" s="72"/>
      <c r="E82" s="72"/>
    </row>
    <row r="83" spans="1:5" ht="18.649999999999999" customHeight="1" thickBot="1" x14ac:dyDescent="0.4">
      <c r="A83" s="281" t="s">
        <v>89</v>
      </c>
      <c r="B83" s="282"/>
      <c r="C83" s="25"/>
      <c r="D83" s="7"/>
      <c r="E83" s="7"/>
    </row>
    <row r="84" spans="1:5" ht="25.25" customHeight="1" thickBot="1" x14ac:dyDescent="0.4">
      <c r="A84" s="277" t="s">
        <v>19</v>
      </c>
      <c r="B84" s="283"/>
      <c r="C84" s="13">
        <f>C85*1</f>
        <v>0</v>
      </c>
      <c r="D84" s="13">
        <f t="shared" ref="D84:E84" si="16">D85*1</f>
        <v>0</v>
      </c>
      <c r="E84" s="13">
        <f t="shared" si="16"/>
        <v>0</v>
      </c>
    </row>
    <row r="85" spans="1:5" ht="24.65" customHeight="1" thickBot="1" x14ac:dyDescent="0.4">
      <c r="A85" s="284" t="s">
        <v>21</v>
      </c>
      <c r="B85" s="285"/>
      <c r="C85" s="26"/>
      <c r="D85" s="14"/>
      <c r="E85" s="14"/>
    </row>
    <row r="86" spans="1:5" ht="19.25" customHeight="1" thickBot="1" x14ac:dyDescent="0.4">
      <c r="A86" s="286" t="s">
        <v>548</v>
      </c>
      <c r="B86" s="287"/>
      <c r="C86" s="26"/>
      <c r="D86" s="14"/>
      <c r="E86" s="14"/>
    </row>
    <row r="87" spans="1:5" ht="16.25" customHeight="1" thickBot="1" x14ac:dyDescent="0.4">
      <c r="A87" s="277" t="s">
        <v>22</v>
      </c>
      <c r="B87" s="278"/>
      <c r="C87" s="70">
        <f>C66+C84</f>
        <v>565.4</v>
      </c>
      <c r="D87" s="70">
        <f t="shared" ref="D87:E87" si="17">D66+D84</f>
        <v>337</v>
      </c>
      <c r="E87" s="70">
        <f t="shared" si="17"/>
        <v>353</v>
      </c>
    </row>
    <row r="88" spans="1:5" ht="20" customHeight="1" thickBot="1" x14ac:dyDescent="0.4">
      <c r="A88" s="279" t="s">
        <v>3</v>
      </c>
      <c r="B88" s="280"/>
      <c r="C88" s="7"/>
      <c r="D88" s="7"/>
      <c r="E88" s="7"/>
    </row>
    <row r="89" spans="1:5" ht="24.65" customHeight="1" thickBot="1" x14ac:dyDescent="0.4">
      <c r="A89" s="279" t="s">
        <v>4</v>
      </c>
      <c r="B89" s="280"/>
      <c r="C89" s="7"/>
      <c r="D89" s="71"/>
      <c r="E89" s="71"/>
    </row>
    <row r="90" spans="1:5" ht="15.5" thickBot="1" x14ac:dyDescent="0.4">
      <c r="A90" s="1"/>
      <c r="B90" s="1"/>
      <c r="C90" s="1"/>
      <c r="D90" s="1"/>
      <c r="E90" s="1"/>
    </row>
    <row r="91" spans="1:5" ht="35" thickBot="1" x14ac:dyDescent="0.4">
      <c r="A91" s="2" t="s">
        <v>0</v>
      </c>
      <c r="B91" s="3" t="s">
        <v>1</v>
      </c>
      <c r="C91" s="8" t="s">
        <v>24</v>
      </c>
      <c r="D91" s="8" t="s">
        <v>25</v>
      </c>
      <c r="E91" s="8" t="s">
        <v>26</v>
      </c>
    </row>
    <row r="92" spans="1:5" ht="15" thickBot="1" x14ac:dyDescent="0.4">
      <c r="A92" s="4">
        <v>1</v>
      </c>
      <c r="B92" s="5">
        <v>2</v>
      </c>
      <c r="C92" s="5">
        <v>3</v>
      </c>
      <c r="D92" s="5">
        <v>4</v>
      </c>
      <c r="E92" s="5">
        <v>5</v>
      </c>
    </row>
    <row r="93" spans="1:5" ht="15" thickBot="1" x14ac:dyDescent="0.4">
      <c r="A93" s="6"/>
      <c r="B93" s="188" t="s">
        <v>589</v>
      </c>
      <c r="C93" s="7"/>
      <c r="D93" s="7"/>
      <c r="E93" s="7"/>
    </row>
    <row r="94" spans="1:5" ht="16.25" customHeight="1" thickBot="1" x14ac:dyDescent="0.4">
      <c r="A94" s="277" t="s">
        <v>20</v>
      </c>
      <c r="B94" s="278"/>
      <c r="C94" s="70">
        <f>C96+C99+C109</f>
        <v>372.2</v>
      </c>
      <c r="D94" s="70">
        <f t="shared" ref="D94:E94" si="18">D96+D99+D109</f>
        <v>299</v>
      </c>
      <c r="E94" s="70">
        <f t="shared" si="18"/>
        <v>311</v>
      </c>
    </row>
    <row r="95" spans="1:5" x14ac:dyDescent="0.35">
      <c r="A95" s="288" t="s">
        <v>2</v>
      </c>
      <c r="B95" s="289"/>
      <c r="C95" s="12"/>
      <c r="D95" s="12"/>
      <c r="E95" s="12"/>
    </row>
    <row r="96" spans="1:5" ht="16.25" customHeight="1" thickBot="1" x14ac:dyDescent="0.4">
      <c r="A96" s="290" t="s">
        <v>8</v>
      </c>
      <c r="B96" s="291"/>
      <c r="C96" s="73">
        <f>C97+C98</f>
        <v>252</v>
      </c>
      <c r="D96" s="73">
        <f t="shared" ref="D96:E96" si="19">D97+D98</f>
        <v>299</v>
      </c>
      <c r="E96" s="73">
        <f t="shared" si="19"/>
        <v>311</v>
      </c>
    </row>
    <row r="97" spans="1:5" ht="16.25" customHeight="1" thickBot="1" x14ac:dyDescent="0.4">
      <c r="A97" s="281" t="s">
        <v>86</v>
      </c>
      <c r="B97" s="282"/>
      <c r="C97" s="72"/>
      <c r="D97" s="72"/>
      <c r="E97" s="72"/>
    </row>
    <row r="98" spans="1:5" ht="16.25" customHeight="1" thickBot="1" x14ac:dyDescent="0.4">
      <c r="A98" s="281" t="s">
        <v>7</v>
      </c>
      <c r="B98" s="282"/>
      <c r="C98" s="72">
        <v>252</v>
      </c>
      <c r="D98" s="72">
        <v>299</v>
      </c>
      <c r="E98" s="72">
        <v>311</v>
      </c>
    </row>
    <row r="99" spans="1:5" ht="25.25" customHeight="1" thickBot="1" x14ac:dyDescent="0.4">
      <c r="A99" s="281" t="s">
        <v>9</v>
      </c>
      <c r="B99" s="282"/>
      <c r="C99" s="7">
        <f>C100+C101+C102+C103+C104+C105</f>
        <v>0</v>
      </c>
      <c r="D99" s="7">
        <f t="shared" ref="D99:E99" si="20">D100+D101+D102+D103+D104+D105</f>
        <v>0</v>
      </c>
      <c r="E99" s="7">
        <f t="shared" si="20"/>
        <v>0</v>
      </c>
    </row>
    <row r="100" spans="1:5" ht="21.65" customHeight="1" thickBot="1" x14ac:dyDescent="0.4">
      <c r="A100" s="281" t="s">
        <v>10</v>
      </c>
      <c r="B100" s="282"/>
      <c r="C100" s="25"/>
      <c r="D100" s="7"/>
      <c r="E100" s="7"/>
    </row>
    <row r="101" spans="1:5" ht="31.25" customHeight="1" thickBot="1" x14ac:dyDescent="0.4">
      <c r="A101" s="281" t="s">
        <v>11</v>
      </c>
      <c r="B101" s="282"/>
      <c r="C101" s="25"/>
      <c r="D101" s="7"/>
      <c r="E101" s="7"/>
    </row>
    <row r="102" spans="1:5" ht="29.4" customHeight="1" thickBot="1" x14ac:dyDescent="0.4">
      <c r="A102" s="281" t="s">
        <v>12</v>
      </c>
      <c r="B102" s="282"/>
      <c r="C102" s="25"/>
      <c r="D102" s="7"/>
      <c r="E102" s="7"/>
    </row>
    <row r="103" spans="1:5" ht="25.25" customHeight="1" thickBot="1" x14ac:dyDescent="0.4">
      <c r="A103" s="281" t="s">
        <v>13</v>
      </c>
      <c r="B103" s="282"/>
      <c r="C103" s="25"/>
      <c r="D103" s="7"/>
      <c r="E103" s="7"/>
    </row>
    <row r="104" spans="1:5" ht="31.25" customHeight="1" thickBot="1" x14ac:dyDescent="0.4">
      <c r="A104" s="281" t="s">
        <v>14</v>
      </c>
      <c r="B104" s="282"/>
      <c r="C104" s="25"/>
      <c r="D104" s="7"/>
      <c r="E104" s="7"/>
    </row>
    <row r="105" spans="1:5" ht="16.25" customHeight="1" thickBot="1" x14ac:dyDescent="0.4">
      <c r="A105" s="279" t="s">
        <v>15</v>
      </c>
      <c r="B105" s="280"/>
      <c r="C105" s="25"/>
      <c r="D105" s="7"/>
      <c r="E105" s="7"/>
    </row>
    <row r="106" spans="1:5" ht="16.25" customHeight="1" thickBot="1" x14ac:dyDescent="0.4">
      <c r="A106" s="279" t="s">
        <v>16</v>
      </c>
      <c r="B106" s="280"/>
      <c r="C106" s="7"/>
      <c r="D106" s="7"/>
      <c r="E106" s="7"/>
    </row>
    <row r="107" spans="1:5" ht="16.25" customHeight="1" thickBot="1" x14ac:dyDescent="0.4">
      <c r="A107" s="279" t="s">
        <v>17</v>
      </c>
      <c r="B107" s="280"/>
      <c r="C107" s="7"/>
      <c r="D107" s="7"/>
      <c r="E107" s="7"/>
    </row>
    <row r="108" spans="1:5" ht="15" thickBot="1" x14ac:dyDescent="0.4">
      <c r="A108" s="279" t="s">
        <v>18</v>
      </c>
      <c r="B108" s="280"/>
      <c r="C108" s="7"/>
      <c r="D108" s="7"/>
      <c r="E108" s="7"/>
    </row>
    <row r="109" spans="1:5" ht="16.25" customHeight="1" thickBot="1" x14ac:dyDescent="0.4">
      <c r="A109" s="279" t="s">
        <v>87</v>
      </c>
      <c r="B109" s="280"/>
      <c r="C109" s="162">
        <v>120.2</v>
      </c>
      <c r="D109" s="71">
        <f t="shared" ref="D109:E109" si="21">D110+D111</f>
        <v>0</v>
      </c>
      <c r="E109" s="71">
        <f t="shared" si="21"/>
        <v>0</v>
      </c>
    </row>
    <row r="110" spans="1:5" ht="16.25" customHeight="1" thickBot="1" x14ac:dyDescent="0.4">
      <c r="A110" s="281" t="s">
        <v>88</v>
      </c>
      <c r="B110" s="282"/>
      <c r="C110" s="146">
        <v>0</v>
      </c>
      <c r="D110" s="72">
        <v>0</v>
      </c>
      <c r="E110" s="72">
        <v>0</v>
      </c>
    </row>
    <row r="111" spans="1:5" ht="16.25" customHeight="1" thickBot="1" x14ac:dyDescent="0.4">
      <c r="A111" s="281" t="s">
        <v>89</v>
      </c>
      <c r="B111" s="282"/>
      <c r="C111" s="146">
        <v>120.2</v>
      </c>
      <c r="D111" s="7"/>
      <c r="E111" s="7"/>
    </row>
    <row r="112" spans="1:5" ht="33.65" customHeight="1" thickBot="1" x14ac:dyDescent="0.4">
      <c r="A112" s="277" t="s">
        <v>19</v>
      </c>
      <c r="B112" s="283"/>
      <c r="C112" s="13">
        <f>C113*1</f>
        <v>0</v>
      </c>
      <c r="D112" s="13">
        <f t="shared" ref="D112:E112" si="22">D113*1</f>
        <v>0</v>
      </c>
      <c r="E112" s="13">
        <f t="shared" si="22"/>
        <v>0</v>
      </c>
    </row>
    <row r="113" spans="1:5" ht="18.649999999999999" customHeight="1" thickBot="1" x14ac:dyDescent="0.4">
      <c r="A113" s="284" t="s">
        <v>21</v>
      </c>
      <c r="B113" s="285"/>
      <c r="C113" s="26"/>
      <c r="D113" s="14"/>
      <c r="E113" s="14"/>
    </row>
    <row r="114" spans="1:5" ht="16.25" customHeight="1" thickBot="1" x14ac:dyDescent="0.4">
      <c r="A114" s="286" t="s">
        <v>548</v>
      </c>
      <c r="B114" s="287"/>
      <c r="C114" s="26"/>
      <c r="D114" s="14"/>
      <c r="E114" s="14"/>
    </row>
    <row r="115" spans="1:5" ht="16.25" customHeight="1" thickBot="1" x14ac:dyDescent="0.4">
      <c r="A115" s="277" t="s">
        <v>22</v>
      </c>
      <c r="B115" s="278"/>
      <c r="C115" s="70">
        <f>C94+C112</f>
        <v>372.2</v>
      </c>
      <c r="D115" s="70">
        <f t="shared" ref="D115:E115" si="23">D94+D112</f>
        <v>299</v>
      </c>
      <c r="E115" s="70">
        <f t="shared" si="23"/>
        <v>311</v>
      </c>
    </row>
    <row r="116" spans="1:5" ht="29" customHeight="1" thickBot="1" x14ac:dyDescent="0.4">
      <c r="A116" s="279" t="s">
        <v>3</v>
      </c>
      <c r="B116" s="280"/>
      <c r="C116" s="7"/>
      <c r="D116" s="7"/>
      <c r="E116" s="7"/>
    </row>
    <row r="117" spans="1:5" ht="24" customHeight="1" thickBot="1" x14ac:dyDescent="0.4">
      <c r="A117" s="279" t="s">
        <v>4</v>
      </c>
      <c r="B117" s="280"/>
      <c r="C117" s="7"/>
      <c r="D117" s="71"/>
      <c r="E117" s="71"/>
    </row>
    <row r="118" spans="1:5" ht="15.5" thickBot="1" x14ac:dyDescent="0.4">
      <c r="A118" s="1"/>
      <c r="B118" s="1"/>
      <c r="C118" s="1"/>
      <c r="D118" s="1"/>
      <c r="E118" s="1"/>
    </row>
    <row r="119" spans="1:5" ht="35" thickBot="1" x14ac:dyDescent="0.4">
      <c r="A119" s="2" t="s">
        <v>0</v>
      </c>
      <c r="B119" s="3" t="s">
        <v>1</v>
      </c>
      <c r="C119" s="8" t="s">
        <v>24</v>
      </c>
      <c r="D119" s="8" t="s">
        <v>25</v>
      </c>
      <c r="E119" s="8" t="s">
        <v>26</v>
      </c>
    </row>
    <row r="120" spans="1:5" ht="15" thickBot="1" x14ac:dyDescent="0.4">
      <c r="A120" s="4">
        <v>1</v>
      </c>
      <c r="B120" s="5">
        <v>2</v>
      </c>
      <c r="C120" s="5">
        <v>3</v>
      </c>
      <c r="D120" s="5">
        <v>4</v>
      </c>
      <c r="E120" s="5">
        <v>5</v>
      </c>
    </row>
    <row r="121" spans="1:5" ht="15" thickBot="1" x14ac:dyDescent="0.4">
      <c r="A121" s="6"/>
      <c r="B121" s="188" t="s">
        <v>590</v>
      </c>
      <c r="C121" s="7"/>
      <c r="D121" s="7"/>
      <c r="E121" s="7"/>
    </row>
    <row r="122" spans="1:5" ht="16.25" customHeight="1" thickBot="1" x14ac:dyDescent="0.4">
      <c r="A122" s="277" t="s">
        <v>20</v>
      </c>
      <c r="B122" s="278"/>
      <c r="C122" s="70">
        <f>C124+C127+C137</f>
        <v>3365</v>
      </c>
      <c r="D122" s="70">
        <f t="shared" ref="D122:E122" si="24">D124+D127+D137</f>
        <v>3538</v>
      </c>
      <c r="E122" s="70">
        <f t="shared" si="24"/>
        <v>3551</v>
      </c>
    </row>
    <row r="123" spans="1:5" x14ac:dyDescent="0.35">
      <c r="A123" s="288" t="s">
        <v>2</v>
      </c>
      <c r="B123" s="289"/>
      <c r="C123" s="12"/>
      <c r="D123" s="12"/>
      <c r="E123" s="12"/>
    </row>
    <row r="124" spans="1:5" ht="16.25" customHeight="1" thickBot="1" x14ac:dyDescent="0.4">
      <c r="A124" s="290" t="s">
        <v>8</v>
      </c>
      <c r="B124" s="291"/>
      <c r="C124" s="73">
        <f>C125+C126</f>
        <v>3365</v>
      </c>
      <c r="D124" s="73">
        <f t="shared" ref="D124:E124" si="25">D125+D126</f>
        <v>3538</v>
      </c>
      <c r="E124" s="73">
        <f t="shared" si="25"/>
        <v>3551</v>
      </c>
    </row>
    <row r="125" spans="1:5" ht="16.25" customHeight="1" thickBot="1" x14ac:dyDescent="0.4">
      <c r="A125" s="281" t="s">
        <v>86</v>
      </c>
      <c r="B125" s="282"/>
      <c r="C125" s="257">
        <v>3365</v>
      </c>
      <c r="D125" s="72">
        <v>3538</v>
      </c>
      <c r="E125" s="72">
        <v>3551</v>
      </c>
    </row>
    <row r="126" spans="1:5" ht="16.25" customHeight="1" thickBot="1" x14ac:dyDescent="0.4">
      <c r="A126" s="281" t="s">
        <v>7</v>
      </c>
      <c r="B126" s="282"/>
      <c r="C126" s="72"/>
      <c r="D126" s="72"/>
      <c r="E126" s="72"/>
    </row>
    <row r="127" spans="1:5" ht="16.25" customHeight="1" thickBot="1" x14ac:dyDescent="0.4">
      <c r="A127" s="281" t="s">
        <v>9</v>
      </c>
      <c r="B127" s="282"/>
      <c r="C127" s="7">
        <f>C128+C129+C130+C131+C132+C133</f>
        <v>0</v>
      </c>
      <c r="D127" s="7">
        <f t="shared" ref="D127:E127" si="26">D128+D129+D130+D131+D132+D133</f>
        <v>0</v>
      </c>
      <c r="E127" s="7">
        <f t="shared" si="26"/>
        <v>0</v>
      </c>
    </row>
    <row r="128" spans="1:5" ht="16.25" customHeight="1" thickBot="1" x14ac:dyDescent="0.4">
      <c r="A128" s="281" t="s">
        <v>10</v>
      </c>
      <c r="B128" s="282"/>
      <c r="C128" s="25"/>
      <c r="D128" s="7"/>
      <c r="E128" s="7"/>
    </row>
    <row r="129" spans="1:5" ht="24.65" customHeight="1" thickBot="1" x14ac:dyDescent="0.4">
      <c r="A129" s="281" t="s">
        <v>11</v>
      </c>
      <c r="B129" s="282"/>
      <c r="C129" s="25"/>
      <c r="D129" s="7"/>
      <c r="E129" s="7"/>
    </row>
    <row r="130" spans="1:5" ht="26.4" customHeight="1" thickBot="1" x14ac:dyDescent="0.4">
      <c r="A130" s="281" t="s">
        <v>12</v>
      </c>
      <c r="B130" s="282"/>
      <c r="C130" s="25"/>
      <c r="D130" s="7"/>
      <c r="E130" s="7"/>
    </row>
    <row r="131" spans="1:5" ht="16.25" customHeight="1" thickBot="1" x14ac:dyDescent="0.4">
      <c r="A131" s="281" t="s">
        <v>13</v>
      </c>
      <c r="B131" s="282"/>
      <c r="C131" s="25"/>
      <c r="D131" s="7"/>
      <c r="E131" s="7"/>
    </row>
    <row r="132" spans="1:5" ht="32" customHeight="1" thickBot="1" x14ac:dyDescent="0.4">
      <c r="A132" s="281" t="s">
        <v>14</v>
      </c>
      <c r="B132" s="282"/>
      <c r="C132" s="25"/>
      <c r="D132" s="7"/>
      <c r="E132" s="7"/>
    </row>
    <row r="133" spans="1:5" ht="16.25" customHeight="1" thickBot="1" x14ac:dyDescent="0.4">
      <c r="A133" s="279" t="s">
        <v>15</v>
      </c>
      <c r="B133" s="280"/>
      <c r="C133" s="25"/>
      <c r="D133" s="7"/>
      <c r="E133" s="7"/>
    </row>
    <row r="134" spans="1:5" ht="16.25" customHeight="1" thickBot="1" x14ac:dyDescent="0.4">
      <c r="A134" s="279" t="s">
        <v>16</v>
      </c>
      <c r="B134" s="280"/>
      <c r="C134" s="7"/>
      <c r="D134" s="7"/>
      <c r="E134" s="7"/>
    </row>
    <row r="135" spans="1:5" ht="16.25" customHeight="1" thickBot="1" x14ac:dyDescent="0.4">
      <c r="A135" s="279" t="s">
        <v>17</v>
      </c>
      <c r="B135" s="280"/>
      <c r="C135" s="7"/>
      <c r="D135" s="7"/>
      <c r="E135" s="7"/>
    </row>
    <row r="136" spans="1:5" ht="15" thickBot="1" x14ac:dyDescent="0.4">
      <c r="A136" s="279" t="s">
        <v>18</v>
      </c>
      <c r="B136" s="280"/>
      <c r="C136" s="7"/>
      <c r="D136" s="7"/>
      <c r="E136" s="7"/>
    </row>
    <row r="137" spans="1:5" ht="16.25" customHeight="1" thickBot="1" x14ac:dyDescent="0.4">
      <c r="A137" s="279" t="s">
        <v>87</v>
      </c>
      <c r="B137" s="280"/>
      <c r="C137" s="7">
        <f>C138+C139</f>
        <v>0</v>
      </c>
      <c r="D137" s="71">
        <f t="shared" ref="D137:E137" si="27">D138+D139</f>
        <v>0</v>
      </c>
      <c r="E137" s="71">
        <f t="shared" si="27"/>
        <v>0</v>
      </c>
    </row>
    <row r="138" spans="1:5" ht="16.25" customHeight="1" thickBot="1" x14ac:dyDescent="0.4">
      <c r="A138" s="281" t="s">
        <v>88</v>
      </c>
      <c r="B138" s="282"/>
      <c r="C138" s="25">
        <v>0</v>
      </c>
      <c r="D138" s="72">
        <v>0</v>
      </c>
      <c r="E138" s="72">
        <v>0</v>
      </c>
    </row>
    <row r="139" spans="1:5" ht="16.25" customHeight="1" thickBot="1" x14ac:dyDescent="0.4">
      <c r="A139" s="281" t="s">
        <v>89</v>
      </c>
      <c r="B139" s="282"/>
      <c r="C139" s="25"/>
      <c r="D139" s="7"/>
      <c r="E139" s="7"/>
    </row>
    <row r="140" spans="1:5" ht="33.65" customHeight="1" thickBot="1" x14ac:dyDescent="0.4">
      <c r="A140" s="277" t="s">
        <v>19</v>
      </c>
      <c r="B140" s="283"/>
      <c r="C140" s="13">
        <f>C141*1</f>
        <v>0</v>
      </c>
      <c r="D140" s="13">
        <f t="shared" ref="D140:E140" si="28">D141*1</f>
        <v>0</v>
      </c>
      <c r="E140" s="13">
        <f t="shared" si="28"/>
        <v>0</v>
      </c>
    </row>
    <row r="141" spans="1:5" ht="16.25" customHeight="1" thickBot="1" x14ac:dyDescent="0.4">
      <c r="A141" s="284" t="s">
        <v>21</v>
      </c>
      <c r="B141" s="285"/>
      <c r="C141" s="26"/>
      <c r="D141" s="14"/>
      <c r="E141" s="14"/>
    </row>
    <row r="142" spans="1:5" ht="16.25" customHeight="1" thickBot="1" x14ac:dyDescent="0.4">
      <c r="A142" s="286" t="s">
        <v>548</v>
      </c>
      <c r="B142" s="287"/>
      <c r="C142" s="26"/>
      <c r="D142" s="14"/>
      <c r="E142" s="14"/>
    </row>
    <row r="143" spans="1:5" ht="16.25" customHeight="1" thickBot="1" x14ac:dyDescent="0.4">
      <c r="A143" s="277" t="s">
        <v>22</v>
      </c>
      <c r="B143" s="278"/>
      <c r="C143" s="70">
        <f>C122+C140</f>
        <v>3365</v>
      </c>
      <c r="D143" s="70">
        <f t="shared" ref="D143:E143" si="29">D122+D140</f>
        <v>3538</v>
      </c>
      <c r="E143" s="70">
        <f t="shared" si="29"/>
        <v>3551</v>
      </c>
    </row>
    <row r="144" spans="1:5" ht="20" customHeight="1" thickBot="1" x14ac:dyDescent="0.4">
      <c r="A144" s="279" t="s">
        <v>3</v>
      </c>
      <c r="B144" s="280"/>
      <c r="C144" s="7"/>
      <c r="D144" s="7"/>
      <c r="E144" s="7"/>
    </row>
    <row r="145" spans="1:5" ht="30.65" customHeight="1" thickBot="1" x14ac:dyDescent="0.4">
      <c r="A145" s="279" t="s">
        <v>4</v>
      </c>
      <c r="B145" s="280"/>
      <c r="C145" s="71"/>
      <c r="D145" s="71"/>
      <c r="E145" s="71"/>
    </row>
    <row r="146" spans="1:5" ht="15.5" thickBot="1" x14ac:dyDescent="0.4">
      <c r="A146" s="1"/>
      <c r="B146" s="1"/>
      <c r="C146" s="1"/>
      <c r="D146" s="1"/>
      <c r="E146" s="1"/>
    </row>
    <row r="147" spans="1:5" ht="35" thickBot="1" x14ac:dyDescent="0.4">
      <c r="A147" s="2" t="s">
        <v>0</v>
      </c>
      <c r="B147" s="3" t="s">
        <v>1</v>
      </c>
      <c r="C147" s="8" t="s">
        <v>24</v>
      </c>
      <c r="D147" s="8" t="s">
        <v>25</v>
      </c>
      <c r="E147" s="8" t="s">
        <v>26</v>
      </c>
    </row>
    <row r="148" spans="1:5" ht="15" thickBot="1" x14ac:dyDescent="0.4">
      <c r="A148" s="4">
        <v>1</v>
      </c>
      <c r="B148" s="5">
        <v>2</v>
      </c>
      <c r="C148" s="5">
        <v>3</v>
      </c>
      <c r="D148" s="5">
        <v>4</v>
      </c>
      <c r="E148" s="5">
        <v>5</v>
      </c>
    </row>
    <row r="149" spans="1:5" ht="15" thickBot="1" x14ac:dyDescent="0.4">
      <c r="A149" s="6"/>
      <c r="B149" s="188" t="s">
        <v>591</v>
      </c>
      <c r="C149" s="7"/>
      <c r="D149" s="7"/>
      <c r="E149" s="7"/>
    </row>
    <row r="150" spans="1:5" ht="16.25" customHeight="1" thickBot="1" x14ac:dyDescent="0.4">
      <c r="A150" s="277" t="s">
        <v>20</v>
      </c>
      <c r="B150" s="278"/>
      <c r="C150" s="70">
        <f>C152+C155+C165+C162</f>
        <v>3403.2</v>
      </c>
      <c r="D150" s="70">
        <f t="shared" ref="D150:E150" si="30">D152+D155+D165+D162</f>
        <v>1431.6</v>
      </c>
      <c r="E150" s="70">
        <f t="shared" si="30"/>
        <v>1499.2</v>
      </c>
    </row>
    <row r="151" spans="1:5" x14ac:dyDescent="0.35">
      <c r="A151" s="288" t="s">
        <v>2</v>
      </c>
      <c r="B151" s="289"/>
      <c r="C151" s="12"/>
      <c r="D151" s="12"/>
      <c r="E151" s="12"/>
    </row>
    <row r="152" spans="1:5" ht="16.25" customHeight="1" thickBot="1" x14ac:dyDescent="0.4">
      <c r="A152" s="290" t="s">
        <v>8</v>
      </c>
      <c r="B152" s="291"/>
      <c r="C152" s="73">
        <f>C153+C154</f>
        <v>1292.5999999999999</v>
      </c>
      <c r="D152" s="73">
        <f t="shared" ref="D152:E152" si="31">D153+D154</f>
        <v>889</v>
      </c>
      <c r="E152" s="73">
        <f t="shared" si="31"/>
        <v>930</v>
      </c>
    </row>
    <row r="153" spans="1:5" ht="16.25" customHeight="1" thickBot="1" x14ac:dyDescent="0.4">
      <c r="A153" s="281" t="s">
        <v>86</v>
      </c>
      <c r="B153" s="282"/>
      <c r="C153" s="159">
        <v>1292.5999999999999</v>
      </c>
      <c r="D153" s="72">
        <v>889</v>
      </c>
      <c r="E153" s="72">
        <v>930</v>
      </c>
    </row>
    <row r="154" spans="1:5" ht="16.25" customHeight="1" thickBot="1" x14ac:dyDescent="0.4">
      <c r="A154" s="281" t="s">
        <v>7</v>
      </c>
      <c r="B154" s="282"/>
      <c r="C154" s="72"/>
      <c r="D154" s="72"/>
      <c r="E154" s="72"/>
    </row>
    <row r="155" spans="1:5" ht="16.25" customHeight="1" thickBot="1" x14ac:dyDescent="0.4">
      <c r="A155" s="281" t="s">
        <v>9</v>
      </c>
      <c r="B155" s="282"/>
      <c r="C155" s="7">
        <f>C156+C157+C158+C159+C160+C161</f>
        <v>52.7</v>
      </c>
      <c r="D155" s="7">
        <f t="shared" ref="D155:E155" si="32">D156+D157+D158+D159+D160+D161</f>
        <v>0</v>
      </c>
      <c r="E155" s="7">
        <f t="shared" si="32"/>
        <v>0</v>
      </c>
    </row>
    <row r="156" spans="1:5" ht="16.25" customHeight="1" thickBot="1" x14ac:dyDescent="0.4">
      <c r="A156" s="281" t="s">
        <v>10</v>
      </c>
      <c r="B156" s="282"/>
      <c r="C156" s="273">
        <v>52.7</v>
      </c>
      <c r="D156" s="7"/>
      <c r="E156" s="7"/>
    </row>
    <row r="157" spans="1:5" ht="30" customHeight="1" thickBot="1" x14ac:dyDescent="0.4">
      <c r="A157" s="281" t="s">
        <v>11</v>
      </c>
      <c r="B157" s="282"/>
      <c r="C157" s="25"/>
      <c r="D157" s="7"/>
      <c r="E157" s="7"/>
    </row>
    <row r="158" spans="1:5" ht="31.25" customHeight="1" thickBot="1" x14ac:dyDescent="0.4">
      <c r="A158" s="281" t="s">
        <v>12</v>
      </c>
      <c r="B158" s="282"/>
      <c r="C158" s="25"/>
      <c r="D158" s="7"/>
      <c r="E158" s="7"/>
    </row>
    <row r="159" spans="1:5" ht="16.25" customHeight="1" thickBot="1" x14ac:dyDescent="0.4">
      <c r="A159" s="281" t="s">
        <v>13</v>
      </c>
      <c r="B159" s="282"/>
      <c r="C159" s="25"/>
      <c r="D159" s="7"/>
      <c r="E159" s="7"/>
    </row>
    <row r="160" spans="1:5" ht="27" customHeight="1" thickBot="1" x14ac:dyDescent="0.4">
      <c r="A160" s="281" t="s">
        <v>14</v>
      </c>
      <c r="B160" s="282"/>
      <c r="C160" s="25"/>
      <c r="D160" s="7"/>
      <c r="E160" s="7"/>
    </row>
    <row r="161" spans="1:5" ht="16.25" customHeight="1" thickBot="1" x14ac:dyDescent="0.4">
      <c r="A161" s="279" t="s">
        <v>15</v>
      </c>
      <c r="B161" s="280"/>
      <c r="C161" s="25"/>
      <c r="D161" s="7"/>
      <c r="E161" s="7"/>
    </row>
    <row r="162" spans="1:5" ht="16.25" customHeight="1" thickBot="1" x14ac:dyDescent="0.4">
      <c r="A162" s="279" t="s">
        <v>16</v>
      </c>
      <c r="B162" s="280"/>
      <c r="C162" s="257">
        <v>720</v>
      </c>
      <c r="D162" s="72">
        <v>542.6</v>
      </c>
      <c r="E162" s="72">
        <v>569.20000000000005</v>
      </c>
    </row>
    <row r="163" spans="1:5" ht="16.25" customHeight="1" thickBot="1" x14ac:dyDescent="0.4">
      <c r="A163" s="279" t="s">
        <v>17</v>
      </c>
      <c r="B163" s="280"/>
      <c r="C163" s="7"/>
      <c r="D163" s="7"/>
      <c r="E163" s="7"/>
    </row>
    <row r="164" spans="1:5" ht="15" thickBot="1" x14ac:dyDescent="0.4">
      <c r="A164" s="279" t="s">
        <v>18</v>
      </c>
      <c r="B164" s="280"/>
      <c r="C164" s="7"/>
      <c r="D164" s="7"/>
      <c r="E164" s="7"/>
    </row>
    <row r="165" spans="1:5" ht="16.25" customHeight="1" thickBot="1" x14ac:dyDescent="0.4">
      <c r="A165" s="279" t="s">
        <v>87</v>
      </c>
      <c r="B165" s="280"/>
      <c r="C165" s="7">
        <f>C166+C167</f>
        <v>1337.9</v>
      </c>
      <c r="D165" s="71">
        <f t="shared" ref="D165:E165" si="33">D166+D167</f>
        <v>0</v>
      </c>
      <c r="E165" s="71">
        <f t="shared" si="33"/>
        <v>0</v>
      </c>
    </row>
    <row r="166" spans="1:5" ht="16.25" customHeight="1" thickBot="1" x14ac:dyDescent="0.4">
      <c r="A166" s="281" t="s">
        <v>88</v>
      </c>
      <c r="B166" s="282"/>
      <c r="C166" s="25">
        <v>1337.9</v>
      </c>
      <c r="D166" s="72">
        <v>0</v>
      </c>
      <c r="E166" s="72">
        <v>0</v>
      </c>
    </row>
    <row r="167" spans="1:5" ht="19.25" customHeight="1" thickBot="1" x14ac:dyDescent="0.4">
      <c r="A167" s="281" t="s">
        <v>89</v>
      </c>
      <c r="B167" s="282"/>
      <c r="C167" s="25"/>
      <c r="D167" s="7"/>
      <c r="E167" s="7"/>
    </row>
    <row r="168" spans="1:5" ht="33" customHeight="1" thickBot="1" x14ac:dyDescent="0.4">
      <c r="A168" s="277" t="s">
        <v>19</v>
      </c>
      <c r="B168" s="283"/>
      <c r="C168" s="13">
        <f>C169*1</f>
        <v>0</v>
      </c>
      <c r="D168" s="13">
        <f t="shared" ref="D168:E168" si="34">D169*1</f>
        <v>0</v>
      </c>
      <c r="E168" s="13">
        <f t="shared" si="34"/>
        <v>0</v>
      </c>
    </row>
    <row r="169" spans="1:5" ht="16.25" customHeight="1" thickBot="1" x14ac:dyDescent="0.4">
      <c r="A169" s="284" t="s">
        <v>21</v>
      </c>
      <c r="B169" s="285"/>
      <c r="C169" s="26"/>
      <c r="D169" s="14"/>
      <c r="E169" s="14"/>
    </row>
    <row r="170" spans="1:5" ht="16.25" customHeight="1" thickBot="1" x14ac:dyDescent="0.4">
      <c r="A170" s="286" t="s">
        <v>548</v>
      </c>
      <c r="B170" s="287"/>
      <c r="C170" s="26"/>
      <c r="D170" s="14"/>
      <c r="E170" s="14"/>
    </row>
    <row r="171" spans="1:5" ht="16.25" customHeight="1" thickBot="1" x14ac:dyDescent="0.4">
      <c r="A171" s="277" t="s">
        <v>22</v>
      </c>
      <c r="B171" s="278"/>
      <c r="C171" s="184">
        <f>C150+C168</f>
        <v>3403.2</v>
      </c>
      <c r="D171" s="70">
        <f t="shared" ref="D171:E171" si="35">D150+D168</f>
        <v>1431.6</v>
      </c>
      <c r="E171" s="70">
        <f t="shared" si="35"/>
        <v>1499.2</v>
      </c>
    </row>
    <row r="172" spans="1:5" ht="24.65" customHeight="1" thickBot="1" x14ac:dyDescent="0.4">
      <c r="A172" s="279" t="s">
        <v>3</v>
      </c>
      <c r="B172" s="280"/>
      <c r="C172" s="162"/>
      <c r="D172" s="7"/>
      <c r="E172" s="7"/>
    </row>
    <row r="173" spans="1:5" ht="26.4" customHeight="1" thickBot="1" x14ac:dyDescent="0.4">
      <c r="A173" s="279" t="s">
        <v>4</v>
      </c>
      <c r="B173" s="280"/>
      <c r="C173" s="162"/>
      <c r="D173" s="71"/>
      <c r="E173" s="71"/>
    </row>
    <row r="174" spans="1:5" ht="15.5" thickBot="1" x14ac:dyDescent="0.4">
      <c r="A174" s="1"/>
      <c r="B174" s="1"/>
      <c r="C174" s="249"/>
      <c r="D174" s="1"/>
      <c r="E174" s="1"/>
    </row>
    <row r="175" spans="1:5" ht="35" thickBot="1" x14ac:dyDescent="0.4">
      <c r="A175" s="2" t="s">
        <v>0</v>
      </c>
      <c r="B175" s="3" t="s">
        <v>1</v>
      </c>
      <c r="C175" s="50" t="s">
        <v>24</v>
      </c>
      <c r="D175" s="8" t="s">
        <v>25</v>
      </c>
      <c r="E175" s="8" t="s">
        <v>26</v>
      </c>
    </row>
    <row r="176" spans="1:5" ht="15" thickBot="1" x14ac:dyDescent="0.4">
      <c r="A176" s="4">
        <v>1</v>
      </c>
      <c r="B176" s="5">
        <v>2</v>
      </c>
      <c r="C176" s="250">
        <v>3</v>
      </c>
      <c r="D176" s="5">
        <v>4</v>
      </c>
      <c r="E176" s="5">
        <v>5</v>
      </c>
    </row>
    <row r="177" spans="1:5" ht="15" thickBot="1" x14ac:dyDescent="0.4">
      <c r="A177" s="6"/>
      <c r="B177" s="188" t="s">
        <v>592</v>
      </c>
      <c r="C177" s="162"/>
      <c r="D177" s="7"/>
      <c r="E177" s="7"/>
    </row>
    <row r="178" spans="1:5" ht="16.25" customHeight="1" thickBot="1" x14ac:dyDescent="0.4">
      <c r="A178" s="277" t="s">
        <v>20</v>
      </c>
      <c r="B178" s="278"/>
      <c r="C178" s="184">
        <f>C180+C183+C193+C190</f>
        <v>395.1</v>
      </c>
      <c r="D178" s="70">
        <f t="shared" ref="D178:E178" si="36">D180+D183+D193+D190</f>
        <v>411</v>
      </c>
      <c r="E178" s="70">
        <f t="shared" si="36"/>
        <v>432</v>
      </c>
    </row>
    <row r="179" spans="1:5" x14ac:dyDescent="0.35">
      <c r="A179" s="288" t="s">
        <v>2</v>
      </c>
      <c r="B179" s="289"/>
      <c r="C179" s="185"/>
      <c r="D179" s="12"/>
      <c r="E179" s="12"/>
    </row>
    <row r="180" spans="1:5" ht="16.25" customHeight="1" thickBot="1" x14ac:dyDescent="0.4">
      <c r="A180" s="290" t="s">
        <v>8</v>
      </c>
      <c r="B180" s="291"/>
      <c r="C180" s="186">
        <f>C181+C182</f>
        <v>395.1</v>
      </c>
      <c r="D180" s="73">
        <f t="shared" ref="D180:E180" si="37">D181+D182</f>
        <v>411</v>
      </c>
      <c r="E180" s="73">
        <f t="shared" si="37"/>
        <v>432</v>
      </c>
    </row>
    <row r="181" spans="1:5" ht="16.25" customHeight="1" thickBot="1" x14ac:dyDescent="0.4">
      <c r="A181" s="281" t="s">
        <v>86</v>
      </c>
      <c r="B181" s="282"/>
      <c r="C181" s="159">
        <v>395.1</v>
      </c>
      <c r="D181" s="72">
        <v>411</v>
      </c>
      <c r="E181" s="72">
        <v>432</v>
      </c>
    </row>
    <row r="182" spans="1:5" ht="16.25" customHeight="1" thickBot="1" x14ac:dyDescent="0.4">
      <c r="A182" s="281" t="s">
        <v>7</v>
      </c>
      <c r="B182" s="282"/>
      <c r="C182" s="72"/>
      <c r="D182" s="72"/>
      <c r="E182" s="72"/>
    </row>
    <row r="183" spans="1:5" ht="16.25" customHeight="1" thickBot="1" x14ac:dyDescent="0.4">
      <c r="A183" s="281" t="s">
        <v>9</v>
      </c>
      <c r="B183" s="282"/>
      <c r="C183" s="7">
        <f>C184+C185+C186+C187+C188+C189</f>
        <v>0</v>
      </c>
      <c r="D183" s="7">
        <f t="shared" ref="D183:E183" si="38">D184+D185+D186+D187+D188+D189</f>
        <v>0</v>
      </c>
      <c r="E183" s="7">
        <f t="shared" si="38"/>
        <v>0</v>
      </c>
    </row>
    <row r="184" spans="1:5" ht="16.25" customHeight="1" thickBot="1" x14ac:dyDescent="0.4">
      <c r="A184" s="281" t="s">
        <v>10</v>
      </c>
      <c r="B184" s="282"/>
      <c r="C184" s="25"/>
      <c r="D184" s="7"/>
      <c r="E184" s="7"/>
    </row>
    <row r="185" spans="1:5" ht="24.65" customHeight="1" thickBot="1" x14ac:dyDescent="0.4">
      <c r="A185" s="281" t="s">
        <v>11</v>
      </c>
      <c r="B185" s="282"/>
      <c r="C185" s="25"/>
      <c r="D185" s="7"/>
      <c r="E185" s="7"/>
    </row>
    <row r="186" spans="1:5" ht="23.4" customHeight="1" thickBot="1" x14ac:dyDescent="0.4">
      <c r="A186" s="281" t="s">
        <v>12</v>
      </c>
      <c r="B186" s="282"/>
      <c r="C186" s="25"/>
      <c r="D186" s="7"/>
      <c r="E186" s="7"/>
    </row>
    <row r="187" spans="1:5" ht="23.4" customHeight="1" thickBot="1" x14ac:dyDescent="0.4">
      <c r="A187" s="281" t="s">
        <v>13</v>
      </c>
      <c r="B187" s="282"/>
      <c r="C187" s="25"/>
      <c r="D187" s="7"/>
      <c r="E187" s="7"/>
    </row>
    <row r="188" spans="1:5" ht="27" customHeight="1" thickBot="1" x14ac:dyDescent="0.4">
      <c r="A188" s="281" t="s">
        <v>14</v>
      </c>
      <c r="B188" s="282"/>
      <c r="C188" s="25"/>
      <c r="D188" s="7"/>
      <c r="E188" s="7"/>
    </row>
    <row r="189" spans="1:5" ht="16.25" customHeight="1" thickBot="1" x14ac:dyDescent="0.4">
      <c r="A189" s="279" t="s">
        <v>15</v>
      </c>
      <c r="B189" s="280"/>
      <c r="C189" s="25"/>
      <c r="D189" s="7"/>
      <c r="E189" s="7"/>
    </row>
    <row r="190" spans="1:5" ht="16.25" customHeight="1" thickBot="1" x14ac:dyDescent="0.4">
      <c r="A190" s="279" t="s">
        <v>16</v>
      </c>
      <c r="B190" s="280"/>
      <c r="C190" s="72"/>
      <c r="D190" s="72"/>
      <c r="E190" s="72"/>
    </row>
    <row r="191" spans="1:5" ht="16.25" customHeight="1" thickBot="1" x14ac:dyDescent="0.4">
      <c r="A191" s="279" t="s">
        <v>17</v>
      </c>
      <c r="B191" s="280"/>
      <c r="C191" s="7"/>
      <c r="D191" s="7"/>
      <c r="E191" s="7"/>
    </row>
    <row r="192" spans="1:5" ht="15" thickBot="1" x14ac:dyDescent="0.4">
      <c r="A192" s="279" t="s">
        <v>18</v>
      </c>
      <c r="B192" s="280"/>
      <c r="C192" s="7"/>
      <c r="D192" s="7"/>
      <c r="E192" s="7"/>
    </row>
    <row r="193" spans="1:5" ht="16.25" customHeight="1" thickBot="1" x14ac:dyDescent="0.4">
      <c r="A193" s="279" t="s">
        <v>87</v>
      </c>
      <c r="B193" s="280"/>
      <c r="C193" s="7">
        <f>C194+C195</f>
        <v>0</v>
      </c>
      <c r="D193" s="71">
        <f t="shared" ref="D193:E193" si="39">D194+D195</f>
        <v>0</v>
      </c>
      <c r="E193" s="71">
        <f t="shared" si="39"/>
        <v>0</v>
      </c>
    </row>
    <row r="194" spans="1:5" ht="16.25" customHeight="1" thickBot="1" x14ac:dyDescent="0.4">
      <c r="A194" s="281" t="s">
        <v>88</v>
      </c>
      <c r="B194" s="282"/>
      <c r="C194" s="25">
        <v>0</v>
      </c>
      <c r="D194" s="72">
        <v>0</v>
      </c>
      <c r="E194" s="72">
        <v>0</v>
      </c>
    </row>
    <row r="195" spans="1:5" ht="20.399999999999999" customHeight="1" thickBot="1" x14ac:dyDescent="0.4">
      <c r="A195" s="281" t="s">
        <v>89</v>
      </c>
      <c r="B195" s="282"/>
      <c r="C195" s="25"/>
      <c r="D195" s="7"/>
      <c r="E195" s="7"/>
    </row>
    <row r="196" spans="1:5" ht="27" customHeight="1" thickBot="1" x14ac:dyDescent="0.4">
      <c r="A196" s="277" t="s">
        <v>19</v>
      </c>
      <c r="B196" s="283"/>
      <c r="C196" s="13">
        <f>C197*1</f>
        <v>0</v>
      </c>
      <c r="D196" s="13">
        <f t="shared" ref="D196:E196" si="40">D197*1</f>
        <v>0</v>
      </c>
      <c r="E196" s="13">
        <f t="shared" si="40"/>
        <v>0</v>
      </c>
    </row>
    <row r="197" spans="1:5" ht="16.25" customHeight="1" thickBot="1" x14ac:dyDescent="0.4">
      <c r="A197" s="284" t="s">
        <v>21</v>
      </c>
      <c r="B197" s="285"/>
      <c r="C197" s="26"/>
      <c r="D197" s="14"/>
      <c r="E197" s="14"/>
    </row>
    <row r="198" spans="1:5" ht="16.25" customHeight="1" thickBot="1" x14ac:dyDescent="0.4">
      <c r="A198" s="286" t="s">
        <v>548</v>
      </c>
      <c r="B198" s="287"/>
      <c r="C198" s="26"/>
      <c r="D198" s="14"/>
      <c r="E198" s="14"/>
    </row>
    <row r="199" spans="1:5" ht="16.25" customHeight="1" thickBot="1" x14ac:dyDescent="0.4">
      <c r="A199" s="277" t="s">
        <v>22</v>
      </c>
      <c r="B199" s="278"/>
      <c r="C199" s="70">
        <f>C178+C196</f>
        <v>395.1</v>
      </c>
      <c r="D199" s="70">
        <f t="shared" ref="D199:E199" si="41">D178+D196</f>
        <v>411</v>
      </c>
      <c r="E199" s="70">
        <f t="shared" si="41"/>
        <v>432</v>
      </c>
    </row>
    <row r="200" spans="1:5" ht="24" customHeight="1" thickBot="1" x14ac:dyDescent="0.4">
      <c r="A200" s="279" t="s">
        <v>3</v>
      </c>
      <c r="B200" s="280"/>
      <c r="C200" s="7"/>
      <c r="D200" s="7"/>
      <c r="E200" s="7"/>
    </row>
    <row r="201" spans="1:5" ht="24" customHeight="1" thickBot="1" x14ac:dyDescent="0.4">
      <c r="A201" s="279" t="s">
        <v>4</v>
      </c>
      <c r="B201" s="280"/>
      <c r="C201" s="7"/>
      <c r="D201" s="71"/>
      <c r="E201" s="71"/>
    </row>
    <row r="202" spans="1:5" ht="15.5" thickBot="1" x14ac:dyDescent="0.4">
      <c r="A202" s="1"/>
      <c r="B202" s="1"/>
      <c r="C202" s="1"/>
      <c r="D202" s="1"/>
      <c r="E202" s="1"/>
    </row>
    <row r="203" spans="1:5" ht="35" thickBot="1" x14ac:dyDescent="0.4">
      <c r="A203" s="2" t="s">
        <v>0</v>
      </c>
      <c r="B203" s="3" t="s">
        <v>1</v>
      </c>
      <c r="C203" s="8" t="s">
        <v>24</v>
      </c>
      <c r="D203" s="8" t="s">
        <v>25</v>
      </c>
      <c r="E203" s="8" t="s">
        <v>26</v>
      </c>
    </row>
    <row r="204" spans="1:5" ht="15" thickBot="1" x14ac:dyDescent="0.4">
      <c r="A204" s="4">
        <v>1</v>
      </c>
      <c r="B204" s="5">
        <v>2</v>
      </c>
      <c r="C204" s="5">
        <v>3</v>
      </c>
      <c r="D204" s="5">
        <v>4</v>
      </c>
      <c r="E204" s="5">
        <v>5</v>
      </c>
    </row>
    <row r="205" spans="1:5" ht="20" customHeight="1" thickBot="1" x14ac:dyDescent="0.4">
      <c r="A205" s="6"/>
      <c r="B205" s="188" t="s">
        <v>593</v>
      </c>
      <c r="C205" s="7"/>
      <c r="D205" s="7"/>
      <c r="E205" s="7"/>
    </row>
    <row r="206" spans="1:5" ht="15" thickBot="1" x14ac:dyDescent="0.4">
      <c r="A206" s="277" t="s">
        <v>20</v>
      </c>
      <c r="B206" s="278"/>
      <c r="C206" s="70">
        <f>C208+C211+C221+C218</f>
        <v>354.2</v>
      </c>
      <c r="D206" s="70">
        <f t="shared" ref="D206:E206" si="42">D208+D211+D221+D218</f>
        <v>372</v>
      </c>
      <c r="E206" s="70">
        <f t="shared" si="42"/>
        <v>390</v>
      </c>
    </row>
    <row r="207" spans="1:5" x14ac:dyDescent="0.35">
      <c r="A207" s="288" t="s">
        <v>2</v>
      </c>
      <c r="B207" s="289"/>
      <c r="C207" s="12"/>
      <c r="D207" s="12"/>
      <c r="E207" s="12"/>
    </row>
    <row r="208" spans="1:5" ht="15" thickBot="1" x14ac:dyDescent="0.4">
      <c r="A208" s="290" t="s">
        <v>8</v>
      </c>
      <c r="B208" s="291"/>
      <c r="C208" s="73">
        <f>C209+C210</f>
        <v>354.2</v>
      </c>
      <c r="D208" s="73">
        <f t="shared" ref="D208:E208" si="43">D209+D210</f>
        <v>372</v>
      </c>
      <c r="E208" s="73">
        <f t="shared" si="43"/>
        <v>390</v>
      </c>
    </row>
    <row r="209" spans="1:5" ht="15" thickBot="1" x14ac:dyDescent="0.4">
      <c r="A209" s="281" t="s">
        <v>86</v>
      </c>
      <c r="B209" s="282"/>
      <c r="C209" s="72">
        <v>354.2</v>
      </c>
      <c r="D209" s="72">
        <v>372</v>
      </c>
      <c r="E209" s="72">
        <v>390</v>
      </c>
    </row>
    <row r="210" spans="1:5" ht="15" thickBot="1" x14ac:dyDescent="0.4">
      <c r="A210" s="281" t="s">
        <v>7</v>
      </c>
      <c r="B210" s="282"/>
      <c r="C210" s="72"/>
      <c r="D210" s="72"/>
      <c r="E210" s="72"/>
    </row>
    <row r="211" spans="1:5" ht="15" thickBot="1" x14ac:dyDescent="0.4">
      <c r="A211" s="281" t="s">
        <v>9</v>
      </c>
      <c r="B211" s="282"/>
      <c r="C211" s="7">
        <f>C212+C213+C214+C215+C216+C217</f>
        <v>0</v>
      </c>
      <c r="D211" s="7">
        <f t="shared" ref="D211:E211" si="44">D212+D213+D214+D215+D216+D217</f>
        <v>0</v>
      </c>
      <c r="E211" s="7">
        <f t="shared" si="44"/>
        <v>0</v>
      </c>
    </row>
    <row r="212" spans="1:5" ht="15" thickBot="1" x14ac:dyDescent="0.4">
      <c r="A212" s="281" t="s">
        <v>10</v>
      </c>
      <c r="B212" s="282"/>
      <c r="C212" s="25"/>
      <c r="D212" s="7"/>
      <c r="E212" s="7"/>
    </row>
    <row r="213" spans="1:5" ht="23" customHeight="1" thickBot="1" x14ac:dyDescent="0.4">
      <c r="A213" s="281" t="s">
        <v>11</v>
      </c>
      <c r="B213" s="282"/>
      <c r="C213" s="25"/>
      <c r="D213" s="7"/>
      <c r="E213" s="7"/>
    </row>
    <row r="214" spans="1:5" ht="27" customHeight="1" thickBot="1" x14ac:dyDescent="0.4">
      <c r="A214" s="281" t="s">
        <v>12</v>
      </c>
      <c r="B214" s="282"/>
      <c r="C214" s="25"/>
      <c r="D214" s="7"/>
      <c r="E214" s="7"/>
    </row>
    <row r="215" spans="1:5" ht="15" thickBot="1" x14ac:dyDescent="0.4">
      <c r="A215" s="281" t="s">
        <v>13</v>
      </c>
      <c r="B215" s="282"/>
      <c r="C215" s="25"/>
      <c r="D215" s="7"/>
      <c r="E215" s="7"/>
    </row>
    <row r="216" spans="1:5" ht="29" customHeight="1" thickBot="1" x14ac:dyDescent="0.4">
      <c r="A216" s="281" t="s">
        <v>14</v>
      </c>
      <c r="B216" s="282"/>
      <c r="C216" s="25"/>
      <c r="D216" s="7"/>
      <c r="E216" s="7"/>
    </row>
    <row r="217" spans="1:5" ht="15" thickBot="1" x14ac:dyDescent="0.4">
      <c r="A217" s="279" t="s">
        <v>15</v>
      </c>
      <c r="B217" s="280"/>
      <c r="C217" s="25"/>
      <c r="D217" s="7"/>
      <c r="E217" s="7"/>
    </row>
    <row r="218" spans="1:5" ht="15" thickBot="1" x14ac:dyDescent="0.4">
      <c r="A218" s="279" t="s">
        <v>16</v>
      </c>
      <c r="B218" s="280"/>
      <c r="C218" s="72"/>
      <c r="D218" s="72"/>
      <c r="E218" s="72"/>
    </row>
    <row r="219" spans="1:5" ht="15" thickBot="1" x14ac:dyDescent="0.4">
      <c r="A219" s="279" t="s">
        <v>17</v>
      </c>
      <c r="B219" s="280"/>
      <c r="C219" s="7"/>
      <c r="D219" s="7"/>
      <c r="E219" s="7"/>
    </row>
    <row r="220" spans="1:5" ht="15" thickBot="1" x14ac:dyDescent="0.4">
      <c r="A220" s="279" t="s">
        <v>18</v>
      </c>
      <c r="B220" s="280"/>
      <c r="C220" s="7"/>
      <c r="D220" s="7"/>
      <c r="E220" s="7"/>
    </row>
    <row r="221" spans="1:5" ht="15" thickBot="1" x14ac:dyDescent="0.4">
      <c r="A221" s="279" t="s">
        <v>87</v>
      </c>
      <c r="B221" s="280"/>
      <c r="C221" s="7">
        <f>C222+C223</f>
        <v>0</v>
      </c>
      <c r="D221" s="71">
        <f t="shared" ref="D221:E221" si="45">D222+D223</f>
        <v>0</v>
      </c>
      <c r="E221" s="71">
        <f t="shared" si="45"/>
        <v>0</v>
      </c>
    </row>
    <row r="222" spans="1:5" ht="15" thickBot="1" x14ac:dyDescent="0.4">
      <c r="A222" s="281" t="s">
        <v>88</v>
      </c>
      <c r="B222" s="282"/>
      <c r="C222" s="25">
        <v>0</v>
      </c>
      <c r="D222" s="72">
        <v>0</v>
      </c>
      <c r="E222" s="72">
        <v>0</v>
      </c>
    </row>
    <row r="223" spans="1:5" ht="15" thickBot="1" x14ac:dyDescent="0.4">
      <c r="A223" s="281" t="s">
        <v>89</v>
      </c>
      <c r="B223" s="282"/>
      <c r="C223" s="25"/>
      <c r="D223" s="7"/>
      <c r="E223" s="7"/>
    </row>
    <row r="224" spans="1:5" ht="35" customHeight="1" thickBot="1" x14ac:dyDescent="0.4">
      <c r="A224" s="277" t="s">
        <v>19</v>
      </c>
      <c r="B224" s="283"/>
      <c r="C224" s="13">
        <f>C225*1</f>
        <v>0</v>
      </c>
      <c r="D224" s="13">
        <f t="shared" ref="D224:E224" si="46">D225*1</f>
        <v>0</v>
      </c>
      <c r="E224" s="13">
        <f t="shared" si="46"/>
        <v>0</v>
      </c>
    </row>
    <row r="225" spans="1:5" ht="15" thickBot="1" x14ac:dyDescent="0.4">
      <c r="A225" s="284" t="s">
        <v>21</v>
      </c>
      <c r="B225" s="285"/>
      <c r="C225" s="26"/>
      <c r="D225" s="14"/>
      <c r="E225" s="14"/>
    </row>
    <row r="226" spans="1:5" ht="15" thickBot="1" x14ac:dyDescent="0.4">
      <c r="A226" s="286" t="s">
        <v>548</v>
      </c>
      <c r="B226" s="287"/>
      <c r="C226" s="26"/>
      <c r="D226" s="14"/>
      <c r="E226" s="14"/>
    </row>
    <row r="227" spans="1:5" ht="15" thickBot="1" x14ac:dyDescent="0.4">
      <c r="A227" s="277" t="s">
        <v>22</v>
      </c>
      <c r="B227" s="278"/>
      <c r="C227" s="70">
        <f>C206+C224</f>
        <v>354.2</v>
      </c>
      <c r="D227" s="70">
        <f t="shared" ref="D227:E227" si="47">D206+D224</f>
        <v>372</v>
      </c>
      <c r="E227" s="70">
        <f t="shared" si="47"/>
        <v>390</v>
      </c>
    </row>
    <row r="228" spans="1:5" ht="17" customHeight="1" thickBot="1" x14ac:dyDescent="0.4">
      <c r="A228" s="279" t="s">
        <v>3</v>
      </c>
      <c r="B228" s="280"/>
      <c r="C228" s="7"/>
      <c r="D228" s="7"/>
      <c r="E228" s="7"/>
    </row>
    <row r="229" spans="1:5" ht="25.25" customHeight="1" thickBot="1" x14ac:dyDescent="0.4">
      <c r="A229" s="279" t="s">
        <v>4</v>
      </c>
      <c r="B229" s="280"/>
      <c r="C229" s="7"/>
      <c r="D229" s="71"/>
      <c r="E229" s="71"/>
    </row>
    <row r="230" spans="1:5" ht="15.5" thickBot="1" x14ac:dyDescent="0.4">
      <c r="A230" s="1"/>
      <c r="B230" s="1"/>
      <c r="C230" s="1"/>
      <c r="D230" s="1"/>
      <c r="E230" s="1"/>
    </row>
    <row r="231" spans="1:5" ht="35" thickBot="1" x14ac:dyDescent="0.4">
      <c r="A231" s="2" t="s">
        <v>0</v>
      </c>
      <c r="B231" s="3" t="s">
        <v>1</v>
      </c>
      <c r="C231" s="8" t="s">
        <v>24</v>
      </c>
      <c r="D231" s="8" t="s">
        <v>25</v>
      </c>
      <c r="E231" s="8" t="s">
        <v>26</v>
      </c>
    </row>
    <row r="232" spans="1:5" ht="15" thickBot="1" x14ac:dyDescent="0.4">
      <c r="A232" s="4">
        <v>1</v>
      </c>
      <c r="B232" s="5">
        <v>2</v>
      </c>
      <c r="C232" s="5">
        <v>3</v>
      </c>
      <c r="D232" s="5">
        <v>4</v>
      </c>
      <c r="E232" s="5">
        <v>5</v>
      </c>
    </row>
    <row r="233" spans="1:5" ht="23.5" thickBot="1" x14ac:dyDescent="0.4">
      <c r="A233" s="6"/>
      <c r="B233" s="188" t="s">
        <v>594</v>
      </c>
      <c r="C233" s="7"/>
      <c r="D233" s="7"/>
      <c r="E233" s="7"/>
    </row>
    <row r="234" spans="1:5" ht="15" thickBot="1" x14ac:dyDescent="0.4">
      <c r="A234" s="277" t="s">
        <v>20</v>
      </c>
      <c r="B234" s="278"/>
      <c r="C234" s="184">
        <f>C236+C239+C249+C246+C252</f>
        <v>20084.900000000001</v>
      </c>
      <c r="D234" s="70">
        <f t="shared" ref="D234:E234" si="48">D236+D239+D249+D246</f>
        <v>18566.5</v>
      </c>
      <c r="E234" s="70">
        <f t="shared" si="48"/>
        <v>17391</v>
      </c>
    </row>
    <row r="235" spans="1:5" x14ac:dyDescent="0.35">
      <c r="A235" s="288" t="s">
        <v>2</v>
      </c>
      <c r="B235" s="289"/>
      <c r="C235" s="185"/>
      <c r="D235" s="12"/>
      <c r="E235" s="12"/>
    </row>
    <row r="236" spans="1:5" ht="15" thickBot="1" x14ac:dyDescent="0.4">
      <c r="A236" s="290" t="s">
        <v>8</v>
      </c>
      <c r="B236" s="291"/>
      <c r="C236" s="186">
        <f>C237+C238</f>
        <v>14246.7</v>
      </c>
      <c r="D236" s="73">
        <f t="shared" ref="D236:E236" si="49">D237+D238</f>
        <v>13912.5</v>
      </c>
      <c r="E236" s="73">
        <f t="shared" si="49"/>
        <v>12506</v>
      </c>
    </row>
    <row r="237" spans="1:5" ht="15" thickBot="1" x14ac:dyDescent="0.4">
      <c r="A237" s="281" t="s">
        <v>86</v>
      </c>
      <c r="B237" s="282"/>
      <c r="C237" s="257">
        <v>14246.7</v>
      </c>
      <c r="D237" s="72">
        <v>13912.5</v>
      </c>
      <c r="E237" s="72">
        <v>12506</v>
      </c>
    </row>
    <row r="238" spans="1:5" ht="15" thickBot="1" x14ac:dyDescent="0.4">
      <c r="A238" s="281" t="s">
        <v>7</v>
      </c>
      <c r="B238" s="282"/>
      <c r="C238" s="159"/>
      <c r="D238" s="72"/>
      <c r="E238" s="72"/>
    </row>
    <row r="239" spans="1:5" ht="15" thickBot="1" x14ac:dyDescent="0.4">
      <c r="A239" s="281" t="s">
        <v>9</v>
      </c>
      <c r="B239" s="282"/>
      <c r="C239" s="162">
        <f>C240+C241+C242+C243+C244+C245</f>
        <v>5242.7000000000007</v>
      </c>
      <c r="D239" s="71">
        <f t="shared" ref="D239:E239" si="50">D240+D241+D242+D243+D244+D245</f>
        <v>4654</v>
      </c>
      <c r="E239" s="71">
        <f t="shared" si="50"/>
        <v>4885</v>
      </c>
    </row>
    <row r="240" spans="1:5" ht="15" thickBot="1" x14ac:dyDescent="0.4">
      <c r="A240" s="281" t="s">
        <v>10</v>
      </c>
      <c r="B240" s="282"/>
      <c r="C240" s="25"/>
      <c r="D240" s="71"/>
      <c r="E240" s="71"/>
    </row>
    <row r="241" spans="1:5" ht="29.4" customHeight="1" thickBot="1" x14ac:dyDescent="0.4">
      <c r="A241" s="281" t="s">
        <v>11</v>
      </c>
      <c r="B241" s="282"/>
      <c r="C241" s="25"/>
      <c r="D241" s="71"/>
      <c r="E241" s="71"/>
    </row>
    <row r="242" spans="1:5" ht="22.25" customHeight="1" thickBot="1" x14ac:dyDescent="0.4">
      <c r="A242" s="281" t="s">
        <v>12</v>
      </c>
      <c r="B242" s="282"/>
      <c r="C242" s="25"/>
      <c r="D242" s="71"/>
      <c r="E242" s="71"/>
    </row>
    <row r="243" spans="1:5" ht="15" thickBot="1" x14ac:dyDescent="0.4">
      <c r="A243" s="281" t="s">
        <v>13</v>
      </c>
      <c r="B243" s="282"/>
      <c r="C243" s="25"/>
      <c r="D243" s="71"/>
      <c r="E243" s="71"/>
    </row>
    <row r="244" spans="1:5" ht="35.4" customHeight="1" thickBot="1" x14ac:dyDescent="0.4">
      <c r="A244" s="281" t="s">
        <v>690</v>
      </c>
      <c r="B244" s="282"/>
      <c r="C244" s="146">
        <v>4725.1000000000004</v>
      </c>
      <c r="D244" s="72">
        <v>4654</v>
      </c>
      <c r="E244" s="72">
        <v>4885</v>
      </c>
    </row>
    <row r="245" spans="1:5" ht="15" thickBot="1" x14ac:dyDescent="0.4">
      <c r="A245" s="279" t="s">
        <v>15</v>
      </c>
      <c r="B245" s="280"/>
      <c r="C245" s="146">
        <v>517.6</v>
      </c>
      <c r="D245" s="7"/>
      <c r="E245" s="7"/>
    </row>
    <row r="246" spans="1:5" ht="15" thickBot="1" x14ac:dyDescent="0.4">
      <c r="A246" s="279" t="s">
        <v>16</v>
      </c>
      <c r="B246" s="280"/>
      <c r="C246" s="159"/>
      <c r="D246" s="72"/>
      <c r="E246" s="72"/>
    </row>
    <row r="247" spans="1:5" ht="15" thickBot="1" x14ac:dyDescent="0.4">
      <c r="A247" s="279" t="s">
        <v>17</v>
      </c>
      <c r="B247" s="280"/>
      <c r="C247" s="162"/>
      <c r="D247" s="7"/>
      <c r="E247" s="7"/>
    </row>
    <row r="248" spans="1:5" ht="15" thickBot="1" x14ac:dyDescent="0.4">
      <c r="A248" s="279" t="s">
        <v>18</v>
      </c>
      <c r="B248" s="280"/>
      <c r="C248" s="162"/>
      <c r="D248" s="7"/>
      <c r="E248" s="7"/>
    </row>
    <row r="249" spans="1:5" ht="15" thickBot="1" x14ac:dyDescent="0.4">
      <c r="A249" s="279" t="s">
        <v>87</v>
      </c>
      <c r="B249" s="280"/>
      <c r="C249" s="162">
        <f>C250+C251</f>
        <v>569.29999999999995</v>
      </c>
      <c r="D249" s="71">
        <f t="shared" ref="D249:E249" si="51">D250+D251</f>
        <v>0</v>
      </c>
      <c r="E249" s="71">
        <f t="shared" si="51"/>
        <v>0</v>
      </c>
    </row>
    <row r="250" spans="1:5" ht="15" thickBot="1" x14ac:dyDescent="0.4">
      <c r="A250" s="281" t="s">
        <v>88</v>
      </c>
      <c r="B250" s="282"/>
      <c r="C250" s="146">
        <v>569.29999999999995</v>
      </c>
      <c r="D250" s="72">
        <v>0</v>
      </c>
      <c r="E250" s="72">
        <v>0</v>
      </c>
    </row>
    <row r="251" spans="1:5" ht="15" thickBot="1" x14ac:dyDescent="0.4">
      <c r="A251" s="281" t="s">
        <v>89</v>
      </c>
      <c r="B251" s="282"/>
      <c r="C251" s="25"/>
      <c r="D251" s="7"/>
      <c r="E251" s="7"/>
    </row>
    <row r="252" spans="1:5" ht="27.65" customHeight="1" thickBot="1" x14ac:dyDescent="0.4">
      <c r="A252" s="281" t="s">
        <v>689</v>
      </c>
      <c r="B252" s="294"/>
      <c r="C252" s="259">
        <v>26.2</v>
      </c>
      <c r="D252" s="7"/>
      <c r="E252" s="7"/>
    </row>
    <row r="253" spans="1:5" ht="29" customHeight="1" thickBot="1" x14ac:dyDescent="0.4">
      <c r="A253" s="277" t="s">
        <v>19</v>
      </c>
      <c r="B253" s="283"/>
      <c r="C253" s="13">
        <f>C254*1</f>
        <v>0</v>
      </c>
      <c r="D253" s="13">
        <f t="shared" ref="D253:E253" si="52">D254*1</f>
        <v>0</v>
      </c>
      <c r="E253" s="13">
        <f t="shared" si="52"/>
        <v>0</v>
      </c>
    </row>
    <row r="254" spans="1:5" ht="15" thickBot="1" x14ac:dyDescent="0.4">
      <c r="A254" s="284" t="s">
        <v>21</v>
      </c>
      <c r="B254" s="285"/>
      <c r="C254" s="26"/>
      <c r="D254" s="14"/>
      <c r="E254" s="14"/>
    </row>
    <row r="255" spans="1:5" ht="15" thickBot="1" x14ac:dyDescent="0.4">
      <c r="A255" s="286" t="s">
        <v>548</v>
      </c>
      <c r="B255" s="287"/>
      <c r="C255" s="26"/>
      <c r="D255" s="14"/>
      <c r="E255" s="14"/>
    </row>
    <row r="256" spans="1:5" ht="20.399999999999999" customHeight="1" thickBot="1" x14ac:dyDescent="0.4">
      <c r="A256" s="277" t="s">
        <v>22</v>
      </c>
      <c r="B256" s="278"/>
      <c r="C256" s="70">
        <f>C234+C253</f>
        <v>20084.900000000001</v>
      </c>
      <c r="D256" s="70">
        <f t="shared" ref="D256:E256" si="53">D234+D253</f>
        <v>18566.5</v>
      </c>
      <c r="E256" s="70">
        <f t="shared" si="53"/>
        <v>17391</v>
      </c>
    </row>
    <row r="257" spans="1:5" ht="15" thickBot="1" x14ac:dyDescent="0.4">
      <c r="A257" s="279" t="s">
        <v>3</v>
      </c>
      <c r="B257" s="280"/>
      <c r="C257" s="7"/>
      <c r="D257" s="7"/>
      <c r="E257" s="7"/>
    </row>
    <row r="258" spans="1:5" ht="26.4" customHeight="1" thickBot="1" x14ac:dyDescent="0.4">
      <c r="A258" s="279" t="s">
        <v>4</v>
      </c>
      <c r="B258" s="280"/>
      <c r="C258" s="7"/>
      <c r="D258" s="71"/>
      <c r="E258" s="71"/>
    </row>
    <row r="259" spans="1:5" ht="15.5" thickBot="1" x14ac:dyDescent="0.4">
      <c r="A259" s="1"/>
      <c r="B259" s="1"/>
      <c r="C259" s="1"/>
      <c r="D259" s="1"/>
      <c r="E259" s="1"/>
    </row>
    <row r="260" spans="1:5" ht="35" thickBot="1" x14ac:dyDescent="0.4">
      <c r="A260" s="2" t="s">
        <v>0</v>
      </c>
      <c r="B260" s="3" t="s">
        <v>1</v>
      </c>
      <c r="C260" s="8" t="s">
        <v>24</v>
      </c>
      <c r="D260" s="8" t="s">
        <v>25</v>
      </c>
      <c r="E260" s="8" t="s">
        <v>26</v>
      </c>
    </row>
    <row r="261" spans="1:5" ht="15" thickBot="1" x14ac:dyDescent="0.4">
      <c r="A261" s="4">
        <v>1</v>
      </c>
      <c r="B261" s="5">
        <v>2</v>
      </c>
      <c r="C261" s="5">
        <v>3</v>
      </c>
      <c r="D261" s="5">
        <v>4</v>
      </c>
      <c r="E261" s="5">
        <v>5</v>
      </c>
    </row>
    <row r="262" spans="1:5" ht="15" thickBot="1" x14ac:dyDescent="0.4">
      <c r="A262" s="6"/>
      <c r="B262" s="188" t="s">
        <v>595</v>
      </c>
      <c r="C262" s="7"/>
      <c r="D262" s="7"/>
      <c r="E262" s="7"/>
    </row>
    <row r="263" spans="1:5" ht="16.25" customHeight="1" thickBot="1" x14ac:dyDescent="0.4">
      <c r="A263" s="277" t="s">
        <v>20</v>
      </c>
      <c r="B263" s="278"/>
      <c r="C263" s="184">
        <f>C265+C268+C278+C275+C276</f>
        <v>10460.499999999998</v>
      </c>
      <c r="D263" s="70">
        <f t="shared" ref="D263:E263" si="54">D265+D268+D278+D275+D276</f>
        <v>10199.300000000001</v>
      </c>
      <c r="E263" s="70">
        <f t="shared" si="54"/>
        <v>10710.3</v>
      </c>
    </row>
    <row r="264" spans="1:5" x14ac:dyDescent="0.35">
      <c r="A264" s="288" t="s">
        <v>2</v>
      </c>
      <c r="B264" s="289"/>
      <c r="C264" s="185"/>
      <c r="D264" s="12"/>
      <c r="E264" s="12"/>
    </row>
    <row r="265" spans="1:5" ht="16.25" customHeight="1" thickBot="1" x14ac:dyDescent="0.4">
      <c r="A265" s="290" t="s">
        <v>8</v>
      </c>
      <c r="B265" s="291"/>
      <c r="C265" s="186">
        <f>C266+C267</f>
        <v>9233.4</v>
      </c>
      <c r="D265" s="73">
        <f t="shared" ref="D265:E265" si="55">D266+D267</f>
        <v>9635.1</v>
      </c>
      <c r="E265" s="73">
        <f t="shared" si="55"/>
        <v>10116.4</v>
      </c>
    </row>
    <row r="266" spans="1:5" ht="16.25" customHeight="1" thickBot="1" x14ac:dyDescent="0.4">
      <c r="A266" s="281" t="s">
        <v>86</v>
      </c>
      <c r="B266" s="282"/>
      <c r="C266" s="257">
        <v>9233.4</v>
      </c>
      <c r="D266" s="72">
        <v>9635.1</v>
      </c>
      <c r="E266" s="72">
        <v>10116.4</v>
      </c>
    </row>
    <row r="267" spans="1:5" ht="16.25" customHeight="1" thickBot="1" x14ac:dyDescent="0.4">
      <c r="A267" s="281" t="s">
        <v>7</v>
      </c>
      <c r="B267" s="282"/>
      <c r="C267" s="159"/>
      <c r="D267" s="72"/>
      <c r="E267" s="72"/>
    </row>
    <row r="268" spans="1:5" ht="16.25" customHeight="1" thickBot="1" x14ac:dyDescent="0.4">
      <c r="A268" s="281" t="s">
        <v>9</v>
      </c>
      <c r="B268" s="282"/>
      <c r="C268" s="162">
        <f>C269+C270+C271+C272+C273+C274</f>
        <v>35.799999999999997</v>
      </c>
      <c r="D268" s="7">
        <f t="shared" ref="D268:E268" si="56">D269+D270+D271+D272+D273+D274</f>
        <v>37.6</v>
      </c>
      <c r="E268" s="7">
        <f t="shared" si="56"/>
        <v>39.5</v>
      </c>
    </row>
    <row r="269" spans="1:5" ht="16.25" customHeight="1" thickBot="1" x14ac:dyDescent="0.4">
      <c r="A269" s="281" t="s">
        <v>10</v>
      </c>
      <c r="B269" s="282"/>
      <c r="C269" s="146">
        <v>35.799999999999997</v>
      </c>
      <c r="D269" s="25">
        <v>37.6</v>
      </c>
      <c r="E269" s="25">
        <v>39.5</v>
      </c>
    </row>
    <row r="270" spans="1:5" ht="32.4" customHeight="1" thickBot="1" x14ac:dyDescent="0.4">
      <c r="A270" s="281" t="s">
        <v>11</v>
      </c>
      <c r="B270" s="282"/>
      <c r="C270" s="146"/>
      <c r="D270" s="7"/>
      <c r="E270" s="7"/>
    </row>
    <row r="271" spans="1:5" ht="30.65" customHeight="1" thickBot="1" x14ac:dyDescent="0.4">
      <c r="A271" s="281" t="s">
        <v>12</v>
      </c>
      <c r="B271" s="282"/>
      <c r="C271" s="146"/>
      <c r="D271" s="7"/>
      <c r="E271" s="7"/>
    </row>
    <row r="272" spans="1:5" ht="16.25" customHeight="1" thickBot="1" x14ac:dyDescent="0.4">
      <c r="A272" s="281" t="s">
        <v>13</v>
      </c>
      <c r="B272" s="282"/>
      <c r="C272" s="146"/>
      <c r="D272" s="7"/>
      <c r="E272" s="7"/>
    </row>
    <row r="273" spans="1:5" ht="29" customHeight="1" thickBot="1" x14ac:dyDescent="0.4">
      <c r="A273" s="281" t="s">
        <v>14</v>
      </c>
      <c r="B273" s="282"/>
      <c r="C273" s="146"/>
      <c r="D273" s="7"/>
      <c r="E273" s="7"/>
    </row>
    <row r="274" spans="1:5" ht="16.25" customHeight="1" thickBot="1" x14ac:dyDescent="0.4">
      <c r="A274" s="279" t="s">
        <v>15</v>
      </c>
      <c r="B274" s="280"/>
      <c r="C274" s="146"/>
      <c r="D274" s="7"/>
      <c r="E274" s="7"/>
    </row>
    <row r="275" spans="1:5" ht="16.25" customHeight="1" thickBot="1" x14ac:dyDescent="0.4">
      <c r="A275" s="279" t="s">
        <v>16</v>
      </c>
      <c r="B275" s="280"/>
      <c r="C275" s="257">
        <v>883.4</v>
      </c>
      <c r="D275" s="72">
        <v>526.6</v>
      </c>
      <c r="E275" s="72">
        <v>554.4</v>
      </c>
    </row>
    <row r="276" spans="1:5" ht="16.25" customHeight="1" thickBot="1" x14ac:dyDescent="0.4">
      <c r="A276" s="279" t="s">
        <v>17</v>
      </c>
      <c r="B276" s="280"/>
      <c r="C276" s="162">
        <v>84.3</v>
      </c>
      <c r="D276" s="7"/>
      <c r="E276" s="7"/>
    </row>
    <row r="277" spans="1:5" ht="15" thickBot="1" x14ac:dyDescent="0.4">
      <c r="A277" s="279" t="s">
        <v>18</v>
      </c>
      <c r="B277" s="280"/>
      <c r="C277" s="7"/>
      <c r="D277" s="7"/>
      <c r="E277" s="7"/>
    </row>
    <row r="278" spans="1:5" ht="16.25" customHeight="1" thickBot="1" x14ac:dyDescent="0.4">
      <c r="A278" s="279" t="s">
        <v>87</v>
      </c>
      <c r="B278" s="280"/>
      <c r="C278" s="7">
        <f>C279+C280</f>
        <v>223.6</v>
      </c>
      <c r="D278" s="71">
        <f t="shared" ref="D278:E278" si="57">D279+D280</f>
        <v>0</v>
      </c>
      <c r="E278" s="71">
        <f t="shared" si="57"/>
        <v>0</v>
      </c>
    </row>
    <row r="279" spans="1:5" ht="16.25" customHeight="1" thickBot="1" x14ac:dyDescent="0.4">
      <c r="A279" s="281" t="s">
        <v>88</v>
      </c>
      <c r="B279" s="282"/>
      <c r="C279" s="25">
        <v>223.6</v>
      </c>
      <c r="D279" s="72">
        <v>0</v>
      </c>
      <c r="E279" s="72">
        <v>0</v>
      </c>
    </row>
    <row r="280" spans="1:5" ht="16.25" customHeight="1" thickBot="1" x14ac:dyDescent="0.4">
      <c r="A280" s="281" t="s">
        <v>89</v>
      </c>
      <c r="B280" s="282"/>
      <c r="C280" s="25"/>
      <c r="D280" s="7"/>
      <c r="E280" s="7"/>
    </row>
    <row r="281" spans="1:5" ht="24" customHeight="1" thickBot="1" x14ac:dyDescent="0.4">
      <c r="A281" s="277" t="s">
        <v>19</v>
      </c>
      <c r="B281" s="283"/>
      <c r="C281" s="13">
        <f>C282*1</f>
        <v>39.1</v>
      </c>
      <c r="D281" s="13">
        <f t="shared" ref="D281:E281" si="58">D282*1</f>
        <v>0</v>
      </c>
      <c r="E281" s="13">
        <f t="shared" si="58"/>
        <v>0</v>
      </c>
    </row>
    <row r="282" spans="1:5" ht="16.25" customHeight="1" thickBot="1" x14ac:dyDescent="0.4">
      <c r="A282" s="284" t="s">
        <v>21</v>
      </c>
      <c r="B282" s="285"/>
      <c r="C282" s="189">
        <v>39.1</v>
      </c>
      <c r="D282" s="14"/>
      <c r="E282" s="14"/>
    </row>
    <row r="283" spans="1:5" ht="16.25" customHeight="1" thickBot="1" x14ac:dyDescent="0.4">
      <c r="A283" s="286" t="s">
        <v>548</v>
      </c>
      <c r="B283" s="287"/>
      <c r="C283" s="189"/>
      <c r="D283" s="14"/>
      <c r="E283" s="14"/>
    </row>
    <row r="284" spans="1:5" ht="16.25" customHeight="1" thickBot="1" x14ac:dyDescent="0.4">
      <c r="A284" s="277" t="s">
        <v>22</v>
      </c>
      <c r="B284" s="278"/>
      <c r="C284" s="184">
        <f>C263+C281</f>
        <v>10499.599999999999</v>
      </c>
      <c r="D284" s="70">
        <f t="shared" ref="D284:E284" si="59">D263+D281</f>
        <v>10199.300000000001</v>
      </c>
      <c r="E284" s="70">
        <f t="shared" si="59"/>
        <v>10710.3</v>
      </c>
    </row>
    <row r="285" spans="1:5" ht="16.25" customHeight="1" thickBot="1" x14ac:dyDescent="0.4">
      <c r="A285" s="279" t="s">
        <v>3</v>
      </c>
      <c r="B285" s="280"/>
      <c r="C285" s="162"/>
      <c r="D285" s="7"/>
      <c r="E285" s="7"/>
    </row>
    <row r="286" spans="1:5" ht="27.65" customHeight="1" thickBot="1" x14ac:dyDescent="0.4">
      <c r="A286" s="279" t="s">
        <v>4</v>
      </c>
      <c r="B286" s="280"/>
      <c r="C286" s="162"/>
      <c r="D286" s="71"/>
      <c r="E286" s="71"/>
    </row>
    <row r="287" spans="1:5" ht="15.5" thickBot="1" x14ac:dyDescent="0.4">
      <c r="A287" s="1"/>
      <c r="B287" s="1"/>
      <c r="C287" s="249"/>
      <c r="D287" s="1"/>
      <c r="E287" s="1"/>
    </row>
    <row r="288" spans="1:5" ht="35" thickBot="1" x14ac:dyDescent="0.4">
      <c r="A288" s="2" t="s">
        <v>0</v>
      </c>
      <c r="B288" s="3" t="s">
        <v>1</v>
      </c>
      <c r="C288" s="50" t="s">
        <v>24</v>
      </c>
      <c r="D288" s="8" t="s">
        <v>25</v>
      </c>
      <c r="E288" s="8" t="s">
        <v>26</v>
      </c>
    </row>
    <row r="289" spans="1:5" ht="15" thickBot="1" x14ac:dyDescent="0.4">
      <c r="A289" s="4">
        <v>1</v>
      </c>
      <c r="B289" s="5">
        <v>2</v>
      </c>
      <c r="C289" s="250">
        <v>3</v>
      </c>
      <c r="D289" s="5">
        <v>4</v>
      </c>
      <c r="E289" s="5">
        <v>5</v>
      </c>
    </row>
    <row r="290" spans="1:5" ht="15" thickBot="1" x14ac:dyDescent="0.4">
      <c r="A290" s="6"/>
      <c r="B290" s="188" t="s">
        <v>596</v>
      </c>
      <c r="C290" s="162"/>
      <c r="D290" s="7"/>
      <c r="E290" s="7"/>
    </row>
    <row r="291" spans="1:5" ht="16.25" customHeight="1" thickBot="1" x14ac:dyDescent="0.4">
      <c r="A291" s="277" t="s">
        <v>20</v>
      </c>
      <c r="B291" s="278"/>
      <c r="C291" s="184">
        <f>C293+C296+C306+C303</f>
        <v>4543</v>
      </c>
      <c r="D291" s="70">
        <f t="shared" ref="D291:E291" si="60">D293+D296+D306+D303</f>
        <v>4613</v>
      </c>
      <c r="E291" s="70">
        <f t="shared" si="60"/>
        <v>4842</v>
      </c>
    </row>
    <row r="292" spans="1:5" x14ac:dyDescent="0.35">
      <c r="A292" s="288" t="s">
        <v>2</v>
      </c>
      <c r="B292" s="289"/>
      <c r="C292" s="185"/>
      <c r="D292" s="12"/>
      <c r="E292" s="12"/>
    </row>
    <row r="293" spans="1:5" ht="16.25" customHeight="1" thickBot="1" x14ac:dyDescent="0.4">
      <c r="A293" s="290" t="s">
        <v>8</v>
      </c>
      <c r="B293" s="291"/>
      <c r="C293" s="186">
        <f>C294+C295</f>
        <v>4261.8</v>
      </c>
      <c r="D293" s="73">
        <f t="shared" ref="D293:E293" si="61">D294+D295</f>
        <v>4455</v>
      </c>
      <c r="E293" s="73">
        <f t="shared" si="61"/>
        <v>4677</v>
      </c>
    </row>
    <row r="294" spans="1:5" ht="16.25" customHeight="1" thickBot="1" x14ac:dyDescent="0.4">
      <c r="A294" s="281" t="s">
        <v>86</v>
      </c>
      <c r="B294" s="282"/>
      <c r="C294" s="159">
        <v>4261.8</v>
      </c>
      <c r="D294" s="72">
        <v>4455</v>
      </c>
      <c r="E294" s="72">
        <v>4677</v>
      </c>
    </row>
    <row r="295" spans="1:5" ht="16.25" customHeight="1" thickBot="1" x14ac:dyDescent="0.4">
      <c r="A295" s="281" t="s">
        <v>7</v>
      </c>
      <c r="B295" s="282"/>
      <c r="C295" s="159"/>
      <c r="D295" s="72"/>
      <c r="E295" s="72"/>
    </row>
    <row r="296" spans="1:5" ht="16.25" customHeight="1" thickBot="1" x14ac:dyDescent="0.4">
      <c r="A296" s="281" t="s">
        <v>9</v>
      </c>
      <c r="B296" s="282"/>
      <c r="C296" s="162">
        <f>C297+C298+C299+C300+C301+C302</f>
        <v>0</v>
      </c>
      <c r="D296" s="7">
        <f t="shared" ref="D296:E296" si="62">D297+D298+D299+D300+D301+D302</f>
        <v>0</v>
      </c>
      <c r="E296" s="7">
        <f t="shared" si="62"/>
        <v>0</v>
      </c>
    </row>
    <row r="297" spans="1:5" ht="16.25" customHeight="1" thickBot="1" x14ac:dyDescent="0.4">
      <c r="A297" s="281" t="s">
        <v>10</v>
      </c>
      <c r="B297" s="282"/>
      <c r="C297" s="25"/>
      <c r="D297" s="7"/>
      <c r="E297" s="7"/>
    </row>
    <row r="298" spans="1:5" ht="28.25" customHeight="1" thickBot="1" x14ac:dyDescent="0.4">
      <c r="A298" s="281" t="s">
        <v>11</v>
      </c>
      <c r="B298" s="282"/>
      <c r="C298" s="25"/>
      <c r="D298" s="7"/>
      <c r="E298" s="7"/>
    </row>
    <row r="299" spans="1:5" ht="26" customHeight="1" thickBot="1" x14ac:dyDescent="0.4">
      <c r="A299" s="281" t="s">
        <v>12</v>
      </c>
      <c r="B299" s="282"/>
      <c r="C299" s="25"/>
      <c r="D299" s="7"/>
      <c r="E299" s="7"/>
    </row>
    <row r="300" spans="1:5" ht="23" customHeight="1" thickBot="1" x14ac:dyDescent="0.4">
      <c r="A300" s="281" t="s">
        <v>13</v>
      </c>
      <c r="B300" s="282"/>
      <c r="C300" s="25"/>
      <c r="D300" s="7"/>
      <c r="E300" s="7"/>
    </row>
    <row r="301" spans="1:5" ht="30" customHeight="1" thickBot="1" x14ac:dyDescent="0.4">
      <c r="A301" s="281" t="s">
        <v>14</v>
      </c>
      <c r="B301" s="282"/>
      <c r="C301" s="25"/>
      <c r="D301" s="7"/>
      <c r="E301" s="7"/>
    </row>
    <row r="302" spans="1:5" ht="16.25" customHeight="1" thickBot="1" x14ac:dyDescent="0.4">
      <c r="A302" s="279" t="s">
        <v>15</v>
      </c>
      <c r="B302" s="280"/>
      <c r="C302" s="25"/>
      <c r="D302" s="7"/>
      <c r="E302" s="7"/>
    </row>
    <row r="303" spans="1:5" ht="16.25" customHeight="1" thickBot="1" x14ac:dyDescent="0.4">
      <c r="A303" s="279" t="s">
        <v>16</v>
      </c>
      <c r="B303" s="280"/>
      <c r="C303" s="159">
        <v>230</v>
      </c>
      <c r="D303" s="72">
        <v>158</v>
      </c>
      <c r="E303" s="72">
        <v>165</v>
      </c>
    </row>
    <row r="304" spans="1:5" ht="16.25" customHeight="1" thickBot="1" x14ac:dyDescent="0.4">
      <c r="A304" s="279" t="s">
        <v>17</v>
      </c>
      <c r="B304" s="280"/>
      <c r="C304" s="7"/>
      <c r="D304" s="7"/>
      <c r="E304" s="7"/>
    </row>
    <row r="305" spans="1:5" ht="15" thickBot="1" x14ac:dyDescent="0.4">
      <c r="A305" s="279" t="s">
        <v>18</v>
      </c>
      <c r="B305" s="280"/>
      <c r="C305" s="7"/>
      <c r="D305" s="7"/>
      <c r="E305" s="7"/>
    </row>
    <row r="306" spans="1:5" ht="16.25" customHeight="1" thickBot="1" x14ac:dyDescent="0.4">
      <c r="A306" s="279" t="s">
        <v>87</v>
      </c>
      <c r="B306" s="280"/>
      <c r="C306" s="7">
        <f>C307+C308</f>
        <v>51.2</v>
      </c>
      <c r="D306" s="71">
        <f t="shared" ref="D306:E306" si="63">D307+D308</f>
        <v>0</v>
      </c>
      <c r="E306" s="71">
        <f t="shared" si="63"/>
        <v>0</v>
      </c>
    </row>
    <row r="307" spans="1:5" ht="16.25" customHeight="1" thickBot="1" x14ac:dyDescent="0.4">
      <c r="A307" s="281" t="s">
        <v>88</v>
      </c>
      <c r="B307" s="282"/>
      <c r="C307" s="25">
        <v>51.2</v>
      </c>
      <c r="D307" s="72">
        <v>0</v>
      </c>
      <c r="E307" s="72">
        <v>0</v>
      </c>
    </row>
    <row r="308" spans="1:5" ht="16.25" customHeight="1" thickBot="1" x14ac:dyDescent="0.4">
      <c r="A308" s="281" t="s">
        <v>89</v>
      </c>
      <c r="B308" s="282"/>
      <c r="C308" s="25"/>
      <c r="D308" s="7"/>
      <c r="E308" s="7"/>
    </row>
    <row r="309" spans="1:5" ht="27.65" customHeight="1" thickBot="1" x14ac:dyDescent="0.4">
      <c r="A309" s="277" t="s">
        <v>19</v>
      </c>
      <c r="B309" s="283"/>
      <c r="C309" s="13">
        <f>C310*1</f>
        <v>0</v>
      </c>
      <c r="D309" s="13">
        <f t="shared" ref="D309:E309" si="64">D310*1</f>
        <v>0</v>
      </c>
      <c r="E309" s="13">
        <f t="shared" si="64"/>
        <v>0</v>
      </c>
    </row>
    <row r="310" spans="1:5" ht="16.25" customHeight="1" thickBot="1" x14ac:dyDescent="0.4">
      <c r="A310" s="284" t="s">
        <v>21</v>
      </c>
      <c r="B310" s="285"/>
      <c r="C310" s="26"/>
      <c r="D310" s="14"/>
      <c r="E310" s="14"/>
    </row>
    <row r="311" spans="1:5" ht="16.25" customHeight="1" thickBot="1" x14ac:dyDescent="0.4">
      <c r="A311" s="286" t="s">
        <v>548</v>
      </c>
      <c r="B311" s="287"/>
      <c r="C311" s="26"/>
      <c r="D311" s="14"/>
      <c r="E311" s="14"/>
    </row>
    <row r="312" spans="1:5" ht="16.25" customHeight="1" thickBot="1" x14ac:dyDescent="0.4">
      <c r="A312" s="277" t="s">
        <v>22</v>
      </c>
      <c r="B312" s="278"/>
      <c r="C312" s="70">
        <f>C291+C309</f>
        <v>4543</v>
      </c>
      <c r="D312" s="70">
        <f t="shared" ref="D312:E312" si="65">D291+D309</f>
        <v>4613</v>
      </c>
      <c r="E312" s="70">
        <f t="shared" si="65"/>
        <v>4842</v>
      </c>
    </row>
    <row r="313" spans="1:5" ht="22.25" customHeight="1" thickBot="1" x14ac:dyDescent="0.4">
      <c r="A313" s="279" t="s">
        <v>3</v>
      </c>
      <c r="B313" s="280"/>
      <c r="C313" s="7"/>
      <c r="D313" s="7"/>
      <c r="E313" s="7"/>
    </row>
    <row r="314" spans="1:5" ht="28.25" customHeight="1" thickBot="1" x14ac:dyDescent="0.4">
      <c r="A314" s="279" t="s">
        <v>4</v>
      </c>
      <c r="B314" s="280"/>
      <c r="C314" s="7"/>
      <c r="D314" s="71"/>
      <c r="E314" s="71"/>
    </row>
    <row r="315" spans="1:5" ht="15.5" thickBot="1" x14ac:dyDescent="0.4">
      <c r="A315" s="1"/>
      <c r="B315" s="1"/>
      <c r="C315" s="1"/>
      <c r="D315" s="1"/>
      <c r="E315" s="1"/>
    </row>
    <row r="316" spans="1:5" ht="35" thickBot="1" x14ac:dyDescent="0.4">
      <c r="A316" s="2" t="s">
        <v>0</v>
      </c>
      <c r="B316" s="3" t="s">
        <v>1</v>
      </c>
      <c r="C316" s="8" t="s">
        <v>24</v>
      </c>
      <c r="D316" s="8" t="s">
        <v>25</v>
      </c>
      <c r="E316" s="8" t="s">
        <v>26</v>
      </c>
    </row>
    <row r="317" spans="1:5" ht="15" thickBot="1" x14ac:dyDescent="0.4">
      <c r="A317" s="4">
        <v>1</v>
      </c>
      <c r="B317" s="5">
        <v>2</v>
      </c>
      <c r="C317" s="5">
        <v>3</v>
      </c>
      <c r="D317" s="5">
        <v>4</v>
      </c>
      <c r="E317" s="5">
        <v>5</v>
      </c>
    </row>
    <row r="318" spans="1:5" ht="15" thickBot="1" x14ac:dyDescent="0.4">
      <c r="A318" s="6"/>
      <c r="B318" s="188" t="s">
        <v>597</v>
      </c>
      <c r="C318" s="7"/>
      <c r="D318" s="7"/>
      <c r="E318" s="7"/>
    </row>
    <row r="319" spans="1:5" ht="16.25" customHeight="1" thickBot="1" x14ac:dyDescent="0.4">
      <c r="A319" s="277" t="s">
        <v>20</v>
      </c>
      <c r="B319" s="278"/>
      <c r="C319" s="184">
        <f>C321+C324+C334+C331+C332</f>
        <v>83406.099999999991</v>
      </c>
      <c r="D319" s="70">
        <f t="shared" ref="D319:E319" si="66">D321+D324+D334+D331+D332</f>
        <v>81542.399999999994</v>
      </c>
      <c r="E319" s="70">
        <f t="shared" si="66"/>
        <v>85373.6</v>
      </c>
    </row>
    <row r="320" spans="1:5" x14ac:dyDescent="0.35">
      <c r="A320" s="288" t="s">
        <v>2</v>
      </c>
      <c r="B320" s="289"/>
      <c r="C320" s="185"/>
      <c r="D320" s="12"/>
      <c r="E320" s="12"/>
    </row>
    <row r="321" spans="1:5" ht="16.25" customHeight="1" thickBot="1" x14ac:dyDescent="0.4">
      <c r="A321" s="290" t="s">
        <v>8</v>
      </c>
      <c r="B321" s="291"/>
      <c r="C321" s="186">
        <f>C322+C323</f>
        <v>29408.1</v>
      </c>
      <c r="D321" s="73">
        <f t="shared" ref="D321:E321" si="67">D322+D323</f>
        <v>29965</v>
      </c>
      <c r="E321" s="73">
        <f t="shared" si="67"/>
        <v>31464</v>
      </c>
    </row>
    <row r="322" spans="1:5" ht="16.25" customHeight="1" thickBot="1" x14ac:dyDescent="0.4">
      <c r="A322" s="281" t="s">
        <v>86</v>
      </c>
      <c r="B322" s="282"/>
      <c r="C322" s="257">
        <v>29408.1</v>
      </c>
      <c r="D322" s="72">
        <v>29965</v>
      </c>
      <c r="E322" s="72">
        <v>31464</v>
      </c>
    </row>
    <row r="323" spans="1:5" ht="16.25" customHeight="1" thickBot="1" x14ac:dyDescent="0.4">
      <c r="A323" s="281" t="s">
        <v>7</v>
      </c>
      <c r="B323" s="282"/>
      <c r="C323" s="159"/>
      <c r="D323" s="72"/>
      <c r="E323" s="72"/>
    </row>
    <row r="324" spans="1:5" ht="16.25" customHeight="1" thickBot="1" x14ac:dyDescent="0.4">
      <c r="A324" s="281" t="s">
        <v>9</v>
      </c>
      <c r="B324" s="282"/>
      <c r="C324" s="183">
        <f>C325+C326+C327+C328+C329+C330</f>
        <v>50233.1</v>
      </c>
      <c r="D324" s="71">
        <f t="shared" ref="D324:E324" si="68">D325+D326+D327+D328+D329+D330</f>
        <v>48287</v>
      </c>
      <c r="E324" s="71">
        <f t="shared" si="68"/>
        <v>50454</v>
      </c>
    </row>
    <row r="325" spans="1:5" ht="16.25" customHeight="1" thickBot="1" x14ac:dyDescent="0.4">
      <c r="A325" s="281" t="s">
        <v>10</v>
      </c>
      <c r="B325" s="282"/>
      <c r="C325" s="159">
        <v>1677.4</v>
      </c>
      <c r="D325" s="72">
        <v>237</v>
      </c>
      <c r="E325" s="71"/>
    </row>
    <row r="326" spans="1:5" ht="26.4" customHeight="1" thickBot="1" x14ac:dyDescent="0.4">
      <c r="A326" s="281" t="s">
        <v>11</v>
      </c>
      <c r="B326" s="282"/>
      <c r="C326" s="146"/>
      <c r="D326" s="7"/>
      <c r="E326" s="7"/>
    </row>
    <row r="327" spans="1:5" ht="30.65" customHeight="1" thickBot="1" x14ac:dyDescent="0.4">
      <c r="A327" s="281" t="s">
        <v>12</v>
      </c>
      <c r="B327" s="282"/>
      <c r="C327" s="146">
        <v>2192.6999999999998</v>
      </c>
      <c r="D327" s="72">
        <v>2302</v>
      </c>
      <c r="E327" s="72">
        <v>2417</v>
      </c>
    </row>
    <row r="328" spans="1:5" ht="16.25" customHeight="1" thickBot="1" x14ac:dyDescent="0.4">
      <c r="A328" s="281" t="s">
        <v>13</v>
      </c>
      <c r="B328" s="282"/>
      <c r="C328" s="159">
        <v>46363</v>
      </c>
      <c r="D328" s="72">
        <v>45748</v>
      </c>
      <c r="E328" s="72">
        <v>48037</v>
      </c>
    </row>
    <row r="329" spans="1:5" ht="26.4" customHeight="1" thickBot="1" x14ac:dyDescent="0.4">
      <c r="A329" s="281" t="s">
        <v>14</v>
      </c>
      <c r="B329" s="282"/>
      <c r="C329" s="146"/>
      <c r="D329" s="7"/>
      <c r="E329" s="7"/>
    </row>
    <row r="330" spans="1:5" ht="16.25" customHeight="1" thickBot="1" x14ac:dyDescent="0.4">
      <c r="A330" s="279" t="s">
        <v>15</v>
      </c>
      <c r="B330" s="280"/>
      <c r="C330" s="146"/>
      <c r="D330" s="7"/>
      <c r="E330" s="7"/>
    </row>
    <row r="331" spans="1:5" ht="16.25" customHeight="1" thickBot="1" x14ac:dyDescent="0.4">
      <c r="A331" s="279" t="s">
        <v>16</v>
      </c>
      <c r="B331" s="280"/>
      <c r="C331" s="159">
        <v>3080</v>
      </c>
      <c r="D331" s="72">
        <v>3084.4</v>
      </c>
      <c r="E331" s="72">
        <v>3239.6</v>
      </c>
    </row>
    <row r="332" spans="1:5" ht="16.25" customHeight="1" thickBot="1" x14ac:dyDescent="0.4">
      <c r="A332" s="279" t="s">
        <v>17</v>
      </c>
      <c r="B332" s="280"/>
      <c r="C332" s="272">
        <v>321.89999999999998</v>
      </c>
      <c r="D332" s="72">
        <v>206</v>
      </c>
      <c r="E332" s="72">
        <v>216</v>
      </c>
    </row>
    <row r="333" spans="1:5" ht="15" thickBot="1" x14ac:dyDescent="0.4">
      <c r="A333" s="279" t="s">
        <v>18</v>
      </c>
      <c r="B333" s="280"/>
      <c r="C333" s="162"/>
      <c r="D333" s="7"/>
      <c r="E333" s="7"/>
    </row>
    <row r="334" spans="1:5" ht="16.25" customHeight="1" thickBot="1" x14ac:dyDescent="0.4">
      <c r="A334" s="279" t="s">
        <v>87</v>
      </c>
      <c r="B334" s="280"/>
      <c r="C334" s="183">
        <f>C335+C336</f>
        <v>363</v>
      </c>
      <c r="D334" s="71">
        <f t="shared" ref="D334:E334" si="69">D335+D336</f>
        <v>0</v>
      </c>
      <c r="E334" s="71">
        <f t="shared" si="69"/>
        <v>0</v>
      </c>
    </row>
    <row r="335" spans="1:5" ht="16.25" customHeight="1" thickBot="1" x14ac:dyDescent="0.4">
      <c r="A335" s="281" t="s">
        <v>88</v>
      </c>
      <c r="B335" s="282"/>
      <c r="C335" s="159">
        <v>363</v>
      </c>
      <c r="D335" s="72">
        <v>0</v>
      </c>
      <c r="E335" s="72">
        <v>0</v>
      </c>
    </row>
    <row r="336" spans="1:5" ht="16.25" customHeight="1" thickBot="1" x14ac:dyDescent="0.4">
      <c r="A336" s="281" t="s">
        <v>89</v>
      </c>
      <c r="B336" s="282"/>
      <c r="C336" s="146"/>
      <c r="D336" s="7"/>
      <c r="E336" s="7"/>
    </row>
    <row r="337" spans="1:5" ht="30.65" customHeight="1" thickBot="1" x14ac:dyDescent="0.4">
      <c r="A337" s="277" t="s">
        <v>19</v>
      </c>
      <c r="B337" s="283"/>
      <c r="C337" s="184">
        <f>C338*1</f>
        <v>10</v>
      </c>
      <c r="D337" s="13">
        <f t="shared" ref="D337:E337" si="70">D338*1</f>
        <v>0</v>
      </c>
      <c r="E337" s="13">
        <f t="shared" si="70"/>
        <v>0</v>
      </c>
    </row>
    <row r="338" spans="1:5" ht="16.25" customHeight="1" thickBot="1" x14ac:dyDescent="0.4">
      <c r="A338" s="284" t="s">
        <v>21</v>
      </c>
      <c r="B338" s="285"/>
      <c r="C338" s="190">
        <v>10</v>
      </c>
      <c r="D338" s="14"/>
      <c r="E338" s="14"/>
    </row>
    <row r="339" spans="1:5" ht="16.25" customHeight="1" thickBot="1" x14ac:dyDescent="0.4">
      <c r="A339" s="286" t="s">
        <v>548</v>
      </c>
      <c r="B339" s="287"/>
      <c r="C339" s="26"/>
      <c r="D339" s="14"/>
      <c r="E339" s="14"/>
    </row>
    <row r="340" spans="1:5" ht="20.399999999999999" customHeight="1" thickBot="1" x14ac:dyDescent="0.4">
      <c r="A340" s="277" t="s">
        <v>22</v>
      </c>
      <c r="B340" s="278"/>
      <c r="C340" s="70">
        <f>C319+C337</f>
        <v>83416.099999999991</v>
      </c>
      <c r="D340" s="70">
        <f t="shared" ref="D340:E340" si="71">D319+D337</f>
        <v>81542.399999999994</v>
      </c>
      <c r="E340" s="70">
        <f t="shared" si="71"/>
        <v>85373.6</v>
      </c>
    </row>
    <row r="341" spans="1:5" ht="20" customHeight="1" thickBot="1" x14ac:dyDescent="0.4">
      <c r="A341" s="279" t="s">
        <v>3</v>
      </c>
      <c r="B341" s="280"/>
      <c r="C341" s="7"/>
      <c r="D341" s="7"/>
      <c r="E341" s="7"/>
    </row>
    <row r="342" spans="1:5" ht="27" customHeight="1" thickBot="1" x14ac:dyDescent="0.4">
      <c r="A342" s="279" t="s">
        <v>4</v>
      </c>
      <c r="B342" s="280"/>
      <c r="C342" s="7"/>
      <c r="D342" s="71"/>
      <c r="E342" s="71"/>
    </row>
    <row r="343" spans="1:5" ht="15.5" thickBot="1" x14ac:dyDescent="0.4">
      <c r="A343" s="1"/>
      <c r="B343" s="1"/>
      <c r="C343" s="1"/>
      <c r="D343" s="1"/>
      <c r="E343" s="1"/>
    </row>
    <row r="344" spans="1:5" ht="35" thickBot="1" x14ac:dyDescent="0.4">
      <c r="A344" s="2" t="s">
        <v>0</v>
      </c>
      <c r="B344" s="3" t="s">
        <v>1</v>
      </c>
      <c r="C344" s="8" t="s">
        <v>24</v>
      </c>
      <c r="D344" s="8" t="s">
        <v>25</v>
      </c>
      <c r="E344" s="8" t="s">
        <v>26</v>
      </c>
    </row>
    <row r="345" spans="1:5" ht="15" thickBot="1" x14ac:dyDescent="0.4">
      <c r="A345" s="4">
        <v>1</v>
      </c>
      <c r="B345" s="5">
        <v>2</v>
      </c>
      <c r="C345" s="5">
        <v>3</v>
      </c>
      <c r="D345" s="5">
        <v>4</v>
      </c>
      <c r="E345" s="5">
        <v>5</v>
      </c>
    </row>
    <row r="346" spans="1:5" ht="23.5" thickBot="1" x14ac:dyDescent="0.4">
      <c r="A346" s="6"/>
      <c r="B346" s="188" t="s">
        <v>598</v>
      </c>
      <c r="C346" s="7"/>
      <c r="D346" s="7"/>
      <c r="E346" s="7"/>
    </row>
    <row r="347" spans="1:5" ht="15" thickBot="1" x14ac:dyDescent="0.4">
      <c r="A347" s="277" t="s">
        <v>20</v>
      </c>
      <c r="B347" s="278"/>
      <c r="C347" s="70">
        <f>C349+C352+C362+C359+C365</f>
        <v>278.7</v>
      </c>
      <c r="D347" s="70">
        <f t="shared" ref="D347:E347" si="72">D349+D352+D362+D359</f>
        <v>194</v>
      </c>
      <c r="E347" s="70">
        <f t="shared" si="72"/>
        <v>203</v>
      </c>
    </row>
    <row r="348" spans="1:5" x14ac:dyDescent="0.35">
      <c r="A348" s="288" t="s">
        <v>2</v>
      </c>
      <c r="B348" s="289"/>
      <c r="C348" s="12"/>
      <c r="D348" s="12"/>
      <c r="E348" s="12"/>
    </row>
    <row r="349" spans="1:5" ht="15" thickBot="1" x14ac:dyDescent="0.4">
      <c r="A349" s="290" t="s">
        <v>8</v>
      </c>
      <c r="B349" s="291"/>
      <c r="C349" s="73">
        <f>C350+C351</f>
        <v>184.5</v>
      </c>
      <c r="D349" s="73">
        <f t="shared" ref="D349:E349" si="73">D350+D351</f>
        <v>194</v>
      </c>
      <c r="E349" s="73">
        <f t="shared" si="73"/>
        <v>203</v>
      </c>
    </row>
    <row r="350" spans="1:5" ht="15" thickBot="1" x14ac:dyDescent="0.4">
      <c r="A350" s="281" t="s">
        <v>86</v>
      </c>
      <c r="B350" s="282"/>
      <c r="C350" s="72">
        <v>184.5</v>
      </c>
      <c r="D350" s="72">
        <v>194</v>
      </c>
      <c r="E350" s="72">
        <v>203</v>
      </c>
    </row>
    <row r="351" spans="1:5" ht="15" thickBot="1" x14ac:dyDescent="0.4">
      <c r="A351" s="281" t="s">
        <v>7</v>
      </c>
      <c r="B351" s="282"/>
      <c r="C351" s="72"/>
      <c r="D351" s="72"/>
      <c r="E351" s="72"/>
    </row>
    <row r="352" spans="1:5" ht="15" thickBot="1" x14ac:dyDescent="0.4">
      <c r="A352" s="281" t="s">
        <v>9</v>
      </c>
      <c r="B352" s="282"/>
      <c r="C352" s="7">
        <f>C353+C354+C355+C356+C357+C358</f>
        <v>70.400000000000006</v>
      </c>
      <c r="D352" s="7">
        <f t="shared" ref="D352:E352" si="74">D353+D354+D355+D356+D357+D358</f>
        <v>0</v>
      </c>
      <c r="E352" s="7">
        <f t="shared" si="74"/>
        <v>0</v>
      </c>
    </row>
    <row r="353" spans="1:5" ht="15" thickBot="1" x14ac:dyDescent="0.4">
      <c r="A353" s="281" t="s">
        <v>10</v>
      </c>
      <c r="B353" s="282"/>
      <c r="C353" s="146">
        <v>70.400000000000006</v>
      </c>
      <c r="D353" s="7"/>
      <c r="E353" s="7"/>
    </row>
    <row r="354" spans="1:5" ht="28.25" customHeight="1" thickBot="1" x14ac:dyDescent="0.4">
      <c r="A354" s="281" t="s">
        <v>11</v>
      </c>
      <c r="B354" s="282"/>
      <c r="C354" s="146"/>
      <c r="D354" s="7"/>
      <c r="E354" s="7"/>
    </row>
    <row r="355" spans="1:5" ht="29.4" customHeight="1" thickBot="1" x14ac:dyDescent="0.4">
      <c r="A355" s="281" t="s">
        <v>12</v>
      </c>
      <c r="B355" s="282"/>
      <c r="C355" s="146"/>
      <c r="D355" s="7"/>
      <c r="E355" s="7"/>
    </row>
    <row r="356" spans="1:5" ht="18" customHeight="1" thickBot="1" x14ac:dyDescent="0.4">
      <c r="A356" s="281" t="s">
        <v>13</v>
      </c>
      <c r="B356" s="282"/>
      <c r="C356" s="146"/>
      <c r="D356" s="7"/>
      <c r="E356" s="7"/>
    </row>
    <row r="357" spans="1:5" ht="32" customHeight="1" thickBot="1" x14ac:dyDescent="0.4">
      <c r="A357" s="281" t="s">
        <v>14</v>
      </c>
      <c r="B357" s="282"/>
      <c r="C357" s="146"/>
      <c r="D357" s="7"/>
      <c r="E357" s="7"/>
    </row>
    <row r="358" spans="1:5" ht="15" thickBot="1" x14ac:dyDescent="0.4">
      <c r="A358" s="279" t="s">
        <v>15</v>
      </c>
      <c r="B358" s="280"/>
      <c r="C358" s="146"/>
      <c r="D358" s="7"/>
      <c r="E358" s="7"/>
    </row>
    <row r="359" spans="1:5" ht="15" thickBot="1" x14ac:dyDescent="0.4">
      <c r="A359" s="279" t="s">
        <v>16</v>
      </c>
      <c r="B359" s="280"/>
      <c r="C359" s="159"/>
      <c r="D359" s="72"/>
      <c r="E359" s="72"/>
    </row>
    <row r="360" spans="1:5" ht="15" thickBot="1" x14ac:dyDescent="0.4">
      <c r="A360" s="279" t="s">
        <v>17</v>
      </c>
      <c r="B360" s="280"/>
      <c r="C360" s="162"/>
      <c r="D360" s="7"/>
      <c r="E360" s="7"/>
    </row>
    <row r="361" spans="1:5" ht="15" thickBot="1" x14ac:dyDescent="0.4">
      <c r="A361" s="279" t="s">
        <v>18</v>
      </c>
      <c r="B361" s="280"/>
      <c r="C361" s="162"/>
      <c r="D361" s="7"/>
      <c r="E361" s="7"/>
    </row>
    <row r="362" spans="1:5" ht="15" thickBot="1" x14ac:dyDescent="0.4">
      <c r="A362" s="279" t="s">
        <v>87</v>
      </c>
      <c r="B362" s="280"/>
      <c r="C362" s="162">
        <f>C363+C364</f>
        <v>0</v>
      </c>
      <c r="D362" s="71">
        <f t="shared" ref="D362:E362" si="75">D363+D364</f>
        <v>0</v>
      </c>
      <c r="E362" s="71">
        <f t="shared" si="75"/>
        <v>0</v>
      </c>
    </row>
    <row r="363" spans="1:5" ht="15" thickBot="1" x14ac:dyDescent="0.4">
      <c r="A363" s="281" t="s">
        <v>88</v>
      </c>
      <c r="B363" s="282"/>
      <c r="C363" s="146">
        <v>0</v>
      </c>
      <c r="D363" s="72">
        <v>0</v>
      </c>
      <c r="E363" s="72">
        <v>0</v>
      </c>
    </row>
    <row r="364" spans="1:5" ht="15" thickBot="1" x14ac:dyDescent="0.4">
      <c r="A364" s="281" t="s">
        <v>89</v>
      </c>
      <c r="B364" s="282"/>
      <c r="C364" s="146"/>
      <c r="D364" s="7"/>
      <c r="E364" s="7"/>
    </row>
    <row r="365" spans="1:5" ht="24.65" customHeight="1" thickBot="1" x14ac:dyDescent="0.4">
      <c r="A365" s="292" t="s">
        <v>689</v>
      </c>
      <c r="B365" s="293"/>
      <c r="C365" s="257">
        <v>23.8</v>
      </c>
      <c r="D365" s="7"/>
      <c r="E365" s="7"/>
    </row>
    <row r="366" spans="1:5" ht="27" customHeight="1" thickBot="1" x14ac:dyDescent="0.4">
      <c r="A366" s="277" t="s">
        <v>19</v>
      </c>
      <c r="B366" s="283"/>
      <c r="C366" s="187">
        <f>C367*1</f>
        <v>0</v>
      </c>
      <c r="D366" s="13">
        <f t="shared" ref="D366:E366" si="76">D367*1</f>
        <v>0</v>
      </c>
      <c r="E366" s="13">
        <f t="shared" si="76"/>
        <v>0</v>
      </c>
    </row>
    <row r="367" spans="1:5" ht="15" thickBot="1" x14ac:dyDescent="0.4">
      <c r="A367" s="284" t="s">
        <v>21</v>
      </c>
      <c r="B367" s="285"/>
      <c r="C367" s="26"/>
      <c r="D367" s="14"/>
      <c r="E367" s="14"/>
    </row>
    <row r="368" spans="1:5" ht="15" thickBot="1" x14ac:dyDescent="0.4">
      <c r="A368" s="286" t="s">
        <v>548</v>
      </c>
      <c r="B368" s="287"/>
      <c r="C368" s="26"/>
      <c r="D368" s="14"/>
      <c r="E368" s="14"/>
    </row>
    <row r="369" spans="1:5" ht="15" thickBot="1" x14ac:dyDescent="0.4">
      <c r="A369" s="277" t="s">
        <v>22</v>
      </c>
      <c r="B369" s="278"/>
      <c r="C369" s="70">
        <f>C347+C366</f>
        <v>278.7</v>
      </c>
      <c r="D369" s="70">
        <f t="shared" ref="D369:E369" si="77">D347+D366</f>
        <v>194</v>
      </c>
      <c r="E369" s="70">
        <f t="shared" si="77"/>
        <v>203</v>
      </c>
    </row>
    <row r="370" spans="1:5" ht="21" customHeight="1" thickBot="1" x14ac:dyDescent="0.4">
      <c r="A370" s="279" t="s">
        <v>3</v>
      </c>
      <c r="B370" s="280"/>
      <c r="C370" s="7"/>
      <c r="D370" s="7"/>
      <c r="E370" s="7"/>
    </row>
    <row r="371" spans="1:5" ht="26.4" customHeight="1" thickBot="1" x14ac:dyDescent="0.4">
      <c r="A371" s="279" t="s">
        <v>4</v>
      </c>
      <c r="B371" s="280"/>
      <c r="C371" s="7"/>
      <c r="D371" s="71"/>
      <c r="E371" s="71"/>
    </row>
    <row r="372" spans="1:5" ht="15.5" thickBot="1" x14ac:dyDescent="0.4">
      <c r="A372" s="1"/>
      <c r="B372" s="1"/>
      <c r="C372" s="1"/>
      <c r="D372" s="1"/>
      <c r="E372" s="1"/>
    </row>
    <row r="373" spans="1:5" ht="35" thickBot="1" x14ac:dyDescent="0.4">
      <c r="A373" s="2" t="s">
        <v>0</v>
      </c>
      <c r="B373" s="3" t="s">
        <v>1</v>
      </c>
      <c r="C373" s="8" t="s">
        <v>24</v>
      </c>
      <c r="D373" s="8" t="s">
        <v>25</v>
      </c>
      <c r="E373" s="8" t="s">
        <v>26</v>
      </c>
    </row>
    <row r="374" spans="1:5" ht="15" thickBot="1" x14ac:dyDescent="0.4">
      <c r="A374" s="4">
        <v>1</v>
      </c>
      <c r="B374" s="5">
        <v>2</v>
      </c>
      <c r="C374" s="5">
        <v>3</v>
      </c>
      <c r="D374" s="5">
        <v>4</v>
      </c>
      <c r="E374" s="5">
        <v>5</v>
      </c>
    </row>
    <row r="375" spans="1:5" ht="15" thickBot="1" x14ac:dyDescent="0.4">
      <c r="A375" s="6"/>
      <c r="B375" s="188" t="s">
        <v>599</v>
      </c>
      <c r="C375" s="7"/>
      <c r="D375" s="7"/>
      <c r="E375" s="7"/>
    </row>
    <row r="376" spans="1:5" ht="16.25" customHeight="1" thickBot="1" x14ac:dyDescent="0.4">
      <c r="A376" s="277" t="s">
        <v>20</v>
      </c>
      <c r="B376" s="278"/>
      <c r="C376" s="255">
        <f>C378+C381+C388+C389+C391</f>
        <v>27303.100000000002</v>
      </c>
      <c r="D376" s="70">
        <f t="shared" ref="D376:E376" si="78">D378+D381+D391+D388</f>
        <v>25975.899999999998</v>
      </c>
      <c r="E376" s="70">
        <f t="shared" si="78"/>
        <v>27270.3</v>
      </c>
    </row>
    <row r="377" spans="1:5" x14ac:dyDescent="0.35">
      <c r="A377" s="288" t="s">
        <v>2</v>
      </c>
      <c r="B377" s="289"/>
      <c r="C377" s="185"/>
      <c r="D377" s="12"/>
      <c r="E377" s="12"/>
    </row>
    <row r="378" spans="1:5" ht="16.25" customHeight="1" thickBot="1" x14ac:dyDescent="0.4">
      <c r="A378" s="290" t="s">
        <v>8</v>
      </c>
      <c r="B378" s="291"/>
      <c r="C378" s="256">
        <f>C379+C380</f>
        <v>15821.5</v>
      </c>
      <c r="D378" s="73">
        <f t="shared" ref="D378:E378" si="79">D379+D380</f>
        <v>16548.599999999999</v>
      </c>
      <c r="E378" s="73">
        <f t="shared" si="79"/>
        <v>17375.2</v>
      </c>
    </row>
    <row r="379" spans="1:5" ht="16.25" customHeight="1" thickBot="1" x14ac:dyDescent="0.4">
      <c r="A379" s="281" t="s">
        <v>86</v>
      </c>
      <c r="B379" s="282"/>
      <c r="C379" s="257">
        <v>15821.5</v>
      </c>
      <c r="D379" s="72">
        <v>16548.599999999999</v>
      </c>
      <c r="E379" s="72">
        <v>17375.2</v>
      </c>
    </row>
    <row r="380" spans="1:5" ht="16.25" customHeight="1" thickBot="1" x14ac:dyDescent="0.4">
      <c r="A380" s="281" t="s">
        <v>7</v>
      </c>
      <c r="B380" s="282"/>
      <c r="C380" s="159"/>
      <c r="D380" s="72"/>
      <c r="E380" s="72"/>
    </row>
    <row r="381" spans="1:5" ht="20.399999999999999" customHeight="1" thickBot="1" x14ac:dyDescent="0.4">
      <c r="A381" s="281" t="s">
        <v>9</v>
      </c>
      <c r="B381" s="282"/>
      <c r="C381" s="258">
        <f>C382+C383+C384+C385+C386+C387</f>
        <v>11110.4</v>
      </c>
      <c r="D381" s="7">
        <f t="shared" ref="D381:E381" si="80">D382+D383+D384+D385+D386+D387</f>
        <v>9095.2999999999993</v>
      </c>
      <c r="E381" s="71">
        <f t="shared" si="80"/>
        <v>9546.5</v>
      </c>
    </row>
    <row r="382" spans="1:5" ht="23.4" customHeight="1" thickBot="1" x14ac:dyDescent="0.4">
      <c r="A382" s="281" t="s">
        <v>10</v>
      </c>
      <c r="B382" s="282"/>
      <c r="C382" s="259">
        <v>1768.4</v>
      </c>
      <c r="D382" s="146">
        <v>848.5</v>
      </c>
      <c r="E382" s="72">
        <v>891</v>
      </c>
    </row>
    <row r="383" spans="1:5" ht="24" customHeight="1" thickBot="1" x14ac:dyDescent="0.4">
      <c r="A383" s="281" t="s">
        <v>11</v>
      </c>
      <c r="B383" s="282"/>
      <c r="C383" s="257">
        <v>8988.4</v>
      </c>
      <c r="D383" s="146">
        <v>7902.8</v>
      </c>
      <c r="E383" s="25">
        <v>8296.9</v>
      </c>
    </row>
    <row r="384" spans="1:5" ht="29.4" customHeight="1" thickBot="1" x14ac:dyDescent="0.4">
      <c r="A384" s="281" t="s">
        <v>12</v>
      </c>
      <c r="B384" s="282"/>
      <c r="C384" s="146">
        <v>89.5</v>
      </c>
      <c r="D384" s="159">
        <v>94</v>
      </c>
      <c r="E384" s="72">
        <v>98.6</v>
      </c>
    </row>
    <row r="385" spans="1:5" ht="16.25" customHeight="1" thickBot="1" x14ac:dyDescent="0.4">
      <c r="A385" s="281" t="s">
        <v>13</v>
      </c>
      <c r="B385" s="282"/>
      <c r="C385" s="159">
        <v>264.10000000000002</v>
      </c>
      <c r="D385" s="159">
        <v>250</v>
      </c>
      <c r="E385" s="72">
        <v>260</v>
      </c>
    </row>
    <row r="386" spans="1:5" ht="32" customHeight="1" thickBot="1" x14ac:dyDescent="0.4">
      <c r="A386" s="281" t="s">
        <v>14</v>
      </c>
      <c r="B386" s="282"/>
      <c r="C386" s="146"/>
      <c r="D386" s="162"/>
      <c r="E386" s="7"/>
    </row>
    <row r="387" spans="1:5" ht="16.25" customHeight="1" thickBot="1" x14ac:dyDescent="0.4">
      <c r="A387" s="279" t="s">
        <v>15</v>
      </c>
      <c r="B387" s="280"/>
      <c r="C387" s="146"/>
      <c r="D387" s="162"/>
      <c r="E387" s="7"/>
    </row>
    <row r="388" spans="1:5" ht="16.25" customHeight="1" thickBot="1" x14ac:dyDescent="0.4">
      <c r="A388" s="279" t="s">
        <v>16</v>
      </c>
      <c r="B388" s="280"/>
      <c r="C388" s="159">
        <v>262</v>
      </c>
      <c r="D388" s="159">
        <v>280.60000000000002</v>
      </c>
      <c r="E388" s="72">
        <v>294.60000000000002</v>
      </c>
    </row>
    <row r="389" spans="1:5" ht="16.25" customHeight="1" thickBot="1" x14ac:dyDescent="0.4">
      <c r="A389" s="279" t="s">
        <v>17</v>
      </c>
      <c r="B389" s="280"/>
      <c r="C389" s="162">
        <v>60.3</v>
      </c>
      <c r="D389" s="162"/>
      <c r="E389" s="7"/>
    </row>
    <row r="390" spans="1:5" ht="15" thickBot="1" x14ac:dyDescent="0.4">
      <c r="A390" s="279" t="s">
        <v>18</v>
      </c>
      <c r="B390" s="280"/>
      <c r="C390" s="162"/>
      <c r="D390" s="162"/>
      <c r="E390" s="7"/>
    </row>
    <row r="391" spans="1:5" ht="16.25" customHeight="1" thickBot="1" x14ac:dyDescent="0.4">
      <c r="A391" s="279" t="s">
        <v>87</v>
      </c>
      <c r="B391" s="280"/>
      <c r="C391" s="162">
        <f>C392+C393</f>
        <v>48.9</v>
      </c>
      <c r="D391" s="183">
        <f t="shared" ref="D391:E391" si="81">D392+D393</f>
        <v>51.4</v>
      </c>
      <c r="E391" s="71">
        <f t="shared" si="81"/>
        <v>54</v>
      </c>
    </row>
    <row r="392" spans="1:5" ht="16.25" customHeight="1" thickBot="1" x14ac:dyDescent="0.4">
      <c r="A392" s="281" t="s">
        <v>88</v>
      </c>
      <c r="B392" s="282"/>
      <c r="C392" s="146">
        <v>48.9</v>
      </c>
      <c r="D392" s="159">
        <v>51.4</v>
      </c>
      <c r="E392" s="72">
        <v>54</v>
      </c>
    </row>
    <row r="393" spans="1:5" ht="16.25" customHeight="1" thickBot="1" x14ac:dyDescent="0.4">
      <c r="A393" s="281" t="s">
        <v>89</v>
      </c>
      <c r="B393" s="282"/>
      <c r="C393" s="146"/>
      <c r="D393" s="162"/>
      <c r="E393" s="7"/>
    </row>
    <row r="394" spans="1:5" ht="38" customHeight="1" thickBot="1" x14ac:dyDescent="0.4">
      <c r="A394" s="277" t="s">
        <v>19</v>
      </c>
      <c r="B394" s="283"/>
      <c r="C394" s="260">
        <f>C395*1</f>
        <v>28697.599999999999</v>
      </c>
      <c r="D394" s="184">
        <f t="shared" ref="D394:E394" si="82">D395*1</f>
        <v>28332</v>
      </c>
      <c r="E394" s="70">
        <f t="shared" si="82"/>
        <v>29748</v>
      </c>
    </row>
    <row r="395" spans="1:5" ht="16.25" customHeight="1" thickBot="1" x14ac:dyDescent="0.4">
      <c r="A395" s="284" t="s">
        <v>21</v>
      </c>
      <c r="B395" s="285"/>
      <c r="C395" s="233">
        <v>28697.599999999999</v>
      </c>
      <c r="D395" s="190">
        <v>28332</v>
      </c>
      <c r="E395" s="132">
        <v>29748</v>
      </c>
    </row>
    <row r="396" spans="1:5" ht="16.25" customHeight="1" thickBot="1" x14ac:dyDescent="0.4">
      <c r="A396" s="286" t="s">
        <v>548</v>
      </c>
      <c r="B396" s="287"/>
      <c r="C396" s="233"/>
      <c r="D396" s="191"/>
      <c r="E396" s="14"/>
    </row>
    <row r="397" spans="1:5" ht="16.25" customHeight="1" thickBot="1" x14ac:dyDescent="0.4">
      <c r="A397" s="277" t="s">
        <v>22</v>
      </c>
      <c r="B397" s="278"/>
      <c r="C397" s="255">
        <f>C376+C394</f>
        <v>56000.7</v>
      </c>
      <c r="D397" s="184">
        <f t="shared" ref="D397:E397" si="83">D376+D394</f>
        <v>54307.899999999994</v>
      </c>
      <c r="E397" s="70">
        <f t="shared" si="83"/>
        <v>57018.3</v>
      </c>
    </row>
    <row r="398" spans="1:5" ht="23" customHeight="1" thickBot="1" x14ac:dyDescent="0.4">
      <c r="A398" s="279" t="s">
        <v>3</v>
      </c>
      <c r="B398" s="280"/>
      <c r="C398" s="162"/>
      <c r="D398" s="7"/>
      <c r="E398" s="7"/>
    </row>
    <row r="399" spans="1:5" ht="26" customHeight="1" thickBot="1" x14ac:dyDescent="0.4">
      <c r="A399" s="279" t="s">
        <v>4</v>
      </c>
      <c r="B399" s="280"/>
      <c r="C399" s="162"/>
      <c r="D399" s="71"/>
      <c r="E399" s="71"/>
    </row>
    <row r="400" spans="1:5" ht="15.5" thickBot="1" x14ac:dyDescent="0.4">
      <c r="A400" s="1"/>
      <c r="B400" s="1"/>
      <c r="C400" s="1"/>
      <c r="D400" s="1"/>
      <c r="E400" s="1"/>
    </row>
    <row r="401" spans="1:5" ht="35" thickBot="1" x14ac:dyDescent="0.4">
      <c r="A401" s="2" t="s">
        <v>0</v>
      </c>
      <c r="B401" s="3" t="s">
        <v>1</v>
      </c>
      <c r="C401" s="8" t="s">
        <v>24</v>
      </c>
      <c r="D401" s="8" t="s">
        <v>25</v>
      </c>
      <c r="E401" s="8" t="s">
        <v>26</v>
      </c>
    </row>
    <row r="402" spans="1:5" ht="15" thickBot="1" x14ac:dyDescent="0.4">
      <c r="A402" s="4">
        <v>1</v>
      </c>
      <c r="B402" s="5">
        <v>2</v>
      </c>
      <c r="C402" s="5">
        <v>3</v>
      </c>
      <c r="D402" s="5">
        <v>4</v>
      </c>
      <c r="E402" s="5">
        <v>5</v>
      </c>
    </row>
    <row r="403" spans="1:5" ht="15" thickBot="1" x14ac:dyDescent="0.4">
      <c r="A403" s="6"/>
      <c r="B403" s="188" t="s">
        <v>600</v>
      </c>
      <c r="C403" s="7"/>
      <c r="D403" s="7"/>
      <c r="E403" s="7"/>
    </row>
    <row r="404" spans="1:5" ht="16.25" customHeight="1" thickBot="1" x14ac:dyDescent="0.4">
      <c r="A404" s="277" t="s">
        <v>20</v>
      </c>
      <c r="B404" s="278"/>
      <c r="C404" s="70">
        <f>C406+C409+C419+C416</f>
        <v>1163.7</v>
      </c>
      <c r="D404" s="70">
        <f t="shared" ref="D404:E404" si="84">D406+D409+D419+D416</f>
        <v>1198.1999999999998</v>
      </c>
      <c r="E404" s="70">
        <f t="shared" si="84"/>
        <v>1258.8</v>
      </c>
    </row>
    <row r="405" spans="1:5" x14ac:dyDescent="0.35">
      <c r="A405" s="288" t="s">
        <v>2</v>
      </c>
      <c r="B405" s="289"/>
      <c r="C405" s="12"/>
      <c r="D405" s="12"/>
      <c r="E405" s="12"/>
    </row>
    <row r="406" spans="1:5" ht="16.25" customHeight="1" thickBot="1" x14ac:dyDescent="0.4">
      <c r="A406" s="290" t="s">
        <v>8</v>
      </c>
      <c r="B406" s="291"/>
      <c r="C406" s="73">
        <f>C407+C408</f>
        <v>90</v>
      </c>
      <c r="D406" s="73">
        <f t="shared" ref="D406:E406" si="85">D407+D408</f>
        <v>94</v>
      </c>
      <c r="E406" s="73">
        <f t="shared" si="85"/>
        <v>99</v>
      </c>
    </row>
    <row r="407" spans="1:5" ht="16.25" customHeight="1" thickBot="1" x14ac:dyDescent="0.4">
      <c r="A407" s="281" t="s">
        <v>86</v>
      </c>
      <c r="B407" s="282"/>
      <c r="C407" s="72">
        <v>27</v>
      </c>
      <c r="D407" s="72">
        <v>28</v>
      </c>
      <c r="E407" s="72">
        <v>30</v>
      </c>
    </row>
    <row r="408" spans="1:5" ht="16.25" customHeight="1" thickBot="1" x14ac:dyDescent="0.4">
      <c r="A408" s="281" t="s">
        <v>7</v>
      </c>
      <c r="B408" s="282"/>
      <c r="C408" s="72">
        <v>63</v>
      </c>
      <c r="D408" s="72">
        <v>66</v>
      </c>
      <c r="E408" s="72">
        <v>69</v>
      </c>
    </row>
    <row r="409" spans="1:5" ht="16.25" customHeight="1" thickBot="1" x14ac:dyDescent="0.4">
      <c r="A409" s="281" t="s">
        <v>9</v>
      </c>
      <c r="B409" s="282"/>
      <c r="C409" s="7">
        <f>C410+C411+C412+C413+C414+C415</f>
        <v>1048.4000000000001</v>
      </c>
      <c r="D409" s="7">
        <f t="shared" ref="D409:E409" si="86">D410+D411+D412+D413+D414+D415</f>
        <v>1101.0999999999999</v>
      </c>
      <c r="E409" s="7">
        <f t="shared" si="86"/>
        <v>1156.5</v>
      </c>
    </row>
    <row r="410" spans="1:5" ht="16.25" customHeight="1" thickBot="1" x14ac:dyDescent="0.4">
      <c r="A410" s="281" t="s">
        <v>10</v>
      </c>
      <c r="B410" s="282"/>
      <c r="C410" s="25"/>
      <c r="D410" s="7"/>
      <c r="E410" s="7"/>
    </row>
    <row r="411" spans="1:5" ht="26" customHeight="1" thickBot="1" x14ac:dyDescent="0.4">
      <c r="A411" s="281" t="s">
        <v>11</v>
      </c>
      <c r="B411" s="282"/>
      <c r="C411" s="25">
        <v>1048.4000000000001</v>
      </c>
      <c r="D411" s="25">
        <v>1101.0999999999999</v>
      </c>
      <c r="E411" s="25">
        <v>1156.5</v>
      </c>
    </row>
    <row r="412" spans="1:5" ht="27" customHeight="1" thickBot="1" x14ac:dyDescent="0.4">
      <c r="A412" s="281" t="s">
        <v>12</v>
      </c>
      <c r="B412" s="282"/>
      <c r="C412" s="25"/>
      <c r="D412" s="7"/>
      <c r="E412" s="7"/>
    </row>
    <row r="413" spans="1:5" ht="21" customHeight="1" thickBot="1" x14ac:dyDescent="0.4">
      <c r="A413" s="281" t="s">
        <v>13</v>
      </c>
      <c r="B413" s="282"/>
      <c r="C413" s="25"/>
      <c r="D413" s="7"/>
      <c r="E413" s="7"/>
    </row>
    <row r="414" spans="1:5" ht="28.25" customHeight="1" thickBot="1" x14ac:dyDescent="0.4">
      <c r="A414" s="281" t="s">
        <v>14</v>
      </c>
      <c r="B414" s="282"/>
      <c r="C414" s="25"/>
      <c r="D414" s="7"/>
      <c r="E414" s="7"/>
    </row>
    <row r="415" spans="1:5" ht="16.25" customHeight="1" thickBot="1" x14ac:dyDescent="0.4">
      <c r="A415" s="279" t="s">
        <v>15</v>
      </c>
      <c r="B415" s="280"/>
      <c r="C415" s="25"/>
      <c r="D415" s="7"/>
      <c r="E415" s="7"/>
    </row>
    <row r="416" spans="1:5" ht="16.25" customHeight="1" thickBot="1" x14ac:dyDescent="0.4">
      <c r="A416" s="279" t="s">
        <v>16</v>
      </c>
      <c r="B416" s="280"/>
      <c r="C416" s="72">
        <v>3</v>
      </c>
      <c r="D416" s="72">
        <v>3.1</v>
      </c>
      <c r="E416" s="72">
        <v>3.3</v>
      </c>
    </row>
    <row r="417" spans="1:5" ht="16.25" customHeight="1" thickBot="1" x14ac:dyDescent="0.4">
      <c r="A417" s="279" t="s">
        <v>17</v>
      </c>
      <c r="B417" s="280"/>
      <c r="C417" s="7"/>
      <c r="D417" s="7"/>
      <c r="E417" s="7"/>
    </row>
    <row r="418" spans="1:5" ht="15" thickBot="1" x14ac:dyDescent="0.4">
      <c r="A418" s="279" t="s">
        <v>18</v>
      </c>
      <c r="B418" s="280"/>
      <c r="C418" s="7"/>
      <c r="D418" s="7"/>
      <c r="E418" s="7"/>
    </row>
    <row r="419" spans="1:5" ht="16.25" customHeight="1" thickBot="1" x14ac:dyDescent="0.4">
      <c r="A419" s="279" t="s">
        <v>87</v>
      </c>
      <c r="B419" s="280"/>
      <c r="C419" s="7">
        <f>C420+C421</f>
        <v>22.299999999999997</v>
      </c>
      <c r="D419" s="71">
        <f t="shared" ref="D419:E419" si="87">D420+D421</f>
        <v>0</v>
      </c>
      <c r="E419" s="71">
        <f t="shared" si="87"/>
        <v>0</v>
      </c>
    </row>
    <row r="420" spans="1:5" ht="16.25" customHeight="1" thickBot="1" x14ac:dyDescent="0.4">
      <c r="A420" s="281" t="s">
        <v>88</v>
      </c>
      <c r="B420" s="282"/>
      <c r="C420" s="25">
        <v>5.4</v>
      </c>
      <c r="D420" s="72">
        <v>0</v>
      </c>
      <c r="E420" s="72">
        <v>0</v>
      </c>
    </row>
    <row r="421" spans="1:5" ht="16.25" customHeight="1" thickBot="1" x14ac:dyDescent="0.4">
      <c r="A421" s="281" t="s">
        <v>89</v>
      </c>
      <c r="B421" s="282"/>
      <c r="C421" s="25">
        <v>16.899999999999999</v>
      </c>
      <c r="D421" s="7"/>
      <c r="E421" s="7"/>
    </row>
    <row r="422" spans="1:5" ht="26.4" customHeight="1" thickBot="1" x14ac:dyDescent="0.4">
      <c r="A422" s="277" t="s">
        <v>19</v>
      </c>
      <c r="B422" s="283"/>
      <c r="C422" s="13">
        <f>C423*1</f>
        <v>0</v>
      </c>
      <c r="D422" s="13">
        <f t="shared" ref="D422:E422" si="88">D423*1</f>
        <v>0</v>
      </c>
      <c r="E422" s="13">
        <f t="shared" si="88"/>
        <v>0</v>
      </c>
    </row>
    <row r="423" spans="1:5" ht="16.25" customHeight="1" thickBot="1" x14ac:dyDescent="0.4">
      <c r="A423" s="284" t="s">
        <v>21</v>
      </c>
      <c r="B423" s="285"/>
      <c r="C423" s="26"/>
      <c r="D423" s="14"/>
      <c r="E423" s="14"/>
    </row>
    <row r="424" spans="1:5" ht="16.25" customHeight="1" thickBot="1" x14ac:dyDescent="0.4">
      <c r="A424" s="286" t="s">
        <v>548</v>
      </c>
      <c r="B424" s="287"/>
      <c r="C424" s="26"/>
      <c r="D424" s="14"/>
      <c r="E424" s="14"/>
    </row>
    <row r="425" spans="1:5" ht="16.25" customHeight="1" thickBot="1" x14ac:dyDescent="0.4">
      <c r="A425" s="277" t="s">
        <v>22</v>
      </c>
      <c r="B425" s="278"/>
      <c r="C425" s="70">
        <f>C404+C422</f>
        <v>1163.7</v>
      </c>
      <c r="D425" s="70">
        <f t="shared" ref="D425:E425" si="89">D404+D422</f>
        <v>1198.1999999999998</v>
      </c>
      <c r="E425" s="70">
        <f t="shared" si="89"/>
        <v>1258.8</v>
      </c>
    </row>
    <row r="426" spans="1:5" ht="20" customHeight="1" thickBot="1" x14ac:dyDescent="0.4">
      <c r="A426" s="279" t="s">
        <v>3</v>
      </c>
      <c r="B426" s="280"/>
      <c r="C426" s="7"/>
      <c r="D426" s="7"/>
      <c r="E426" s="7"/>
    </row>
    <row r="427" spans="1:5" ht="25.25" customHeight="1" thickBot="1" x14ac:dyDescent="0.4">
      <c r="A427" s="279" t="s">
        <v>4</v>
      </c>
      <c r="B427" s="280"/>
      <c r="C427" s="7"/>
      <c r="D427" s="71"/>
      <c r="E427" s="71"/>
    </row>
    <row r="428" spans="1:5" ht="15" x14ac:dyDescent="0.35">
      <c r="A428" s="1"/>
      <c r="B428" s="1"/>
      <c r="C428" s="1"/>
      <c r="D428" s="1"/>
      <c r="E428" s="1"/>
    </row>
  </sheetData>
  <mergeCells count="367">
    <mergeCell ref="A76:B76"/>
    <mergeCell ref="A77:B77"/>
    <mergeCell ref="A78:B78"/>
    <mergeCell ref="A79:B79"/>
    <mergeCell ref="A80:B80"/>
    <mergeCell ref="A71:B71"/>
    <mergeCell ref="A72:B72"/>
    <mergeCell ref="A73:B73"/>
    <mergeCell ref="A74:B74"/>
    <mergeCell ref="A75:B75"/>
    <mergeCell ref="A81:B81"/>
    <mergeCell ref="A87:B87"/>
    <mergeCell ref="A88:B88"/>
    <mergeCell ref="A89:B89"/>
    <mergeCell ref="A82:B82"/>
    <mergeCell ref="A83:B83"/>
    <mergeCell ref="A84:B84"/>
    <mergeCell ref="A85:B85"/>
    <mergeCell ref="A86:B8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4:B104"/>
    <mergeCell ref="A105:B105"/>
    <mergeCell ref="A106:B106"/>
    <mergeCell ref="A107:B107"/>
    <mergeCell ref="A108:B108"/>
    <mergeCell ref="A99:B99"/>
    <mergeCell ref="A100:B100"/>
    <mergeCell ref="A101:B101"/>
    <mergeCell ref="A102:B102"/>
    <mergeCell ref="A103:B103"/>
    <mergeCell ref="A114:B114"/>
    <mergeCell ref="A115:B115"/>
    <mergeCell ref="A116:B116"/>
    <mergeCell ref="A117:B117"/>
    <mergeCell ref="A122:B122"/>
    <mergeCell ref="A109:B109"/>
    <mergeCell ref="A110:B110"/>
    <mergeCell ref="A111:B111"/>
    <mergeCell ref="A112:B112"/>
    <mergeCell ref="A113:B113"/>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52:B152"/>
    <mergeCell ref="A153:B153"/>
    <mergeCell ref="A154:B154"/>
    <mergeCell ref="A155:B155"/>
    <mergeCell ref="A156:B156"/>
    <mergeCell ref="A143:B143"/>
    <mergeCell ref="A144:B144"/>
    <mergeCell ref="A145:B145"/>
    <mergeCell ref="A150:B150"/>
    <mergeCell ref="A151:B151"/>
    <mergeCell ref="A162:B162"/>
    <mergeCell ref="A163:B163"/>
    <mergeCell ref="A164:B164"/>
    <mergeCell ref="A165:B165"/>
    <mergeCell ref="A166:B166"/>
    <mergeCell ref="A157:B157"/>
    <mergeCell ref="A158:B158"/>
    <mergeCell ref="A159:B159"/>
    <mergeCell ref="A160:B160"/>
    <mergeCell ref="A161:B161"/>
    <mergeCell ref="A172:B172"/>
    <mergeCell ref="A173:B173"/>
    <mergeCell ref="A178:B178"/>
    <mergeCell ref="A179:B179"/>
    <mergeCell ref="A180:B180"/>
    <mergeCell ref="A167:B167"/>
    <mergeCell ref="A168:B168"/>
    <mergeCell ref="A169:B169"/>
    <mergeCell ref="A170:B170"/>
    <mergeCell ref="A171:B171"/>
    <mergeCell ref="A186:B186"/>
    <mergeCell ref="A187:B187"/>
    <mergeCell ref="A188:B188"/>
    <mergeCell ref="A189:B189"/>
    <mergeCell ref="A190:B190"/>
    <mergeCell ref="A181:B181"/>
    <mergeCell ref="A182:B182"/>
    <mergeCell ref="A183:B183"/>
    <mergeCell ref="A184:B184"/>
    <mergeCell ref="A185:B185"/>
    <mergeCell ref="A196:B196"/>
    <mergeCell ref="A197:B197"/>
    <mergeCell ref="A198:B198"/>
    <mergeCell ref="A199:B199"/>
    <mergeCell ref="A200:B200"/>
    <mergeCell ref="A191:B191"/>
    <mergeCell ref="A192:B192"/>
    <mergeCell ref="A193:B193"/>
    <mergeCell ref="A194:B194"/>
    <mergeCell ref="A195:B195"/>
    <mergeCell ref="A210:B210"/>
    <mergeCell ref="A211:B211"/>
    <mergeCell ref="A212:B212"/>
    <mergeCell ref="A213:B213"/>
    <mergeCell ref="A214:B214"/>
    <mergeCell ref="A201:B201"/>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4:B234"/>
    <mergeCell ref="A235:B235"/>
    <mergeCell ref="A236:B236"/>
    <mergeCell ref="A237:B237"/>
    <mergeCell ref="A238:B238"/>
    <mergeCell ref="A225:B225"/>
    <mergeCell ref="A226:B226"/>
    <mergeCell ref="A227:B227"/>
    <mergeCell ref="A228:B228"/>
    <mergeCell ref="A229:B229"/>
    <mergeCell ref="A244:B244"/>
    <mergeCell ref="A245:B245"/>
    <mergeCell ref="A246:B246"/>
    <mergeCell ref="A247:B247"/>
    <mergeCell ref="A248:B248"/>
    <mergeCell ref="A239:B239"/>
    <mergeCell ref="A240:B240"/>
    <mergeCell ref="A241:B241"/>
    <mergeCell ref="A242:B242"/>
    <mergeCell ref="A243:B243"/>
    <mergeCell ref="A255:B255"/>
    <mergeCell ref="A256:B256"/>
    <mergeCell ref="A257:B257"/>
    <mergeCell ref="A258:B258"/>
    <mergeCell ref="A263:B263"/>
    <mergeCell ref="A249:B249"/>
    <mergeCell ref="A250:B250"/>
    <mergeCell ref="A251:B251"/>
    <mergeCell ref="A253:B253"/>
    <mergeCell ref="A254:B254"/>
    <mergeCell ref="A252:B252"/>
    <mergeCell ref="A269:B269"/>
    <mergeCell ref="A270:B270"/>
    <mergeCell ref="A271:B271"/>
    <mergeCell ref="A272:B272"/>
    <mergeCell ref="A273:B273"/>
    <mergeCell ref="A264:B264"/>
    <mergeCell ref="A265:B265"/>
    <mergeCell ref="A266:B266"/>
    <mergeCell ref="A267:B267"/>
    <mergeCell ref="A268:B268"/>
    <mergeCell ref="A279:B279"/>
    <mergeCell ref="A280:B280"/>
    <mergeCell ref="A281:B281"/>
    <mergeCell ref="A282:B282"/>
    <mergeCell ref="A283:B283"/>
    <mergeCell ref="A274:B274"/>
    <mergeCell ref="A275:B275"/>
    <mergeCell ref="A276:B276"/>
    <mergeCell ref="A277:B277"/>
    <mergeCell ref="A278:B278"/>
    <mergeCell ref="A293:B293"/>
    <mergeCell ref="A294:B294"/>
    <mergeCell ref="A295:B295"/>
    <mergeCell ref="A296:B296"/>
    <mergeCell ref="A297:B297"/>
    <mergeCell ref="A284:B284"/>
    <mergeCell ref="A285:B285"/>
    <mergeCell ref="A286:B286"/>
    <mergeCell ref="A291:B291"/>
    <mergeCell ref="A292:B292"/>
    <mergeCell ref="A303:B303"/>
    <mergeCell ref="A304:B304"/>
    <mergeCell ref="A305:B305"/>
    <mergeCell ref="A306:B306"/>
    <mergeCell ref="A307:B307"/>
    <mergeCell ref="A298:B298"/>
    <mergeCell ref="A299:B299"/>
    <mergeCell ref="A300:B300"/>
    <mergeCell ref="A301:B301"/>
    <mergeCell ref="A302:B302"/>
    <mergeCell ref="A313:B313"/>
    <mergeCell ref="A314:B314"/>
    <mergeCell ref="A319:B319"/>
    <mergeCell ref="A320:B320"/>
    <mergeCell ref="A321:B321"/>
    <mergeCell ref="A308:B308"/>
    <mergeCell ref="A309:B309"/>
    <mergeCell ref="A310:B310"/>
    <mergeCell ref="A311:B311"/>
    <mergeCell ref="A312:B312"/>
    <mergeCell ref="A327:B327"/>
    <mergeCell ref="A328:B328"/>
    <mergeCell ref="A329:B329"/>
    <mergeCell ref="A330:B330"/>
    <mergeCell ref="A331:B331"/>
    <mergeCell ref="A322:B322"/>
    <mergeCell ref="A323:B323"/>
    <mergeCell ref="A324:B324"/>
    <mergeCell ref="A325:B325"/>
    <mergeCell ref="A326:B326"/>
    <mergeCell ref="A337:B337"/>
    <mergeCell ref="A338:B338"/>
    <mergeCell ref="A339:B339"/>
    <mergeCell ref="A340:B340"/>
    <mergeCell ref="A341:B341"/>
    <mergeCell ref="A332:B332"/>
    <mergeCell ref="A333:B333"/>
    <mergeCell ref="A334:B334"/>
    <mergeCell ref="A335:B335"/>
    <mergeCell ref="A336:B336"/>
    <mergeCell ref="A351:B351"/>
    <mergeCell ref="A352:B352"/>
    <mergeCell ref="A353:B353"/>
    <mergeCell ref="A354:B354"/>
    <mergeCell ref="A355:B355"/>
    <mergeCell ref="A342:B342"/>
    <mergeCell ref="A347:B347"/>
    <mergeCell ref="A348:B348"/>
    <mergeCell ref="A349:B349"/>
    <mergeCell ref="A350:B350"/>
    <mergeCell ref="A361:B361"/>
    <mergeCell ref="A362:B362"/>
    <mergeCell ref="A363:B363"/>
    <mergeCell ref="A364:B364"/>
    <mergeCell ref="A366:B366"/>
    <mergeCell ref="A356:B356"/>
    <mergeCell ref="A357:B357"/>
    <mergeCell ref="A358:B358"/>
    <mergeCell ref="A359:B359"/>
    <mergeCell ref="A360:B360"/>
    <mergeCell ref="A365:B365"/>
    <mergeCell ref="A376:B376"/>
    <mergeCell ref="A377:B377"/>
    <mergeCell ref="A378:B378"/>
    <mergeCell ref="A379:B379"/>
    <mergeCell ref="A380:B380"/>
    <mergeCell ref="A367:B367"/>
    <mergeCell ref="A368:B368"/>
    <mergeCell ref="A369:B369"/>
    <mergeCell ref="A370:B370"/>
    <mergeCell ref="A371:B371"/>
    <mergeCell ref="A386:B386"/>
    <mergeCell ref="A387:B387"/>
    <mergeCell ref="A388:B388"/>
    <mergeCell ref="A389:B389"/>
    <mergeCell ref="A390:B390"/>
    <mergeCell ref="A381:B381"/>
    <mergeCell ref="A382:B382"/>
    <mergeCell ref="A383:B383"/>
    <mergeCell ref="A384:B384"/>
    <mergeCell ref="A385:B385"/>
    <mergeCell ref="A409:B409"/>
    <mergeCell ref="A396:B396"/>
    <mergeCell ref="A397:B397"/>
    <mergeCell ref="A398:B398"/>
    <mergeCell ref="A399:B399"/>
    <mergeCell ref="A404:B404"/>
    <mergeCell ref="A391:B391"/>
    <mergeCell ref="A392:B392"/>
    <mergeCell ref="A393:B393"/>
    <mergeCell ref="A394:B394"/>
    <mergeCell ref="A395:B395"/>
    <mergeCell ref="C1:E1"/>
    <mergeCell ref="A2:E2"/>
    <mergeCell ref="A425:B425"/>
    <mergeCell ref="A426:B426"/>
    <mergeCell ref="A427:B427"/>
    <mergeCell ref="A420:B420"/>
    <mergeCell ref="A421:B421"/>
    <mergeCell ref="A422:B422"/>
    <mergeCell ref="A423:B423"/>
    <mergeCell ref="A424:B424"/>
    <mergeCell ref="A415:B415"/>
    <mergeCell ref="A416:B416"/>
    <mergeCell ref="A417:B417"/>
    <mergeCell ref="A418:B418"/>
    <mergeCell ref="A419:B419"/>
    <mergeCell ref="A410:B410"/>
    <mergeCell ref="A411:B411"/>
    <mergeCell ref="A412:B412"/>
    <mergeCell ref="A413:B413"/>
    <mergeCell ref="A414:B414"/>
    <mergeCell ref="A405:B405"/>
    <mergeCell ref="A406:B406"/>
    <mergeCell ref="A407:B407"/>
    <mergeCell ref="A408:B408"/>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P1668"/>
  <sheetViews>
    <sheetView tabSelected="1" workbookViewId="0">
      <selection activeCell="P1539" sqref="P1539"/>
    </sheetView>
  </sheetViews>
  <sheetFormatPr defaultRowHeight="14.5" x14ac:dyDescent="0.35"/>
  <cols>
    <col min="2" max="2" width="38" customWidth="1"/>
    <col min="3" max="5" width="10.6328125" customWidth="1"/>
    <col min="6" max="6" width="11.6328125" customWidth="1"/>
    <col min="7" max="7" width="9.90625" customWidth="1"/>
    <col min="8" max="8" width="11.453125" customWidth="1"/>
    <col min="9" max="9" width="11.90625" customWidth="1"/>
    <col min="10" max="10" width="10.54296875" customWidth="1"/>
    <col min="11" max="11" width="10.36328125" customWidth="1"/>
  </cols>
  <sheetData>
    <row r="1" spans="1:16" ht="98.4" customHeight="1" x14ac:dyDescent="0.35">
      <c r="F1" s="274" t="s">
        <v>660</v>
      </c>
      <c r="G1" s="275"/>
      <c r="H1" s="275"/>
      <c r="I1" s="275"/>
    </row>
    <row r="2" spans="1:16" ht="20.399999999999999" customHeight="1" x14ac:dyDescent="0.35">
      <c r="A2" s="303" t="s">
        <v>605</v>
      </c>
      <c r="B2" s="303"/>
      <c r="C2" s="303"/>
      <c r="D2" s="303"/>
      <c r="E2" s="303"/>
      <c r="F2" s="303"/>
      <c r="G2" s="303"/>
      <c r="H2" s="303"/>
      <c r="I2" s="303"/>
    </row>
    <row r="3" spans="1:16" ht="15" x14ac:dyDescent="0.35">
      <c r="A3" s="130" t="s">
        <v>23</v>
      </c>
      <c r="B3" s="47"/>
      <c r="C3" s="129"/>
      <c r="D3" s="129"/>
      <c r="E3" s="129"/>
      <c r="F3" s="129"/>
      <c r="G3" s="129"/>
      <c r="H3" s="129"/>
      <c r="I3" s="129"/>
    </row>
    <row r="4" spans="1:16" ht="15" thickBot="1" x14ac:dyDescent="0.4">
      <c r="A4" s="46" t="s">
        <v>602</v>
      </c>
      <c r="B4" s="129"/>
      <c r="C4" s="46"/>
      <c r="D4" s="46"/>
      <c r="E4" s="46"/>
      <c r="F4" s="47"/>
      <c r="G4" s="48"/>
      <c r="H4" s="48"/>
      <c r="I4" s="48"/>
    </row>
    <row r="5" spans="1:16" ht="81.650000000000006" customHeight="1" thickBot="1" x14ac:dyDescent="0.4">
      <c r="A5" s="49" t="s">
        <v>5</v>
      </c>
      <c r="B5" s="50" t="s">
        <v>230</v>
      </c>
      <c r="C5" s="50" t="s">
        <v>24</v>
      </c>
      <c r="D5" s="50" t="s">
        <v>25</v>
      </c>
      <c r="E5" s="50" t="s">
        <v>26</v>
      </c>
      <c r="F5" s="50" t="s">
        <v>6</v>
      </c>
      <c r="G5" s="50" t="s">
        <v>32</v>
      </c>
      <c r="H5" s="50" t="s">
        <v>27</v>
      </c>
      <c r="I5" s="50" t="s">
        <v>50</v>
      </c>
    </row>
    <row r="6" spans="1:16" ht="15" thickBot="1" x14ac:dyDescent="0.4">
      <c r="A6" s="51">
        <v>1</v>
      </c>
      <c r="B6" s="52">
        <v>2</v>
      </c>
      <c r="C6" s="52">
        <v>3</v>
      </c>
      <c r="D6" s="52">
        <v>4</v>
      </c>
      <c r="E6" s="52">
        <v>5</v>
      </c>
      <c r="F6" s="52">
        <v>6</v>
      </c>
      <c r="G6" s="52">
        <v>7</v>
      </c>
      <c r="H6" s="52">
        <v>8</v>
      </c>
      <c r="I6" s="52">
        <v>9</v>
      </c>
    </row>
    <row r="7" spans="1:16" ht="26.5" thickBot="1" x14ac:dyDescent="0.4">
      <c r="A7" s="100" t="s">
        <v>30</v>
      </c>
      <c r="B7" s="170" t="s">
        <v>113</v>
      </c>
      <c r="C7" s="108"/>
      <c r="D7" s="108"/>
      <c r="E7" s="108"/>
      <c r="F7" s="53" t="s">
        <v>28</v>
      </c>
      <c r="G7" s="170"/>
      <c r="H7" s="108"/>
      <c r="I7" s="108"/>
      <c r="J7" s="129"/>
      <c r="K7" s="129"/>
      <c r="L7" s="129"/>
    </row>
    <row r="8" spans="1:16" ht="15" thickBot="1" x14ac:dyDescent="0.4">
      <c r="A8" s="100" t="s">
        <v>29</v>
      </c>
      <c r="B8" s="170" t="s">
        <v>114</v>
      </c>
      <c r="C8" s="171"/>
      <c r="D8" s="171"/>
      <c r="E8" s="171"/>
      <c r="F8" s="53" t="s">
        <v>31</v>
      </c>
      <c r="G8" s="170"/>
      <c r="H8" s="108"/>
      <c r="I8" s="108"/>
      <c r="J8" s="129"/>
      <c r="K8" s="129"/>
      <c r="L8" s="129"/>
    </row>
    <row r="9" spans="1:16" ht="15" thickBot="1" x14ac:dyDescent="0.4">
      <c r="A9" s="301" t="s">
        <v>98</v>
      </c>
      <c r="B9" s="335" t="s">
        <v>579</v>
      </c>
      <c r="C9" s="251">
        <v>8331.7000000000007</v>
      </c>
      <c r="D9" s="172">
        <v>8754.5</v>
      </c>
      <c r="E9" s="172">
        <v>9192.2999999999993</v>
      </c>
      <c r="F9" s="98"/>
      <c r="G9" s="96" t="s">
        <v>33</v>
      </c>
      <c r="H9" s="97">
        <v>288724610</v>
      </c>
      <c r="I9" s="96">
        <v>0</v>
      </c>
      <c r="J9" s="245">
        <f>C9+C14+C17+C21+C23</f>
        <v>11460.3</v>
      </c>
      <c r="K9" s="160">
        <f t="shared" ref="K9:L9" si="0">D9+D14+D17+D21+D23</f>
        <v>12152.5</v>
      </c>
      <c r="L9" s="160">
        <f t="shared" si="0"/>
        <v>12795.199999999997</v>
      </c>
      <c r="M9" s="129"/>
      <c r="N9" s="129"/>
      <c r="O9" s="129"/>
      <c r="P9" s="129"/>
    </row>
    <row r="10" spans="1:16" ht="15" thickBot="1" x14ac:dyDescent="0.4">
      <c r="A10" s="301"/>
      <c r="B10" s="335"/>
      <c r="C10" s="172"/>
      <c r="D10" s="172"/>
      <c r="E10" s="172"/>
      <c r="F10" s="98"/>
      <c r="G10" s="96" t="s">
        <v>34</v>
      </c>
      <c r="H10" s="99"/>
      <c r="I10" s="96"/>
      <c r="J10" s="129">
        <f>C10*1</f>
        <v>0</v>
      </c>
      <c r="K10" s="129">
        <f t="shared" ref="K10:L11" si="1">D10*1</f>
        <v>0</v>
      </c>
      <c r="L10" s="129">
        <f t="shared" si="1"/>
        <v>0</v>
      </c>
      <c r="M10" s="129"/>
      <c r="N10" s="129"/>
      <c r="O10" s="129"/>
      <c r="P10" s="129"/>
    </row>
    <row r="11" spans="1:16" ht="15" thickBot="1" x14ac:dyDescent="0.4">
      <c r="A11" s="301"/>
      <c r="B11" s="335"/>
      <c r="C11" s="271">
        <v>75</v>
      </c>
      <c r="D11" s="172"/>
      <c r="E11" s="172"/>
      <c r="F11" s="98"/>
      <c r="G11" s="96" t="s">
        <v>35</v>
      </c>
      <c r="H11" s="99"/>
      <c r="I11" s="96"/>
      <c r="J11" s="261">
        <f>C11*1</f>
        <v>75</v>
      </c>
      <c r="K11" s="129">
        <f t="shared" si="1"/>
        <v>0</v>
      </c>
      <c r="L11" s="129">
        <f t="shared" si="1"/>
        <v>0</v>
      </c>
      <c r="M11" s="129"/>
      <c r="N11" s="129"/>
      <c r="O11" s="129"/>
      <c r="P11" s="129"/>
    </row>
    <row r="12" spans="1:16" ht="15" thickBot="1" x14ac:dyDescent="0.4">
      <c r="A12" s="301"/>
      <c r="B12" s="335"/>
      <c r="C12" s="172">
        <v>23</v>
      </c>
      <c r="D12" s="172"/>
      <c r="E12" s="172"/>
      <c r="F12" s="98"/>
      <c r="G12" s="96" t="s">
        <v>37</v>
      </c>
      <c r="H12" s="99"/>
      <c r="I12" s="96"/>
      <c r="J12" s="245">
        <f>C43+C12</f>
        <v>724.8</v>
      </c>
      <c r="K12" s="129">
        <f t="shared" ref="K12:L12" si="2">D43*1</f>
        <v>700.30000000000007</v>
      </c>
      <c r="L12" s="129">
        <f t="shared" si="2"/>
        <v>639.00000000000011</v>
      </c>
      <c r="M12" s="129"/>
      <c r="N12" s="129"/>
      <c r="O12" s="129"/>
      <c r="P12" s="129"/>
    </row>
    <row r="13" spans="1:16" ht="15" thickBot="1" x14ac:dyDescent="0.4">
      <c r="A13" s="302"/>
      <c r="B13" s="336"/>
      <c r="C13" s="172">
        <f>C9+C11+C12</f>
        <v>8429.7000000000007</v>
      </c>
      <c r="D13" s="172">
        <f t="shared" ref="D13:E13" si="3">D9+D11+D12</f>
        <v>8754.5</v>
      </c>
      <c r="E13" s="172">
        <f t="shared" si="3"/>
        <v>9192.2999999999993</v>
      </c>
      <c r="F13" s="98"/>
      <c r="G13" s="95" t="s">
        <v>38</v>
      </c>
      <c r="H13" s="99"/>
      <c r="I13" s="96"/>
      <c r="J13" s="160">
        <f>J9+J10++J11+J12</f>
        <v>12260.099999999999</v>
      </c>
      <c r="K13" s="160">
        <f t="shared" ref="K13:L13" si="4">K9+K10++K11+K12</f>
        <v>12852.8</v>
      </c>
      <c r="L13" s="160">
        <f t="shared" si="4"/>
        <v>13434.199999999997</v>
      </c>
      <c r="M13" s="129"/>
      <c r="N13" s="129"/>
      <c r="O13" s="129"/>
      <c r="P13" s="129"/>
    </row>
    <row r="14" spans="1:16" ht="24.65" customHeight="1" thickBot="1" x14ac:dyDescent="0.4">
      <c r="A14" s="330" t="s">
        <v>40</v>
      </c>
      <c r="B14" s="323" t="s">
        <v>39</v>
      </c>
      <c r="C14" s="251">
        <v>1048.9000000000001</v>
      </c>
      <c r="D14" s="172">
        <v>1082.2</v>
      </c>
      <c r="E14" s="172">
        <v>1136.3</v>
      </c>
      <c r="F14" s="98"/>
      <c r="G14" s="96" t="s">
        <v>33</v>
      </c>
      <c r="H14" s="97">
        <v>288724610</v>
      </c>
      <c r="I14" s="96">
        <v>0</v>
      </c>
      <c r="J14" s="129"/>
      <c r="K14" s="129"/>
      <c r="L14" s="129"/>
      <c r="M14" s="129"/>
      <c r="N14" s="129"/>
      <c r="O14" s="129"/>
      <c r="P14" s="129"/>
    </row>
    <row r="15" spans="1:16" ht="15" thickBot="1" x14ac:dyDescent="0.4">
      <c r="A15" s="328"/>
      <c r="B15" s="324"/>
      <c r="C15" s="172"/>
      <c r="D15" s="172"/>
      <c r="E15" s="172"/>
      <c r="F15" s="98"/>
      <c r="G15" s="96" t="s">
        <v>35</v>
      </c>
      <c r="H15" s="99"/>
      <c r="I15" s="96"/>
      <c r="J15" s="129"/>
      <c r="K15" s="129"/>
      <c r="L15" s="129"/>
      <c r="M15" s="129"/>
      <c r="N15" s="129"/>
      <c r="O15" s="129"/>
      <c r="P15" s="129"/>
    </row>
    <row r="16" spans="1:16" ht="15" thickBot="1" x14ac:dyDescent="0.4">
      <c r="A16" s="329"/>
      <c r="B16" s="325"/>
      <c r="C16" s="172">
        <f>C14+C15</f>
        <v>1048.9000000000001</v>
      </c>
      <c r="D16" s="172"/>
      <c r="E16" s="172"/>
      <c r="F16" s="98"/>
      <c r="G16" s="95" t="s">
        <v>38</v>
      </c>
      <c r="H16" s="99"/>
      <c r="I16" s="96"/>
      <c r="J16" s="129"/>
      <c r="K16" s="129"/>
      <c r="L16" s="129"/>
      <c r="M16" s="129"/>
      <c r="N16" s="129"/>
      <c r="O16" s="129"/>
      <c r="P16" s="129"/>
    </row>
    <row r="17" spans="1:16" ht="27" customHeight="1" thickBot="1" x14ac:dyDescent="0.4">
      <c r="A17" s="330" t="s">
        <v>42</v>
      </c>
      <c r="B17" s="323" t="s">
        <v>41</v>
      </c>
      <c r="C17" s="172">
        <v>359</v>
      </c>
      <c r="D17" s="172">
        <v>377</v>
      </c>
      <c r="E17" s="172">
        <v>395.8</v>
      </c>
      <c r="F17" s="98"/>
      <c r="G17" s="96" t="s">
        <v>33</v>
      </c>
      <c r="H17" s="97">
        <v>188692873</v>
      </c>
      <c r="I17" s="96">
        <v>0</v>
      </c>
      <c r="J17" s="129"/>
      <c r="K17" s="129"/>
      <c r="L17" s="129"/>
      <c r="M17" s="129"/>
      <c r="N17" s="129"/>
      <c r="O17" s="129"/>
      <c r="P17" s="129"/>
    </row>
    <row r="18" spans="1:16" ht="15" thickBot="1" x14ac:dyDescent="0.4">
      <c r="A18" s="329"/>
      <c r="B18" s="325"/>
      <c r="C18" s="172"/>
      <c r="D18" s="172"/>
      <c r="E18" s="172"/>
      <c r="F18" s="98"/>
      <c r="G18" s="95" t="s">
        <v>38</v>
      </c>
      <c r="H18" s="99"/>
      <c r="I18" s="96"/>
      <c r="J18" s="129"/>
      <c r="K18" s="129"/>
      <c r="L18" s="129"/>
      <c r="M18" s="129"/>
      <c r="N18" s="129"/>
      <c r="O18" s="129"/>
      <c r="P18" s="129"/>
    </row>
    <row r="19" spans="1:16" ht="27" customHeight="1" thickBot="1" x14ac:dyDescent="0.4">
      <c r="A19" s="330" t="s">
        <v>44</v>
      </c>
      <c r="B19" s="323" t="s">
        <v>43</v>
      </c>
      <c r="C19" s="172">
        <v>0</v>
      </c>
      <c r="D19" s="172">
        <v>887.5</v>
      </c>
      <c r="E19" s="172">
        <v>887.5</v>
      </c>
      <c r="F19" s="98"/>
      <c r="G19" s="96" t="s">
        <v>33</v>
      </c>
      <c r="H19" s="97">
        <v>288724610</v>
      </c>
      <c r="I19" s="96">
        <v>0</v>
      </c>
      <c r="J19" s="129"/>
      <c r="K19" s="129"/>
      <c r="L19" s="129"/>
      <c r="M19" s="129"/>
      <c r="N19" s="129"/>
      <c r="O19" s="129"/>
      <c r="P19" s="129"/>
    </row>
    <row r="20" spans="1:16" ht="15" thickBot="1" x14ac:dyDescent="0.4">
      <c r="A20" s="329"/>
      <c r="B20" s="325"/>
      <c r="C20" s="172"/>
      <c r="D20" s="172"/>
      <c r="E20" s="172"/>
      <c r="F20" s="98"/>
      <c r="G20" s="95" t="s">
        <v>38</v>
      </c>
      <c r="H20" s="99"/>
      <c r="I20" s="96"/>
      <c r="J20" s="129"/>
      <c r="K20" s="129"/>
      <c r="L20" s="129"/>
      <c r="M20" s="129"/>
      <c r="N20" s="129"/>
      <c r="O20" s="129"/>
      <c r="P20" s="129"/>
    </row>
    <row r="21" spans="1:16" ht="40.25" customHeight="1" thickBot="1" x14ac:dyDescent="0.4">
      <c r="A21" s="330" t="s">
        <v>45</v>
      </c>
      <c r="B21" s="323" t="s">
        <v>46</v>
      </c>
      <c r="C21" s="251">
        <v>159.9</v>
      </c>
      <c r="D21" s="172">
        <v>300</v>
      </c>
      <c r="E21" s="172">
        <v>350</v>
      </c>
      <c r="F21" s="98"/>
      <c r="G21" s="96" t="s">
        <v>33</v>
      </c>
      <c r="H21" s="97">
        <v>288724610</v>
      </c>
      <c r="I21" s="96">
        <v>0</v>
      </c>
      <c r="J21" s="129"/>
      <c r="K21" s="129"/>
      <c r="L21" s="129"/>
      <c r="M21" s="129"/>
      <c r="N21" s="129"/>
      <c r="O21" s="129"/>
      <c r="P21" s="129"/>
    </row>
    <row r="22" spans="1:16" ht="15" thickBot="1" x14ac:dyDescent="0.4">
      <c r="A22" s="329"/>
      <c r="B22" s="325"/>
      <c r="C22" s="172"/>
      <c r="D22" s="172"/>
      <c r="E22" s="172"/>
      <c r="F22" s="98"/>
      <c r="G22" s="95" t="s">
        <v>38</v>
      </c>
      <c r="H22" s="97"/>
      <c r="I22" s="96"/>
    </row>
    <row r="23" spans="1:16" ht="15" thickBot="1" x14ac:dyDescent="0.4">
      <c r="A23" s="330" t="s">
        <v>49</v>
      </c>
      <c r="B23" s="323" t="s">
        <v>48</v>
      </c>
      <c r="C23" s="172">
        <v>1560.8</v>
      </c>
      <c r="D23" s="172">
        <v>1638.8</v>
      </c>
      <c r="E23" s="172">
        <v>1720.8</v>
      </c>
      <c r="F23" s="98"/>
      <c r="G23" s="96" t="s">
        <v>33</v>
      </c>
      <c r="H23" s="97">
        <v>306008754</v>
      </c>
      <c r="I23" s="96">
        <v>0</v>
      </c>
    </row>
    <row r="24" spans="1:16" ht="15" thickBot="1" x14ac:dyDescent="0.4">
      <c r="A24" s="329"/>
      <c r="B24" s="325"/>
      <c r="C24" s="172"/>
      <c r="D24" s="172"/>
      <c r="E24" s="172"/>
      <c r="F24" s="98"/>
      <c r="G24" s="95" t="s">
        <v>38</v>
      </c>
      <c r="H24" s="97"/>
      <c r="I24" s="192"/>
    </row>
    <row r="25" spans="1:16" ht="15" thickBot="1" x14ac:dyDescent="0.4">
      <c r="A25" s="17"/>
      <c r="B25" s="21" t="s">
        <v>52</v>
      </c>
      <c r="C25" s="94">
        <f>C9+C14+C17+C21+C23+C19+C11+C12</f>
        <v>11558.3</v>
      </c>
      <c r="D25" s="94">
        <f>D9+D14+D17+D21+D23+D19</f>
        <v>13040</v>
      </c>
      <c r="E25" s="94">
        <f>E9+E14+E17+E21+E23+E19</f>
        <v>13682.699999999997</v>
      </c>
      <c r="F25" s="108"/>
      <c r="G25" s="170"/>
      <c r="H25" s="99"/>
      <c r="I25" s="108"/>
    </row>
    <row r="26" spans="1:16" ht="36.65" customHeight="1" thickBot="1" x14ac:dyDescent="0.4">
      <c r="A26" s="133" t="s">
        <v>51</v>
      </c>
      <c r="B26" s="134" t="s">
        <v>117</v>
      </c>
      <c r="C26" s="138"/>
      <c r="D26" s="138"/>
      <c r="E26" s="138"/>
      <c r="F26" s="138"/>
      <c r="G26" s="193"/>
      <c r="H26" s="194"/>
      <c r="I26" s="138"/>
    </row>
    <row r="27" spans="1:16" ht="27" customHeight="1" thickBot="1" x14ac:dyDescent="0.4">
      <c r="A27" s="148" t="s">
        <v>54</v>
      </c>
      <c r="B27" s="147" t="s">
        <v>53</v>
      </c>
      <c r="C27" s="173">
        <v>1.5</v>
      </c>
      <c r="D27" s="174">
        <v>1.6</v>
      </c>
      <c r="E27" s="174">
        <v>1.7</v>
      </c>
      <c r="F27" s="108"/>
      <c r="G27" s="96" t="s">
        <v>37</v>
      </c>
      <c r="H27" s="97">
        <v>288724610</v>
      </c>
      <c r="I27" s="146" t="s">
        <v>90</v>
      </c>
    </row>
    <row r="28" spans="1:16" ht="16" thickBot="1" x14ac:dyDescent="0.4">
      <c r="A28" s="148" t="s">
        <v>55</v>
      </c>
      <c r="B28" s="147" t="s">
        <v>68</v>
      </c>
      <c r="C28" s="173">
        <v>52.4</v>
      </c>
      <c r="D28" s="174">
        <v>55</v>
      </c>
      <c r="E28" s="174">
        <v>57.8</v>
      </c>
      <c r="F28" s="108"/>
      <c r="G28" s="96" t="s">
        <v>37</v>
      </c>
      <c r="H28" s="97">
        <v>288724610</v>
      </c>
      <c r="I28" s="146" t="s">
        <v>90</v>
      </c>
    </row>
    <row r="29" spans="1:16" ht="16" thickBot="1" x14ac:dyDescent="0.4">
      <c r="A29" s="163" t="s">
        <v>56</v>
      </c>
      <c r="B29" s="164" t="s">
        <v>69</v>
      </c>
      <c r="C29" s="173">
        <v>89.7</v>
      </c>
      <c r="D29" s="174">
        <v>83.2</v>
      </c>
      <c r="E29" s="174">
        <v>87.3</v>
      </c>
      <c r="F29" s="108"/>
      <c r="G29" s="96" t="s">
        <v>37</v>
      </c>
      <c r="H29" s="23">
        <v>288724610</v>
      </c>
      <c r="I29" s="16">
        <v>0</v>
      </c>
    </row>
    <row r="30" spans="1:16" ht="26.5" thickBot="1" x14ac:dyDescent="0.4">
      <c r="A30" s="163" t="s">
        <v>57</v>
      </c>
      <c r="B30" s="164" t="s">
        <v>70</v>
      </c>
      <c r="C30" s="174">
        <v>17</v>
      </c>
      <c r="D30" s="174">
        <v>17.899999999999999</v>
      </c>
      <c r="E30" s="126">
        <v>18.7</v>
      </c>
      <c r="F30" s="9"/>
      <c r="G30" s="18" t="s">
        <v>37</v>
      </c>
      <c r="H30" s="23">
        <v>288724610</v>
      </c>
      <c r="I30" s="16" t="s">
        <v>91</v>
      </c>
    </row>
    <row r="31" spans="1:16" ht="16" thickBot="1" x14ac:dyDescent="0.4">
      <c r="A31" s="163" t="s">
        <v>58</v>
      </c>
      <c r="B31" s="164" t="s">
        <v>71</v>
      </c>
      <c r="C31" s="174">
        <v>8</v>
      </c>
      <c r="D31" s="174">
        <v>9</v>
      </c>
      <c r="E31" s="126">
        <v>10</v>
      </c>
      <c r="F31" s="9"/>
      <c r="G31" s="18" t="s">
        <v>37</v>
      </c>
      <c r="H31" s="23">
        <v>288724610</v>
      </c>
      <c r="I31" s="16" t="s">
        <v>92</v>
      </c>
    </row>
    <row r="32" spans="1:16" ht="16" thickBot="1" x14ac:dyDescent="0.4">
      <c r="A32" s="163" t="s">
        <v>59</v>
      </c>
      <c r="B32" s="164" t="s">
        <v>73</v>
      </c>
      <c r="C32" s="174">
        <v>64.7</v>
      </c>
      <c r="D32" s="174">
        <v>68</v>
      </c>
      <c r="E32" s="126">
        <v>71.3</v>
      </c>
      <c r="F32" s="9"/>
      <c r="G32" s="18" t="s">
        <v>37</v>
      </c>
      <c r="H32" s="23">
        <v>288724610</v>
      </c>
      <c r="I32" s="16" t="s">
        <v>91</v>
      </c>
    </row>
    <row r="33" spans="1:10" ht="16" thickBot="1" x14ac:dyDescent="0.4">
      <c r="A33" s="163" t="s">
        <v>60</v>
      </c>
      <c r="B33" s="164" t="s">
        <v>72</v>
      </c>
      <c r="C33" s="174">
        <v>7.8</v>
      </c>
      <c r="D33" s="174">
        <v>32</v>
      </c>
      <c r="E33" s="126">
        <v>34</v>
      </c>
      <c r="F33" s="9"/>
      <c r="G33" s="18" t="s">
        <v>37</v>
      </c>
      <c r="H33" s="23">
        <v>288724610</v>
      </c>
      <c r="I33" s="16" t="s">
        <v>93</v>
      </c>
    </row>
    <row r="34" spans="1:10" ht="16" thickBot="1" x14ac:dyDescent="0.4">
      <c r="A34" s="163" t="s">
        <v>61</v>
      </c>
      <c r="B34" s="164" t="s">
        <v>78</v>
      </c>
      <c r="C34" s="174">
        <v>23.5</v>
      </c>
      <c r="D34" s="174">
        <v>24.7</v>
      </c>
      <c r="E34" s="126">
        <v>25.9</v>
      </c>
      <c r="F34" s="9"/>
      <c r="G34" s="18" t="s">
        <v>37</v>
      </c>
      <c r="H34" s="23">
        <v>288724610</v>
      </c>
      <c r="I34" s="16">
        <v>0</v>
      </c>
    </row>
    <row r="35" spans="1:10" ht="27" customHeight="1" thickBot="1" x14ac:dyDescent="0.4">
      <c r="A35" s="148" t="s">
        <v>62</v>
      </c>
      <c r="B35" s="147" t="s">
        <v>74</v>
      </c>
      <c r="C35" s="126">
        <v>25</v>
      </c>
      <c r="D35" s="126">
        <v>26.3</v>
      </c>
      <c r="E35" s="126">
        <v>27.6</v>
      </c>
      <c r="F35" s="9"/>
      <c r="G35" s="18" t="s">
        <v>37</v>
      </c>
      <c r="H35" s="23">
        <v>288724610</v>
      </c>
      <c r="I35" s="16" t="s">
        <v>94</v>
      </c>
    </row>
    <row r="36" spans="1:10" ht="27" customHeight="1" thickBot="1" x14ac:dyDescent="0.4">
      <c r="A36" s="148" t="s">
        <v>63</v>
      </c>
      <c r="B36" s="147" t="s">
        <v>75</v>
      </c>
      <c r="C36" s="126">
        <v>9.1</v>
      </c>
      <c r="D36" s="126">
        <v>9.6999999999999993</v>
      </c>
      <c r="E36" s="126">
        <v>10.1</v>
      </c>
      <c r="F36" s="9"/>
      <c r="G36" s="18" t="s">
        <v>37</v>
      </c>
      <c r="H36" s="23">
        <v>288724610</v>
      </c>
      <c r="I36" s="16" t="s">
        <v>91</v>
      </c>
    </row>
    <row r="37" spans="1:10" ht="26.5" thickBot="1" x14ac:dyDescent="0.4">
      <c r="A37" s="148" t="s">
        <v>64</v>
      </c>
      <c r="B37" s="164" t="s">
        <v>77</v>
      </c>
      <c r="C37" s="173">
        <v>0.4</v>
      </c>
      <c r="D37" s="173">
        <v>0.5</v>
      </c>
      <c r="E37" s="173">
        <v>0.6</v>
      </c>
      <c r="F37" s="108"/>
      <c r="G37" s="96" t="s">
        <v>37</v>
      </c>
      <c r="H37" s="97">
        <v>288724610</v>
      </c>
      <c r="I37" s="146" t="s">
        <v>94</v>
      </c>
    </row>
    <row r="38" spans="1:10" ht="27" customHeight="1" thickBot="1" x14ac:dyDescent="0.4">
      <c r="A38" s="163" t="s">
        <v>65</v>
      </c>
      <c r="B38" s="164" t="s">
        <v>79</v>
      </c>
      <c r="C38" s="252">
        <v>257.5</v>
      </c>
      <c r="D38" s="173">
        <v>219.2</v>
      </c>
      <c r="E38" s="173">
        <v>230.2</v>
      </c>
      <c r="F38" s="108"/>
      <c r="G38" s="96" t="s">
        <v>37</v>
      </c>
      <c r="H38" s="97">
        <v>288724610</v>
      </c>
      <c r="I38" s="146" t="s">
        <v>93</v>
      </c>
      <c r="J38" s="129"/>
    </row>
    <row r="39" spans="1:10" ht="40.25" customHeight="1" thickBot="1" x14ac:dyDescent="0.4">
      <c r="A39" s="163" t="s">
        <v>66</v>
      </c>
      <c r="B39" s="164" t="s">
        <v>80</v>
      </c>
      <c r="C39" s="173">
        <v>0</v>
      </c>
      <c r="D39" s="173">
        <v>0.5</v>
      </c>
      <c r="E39" s="173">
        <v>0.6</v>
      </c>
      <c r="F39" s="108"/>
      <c r="G39" s="96" t="s">
        <v>37</v>
      </c>
      <c r="H39" s="97">
        <v>288724610</v>
      </c>
      <c r="I39" s="146" t="s">
        <v>95</v>
      </c>
    </row>
    <row r="40" spans="1:10" ht="16" thickBot="1" x14ac:dyDescent="0.4">
      <c r="A40" s="163" t="s">
        <v>67</v>
      </c>
      <c r="B40" s="164" t="s">
        <v>81</v>
      </c>
      <c r="C40" s="175">
        <v>28.4</v>
      </c>
      <c r="D40" s="176">
        <v>31</v>
      </c>
      <c r="E40" s="176">
        <v>32</v>
      </c>
      <c r="F40" s="138"/>
      <c r="G40" s="65" t="s">
        <v>37</v>
      </c>
      <c r="H40" s="137">
        <v>288724610</v>
      </c>
      <c r="I40" s="182" t="s">
        <v>95</v>
      </c>
    </row>
    <row r="41" spans="1:10" ht="27" customHeight="1" thickBot="1" x14ac:dyDescent="0.4">
      <c r="A41" s="163" t="s">
        <v>76</v>
      </c>
      <c r="B41" s="164" t="s">
        <v>82</v>
      </c>
      <c r="C41" s="174">
        <v>29</v>
      </c>
      <c r="D41" s="174">
        <v>29.7</v>
      </c>
      <c r="E41" s="174">
        <v>31.2</v>
      </c>
      <c r="F41" s="108"/>
      <c r="G41" s="96" t="s">
        <v>37</v>
      </c>
      <c r="H41" s="97">
        <v>288724610</v>
      </c>
      <c r="I41" s="146">
        <v>0</v>
      </c>
    </row>
    <row r="42" spans="1:10" ht="26.5" thickBot="1" x14ac:dyDescent="0.4">
      <c r="A42" s="133" t="s">
        <v>644</v>
      </c>
      <c r="B42" s="195" t="s">
        <v>646</v>
      </c>
      <c r="C42" s="175">
        <v>87.8</v>
      </c>
      <c r="D42" s="176">
        <v>92</v>
      </c>
      <c r="E42" s="176">
        <v>97</v>
      </c>
      <c r="F42" s="138"/>
      <c r="G42" s="65" t="s">
        <v>37</v>
      </c>
      <c r="H42" s="137">
        <v>288724610</v>
      </c>
      <c r="I42" s="182">
        <v>0</v>
      </c>
    </row>
    <row r="43" spans="1:10" ht="16" thickBot="1" x14ac:dyDescent="0.4">
      <c r="A43" s="17"/>
      <c r="B43" s="170" t="s">
        <v>83</v>
      </c>
      <c r="C43" s="174">
        <f>C27+C28+C29+C30+C31+C32+C33+C34+C35+C36+C37+C38+C39+C40+C41+C42</f>
        <v>701.8</v>
      </c>
      <c r="D43" s="174">
        <f>D27+D28+D29+D30+D31+D32+D33+D34+D35+D36+D37+D38+D39+D40+D41+D42</f>
        <v>700.30000000000007</v>
      </c>
      <c r="E43" s="174">
        <f>E27+E28+E29+E30+E31+E32+E33+E34+E35+E36+E37+E38+E39+E40+E41</f>
        <v>639.00000000000011</v>
      </c>
      <c r="F43" s="108"/>
      <c r="G43" s="96"/>
      <c r="H43" s="97"/>
      <c r="I43" s="146"/>
    </row>
    <row r="44" spans="1:10" ht="15.5" thickBot="1" x14ac:dyDescent="0.4">
      <c r="A44" s="17"/>
      <c r="B44" s="107" t="s">
        <v>500</v>
      </c>
      <c r="C44" s="196">
        <f>C25+C43</f>
        <v>12260.099999999999</v>
      </c>
      <c r="D44" s="196">
        <f t="shared" ref="D44:E44" si="5">D25+D43</f>
        <v>13740.3</v>
      </c>
      <c r="E44" s="196">
        <f t="shared" si="5"/>
        <v>14321.699999999997</v>
      </c>
      <c r="F44" s="108"/>
      <c r="G44" s="170"/>
      <c r="H44" s="99"/>
      <c r="I44" s="97"/>
    </row>
    <row r="45" spans="1:10" ht="15" x14ac:dyDescent="0.35">
      <c r="A45" s="22"/>
      <c r="B45" s="197"/>
      <c r="C45" s="201"/>
      <c r="D45" s="201"/>
      <c r="E45" s="201"/>
      <c r="F45" s="198"/>
      <c r="G45" s="199"/>
      <c r="H45" s="202"/>
      <c r="I45" s="203"/>
    </row>
    <row r="46" spans="1:10" ht="15" x14ac:dyDescent="0.35">
      <c r="A46" s="22"/>
      <c r="B46" s="197"/>
      <c r="C46" s="201"/>
      <c r="D46" s="201"/>
      <c r="E46" s="201"/>
      <c r="F46" s="198"/>
      <c r="G46" s="199"/>
      <c r="H46" s="202"/>
      <c r="I46" s="203"/>
    </row>
    <row r="47" spans="1:10" ht="15" x14ac:dyDescent="0.35">
      <c r="A47" s="22"/>
      <c r="B47" s="197"/>
      <c r="C47" s="201"/>
      <c r="D47" s="201"/>
      <c r="E47" s="201"/>
      <c r="F47" s="198"/>
      <c r="G47" s="199"/>
      <c r="H47" s="202"/>
      <c r="I47" s="203"/>
    </row>
    <row r="48" spans="1:10" x14ac:dyDescent="0.35">
      <c r="A48" s="22"/>
      <c r="B48" s="197"/>
      <c r="C48" s="198"/>
      <c r="D48" s="198"/>
      <c r="E48" s="198"/>
      <c r="F48" s="198"/>
      <c r="G48" s="199"/>
      <c r="H48" s="198"/>
      <c r="I48" s="198"/>
    </row>
    <row r="49" spans="1:9" ht="15" thickBot="1" x14ac:dyDescent="0.4">
      <c r="A49" s="46" t="s">
        <v>601</v>
      </c>
      <c r="B49" s="129"/>
      <c r="C49" s="46"/>
      <c r="D49" s="46"/>
      <c r="E49" s="46"/>
      <c r="F49" s="47"/>
      <c r="G49" s="48"/>
      <c r="H49" s="15"/>
      <c r="I49" s="15"/>
    </row>
    <row r="50" spans="1:9" ht="57.65" customHeight="1" thickBot="1" x14ac:dyDescent="0.4">
      <c r="A50" s="49" t="s">
        <v>5</v>
      </c>
      <c r="B50" s="50" t="s">
        <v>230</v>
      </c>
      <c r="C50" s="50" t="s">
        <v>24</v>
      </c>
      <c r="D50" s="50" t="s">
        <v>25</v>
      </c>
      <c r="E50" s="50" t="s">
        <v>26</v>
      </c>
      <c r="F50" s="50" t="s">
        <v>6</v>
      </c>
      <c r="G50" s="50" t="s">
        <v>32</v>
      </c>
      <c r="H50" s="50" t="s">
        <v>27</v>
      </c>
      <c r="I50" s="50" t="s">
        <v>50</v>
      </c>
    </row>
    <row r="51" spans="1:9" ht="15" thickBot="1" x14ac:dyDescent="0.4">
      <c r="A51" s="51">
        <v>1</v>
      </c>
      <c r="B51" s="52">
        <v>2</v>
      </c>
      <c r="C51" s="52">
        <v>3</v>
      </c>
      <c r="D51" s="52">
        <v>4</v>
      </c>
      <c r="E51" s="52">
        <v>5</v>
      </c>
      <c r="F51" s="52">
        <v>6</v>
      </c>
      <c r="G51" s="52">
        <v>7</v>
      </c>
      <c r="H51" s="52">
        <v>8</v>
      </c>
      <c r="I51" s="52">
        <v>9</v>
      </c>
    </row>
    <row r="52" spans="1:9" ht="26.5" thickBot="1" x14ac:dyDescent="0.4">
      <c r="A52" s="86" t="s">
        <v>30</v>
      </c>
      <c r="B52" s="87" t="s">
        <v>115</v>
      </c>
      <c r="C52" s="88"/>
      <c r="D52" s="88"/>
      <c r="E52" s="88"/>
      <c r="F52" s="89" t="s">
        <v>96</v>
      </c>
      <c r="G52" s="87"/>
      <c r="H52" s="88"/>
      <c r="I52" s="88"/>
    </row>
    <row r="53" spans="1:9" ht="39.5" thickBot="1" x14ac:dyDescent="0.4">
      <c r="A53" s="90" t="s">
        <v>29</v>
      </c>
      <c r="B53" s="91" t="s">
        <v>116</v>
      </c>
      <c r="C53" s="92"/>
      <c r="D53" s="92"/>
      <c r="E53" s="92"/>
      <c r="F53" s="93" t="s">
        <v>97</v>
      </c>
      <c r="G53" s="91"/>
      <c r="H53" s="92"/>
      <c r="I53" s="92"/>
    </row>
    <row r="54" spans="1:9" ht="15" customHeight="1" thickBot="1" x14ac:dyDescent="0.4">
      <c r="A54" s="301" t="s">
        <v>98</v>
      </c>
      <c r="B54" s="305" t="s">
        <v>102</v>
      </c>
      <c r="C54" s="94">
        <f t="shared" ref="C54:E58" si="6">C74+C80+C61</f>
        <v>443.3</v>
      </c>
      <c r="D54" s="94">
        <f t="shared" si="6"/>
        <v>0</v>
      </c>
      <c r="E54" s="94">
        <f t="shared" si="6"/>
        <v>0</v>
      </c>
      <c r="F54" s="53" t="s">
        <v>101</v>
      </c>
      <c r="G54" s="96" t="s">
        <v>33</v>
      </c>
      <c r="H54" s="97">
        <v>288724610</v>
      </c>
      <c r="I54" s="96">
        <v>0</v>
      </c>
    </row>
    <row r="55" spans="1:9" ht="14.4" customHeight="1" thickBot="1" x14ac:dyDescent="0.4">
      <c r="A55" s="301"/>
      <c r="B55" s="306"/>
      <c r="C55" s="94">
        <f t="shared" si="6"/>
        <v>169.8</v>
      </c>
      <c r="D55" s="95">
        <f t="shared" si="6"/>
        <v>822.9</v>
      </c>
      <c r="E55" s="95">
        <f t="shared" si="6"/>
        <v>3949.9</v>
      </c>
      <c r="F55" s="98"/>
      <c r="G55" s="96" t="s">
        <v>36</v>
      </c>
      <c r="H55" s="99"/>
      <c r="I55" s="96"/>
    </row>
    <row r="56" spans="1:9" ht="15" thickBot="1" x14ac:dyDescent="0.4">
      <c r="A56" s="301"/>
      <c r="B56" s="306"/>
      <c r="C56" s="95">
        <f t="shared" si="6"/>
        <v>0</v>
      </c>
      <c r="D56" s="95">
        <f t="shared" si="6"/>
        <v>0</v>
      </c>
      <c r="E56" s="95">
        <f t="shared" si="6"/>
        <v>0</v>
      </c>
      <c r="F56" s="98"/>
      <c r="G56" s="96" t="s">
        <v>99</v>
      </c>
      <c r="H56" s="99"/>
      <c r="I56" s="96"/>
    </row>
    <row r="57" spans="1:9" ht="15" thickBot="1" x14ac:dyDescent="0.4">
      <c r="A57" s="301"/>
      <c r="B57" s="306"/>
      <c r="C57" s="94">
        <f t="shared" si="6"/>
        <v>559.20000000000005</v>
      </c>
      <c r="D57" s="95">
        <f t="shared" si="6"/>
        <v>0</v>
      </c>
      <c r="E57" s="95">
        <f t="shared" si="6"/>
        <v>0</v>
      </c>
      <c r="F57" s="98"/>
      <c r="G57" s="96" t="s">
        <v>34</v>
      </c>
      <c r="H57" s="99"/>
      <c r="I57" s="96"/>
    </row>
    <row r="58" spans="1:9" ht="15" thickBot="1" x14ac:dyDescent="0.4">
      <c r="A58" s="301"/>
      <c r="B58" s="306"/>
      <c r="C58" s="94">
        <f t="shared" si="6"/>
        <v>473</v>
      </c>
      <c r="D58" s="94">
        <f>D78+D84+D65</f>
        <v>3143</v>
      </c>
      <c r="E58" s="95">
        <f t="shared" si="6"/>
        <v>0</v>
      </c>
      <c r="F58" s="98"/>
      <c r="G58" s="96" t="s">
        <v>100</v>
      </c>
      <c r="H58" s="99"/>
      <c r="I58" s="96"/>
    </row>
    <row r="59" spans="1:9" ht="15" thickBot="1" x14ac:dyDescent="0.4">
      <c r="A59" s="301"/>
      <c r="B59" s="306"/>
      <c r="C59" s="94">
        <f>C72*1</f>
        <v>59.3</v>
      </c>
      <c r="D59" s="94">
        <f t="shared" ref="D59:E59" si="7">D72*1</f>
        <v>0</v>
      </c>
      <c r="E59" s="94">
        <f t="shared" si="7"/>
        <v>0</v>
      </c>
      <c r="F59" s="98"/>
      <c r="G59" s="96" t="s">
        <v>661</v>
      </c>
      <c r="H59" s="99"/>
      <c r="I59" s="96"/>
    </row>
    <row r="60" spans="1:9" ht="15" thickBot="1" x14ac:dyDescent="0.4">
      <c r="A60" s="302"/>
      <c r="B60" s="307"/>
      <c r="C60" s="110">
        <f>SUM(C54:C59)</f>
        <v>1704.6000000000001</v>
      </c>
      <c r="D60" s="110">
        <f>SUM(D54:D59)</f>
        <v>3965.9</v>
      </c>
      <c r="E60" s="110">
        <f t="shared" ref="E60" si="8">SUM(E54:E59)</f>
        <v>3949.9</v>
      </c>
      <c r="F60" s="102"/>
      <c r="G60" s="101" t="s">
        <v>38</v>
      </c>
      <c r="H60" s="103"/>
      <c r="I60" s="104"/>
    </row>
    <row r="61" spans="1:9" ht="15" customHeight="1" thickBot="1" x14ac:dyDescent="0.4">
      <c r="A61" s="304"/>
      <c r="B61" s="298" t="s">
        <v>549</v>
      </c>
      <c r="C61" s="135">
        <v>440</v>
      </c>
      <c r="D61" s="65"/>
      <c r="E61" s="65"/>
      <c r="F61" s="136"/>
      <c r="G61" s="65" t="s">
        <v>33</v>
      </c>
      <c r="H61" s="137">
        <v>304929400</v>
      </c>
      <c r="I61" s="65"/>
    </row>
    <row r="62" spans="1:9" ht="15" thickBot="1" x14ac:dyDescent="0.4">
      <c r="A62" s="301"/>
      <c r="B62" s="299"/>
      <c r="C62" s="96"/>
      <c r="D62" s="96"/>
      <c r="E62" s="96"/>
      <c r="F62" s="98"/>
      <c r="G62" s="96" t="s">
        <v>36</v>
      </c>
      <c r="H62" s="99"/>
      <c r="I62" s="96"/>
    </row>
    <row r="63" spans="1:9" ht="15" thickBot="1" x14ac:dyDescent="0.4">
      <c r="A63" s="301"/>
      <c r="B63" s="299"/>
      <c r="C63" s="96"/>
      <c r="D63" s="96"/>
      <c r="E63" s="96"/>
      <c r="F63" s="98"/>
      <c r="G63" s="96" t="s">
        <v>99</v>
      </c>
      <c r="H63" s="99"/>
      <c r="I63" s="96"/>
    </row>
    <row r="64" spans="1:9" ht="15" thickBot="1" x14ac:dyDescent="0.4">
      <c r="A64" s="301"/>
      <c r="B64" s="299"/>
      <c r="C64" s="96"/>
      <c r="D64" s="96"/>
      <c r="E64" s="96"/>
      <c r="F64" s="98"/>
      <c r="G64" s="96" t="s">
        <v>34</v>
      </c>
      <c r="H64" s="99"/>
      <c r="I64" s="96"/>
    </row>
    <row r="65" spans="1:10" ht="15" thickBot="1" x14ac:dyDescent="0.4">
      <c r="A65" s="301"/>
      <c r="B65" s="299"/>
      <c r="C65" s="96"/>
      <c r="D65" s="96"/>
      <c r="E65" s="96"/>
      <c r="F65" s="98"/>
      <c r="G65" s="96" t="s">
        <v>100</v>
      </c>
      <c r="H65" s="99"/>
      <c r="I65" s="96"/>
    </row>
    <row r="66" spans="1:10" ht="15" thickBot="1" x14ac:dyDescent="0.4">
      <c r="A66" s="302"/>
      <c r="B66" s="300"/>
      <c r="C66" s="106">
        <f>SUM(C61:C65)</f>
        <v>440</v>
      </c>
      <c r="D66" s="104">
        <f t="shared" ref="D66:E66" si="9">SUM(D61:D65)</f>
        <v>0</v>
      </c>
      <c r="E66" s="104">
        <f t="shared" si="9"/>
        <v>0</v>
      </c>
      <c r="F66" s="102"/>
      <c r="G66" s="101" t="s">
        <v>38</v>
      </c>
      <c r="H66" s="103"/>
      <c r="I66" s="104"/>
    </row>
    <row r="67" spans="1:10" ht="15" customHeight="1" thickBot="1" x14ac:dyDescent="0.4">
      <c r="A67" s="347"/>
      <c r="B67" s="298" t="s">
        <v>663</v>
      </c>
      <c r="C67" s="180"/>
      <c r="D67" s="205"/>
      <c r="E67" s="205"/>
      <c r="F67" s="206"/>
      <c r="G67" s="205" t="s">
        <v>33</v>
      </c>
      <c r="H67" s="220">
        <v>288724610</v>
      </c>
      <c r="I67" s="205"/>
      <c r="J67" s="149"/>
    </row>
    <row r="68" spans="1:10" ht="15" thickBot="1" x14ac:dyDescent="0.4">
      <c r="A68" s="348"/>
      <c r="B68" s="299"/>
      <c r="C68" s="180"/>
      <c r="D68" s="205"/>
      <c r="E68" s="205"/>
      <c r="F68" s="206"/>
      <c r="G68" s="205" t="s">
        <v>36</v>
      </c>
      <c r="H68" s="207"/>
      <c r="I68" s="205"/>
    </row>
    <row r="69" spans="1:10" ht="15" thickBot="1" x14ac:dyDescent="0.4">
      <c r="A69" s="348"/>
      <c r="B69" s="299"/>
      <c r="C69" s="180"/>
      <c r="D69" s="205"/>
      <c r="E69" s="205"/>
      <c r="F69" s="206"/>
      <c r="G69" s="205" t="s">
        <v>99</v>
      </c>
      <c r="H69" s="207"/>
      <c r="I69" s="205"/>
    </row>
    <row r="70" spans="1:10" ht="15" thickBot="1" x14ac:dyDescent="0.4">
      <c r="A70" s="348"/>
      <c r="B70" s="299"/>
      <c r="C70" s="180"/>
      <c r="D70" s="205"/>
      <c r="E70" s="205"/>
      <c r="F70" s="206"/>
      <c r="G70" s="205" t="s">
        <v>34</v>
      </c>
      <c r="H70" s="207"/>
      <c r="I70" s="205"/>
    </row>
    <row r="71" spans="1:10" ht="15" thickBot="1" x14ac:dyDescent="0.4">
      <c r="A71" s="348"/>
      <c r="B71" s="299"/>
      <c r="C71" s="180"/>
      <c r="D71" s="205"/>
      <c r="E71" s="205"/>
      <c r="F71" s="206"/>
      <c r="G71" s="205" t="s">
        <v>100</v>
      </c>
      <c r="H71" s="207"/>
      <c r="I71" s="205"/>
    </row>
    <row r="72" spans="1:10" ht="15" thickBot="1" x14ac:dyDescent="0.4">
      <c r="A72" s="348"/>
      <c r="B72" s="299"/>
      <c r="C72" s="180">
        <v>59.3</v>
      </c>
      <c r="D72" s="205"/>
      <c r="E72" s="205"/>
      <c r="F72" s="206"/>
      <c r="G72" s="205" t="s">
        <v>661</v>
      </c>
      <c r="H72" s="207"/>
      <c r="I72" s="205"/>
      <c r="J72" s="149"/>
    </row>
    <row r="73" spans="1:10" ht="15" customHeight="1" thickBot="1" x14ac:dyDescent="0.4">
      <c r="A73" s="349"/>
      <c r="B73" s="300"/>
      <c r="C73" s="106">
        <f>C67+C68+C69+C70+C71+C72</f>
        <v>59.3</v>
      </c>
      <c r="D73" s="106">
        <f t="shared" ref="D73:E73" si="10">D67+D68+D69+D70+D71+D72</f>
        <v>0</v>
      </c>
      <c r="E73" s="106">
        <f t="shared" si="10"/>
        <v>0</v>
      </c>
      <c r="F73" s="102"/>
      <c r="G73" s="101"/>
      <c r="H73" s="103"/>
      <c r="I73" s="104"/>
    </row>
    <row r="74" spans="1:10" ht="15" customHeight="1" thickBot="1" x14ac:dyDescent="0.4">
      <c r="A74" s="304"/>
      <c r="B74" s="298" t="s">
        <v>514</v>
      </c>
      <c r="C74" s="96">
        <v>3.3</v>
      </c>
      <c r="D74" s="96">
        <v>0</v>
      </c>
      <c r="E74" s="96">
        <v>0</v>
      </c>
      <c r="F74" s="53"/>
      <c r="G74" s="96" t="s">
        <v>33</v>
      </c>
      <c r="H74" s="97">
        <v>288724610</v>
      </c>
      <c r="I74" s="96">
        <v>0</v>
      </c>
    </row>
    <row r="75" spans="1:10" ht="15" thickBot="1" x14ac:dyDescent="0.4">
      <c r="A75" s="301"/>
      <c r="B75" s="299"/>
      <c r="C75" s="96">
        <v>159.80000000000001</v>
      </c>
      <c r="D75" s="96">
        <v>0</v>
      </c>
      <c r="E75" s="96">
        <v>0</v>
      </c>
      <c r="F75" s="98"/>
      <c r="G75" s="96" t="s">
        <v>36</v>
      </c>
      <c r="H75" s="99"/>
      <c r="I75" s="96"/>
    </row>
    <row r="76" spans="1:10" ht="15" thickBot="1" x14ac:dyDescent="0.4">
      <c r="A76" s="301"/>
      <c r="B76" s="299"/>
      <c r="C76" s="96"/>
      <c r="D76" s="96"/>
      <c r="E76" s="96"/>
      <c r="F76" s="98"/>
      <c r="G76" s="96" t="s">
        <v>99</v>
      </c>
      <c r="H76" s="99"/>
      <c r="I76" s="96"/>
    </row>
    <row r="77" spans="1:10" ht="15" thickBot="1" x14ac:dyDescent="0.4">
      <c r="A77" s="301"/>
      <c r="B77" s="299"/>
      <c r="C77" s="243">
        <v>381</v>
      </c>
      <c r="D77" s="96">
        <v>0</v>
      </c>
      <c r="E77" s="96">
        <v>0</v>
      </c>
      <c r="F77" s="98"/>
      <c r="G77" s="96" t="s">
        <v>34</v>
      </c>
      <c r="H77" s="99"/>
      <c r="I77" s="96"/>
      <c r="J77" s="268"/>
    </row>
    <row r="78" spans="1:10" ht="15" thickBot="1" x14ac:dyDescent="0.4">
      <c r="A78" s="301"/>
      <c r="B78" s="299"/>
      <c r="C78" s="96"/>
      <c r="D78" s="96"/>
      <c r="E78" s="96"/>
      <c r="F78" s="98"/>
      <c r="G78" s="96" t="s">
        <v>100</v>
      </c>
      <c r="H78" s="99"/>
      <c r="I78" s="96"/>
    </row>
    <row r="79" spans="1:10" ht="15" customHeight="1" thickBot="1" x14ac:dyDescent="0.4">
      <c r="A79" s="302"/>
      <c r="B79" s="300"/>
      <c r="C79" s="104">
        <f>SUM(C74:C78)</f>
        <v>544.1</v>
      </c>
      <c r="D79" s="104">
        <f>SUM(D74:D78)</f>
        <v>0</v>
      </c>
      <c r="E79" s="104">
        <f>SUM(E74:E78)</f>
        <v>0</v>
      </c>
      <c r="F79" s="102"/>
      <c r="G79" s="101" t="s">
        <v>38</v>
      </c>
      <c r="H79" s="103"/>
      <c r="I79" s="104"/>
    </row>
    <row r="80" spans="1:10" ht="15" customHeight="1" thickBot="1" x14ac:dyDescent="0.4">
      <c r="A80" s="301"/>
      <c r="B80" s="298" t="s">
        <v>607</v>
      </c>
      <c r="C80" s="96"/>
      <c r="D80" s="96"/>
      <c r="E80" s="96"/>
      <c r="F80" s="53"/>
      <c r="G80" s="96" t="s">
        <v>33</v>
      </c>
      <c r="H80" s="97">
        <v>288724610</v>
      </c>
      <c r="I80" s="96">
        <v>0</v>
      </c>
    </row>
    <row r="81" spans="1:10" ht="15" thickBot="1" x14ac:dyDescent="0.4">
      <c r="A81" s="301"/>
      <c r="B81" s="299"/>
      <c r="C81" s="105">
        <v>10</v>
      </c>
      <c r="D81" s="96">
        <v>822.9</v>
      </c>
      <c r="E81" s="96">
        <v>3949.9</v>
      </c>
      <c r="F81" s="98"/>
      <c r="G81" s="96" t="s">
        <v>36</v>
      </c>
      <c r="H81" s="99"/>
      <c r="I81" s="96"/>
    </row>
    <row r="82" spans="1:10" ht="15" thickBot="1" x14ac:dyDescent="0.4">
      <c r="A82" s="301"/>
      <c r="B82" s="299"/>
      <c r="C82" s="96"/>
      <c r="D82" s="96"/>
      <c r="E82" s="96"/>
      <c r="F82" s="98"/>
      <c r="G82" s="96" t="s">
        <v>99</v>
      </c>
      <c r="H82" s="99"/>
      <c r="I82" s="96"/>
    </row>
    <row r="83" spans="1:10" ht="15" thickBot="1" x14ac:dyDescent="0.4">
      <c r="A83" s="301"/>
      <c r="B83" s="299"/>
      <c r="C83" s="238">
        <v>178.2</v>
      </c>
      <c r="D83" s="96"/>
      <c r="E83" s="96"/>
      <c r="F83" s="98"/>
      <c r="G83" s="96" t="s">
        <v>34</v>
      </c>
      <c r="H83" s="99"/>
      <c r="I83" s="96"/>
      <c r="J83" s="268"/>
    </row>
    <row r="84" spans="1:10" ht="15" thickBot="1" x14ac:dyDescent="0.4">
      <c r="A84" s="301"/>
      <c r="B84" s="299"/>
      <c r="C84" s="180">
        <v>473</v>
      </c>
      <c r="D84" s="105">
        <v>3143</v>
      </c>
      <c r="E84" s="96"/>
      <c r="F84" s="98"/>
      <c r="G84" s="96" t="s">
        <v>100</v>
      </c>
      <c r="H84" s="99"/>
      <c r="I84" s="96"/>
      <c r="J84" s="208"/>
    </row>
    <row r="85" spans="1:10" ht="15" thickBot="1" x14ac:dyDescent="0.4">
      <c r="A85" s="302"/>
      <c r="B85" s="300"/>
      <c r="C85" s="106">
        <f>SUM(C80:C84)</f>
        <v>661.2</v>
      </c>
      <c r="D85" s="106">
        <f t="shared" ref="D85:E85" si="11">SUM(D80:D84)</f>
        <v>3965.9</v>
      </c>
      <c r="E85" s="106">
        <f t="shared" si="11"/>
        <v>3949.9</v>
      </c>
      <c r="F85" s="102"/>
      <c r="G85" s="101" t="s">
        <v>38</v>
      </c>
      <c r="H85" s="103"/>
      <c r="I85" s="104"/>
    </row>
    <row r="86" spans="1:10" ht="15" customHeight="1" thickBot="1" x14ac:dyDescent="0.4">
      <c r="A86" s="301" t="s">
        <v>40</v>
      </c>
      <c r="B86" s="305" t="s">
        <v>104</v>
      </c>
      <c r="C86" s="95">
        <f>C93*1</f>
        <v>9.4</v>
      </c>
      <c r="D86" s="95">
        <f t="shared" ref="D86:E90" si="12">D93*1</f>
        <v>14.8</v>
      </c>
      <c r="E86" s="95">
        <f t="shared" si="12"/>
        <v>0</v>
      </c>
      <c r="F86" s="53" t="s">
        <v>103</v>
      </c>
      <c r="G86" s="96" t="s">
        <v>33</v>
      </c>
      <c r="H86" s="97"/>
      <c r="I86" s="96"/>
      <c r="J86" s="149"/>
    </row>
    <row r="87" spans="1:10" ht="15" thickBot="1" x14ac:dyDescent="0.4">
      <c r="A87" s="301"/>
      <c r="B87" s="306"/>
      <c r="C87" s="95">
        <f>C100*1</f>
        <v>7.4</v>
      </c>
      <c r="D87" s="95">
        <f t="shared" si="12"/>
        <v>0</v>
      </c>
      <c r="E87" s="95">
        <f t="shared" si="12"/>
        <v>0</v>
      </c>
      <c r="F87" s="98"/>
      <c r="G87" s="96" t="s">
        <v>36</v>
      </c>
      <c r="H87" s="99"/>
      <c r="I87" s="96"/>
    </row>
    <row r="88" spans="1:10" ht="15" thickBot="1" x14ac:dyDescent="0.4">
      <c r="A88" s="301"/>
      <c r="B88" s="306"/>
      <c r="C88" s="95">
        <f>C95*1</f>
        <v>0</v>
      </c>
      <c r="D88" s="95">
        <f t="shared" si="12"/>
        <v>0</v>
      </c>
      <c r="E88" s="95">
        <f t="shared" si="12"/>
        <v>0</v>
      </c>
      <c r="F88" s="98"/>
      <c r="G88" s="96" t="s">
        <v>99</v>
      </c>
      <c r="H88" s="99"/>
      <c r="I88" s="96"/>
    </row>
    <row r="89" spans="1:10" ht="15" thickBot="1" x14ac:dyDescent="0.4">
      <c r="A89" s="301"/>
      <c r="B89" s="306"/>
      <c r="C89" s="95">
        <f>C96*1</f>
        <v>0</v>
      </c>
      <c r="D89" s="95">
        <f t="shared" si="12"/>
        <v>0</v>
      </c>
      <c r="E89" s="95">
        <f t="shared" si="12"/>
        <v>0</v>
      </c>
      <c r="F89" s="98"/>
      <c r="G89" s="96" t="s">
        <v>34</v>
      </c>
      <c r="H89" s="99"/>
      <c r="I89" s="96"/>
    </row>
    <row r="90" spans="1:10" ht="15" thickBot="1" x14ac:dyDescent="0.4">
      <c r="A90" s="301"/>
      <c r="B90" s="306"/>
      <c r="C90" s="95">
        <f>C97*1</f>
        <v>0</v>
      </c>
      <c r="D90" s="95">
        <f t="shared" si="12"/>
        <v>0</v>
      </c>
      <c r="E90" s="95">
        <f t="shared" si="12"/>
        <v>0</v>
      </c>
      <c r="F90" s="98"/>
      <c r="G90" s="96" t="s">
        <v>100</v>
      </c>
      <c r="H90" s="99"/>
      <c r="I90" s="96"/>
    </row>
    <row r="91" spans="1:10" ht="15" thickBot="1" x14ac:dyDescent="0.4">
      <c r="A91" s="301"/>
      <c r="B91" s="306"/>
      <c r="C91" s="217">
        <f>C104*1</f>
        <v>27</v>
      </c>
      <c r="D91" s="217">
        <f t="shared" ref="D91:E91" si="13">D104*1</f>
        <v>0</v>
      </c>
      <c r="E91" s="217">
        <f t="shared" si="13"/>
        <v>0</v>
      </c>
      <c r="F91" s="98"/>
      <c r="G91" s="96" t="s">
        <v>661</v>
      </c>
      <c r="H91" s="99"/>
      <c r="I91" s="96"/>
    </row>
    <row r="92" spans="1:10" ht="15" thickBot="1" x14ac:dyDescent="0.4">
      <c r="A92" s="302"/>
      <c r="B92" s="307"/>
      <c r="C92" s="101">
        <f>SUM(C86:C91)</f>
        <v>43.8</v>
      </c>
      <c r="D92" s="101">
        <f t="shared" ref="D92:E92" si="14">SUM(D86:D91)</f>
        <v>14.8</v>
      </c>
      <c r="E92" s="101">
        <f t="shared" si="14"/>
        <v>0</v>
      </c>
      <c r="F92" s="102"/>
      <c r="G92" s="101" t="s">
        <v>38</v>
      </c>
      <c r="H92" s="103"/>
      <c r="I92" s="104"/>
    </row>
    <row r="93" spans="1:10" ht="23.5" thickBot="1" x14ac:dyDescent="0.4">
      <c r="A93" s="301"/>
      <c r="B93" s="350" t="s">
        <v>608</v>
      </c>
      <c r="C93" s="96">
        <v>9.4</v>
      </c>
      <c r="D93" s="96">
        <v>14.8</v>
      </c>
      <c r="E93" s="96"/>
      <c r="F93" s="53"/>
      <c r="G93" s="96" t="s">
        <v>33</v>
      </c>
      <c r="H93" s="97" t="s">
        <v>688</v>
      </c>
      <c r="I93" s="96"/>
      <c r="J93" s="209"/>
    </row>
    <row r="94" spans="1:10" ht="15" customHeight="1" thickBot="1" x14ac:dyDescent="0.4">
      <c r="A94" s="301"/>
      <c r="B94" s="351"/>
      <c r="C94" s="96"/>
      <c r="D94" s="96"/>
      <c r="E94" s="96"/>
      <c r="F94" s="98"/>
      <c r="G94" s="96" t="s">
        <v>36</v>
      </c>
      <c r="H94" s="99"/>
      <c r="I94" s="96"/>
    </row>
    <row r="95" spans="1:10" ht="15" customHeight="1" thickBot="1" x14ac:dyDescent="0.4">
      <c r="A95" s="301"/>
      <c r="B95" s="351"/>
      <c r="C95" s="96"/>
      <c r="D95" s="96"/>
      <c r="E95" s="96"/>
      <c r="F95" s="98"/>
      <c r="G95" s="96" t="s">
        <v>99</v>
      </c>
      <c r="H95" s="99"/>
      <c r="I95" s="96"/>
    </row>
    <row r="96" spans="1:10" ht="15" thickBot="1" x14ac:dyDescent="0.4">
      <c r="A96" s="301"/>
      <c r="B96" s="351"/>
      <c r="C96" s="96"/>
      <c r="D96" s="96"/>
      <c r="E96" s="96"/>
      <c r="F96" s="98"/>
      <c r="G96" s="96" t="s">
        <v>34</v>
      </c>
      <c r="H96" s="99"/>
      <c r="I96" s="96"/>
    </row>
    <row r="97" spans="1:10" ht="15" thickBot="1" x14ac:dyDescent="0.4">
      <c r="A97" s="301"/>
      <c r="B97" s="351"/>
      <c r="C97" s="96"/>
      <c r="D97" s="96"/>
      <c r="E97" s="96"/>
      <c r="F97" s="98"/>
      <c r="G97" s="96" t="s">
        <v>100</v>
      </c>
      <c r="H97" s="99"/>
      <c r="I97" s="96"/>
    </row>
    <row r="98" spans="1:10" ht="15" thickBot="1" x14ac:dyDescent="0.4">
      <c r="A98" s="302"/>
      <c r="B98" s="352"/>
      <c r="C98" s="104">
        <f>SUM(C93:C97)</f>
        <v>9.4</v>
      </c>
      <c r="D98" s="104">
        <f t="shared" ref="D98:E98" si="15">SUM(D93:D97)</f>
        <v>14.8</v>
      </c>
      <c r="E98" s="104">
        <f t="shared" si="15"/>
        <v>0</v>
      </c>
      <c r="F98" s="102"/>
      <c r="G98" s="101" t="s">
        <v>38</v>
      </c>
      <c r="H98" s="103"/>
      <c r="I98" s="104"/>
    </row>
    <row r="99" spans="1:10" ht="15" customHeight="1" thickBot="1" x14ac:dyDescent="0.4">
      <c r="A99" s="347"/>
      <c r="B99" s="298" t="s">
        <v>664</v>
      </c>
      <c r="C99" s="205"/>
      <c r="D99" s="205"/>
      <c r="E99" s="205"/>
      <c r="F99" s="206"/>
      <c r="G99" s="205" t="s">
        <v>33</v>
      </c>
      <c r="H99" s="220">
        <v>288724610</v>
      </c>
      <c r="I99" s="205">
        <v>0</v>
      </c>
      <c r="J99" s="149"/>
    </row>
    <row r="100" spans="1:10" ht="15" thickBot="1" x14ac:dyDescent="0.4">
      <c r="A100" s="348"/>
      <c r="B100" s="299"/>
      <c r="C100" s="205">
        <v>7.4</v>
      </c>
      <c r="D100" s="205"/>
      <c r="E100" s="205"/>
      <c r="F100" s="206"/>
      <c r="G100" s="205" t="s">
        <v>36</v>
      </c>
      <c r="H100" s="207"/>
      <c r="I100" s="205"/>
    </row>
    <row r="101" spans="1:10" ht="15" customHeight="1" thickBot="1" x14ac:dyDescent="0.4">
      <c r="A101" s="348"/>
      <c r="B101" s="299"/>
      <c r="C101" s="205"/>
      <c r="D101" s="205"/>
      <c r="E101" s="205"/>
      <c r="F101" s="206"/>
      <c r="G101" s="205" t="s">
        <v>99</v>
      </c>
      <c r="H101" s="207"/>
      <c r="I101" s="205"/>
    </row>
    <row r="102" spans="1:10" ht="15" thickBot="1" x14ac:dyDescent="0.4">
      <c r="A102" s="348"/>
      <c r="B102" s="299"/>
      <c r="C102" s="205"/>
      <c r="D102" s="205"/>
      <c r="E102" s="205"/>
      <c r="F102" s="206"/>
      <c r="G102" s="205" t="s">
        <v>34</v>
      </c>
      <c r="H102" s="207"/>
      <c r="I102" s="205"/>
    </row>
    <row r="103" spans="1:10" ht="15" thickBot="1" x14ac:dyDescent="0.4">
      <c r="A103" s="348"/>
      <c r="B103" s="299"/>
      <c r="C103" s="205"/>
      <c r="D103" s="205"/>
      <c r="E103" s="205"/>
      <c r="F103" s="206"/>
      <c r="G103" s="205" t="s">
        <v>100</v>
      </c>
      <c r="H103" s="207"/>
      <c r="I103" s="205"/>
    </row>
    <row r="104" spans="1:10" ht="15" thickBot="1" x14ac:dyDescent="0.4">
      <c r="A104" s="348"/>
      <c r="B104" s="299"/>
      <c r="C104" s="180">
        <v>27</v>
      </c>
      <c r="D104" s="205"/>
      <c r="E104" s="205"/>
      <c r="F104" s="206"/>
      <c r="G104" s="205" t="s">
        <v>661</v>
      </c>
      <c r="H104" s="207"/>
      <c r="I104" s="205"/>
      <c r="J104" s="149"/>
    </row>
    <row r="105" spans="1:10" ht="15" thickBot="1" x14ac:dyDescent="0.4">
      <c r="A105" s="349"/>
      <c r="B105" s="300"/>
      <c r="C105" s="106">
        <f>SUM(C99:C104)</f>
        <v>34.4</v>
      </c>
      <c r="D105" s="106">
        <f t="shared" ref="D105:E105" si="16">SUM(D99:D104)</f>
        <v>0</v>
      </c>
      <c r="E105" s="106">
        <f t="shared" si="16"/>
        <v>0</v>
      </c>
      <c r="F105" s="102"/>
      <c r="G105" s="101"/>
      <c r="H105" s="103"/>
      <c r="I105" s="104"/>
    </row>
    <row r="106" spans="1:10" ht="15" thickBot="1" x14ac:dyDescent="0.4">
      <c r="A106" s="100"/>
      <c r="B106" s="107" t="s">
        <v>105</v>
      </c>
      <c r="C106" s="108"/>
      <c r="D106" s="108"/>
      <c r="E106" s="108"/>
      <c r="F106" s="108"/>
      <c r="G106" s="95"/>
      <c r="H106" s="97"/>
      <c r="I106" s="97"/>
    </row>
    <row r="107" spans="1:10" ht="31.75" customHeight="1" thickBot="1" x14ac:dyDescent="0.4">
      <c r="A107" s="86" t="s">
        <v>106</v>
      </c>
      <c r="B107" s="87" t="s">
        <v>118</v>
      </c>
      <c r="C107" s="88"/>
      <c r="D107" s="88"/>
      <c r="E107" s="88"/>
      <c r="F107" s="89" t="s">
        <v>109</v>
      </c>
      <c r="G107" s="87"/>
      <c r="H107" s="88"/>
      <c r="I107" s="88"/>
    </row>
    <row r="108" spans="1:10" ht="26.5" thickBot="1" x14ac:dyDescent="0.4">
      <c r="A108" s="90" t="s">
        <v>107</v>
      </c>
      <c r="B108" s="91" t="s">
        <v>119</v>
      </c>
      <c r="C108" s="92"/>
      <c r="D108" s="92"/>
      <c r="E108" s="92"/>
      <c r="F108" s="93" t="s">
        <v>108</v>
      </c>
      <c r="G108" s="91"/>
      <c r="H108" s="92"/>
      <c r="I108" s="92"/>
    </row>
    <row r="109" spans="1:10" ht="15" customHeight="1" thickBot="1" x14ac:dyDescent="0.4">
      <c r="A109" s="304" t="s">
        <v>110</v>
      </c>
      <c r="B109" s="305" t="s">
        <v>111</v>
      </c>
      <c r="C109" s="140">
        <f>C115+C121+C127</f>
        <v>0</v>
      </c>
      <c r="D109" s="140">
        <f t="shared" ref="C109:E113" si="17">D115+D121+D127</f>
        <v>0</v>
      </c>
      <c r="E109" s="140">
        <f t="shared" si="17"/>
        <v>0</v>
      </c>
      <c r="F109" s="136" t="s">
        <v>112</v>
      </c>
      <c r="G109" s="65" t="s">
        <v>33</v>
      </c>
      <c r="H109" s="137">
        <v>288724610</v>
      </c>
      <c r="I109" s="65">
        <v>0</v>
      </c>
    </row>
    <row r="110" spans="1:10" ht="15" thickBot="1" x14ac:dyDescent="0.4">
      <c r="A110" s="301"/>
      <c r="B110" s="306"/>
      <c r="C110" s="140">
        <f>C116+C122+C128</f>
        <v>71.399999999999991</v>
      </c>
      <c r="D110" s="140">
        <f t="shared" si="17"/>
        <v>0</v>
      </c>
      <c r="E110" s="140">
        <f t="shared" si="17"/>
        <v>0</v>
      </c>
      <c r="F110" s="98"/>
      <c r="G110" s="96" t="s">
        <v>36</v>
      </c>
      <c r="H110" s="99"/>
      <c r="I110" s="96"/>
    </row>
    <row r="111" spans="1:10" ht="15" thickBot="1" x14ac:dyDescent="0.4">
      <c r="A111" s="301"/>
      <c r="B111" s="306"/>
      <c r="C111" s="140">
        <f t="shared" si="17"/>
        <v>0</v>
      </c>
      <c r="D111" s="140">
        <f t="shared" si="17"/>
        <v>0</v>
      </c>
      <c r="E111" s="140">
        <f t="shared" si="17"/>
        <v>0</v>
      </c>
      <c r="F111" s="98"/>
      <c r="G111" s="96" t="s">
        <v>99</v>
      </c>
      <c r="H111" s="99"/>
      <c r="I111" s="96"/>
    </row>
    <row r="112" spans="1:10" ht="15" thickBot="1" x14ac:dyDescent="0.4">
      <c r="A112" s="301"/>
      <c r="B112" s="306"/>
      <c r="C112" s="140">
        <f t="shared" si="17"/>
        <v>0</v>
      </c>
      <c r="D112" s="140">
        <f t="shared" si="17"/>
        <v>0</v>
      </c>
      <c r="E112" s="140">
        <f t="shared" si="17"/>
        <v>0</v>
      </c>
      <c r="F112" s="98"/>
      <c r="G112" s="96" t="s">
        <v>34</v>
      </c>
      <c r="H112" s="99"/>
      <c r="I112" s="96"/>
    </row>
    <row r="113" spans="1:10" ht="15" customHeight="1" thickBot="1" x14ac:dyDescent="0.4">
      <c r="A113" s="301"/>
      <c r="B113" s="306"/>
      <c r="C113" s="140">
        <f>C119+C125+C131</f>
        <v>0</v>
      </c>
      <c r="D113" s="140">
        <f t="shared" si="17"/>
        <v>0</v>
      </c>
      <c r="E113" s="140">
        <f t="shared" si="17"/>
        <v>0</v>
      </c>
      <c r="F113" s="98"/>
      <c r="G113" s="96" t="s">
        <v>100</v>
      </c>
      <c r="H113" s="99"/>
      <c r="I113" s="96"/>
    </row>
    <row r="114" spans="1:10" ht="15" thickBot="1" x14ac:dyDescent="0.4">
      <c r="A114" s="302"/>
      <c r="B114" s="307"/>
      <c r="C114" s="101">
        <f>C109+C110+C111+C112+C113</f>
        <v>71.399999999999991</v>
      </c>
      <c r="D114" s="101">
        <f t="shared" ref="D114:E114" si="18">D109+D110+D111+D112+D113</f>
        <v>0</v>
      </c>
      <c r="E114" s="101">
        <f t="shared" si="18"/>
        <v>0</v>
      </c>
      <c r="F114" s="102"/>
      <c r="G114" s="101" t="s">
        <v>38</v>
      </c>
      <c r="H114" s="103"/>
      <c r="I114" s="104"/>
    </row>
    <row r="115" spans="1:10" ht="15" customHeight="1" thickBot="1" x14ac:dyDescent="0.4">
      <c r="A115" s="301" t="s">
        <v>657</v>
      </c>
      <c r="B115" s="298" t="s">
        <v>609</v>
      </c>
      <c r="C115" s="161"/>
      <c r="D115" s="161"/>
      <c r="E115" s="161"/>
      <c r="F115" s="53"/>
      <c r="G115" s="96" t="s">
        <v>33</v>
      </c>
      <c r="H115" s="97">
        <v>288724610</v>
      </c>
      <c r="I115" s="96">
        <v>0</v>
      </c>
    </row>
    <row r="116" spans="1:10" ht="15" thickBot="1" x14ac:dyDescent="0.4">
      <c r="A116" s="301"/>
      <c r="B116" s="299"/>
      <c r="C116" s="177">
        <v>71.3</v>
      </c>
      <c r="D116" s="161"/>
      <c r="E116" s="161"/>
      <c r="F116" s="98"/>
      <c r="G116" s="96" t="s">
        <v>36</v>
      </c>
      <c r="H116" s="99"/>
      <c r="I116" s="96"/>
    </row>
    <row r="117" spans="1:10" ht="15" thickBot="1" x14ac:dyDescent="0.4">
      <c r="A117" s="301"/>
      <c r="B117" s="299"/>
      <c r="C117" s="161"/>
      <c r="D117" s="161"/>
      <c r="E117" s="161"/>
      <c r="F117" s="98"/>
      <c r="G117" s="96" t="s">
        <v>99</v>
      </c>
      <c r="H117" s="99"/>
      <c r="I117" s="96"/>
    </row>
    <row r="118" spans="1:10" ht="15" thickBot="1" x14ac:dyDescent="0.4">
      <c r="A118" s="301"/>
      <c r="B118" s="299"/>
      <c r="C118" s="161"/>
      <c r="D118" s="161"/>
      <c r="E118" s="161"/>
      <c r="F118" s="98"/>
      <c r="G118" s="96" t="s">
        <v>34</v>
      </c>
      <c r="H118" s="99"/>
      <c r="I118" s="96"/>
    </row>
    <row r="119" spans="1:10" ht="15" customHeight="1" thickBot="1" x14ac:dyDescent="0.4">
      <c r="A119" s="301"/>
      <c r="B119" s="299"/>
      <c r="C119" s="161"/>
      <c r="D119" s="161"/>
      <c r="E119" s="161"/>
      <c r="F119" s="98"/>
      <c r="G119" s="96" t="s">
        <v>100</v>
      </c>
      <c r="H119" s="99"/>
      <c r="I119" s="96"/>
    </row>
    <row r="120" spans="1:10" ht="15" thickBot="1" x14ac:dyDescent="0.4">
      <c r="A120" s="302"/>
      <c r="B120" s="300"/>
      <c r="C120" s="101">
        <f>C115+C116+C117+C118+C119</f>
        <v>71.3</v>
      </c>
      <c r="D120" s="101">
        <f t="shared" ref="D120:E120" si="19">D115+D116+D117+D118+D119</f>
        <v>0</v>
      </c>
      <c r="E120" s="101">
        <f t="shared" si="19"/>
        <v>0</v>
      </c>
      <c r="F120" s="102"/>
      <c r="G120" s="101" t="s">
        <v>38</v>
      </c>
      <c r="H120" s="103"/>
      <c r="I120" s="104"/>
      <c r="J120" s="150"/>
    </row>
    <row r="121" spans="1:10" ht="15" customHeight="1" thickBot="1" x14ac:dyDescent="0.4">
      <c r="A121" s="301"/>
      <c r="B121" s="298" t="s">
        <v>655</v>
      </c>
      <c r="C121" s="95"/>
      <c r="D121" s="95"/>
      <c r="E121" s="95"/>
      <c r="F121" s="53"/>
      <c r="G121" s="96" t="s">
        <v>33</v>
      </c>
      <c r="H121" s="97">
        <v>288724610</v>
      </c>
      <c r="I121" s="96">
        <v>0</v>
      </c>
      <c r="J121" s="150"/>
    </row>
    <row r="122" spans="1:10" ht="15" thickBot="1" x14ac:dyDescent="0.4">
      <c r="A122" s="301"/>
      <c r="B122" s="299"/>
      <c r="C122" s="95"/>
      <c r="D122" s="95"/>
      <c r="E122" s="95"/>
      <c r="F122" s="98"/>
      <c r="G122" s="96" t="s">
        <v>36</v>
      </c>
      <c r="H122" s="99"/>
      <c r="I122" s="96"/>
      <c r="J122" s="150"/>
    </row>
    <row r="123" spans="1:10" ht="15" thickBot="1" x14ac:dyDescent="0.4">
      <c r="A123" s="301"/>
      <c r="B123" s="299"/>
      <c r="C123" s="95"/>
      <c r="D123" s="95"/>
      <c r="E123" s="95"/>
      <c r="F123" s="98"/>
      <c r="G123" s="96" t="s">
        <v>99</v>
      </c>
      <c r="H123" s="99"/>
      <c r="I123" s="96"/>
      <c r="J123" s="150"/>
    </row>
    <row r="124" spans="1:10" ht="30" customHeight="1" thickBot="1" x14ac:dyDescent="0.4">
      <c r="A124" s="301"/>
      <c r="B124" s="299"/>
      <c r="C124" s="95"/>
      <c r="D124" s="95"/>
      <c r="E124" s="95"/>
      <c r="F124" s="98"/>
      <c r="G124" s="96" t="s">
        <v>34</v>
      </c>
      <c r="H124" s="99"/>
      <c r="I124" s="96"/>
      <c r="J124" s="150"/>
    </row>
    <row r="125" spans="1:10" ht="15" customHeight="1" thickBot="1" x14ac:dyDescent="0.4">
      <c r="A125" s="301"/>
      <c r="B125" s="299"/>
      <c r="C125" s="95"/>
      <c r="D125" s="95"/>
      <c r="E125" s="95"/>
      <c r="F125" s="98"/>
      <c r="G125" s="96" t="s">
        <v>100</v>
      </c>
      <c r="H125" s="99"/>
      <c r="I125" s="96"/>
      <c r="J125" s="150"/>
    </row>
    <row r="126" spans="1:10" ht="15" thickBot="1" x14ac:dyDescent="0.4">
      <c r="A126" s="302"/>
      <c r="B126" s="300"/>
      <c r="C126" s="101">
        <f>C121+C122+C123+C124+C125</f>
        <v>0</v>
      </c>
      <c r="D126" s="101">
        <f t="shared" ref="D126" si="20">D121+D122+D123+D124+D125</f>
        <v>0</v>
      </c>
      <c r="E126" s="101">
        <f>E121+E122+E123+E124+E125</f>
        <v>0</v>
      </c>
      <c r="F126" s="102"/>
      <c r="G126" s="101" t="s">
        <v>38</v>
      </c>
      <c r="H126" s="103"/>
      <c r="I126" s="104"/>
      <c r="J126" s="150"/>
    </row>
    <row r="127" spans="1:10" ht="15" customHeight="1" thickBot="1" x14ac:dyDescent="0.4">
      <c r="A127" s="301"/>
      <c r="B127" s="298" t="s">
        <v>656</v>
      </c>
      <c r="C127" s="95"/>
      <c r="D127" s="95"/>
      <c r="E127" s="95"/>
      <c r="F127" s="53"/>
      <c r="G127" s="96" t="s">
        <v>33</v>
      </c>
      <c r="H127" s="97">
        <v>288724610</v>
      </c>
      <c r="I127" s="96">
        <v>0</v>
      </c>
      <c r="J127" s="150"/>
    </row>
    <row r="128" spans="1:10" ht="15" thickBot="1" x14ac:dyDescent="0.4">
      <c r="A128" s="301"/>
      <c r="B128" s="299"/>
      <c r="C128" s="96">
        <v>0.1</v>
      </c>
      <c r="D128" s="95"/>
      <c r="E128" s="95"/>
      <c r="F128" s="98"/>
      <c r="G128" s="96" t="s">
        <v>36</v>
      </c>
      <c r="H128" s="99"/>
      <c r="I128" s="96"/>
      <c r="J128" s="150"/>
    </row>
    <row r="129" spans="1:10" ht="15" thickBot="1" x14ac:dyDescent="0.4">
      <c r="A129" s="301"/>
      <c r="B129" s="299"/>
      <c r="C129" s="95"/>
      <c r="D129" s="95"/>
      <c r="E129" s="95"/>
      <c r="F129" s="98"/>
      <c r="G129" s="96" t="s">
        <v>99</v>
      </c>
      <c r="H129" s="99"/>
      <c r="I129" s="96"/>
      <c r="J129" s="150"/>
    </row>
    <row r="130" spans="1:10" ht="21.65" customHeight="1" thickBot="1" x14ac:dyDescent="0.4">
      <c r="A130" s="301"/>
      <c r="B130" s="299"/>
      <c r="C130" s="95"/>
      <c r="D130" s="95"/>
      <c r="E130" s="95"/>
      <c r="F130" s="98"/>
      <c r="G130" s="96" t="s">
        <v>34</v>
      </c>
      <c r="H130" s="99"/>
      <c r="I130" s="96"/>
      <c r="J130" s="150"/>
    </row>
    <row r="131" spans="1:10" ht="15" customHeight="1" thickBot="1" x14ac:dyDescent="0.4">
      <c r="A131" s="301"/>
      <c r="B131" s="299"/>
      <c r="C131" s="95"/>
      <c r="D131" s="95"/>
      <c r="E131" s="95"/>
      <c r="F131" s="98"/>
      <c r="G131" s="96" t="s">
        <v>100</v>
      </c>
      <c r="H131" s="99"/>
      <c r="I131" s="96"/>
      <c r="J131" s="150"/>
    </row>
    <row r="132" spans="1:10" ht="15" thickBot="1" x14ac:dyDescent="0.4">
      <c r="A132" s="302"/>
      <c r="B132" s="300"/>
      <c r="C132" s="101">
        <f>C127+C128+C129+C130+C131</f>
        <v>0.1</v>
      </c>
      <c r="D132" s="101">
        <f t="shared" ref="D132:E132" si="21">D127+D128+D129+D130+D131</f>
        <v>0</v>
      </c>
      <c r="E132" s="101">
        <f t="shared" si="21"/>
        <v>0</v>
      </c>
      <c r="F132" s="102"/>
      <c r="G132" s="101" t="s">
        <v>38</v>
      </c>
      <c r="H132" s="103"/>
      <c r="I132" s="104"/>
      <c r="J132" s="150"/>
    </row>
    <row r="133" spans="1:10" ht="15" customHeight="1" thickBot="1" x14ac:dyDescent="0.4">
      <c r="A133" s="301" t="s">
        <v>120</v>
      </c>
      <c r="B133" s="353" t="s">
        <v>122</v>
      </c>
      <c r="C133" s="95">
        <f t="shared" ref="C133:E137" si="22">C140+C146+C152+C159+C165</f>
        <v>114.20000000000002</v>
      </c>
      <c r="D133" s="95">
        <f t="shared" si="22"/>
        <v>13511.4</v>
      </c>
      <c r="E133" s="95">
        <f t="shared" si="22"/>
        <v>325</v>
      </c>
      <c r="F133" s="53" t="s">
        <v>121</v>
      </c>
      <c r="G133" s="96" t="s">
        <v>33</v>
      </c>
      <c r="H133" s="97">
        <v>288724610</v>
      </c>
      <c r="I133" s="96">
        <v>0</v>
      </c>
    </row>
    <row r="134" spans="1:10" ht="15" thickBot="1" x14ac:dyDescent="0.4">
      <c r="A134" s="301"/>
      <c r="B134" s="354"/>
      <c r="C134" s="94">
        <f t="shared" si="22"/>
        <v>1472.3</v>
      </c>
      <c r="D134" s="95">
        <f t="shared" si="22"/>
        <v>0</v>
      </c>
      <c r="E134" s="95">
        <f t="shared" si="22"/>
        <v>0</v>
      </c>
      <c r="F134" s="98"/>
      <c r="G134" s="96" t="s">
        <v>36</v>
      </c>
      <c r="H134" s="99"/>
      <c r="I134" s="96"/>
    </row>
    <row r="135" spans="1:10" ht="15" thickBot="1" x14ac:dyDescent="0.4">
      <c r="A135" s="301"/>
      <c r="B135" s="354"/>
      <c r="C135" s="95">
        <f t="shared" si="22"/>
        <v>7380.7</v>
      </c>
      <c r="D135" s="95">
        <f t="shared" si="22"/>
        <v>0</v>
      </c>
      <c r="E135" s="95">
        <f t="shared" si="22"/>
        <v>0</v>
      </c>
      <c r="F135" s="98"/>
      <c r="G135" s="96" t="s">
        <v>99</v>
      </c>
      <c r="H135" s="99"/>
      <c r="I135" s="96"/>
    </row>
    <row r="136" spans="1:10" ht="24" customHeight="1" thickBot="1" x14ac:dyDescent="0.4">
      <c r="A136" s="301"/>
      <c r="B136" s="354"/>
      <c r="C136" s="95">
        <f t="shared" si="22"/>
        <v>3.6</v>
      </c>
      <c r="D136" s="95">
        <f t="shared" si="22"/>
        <v>303</v>
      </c>
      <c r="E136" s="95">
        <f t="shared" si="22"/>
        <v>473.9</v>
      </c>
      <c r="F136" s="98"/>
      <c r="G136" s="96" t="s">
        <v>34</v>
      </c>
      <c r="H136" s="99"/>
      <c r="I136" s="96"/>
    </row>
    <row r="137" spans="1:10" ht="15" customHeight="1" thickBot="1" x14ac:dyDescent="0.4">
      <c r="A137" s="301"/>
      <c r="B137" s="354"/>
      <c r="C137" s="94">
        <f t="shared" si="22"/>
        <v>6096</v>
      </c>
      <c r="D137" s="95">
        <f t="shared" si="22"/>
        <v>2214</v>
      </c>
      <c r="E137" s="95">
        <f t="shared" si="22"/>
        <v>0</v>
      </c>
      <c r="F137" s="98"/>
      <c r="G137" s="96" t="s">
        <v>100</v>
      </c>
      <c r="H137" s="99"/>
      <c r="I137" s="96"/>
    </row>
    <row r="138" spans="1:10" ht="15" customHeight="1" thickBot="1" x14ac:dyDescent="0.4">
      <c r="A138" s="301"/>
      <c r="B138" s="354"/>
      <c r="C138" s="94">
        <f>C157*1</f>
        <v>450</v>
      </c>
      <c r="D138" s="95"/>
      <c r="E138" s="95"/>
      <c r="F138" s="98"/>
      <c r="G138" s="96" t="s">
        <v>588</v>
      </c>
      <c r="H138" s="99"/>
      <c r="I138" s="96"/>
    </row>
    <row r="139" spans="1:10" ht="15" thickBot="1" x14ac:dyDescent="0.4">
      <c r="A139" s="302"/>
      <c r="B139" s="355"/>
      <c r="C139" s="101">
        <f>SUM(C133:C138)</f>
        <v>15516.800000000001</v>
      </c>
      <c r="D139" s="101">
        <f t="shared" ref="D139:E139" si="23">SUM(D133:D137)</f>
        <v>16028.4</v>
      </c>
      <c r="E139" s="101">
        <f t="shared" si="23"/>
        <v>798.9</v>
      </c>
      <c r="F139" s="102"/>
      <c r="G139" s="101" t="s">
        <v>38</v>
      </c>
      <c r="H139" s="103"/>
      <c r="I139" s="104"/>
    </row>
    <row r="140" spans="1:10" ht="15" customHeight="1" thickBot="1" x14ac:dyDescent="0.4">
      <c r="A140" s="304"/>
      <c r="B140" s="298" t="s">
        <v>515</v>
      </c>
      <c r="C140" s="247">
        <v>81.7</v>
      </c>
      <c r="D140" s="96">
        <v>11993.8</v>
      </c>
      <c r="E140" s="96"/>
      <c r="F140" s="98"/>
      <c r="G140" s="96" t="s">
        <v>33</v>
      </c>
      <c r="H140" s="97">
        <v>288724610</v>
      </c>
      <c r="I140" s="96">
        <v>0</v>
      </c>
      <c r="J140" s="151"/>
    </row>
    <row r="141" spans="1:10" ht="15" thickBot="1" x14ac:dyDescent="0.4">
      <c r="A141" s="301"/>
      <c r="B141" s="299"/>
      <c r="C141" s="247">
        <v>781.3</v>
      </c>
      <c r="D141" s="96"/>
      <c r="E141" s="96"/>
      <c r="F141" s="98"/>
      <c r="G141" s="96" t="s">
        <v>36</v>
      </c>
      <c r="H141" s="99"/>
      <c r="I141" s="96"/>
      <c r="J141" s="210"/>
    </row>
    <row r="142" spans="1:10" ht="15" thickBot="1" x14ac:dyDescent="0.4">
      <c r="A142" s="301"/>
      <c r="B142" s="299"/>
      <c r="C142" s="96">
        <v>7380.7</v>
      </c>
      <c r="D142" s="96"/>
      <c r="E142" s="96"/>
      <c r="F142" s="98"/>
      <c r="G142" s="96" t="s">
        <v>99</v>
      </c>
      <c r="H142" s="99"/>
      <c r="I142" s="96"/>
    </row>
    <row r="143" spans="1:10" ht="25.25" customHeight="1" thickBot="1" x14ac:dyDescent="0.4">
      <c r="A143" s="301"/>
      <c r="B143" s="299"/>
      <c r="C143" s="96"/>
      <c r="D143" s="96"/>
      <c r="E143" s="96"/>
      <c r="F143" s="98"/>
      <c r="G143" s="96" t="s">
        <v>34</v>
      </c>
      <c r="H143" s="99"/>
      <c r="I143" s="96"/>
    </row>
    <row r="144" spans="1:10" ht="15" thickBot="1" x14ac:dyDescent="0.4">
      <c r="A144" s="301"/>
      <c r="B144" s="299"/>
      <c r="C144" s="105">
        <v>5266</v>
      </c>
      <c r="D144" s="105">
        <v>2044</v>
      </c>
      <c r="E144" s="96"/>
      <c r="F144" s="98"/>
      <c r="G144" s="96" t="s">
        <v>100</v>
      </c>
      <c r="H144" s="99"/>
      <c r="I144" s="96"/>
    </row>
    <row r="145" spans="1:9" ht="15" thickBot="1" x14ac:dyDescent="0.4">
      <c r="A145" s="302"/>
      <c r="B145" s="300"/>
      <c r="C145" s="104">
        <f>SUM(C140:C144)</f>
        <v>13509.7</v>
      </c>
      <c r="D145" s="104">
        <f t="shared" ref="D145:E145" si="24">SUM(D140:D144)</f>
        <v>14037.8</v>
      </c>
      <c r="E145" s="104">
        <f t="shared" si="24"/>
        <v>0</v>
      </c>
      <c r="F145" s="102"/>
      <c r="G145" s="101" t="s">
        <v>38</v>
      </c>
      <c r="H145" s="103"/>
      <c r="I145" s="225"/>
    </row>
    <row r="146" spans="1:9" ht="15" customHeight="1" thickBot="1" x14ac:dyDescent="0.4">
      <c r="A146" s="304"/>
      <c r="B146" s="298" t="s">
        <v>516</v>
      </c>
      <c r="C146" s="96">
        <v>0</v>
      </c>
      <c r="D146" s="96">
        <v>0</v>
      </c>
      <c r="E146" s="105">
        <v>325</v>
      </c>
      <c r="F146" s="98"/>
      <c r="G146" s="96" t="s">
        <v>33</v>
      </c>
      <c r="H146" s="97">
        <v>288724610</v>
      </c>
      <c r="I146" s="96">
        <v>0</v>
      </c>
    </row>
    <row r="147" spans="1:9" ht="15" thickBot="1" x14ac:dyDescent="0.4">
      <c r="A147" s="301"/>
      <c r="B147" s="299"/>
      <c r="C147" s="96"/>
      <c r="D147" s="96"/>
      <c r="E147" s="96"/>
      <c r="F147" s="98"/>
      <c r="G147" s="96" t="s">
        <v>36</v>
      </c>
      <c r="H147" s="99"/>
      <c r="I147" s="96"/>
    </row>
    <row r="148" spans="1:9" ht="15" thickBot="1" x14ac:dyDescent="0.4">
      <c r="A148" s="301"/>
      <c r="B148" s="299"/>
      <c r="C148" s="96"/>
      <c r="D148" s="96"/>
      <c r="E148" s="96"/>
      <c r="F148" s="98"/>
      <c r="G148" s="96" t="s">
        <v>99</v>
      </c>
      <c r="H148" s="99"/>
      <c r="I148" s="96"/>
    </row>
    <row r="149" spans="1:9" ht="15" thickBot="1" x14ac:dyDescent="0.4">
      <c r="A149" s="301"/>
      <c r="B149" s="299"/>
      <c r="C149" s="96">
        <v>0</v>
      </c>
      <c r="D149" s="96">
        <v>0</v>
      </c>
      <c r="E149" s="105">
        <v>450</v>
      </c>
      <c r="F149" s="98"/>
      <c r="G149" s="96" t="s">
        <v>34</v>
      </c>
      <c r="H149" s="99"/>
      <c r="I149" s="96"/>
    </row>
    <row r="150" spans="1:9" ht="15" thickBot="1" x14ac:dyDescent="0.4">
      <c r="A150" s="301"/>
      <c r="B150" s="299"/>
      <c r="C150" s="96"/>
      <c r="D150" s="96"/>
      <c r="E150" s="96"/>
      <c r="F150" s="98"/>
      <c r="G150" s="96" t="s">
        <v>100</v>
      </c>
      <c r="H150" s="99"/>
      <c r="I150" s="96"/>
    </row>
    <row r="151" spans="1:9" ht="15" thickBot="1" x14ac:dyDescent="0.4">
      <c r="A151" s="302"/>
      <c r="B151" s="300"/>
      <c r="C151" s="106">
        <f>SUM(C146:C150)</f>
        <v>0</v>
      </c>
      <c r="D151" s="106">
        <f t="shared" ref="D151:E151" si="25">SUM(D146:D150)</f>
        <v>0</v>
      </c>
      <c r="E151" s="106">
        <f t="shared" si="25"/>
        <v>775</v>
      </c>
      <c r="F151" s="102"/>
      <c r="G151" s="101" t="s">
        <v>38</v>
      </c>
      <c r="H151" s="103"/>
      <c r="I151" s="104"/>
    </row>
    <row r="152" spans="1:9" ht="15" customHeight="1" thickBot="1" x14ac:dyDescent="0.4">
      <c r="A152" s="304"/>
      <c r="B152" s="298" t="s">
        <v>610</v>
      </c>
      <c r="C152" s="65"/>
      <c r="D152" s="135">
        <v>1370</v>
      </c>
      <c r="E152" s="65"/>
      <c r="F152" s="139"/>
      <c r="G152" s="65" t="s">
        <v>33</v>
      </c>
      <c r="H152" s="137">
        <v>288724610</v>
      </c>
      <c r="I152" s="65">
        <v>0</v>
      </c>
    </row>
    <row r="153" spans="1:9" ht="15" thickBot="1" x14ac:dyDescent="0.4">
      <c r="A153" s="301"/>
      <c r="B153" s="299"/>
      <c r="C153" s="105">
        <v>400</v>
      </c>
      <c r="D153" s="96"/>
      <c r="E153" s="96"/>
      <c r="F153" s="98"/>
      <c r="G153" s="96" t="s">
        <v>36</v>
      </c>
      <c r="H153" s="99"/>
      <c r="I153" s="96"/>
    </row>
    <row r="154" spans="1:9" ht="15" thickBot="1" x14ac:dyDescent="0.4">
      <c r="A154" s="301"/>
      <c r="B154" s="299"/>
      <c r="C154" s="96"/>
      <c r="D154" s="96"/>
      <c r="E154" s="96"/>
      <c r="F154" s="98"/>
      <c r="G154" s="96" t="s">
        <v>99</v>
      </c>
      <c r="H154" s="99"/>
      <c r="I154" s="96"/>
    </row>
    <row r="155" spans="1:9" ht="15" thickBot="1" x14ac:dyDescent="0.4">
      <c r="A155" s="301"/>
      <c r="B155" s="299"/>
      <c r="C155" s="96"/>
      <c r="D155" s="96"/>
      <c r="E155" s="96"/>
      <c r="F155" s="98"/>
      <c r="G155" s="96" t="s">
        <v>34</v>
      </c>
      <c r="H155" s="99"/>
      <c r="I155" s="96"/>
    </row>
    <row r="156" spans="1:9" ht="15" thickBot="1" x14ac:dyDescent="0.4">
      <c r="A156" s="301"/>
      <c r="B156" s="299"/>
      <c r="C156" s="105">
        <v>830</v>
      </c>
      <c r="D156" s="105">
        <v>170</v>
      </c>
      <c r="E156" s="96"/>
      <c r="F156" s="98"/>
      <c r="G156" s="96" t="s">
        <v>100</v>
      </c>
      <c r="H156" s="99"/>
      <c r="I156" s="96"/>
    </row>
    <row r="157" spans="1:9" ht="15" thickBot="1" x14ac:dyDescent="0.4">
      <c r="A157" s="301"/>
      <c r="B157" s="299"/>
      <c r="C157" s="105">
        <v>450</v>
      </c>
      <c r="D157" s="96"/>
      <c r="E157" s="96"/>
      <c r="F157" s="98"/>
      <c r="G157" s="96" t="s">
        <v>588</v>
      </c>
      <c r="H157" s="99"/>
      <c r="I157" s="96"/>
    </row>
    <row r="158" spans="1:9" ht="15" thickBot="1" x14ac:dyDescent="0.4">
      <c r="A158" s="302"/>
      <c r="B158" s="300"/>
      <c r="C158" s="106">
        <f>SUM(C152:C157)</f>
        <v>1680</v>
      </c>
      <c r="D158" s="104">
        <f t="shared" ref="D158:E158" si="26">SUM(D152:D156)</f>
        <v>1540</v>
      </c>
      <c r="E158" s="104">
        <f t="shared" si="26"/>
        <v>0</v>
      </c>
      <c r="F158" s="102"/>
      <c r="G158" s="101" t="s">
        <v>38</v>
      </c>
      <c r="H158" s="103"/>
      <c r="I158" s="104"/>
    </row>
    <row r="159" spans="1:9" ht="15" thickBot="1" x14ac:dyDescent="0.4">
      <c r="A159" s="301"/>
      <c r="B159" s="299" t="s">
        <v>611</v>
      </c>
      <c r="C159" s="96">
        <v>24.6</v>
      </c>
      <c r="D159" s="96">
        <v>117.6</v>
      </c>
      <c r="E159" s="96"/>
      <c r="F159" s="98"/>
      <c r="G159" s="96" t="s">
        <v>33</v>
      </c>
      <c r="H159" s="97">
        <v>288724610</v>
      </c>
      <c r="I159" s="96">
        <v>0</v>
      </c>
    </row>
    <row r="160" spans="1:9" ht="15" customHeight="1" thickBot="1" x14ac:dyDescent="0.4">
      <c r="A160" s="301"/>
      <c r="B160" s="299"/>
      <c r="C160" s="96">
        <v>203.8</v>
      </c>
      <c r="D160" s="96"/>
      <c r="E160" s="96"/>
      <c r="F160" s="98"/>
      <c r="G160" s="96" t="s">
        <v>36</v>
      </c>
      <c r="H160" s="99"/>
      <c r="I160" s="96"/>
    </row>
    <row r="161" spans="1:10" ht="15" thickBot="1" x14ac:dyDescent="0.4">
      <c r="A161" s="301"/>
      <c r="B161" s="299"/>
      <c r="C161" s="96"/>
      <c r="D161" s="96"/>
      <c r="E161" s="96"/>
      <c r="F161" s="98"/>
      <c r="G161" s="96" t="s">
        <v>99</v>
      </c>
      <c r="H161" s="99"/>
      <c r="I161" s="269"/>
      <c r="J161" s="268"/>
    </row>
    <row r="162" spans="1:10" ht="15" thickBot="1" x14ac:dyDescent="0.4">
      <c r="A162" s="301"/>
      <c r="B162" s="299"/>
      <c r="C162" s="238">
        <v>3.6</v>
      </c>
      <c r="D162" s="96">
        <v>226.9</v>
      </c>
      <c r="E162" s="96"/>
      <c r="F162" s="98"/>
      <c r="G162" s="96" t="s">
        <v>34</v>
      </c>
      <c r="H162" s="99"/>
      <c r="I162" s="269"/>
      <c r="J162" s="268"/>
    </row>
    <row r="163" spans="1:10" ht="15" thickBot="1" x14ac:dyDescent="0.4">
      <c r="A163" s="301"/>
      <c r="B163" s="299"/>
      <c r="C163" s="96"/>
      <c r="D163" s="96"/>
      <c r="E163" s="96"/>
      <c r="F163" s="98"/>
      <c r="G163" s="96" t="s">
        <v>100</v>
      </c>
      <c r="H163" s="99"/>
      <c r="I163" s="96"/>
    </row>
    <row r="164" spans="1:10" ht="15" thickBot="1" x14ac:dyDescent="0.4">
      <c r="A164" s="302"/>
      <c r="B164" s="300"/>
      <c r="C164" s="104">
        <f>SUM(C159:C163)</f>
        <v>232</v>
      </c>
      <c r="D164" s="104">
        <f t="shared" ref="D164:E164" si="27">SUM(D159:D163)</f>
        <v>344.5</v>
      </c>
      <c r="E164" s="104">
        <f t="shared" si="27"/>
        <v>0</v>
      </c>
      <c r="F164" s="102"/>
      <c r="G164" s="101" t="s">
        <v>38</v>
      </c>
      <c r="H164" s="103"/>
      <c r="I164" s="104"/>
    </row>
    <row r="165" spans="1:10" ht="15" thickBot="1" x14ac:dyDescent="0.4">
      <c r="A165" s="301"/>
      <c r="B165" s="299" t="s">
        <v>612</v>
      </c>
      <c r="C165" s="96">
        <v>7.9</v>
      </c>
      <c r="D165" s="105">
        <v>30</v>
      </c>
      <c r="E165" s="96"/>
      <c r="F165" s="53"/>
      <c r="G165" s="96" t="s">
        <v>33</v>
      </c>
      <c r="H165" s="97">
        <v>288724610</v>
      </c>
      <c r="I165" s="96"/>
    </row>
    <row r="166" spans="1:10" ht="15" customHeight="1" thickBot="1" x14ac:dyDescent="0.4">
      <c r="A166" s="301"/>
      <c r="B166" s="299"/>
      <c r="C166" s="96">
        <v>87.2</v>
      </c>
      <c r="D166" s="96"/>
      <c r="E166" s="96"/>
      <c r="F166" s="98"/>
      <c r="G166" s="96" t="s">
        <v>36</v>
      </c>
      <c r="H166" s="99"/>
      <c r="I166" s="96"/>
    </row>
    <row r="167" spans="1:10" ht="15" thickBot="1" x14ac:dyDescent="0.4">
      <c r="A167" s="301"/>
      <c r="B167" s="299"/>
      <c r="C167" s="96"/>
      <c r="D167" s="96"/>
      <c r="E167" s="96"/>
      <c r="F167" s="98"/>
      <c r="G167" s="96" t="s">
        <v>99</v>
      </c>
      <c r="H167" s="99"/>
      <c r="I167" s="96"/>
    </row>
    <row r="168" spans="1:10" ht="15" thickBot="1" x14ac:dyDescent="0.4">
      <c r="A168" s="301"/>
      <c r="B168" s="299"/>
      <c r="C168" s="96"/>
      <c r="D168" s="96">
        <v>76.099999999999994</v>
      </c>
      <c r="E168" s="96">
        <v>23.9</v>
      </c>
      <c r="F168" s="98"/>
      <c r="G168" s="96" t="s">
        <v>34</v>
      </c>
      <c r="H168" s="99"/>
      <c r="I168" s="96"/>
    </row>
    <row r="169" spans="1:10" ht="15" thickBot="1" x14ac:dyDescent="0.4">
      <c r="A169" s="301"/>
      <c r="B169" s="299"/>
      <c r="C169" s="96"/>
      <c r="D169" s="96"/>
      <c r="E169" s="96"/>
      <c r="F169" s="98"/>
      <c r="G169" s="96" t="s">
        <v>100</v>
      </c>
      <c r="H169" s="99"/>
      <c r="I169" s="96"/>
    </row>
    <row r="170" spans="1:10" ht="15" thickBot="1" x14ac:dyDescent="0.4">
      <c r="A170" s="302"/>
      <c r="B170" s="300"/>
      <c r="C170" s="104">
        <f>SUM(C165:C169)</f>
        <v>95.100000000000009</v>
      </c>
      <c r="D170" s="104">
        <f t="shared" ref="D170:E170" si="28">SUM(D165:D169)</f>
        <v>106.1</v>
      </c>
      <c r="E170" s="104">
        <f t="shared" si="28"/>
        <v>23.9</v>
      </c>
      <c r="F170" s="102"/>
      <c r="G170" s="101" t="s">
        <v>38</v>
      </c>
      <c r="H170" s="103"/>
      <c r="I170" s="104"/>
    </row>
    <row r="171" spans="1:10" ht="20.399999999999999" customHeight="1" thickBot="1" x14ac:dyDescent="0.4">
      <c r="A171" s="100"/>
      <c r="B171" s="107" t="s">
        <v>123</v>
      </c>
      <c r="C171" s="108"/>
      <c r="D171" s="108"/>
      <c r="E171" s="108"/>
      <c r="F171" s="108"/>
      <c r="G171" s="95"/>
      <c r="H171" s="97"/>
      <c r="I171" s="97"/>
    </row>
    <row r="172" spans="1:10" ht="27" customHeight="1" thickBot="1" x14ac:dyDescent="0.4">
      <c r="A172" s="86" t="s">
        <v>124</v>
      </c>
      <c r="B172" s="87" t="s">
        <v>128</v>
      </c>
      <c r="C172" s="88"/>
      <c r="D172" s="88"/>
      <c r="E172" s="88"/>
      <c r="F172" s="89" t="s">
        <v>127</v>
      </c>
      <c r="G172" s="87"/>
      <c r="H172" s="88"/>
      <c r="I172" s="88"/>
    </row>
    <row r="173" spans="1:10" ht="26.5" thickBot="1" x14ac:dyDescent="0.4">
      <c r="A173" s="90" t="s">
        <v>125</v>
      </c>
      <c r="B173" s="91" t="s">
        <v>130</v>
      </c>
      <c r="C173" s="92"/>
      <c r="D173" s="92"/>
      <c r="E173" s="92"/>
      <c r="F173" s="93" t="s">
        <v>129</v>
      </c>
      <c r="G173" s="91"/>
      <c r="H173" s="92"/>
      <c r="I173" s="92"/>
    </row>
    <row r="174" spans="1:10" ht="15" customHeight="1" thickBot="1" x14ac:dyDescent="0.4">
      <c r="A174" s="301" t="s">
        <v>126</v>
      </c>
      <c r="B174" s="305" t="s">
        <v>132</v>
      </c>
      <c r="C174" s="95">
        <f t="shared" ref="C174:E179" si="29">C181*1</f>
        <v>500</v>
      </c>
      <c r="D174" s="95">
        <f t="shared" si="29"/>
        <v>0</v>
      </c>
      <c r="E174" s="95">
        <f t="shared" si="29"/>
        <v>0</v>
      </c>
      <c r="F174" s="53" t="s">
        <v>131</v>
      </c>
      <c r="G174" s="96" t="s">
        <v>33</v>
      </c>
      <c r="H174" s="97">
        <v>288724610</v>
      </c>
      <c r="I174" s="96">
        <v>0</v>
      </c>
    </row>
    <row r="175" spans="1:10" ht="15" thickBot="1" x14ac:dyDescent="0.4">
      <c r="A175" s="301"/>
      <c r="B175" s="306"/>
      <c r="C175" s="95">
        <f t="shared" si="29"/>
        <v>3645.2</v>
      </c>
      <c r="D175" s="95">
        <f t="shared" si="29"/>
        <v>0</v>
      </c>
      <c r="E175" s="95">
        <f t="shared" si="29"/>
        <v>0</v>
      </c>
      <c r="F175" s="98"/>
      <c r="G175" s="96" t="s">
        <v>36</v>
      </c>
      <c r="H175" s="99"/>
      <c r="I175" s="96"/>
    </row>
    <row r="176" spans="1:10" ht="15" thickBot="1" x14ac:dyDescent="0.4">
      <c r="A176" s="301"/>
      <c r="B176" s="306"/>
      <c r="C176" s="95">
        <f t="shared" si="29"/>
        <v>0</v>
      </c>
      <c r="D176" s="95">
        <f t="shared" si="29"/>
        <v>0</v>
      </c>
      <c r="E176" s="95">
        <f t="shared" si="29"/>
        <v>0</v>
      </c>
      <c r="F176" s="98"/>
      <c r="G176" s="96" t="s">
        <v>99</v>
      </c>
      <c r="H176" s="99"/>
      <c r="I176" s="96"/>
    </row>
    <row r="177" spans="1:11" ht="12" customHeight="1" thickBot="1" x14ac:dyDescent="0.4">
      <c r="A177" s="301"/>
      <c r="B177" s="306"/>
      <c r="C177" s="95">
        <f t="shared" si="29"/>
        <v>0</v>
      </c>
      <c r="D177" s="95">
        <f t="shared" si="29"/>
        <v>0</v>
      </c>
      <c r="E177" s="95">
        <f t="shared" si="29"/>
        <v>0</v>
      </c>
      <c r="F177" s="98"/>
      <c r="G177" s="96" t="s">
        <v>34</v>
      </c>
      <c r="H177" s="99"/>
      <c r="I177" s="96"/>
    </row>
    <row r="178" spans="1:11" ht="15" customHeight="1" thickBot="1" x14ac:dyDescent="0.4">
      <c r="A178" s="301"/>
      <c r="B178" s="306"/>
      <c r="C178" s="95">
        <f t="shared" si="29"/>
        <v>0</v>
      </c>
      <c r="D178" s="95">
        <f t="shared" si="29"/>
        <v>0</v>
      </c>
      <c r="E178" s="95">
        <f t="shared" si="29"/>
        <v>0</v>
      </c>
      <c r="F178" s="98"/>
      <c r="G178" s="96" t="s">
        <v>100</v>
      </c>
      <c r="H178" s="99"/>
      <c r="I178" s="96"/>
    </row>
    <row r="179" spans="1:11" ht="15" customHeight="1" thickBot="1" x14ac:dyDescent="0.4">
      <c r="A179" s="301"/>
      <c r="B179" s="306"/>
      <c r="C179" s="95">
        <f t="shared" si="29"/>
        <v>0</v>
      </c>
      <c r="D179" s="95">
        <f t="shared" si="29"/>
        <v>0</v>
      </c>
      <c r="E179" s="95">
        <f t="shared" si="29"/>
        <v>0</v>
      </c>
      <c r="F179" s="98"/>
      <c r="G179" s="96" t="s">
        <v>661</v>
      </c>
      <c r="H179" s="99"/>
      <c r="I179" s="96"/>
    </row>
    <row r="180" spans="1:11" ht="15" thickBot="1" x14ac:dyDescent="0.4">
      <c r="A180" s="302"/>
      <c r="B180" s="307"/>
      <c r="C180" s="101">
        <f>SUM(C174:C179)</f>
        <v>4145.2</v>
      </c>
      <c r="D180" s="101">
        <f t="shared" ref="D180:E180" si="30">SUM(D174:D179)</f>
        <v>0</v>
      </c>
      <c r="E180" s="101">
        <f t="shared" si="30"/>
        <v>0</v>
      </c>
      <c r="F180" s="102"/>
      <c r="G180" s="101" t="s">
        <v>38</v>
      </c>
      <c r="H180" s="103"/>
      <c r="I180" s="104"/>
    </row>
    <row r="181" spans="1:11" ht="15" customHeight="1" thickBot="1" x14ac:dyDescent="0.4">
      <c r="A181" s="301"/>
      <c r="B181" s="298" t="s">
        <v>613</v>
      </c>
      <c r="C181" s="105">
        <v>500</v>
      </c>
      <c r="D181" s="96">
        <v>0</v>
      </c>
      <c r="E181" s="96">
        <v>0</v>
      </c>
      <c r="F181" s="53"/>
      <c r="G181" s="96" t="s">
        <v>33</v>
      </c>
      <c r="H181" s="97">
        <v>248209780</v>
      </c>
      <c r="I181" s="96"/>
      <c r="J181" s="129"/>
      <c r="K181" s="129"/>
    </row>
    <row r="182" spans="1:11" ht="15" thickBot="1" x14ac:dyDescent="0.4">
      <c r="A182" s="301"/>
      <c r="B182" s="299"/>
      <c r="C182" s="96">
        <v>3645.2</v>
      </c>
      <c r="D182" s="96">
        <v>0</v>
      </c>
      <c r="E182" s="96">
        <v>0</v>
      </c>
      <c r="F182" s="98"/>
      <c r="G182" s="96" t="s">
        <v>36</v>
      </c>
      <c r="H182" s="99"/>
      <c r="I182" s="96"/>
      <c r="J182" s="200"/>
      <c r="K182" s="129"/>
    </row>
    <row r="183" spans="1:11" ht="15" thickBot="1" x14ac:dyDescent="0.4">
      <c r="A183" s="301"/>
      <c r="B183" s="299"/>
      <c r="C183" s="96"/>
      <c r="D183" s="96"/>
      <c r="E183" s="96"/>
      <c r="F183" s="98"/>
      <c r="G183" s="96" t="s">
        <v>99</v>
      </c>
      <c r="H183" s="99"/>
      <c r="I183" s="96"/>
      <c r="J183" s="129"/>
      <c r="K183" s="129"/>
    </row>
    <row r="184" spans="1:11" ht="15" thickBot="1" x14ac:dyDescent="0.4">
      <c r="A184" s="301"/>
      <c r="B184" s="299"/>
      <c r="C184" s="96"/>
      <c r="D184" s="96"/>
      <c r="E184" s="96"/>
      <c r="F184" s="98"/>
      <c r="G184" s="96" t="s">
        <v>34</v>
      </c>
      <c r="H184" s="99"/>
      <c r="I184" s="96"/>
      <c r="J184" s="129"/>
      <c r="K184" s="129"/>
    </row>
    <row r="185" spans="1:11" ht="15" customHeight="1" thickBot="1" x14ac:dyDescent="0.4">
      <c r="A185" s="301"/>
      <c r="B185" s="299"/>
      <c r="C185" s="96"/>
      <c r="D185" s="96"/>
      <c r="E185" s="96"/>
      <c r="F185" s="98"/>
      <c r="G185" s="96" t="s">
        <v>100</v>
      </c>
      <c r="H185" s="99"/>
      <c r="I185" s="96"/>
      <c r="J185" s="129"/>
      <c r="K185" s="129"/>
    </row>
    <row r="186" spans="1:11" ht="15" thickBot="1" x14ac:dyDescent="0.4">
      <c r="A186" s="301"/>
      <c r="B186" s="299"/>
      <c r="C186" s="205">
        <v>0</v>
      </c>
      <c r="D186" s="96"/>
      <c r="E186" s="96"/>
      <c r="F186" s="98"/>
      <c r="G186" s="96" t="s">
        <v>661</v>
      </c>
      <c r="H186" s="99"/>
      <c r="I186" s="96"/>
      <c r="J186" s="129"/>
      <c r="K186" s="129"/>
    </row>
    <row r="187" spans="1:11" ht="15" thickBot="1" x14ac:dyDescent="0.4">
      <c r="A187" s="302"/>
      <c r="B187" s="300"/>
      <c r="C187" s="106">
        <f>SUM(C181:C186)</f>
        <v>4145.2</v>
      </c>
      <c r="D187" s="106">
        <f t="shared" ref="D187:E187" si="31">SUM(D181:D186)</f>
        <v>0</v>
      </c>
      <c r="E187" s="106">
        <f t="shared" si="31"/>
        <v>0</v>
      </c>
      <c r="F187" s="102"/>
      <c r="G187" s="101" t="s">
        <v>38</v>
      </c>
      <c r="H187" s="103"/>
      <c r="I187" s="104"/>
      <c r="J187" s="129"/>
      <c r="K187" s="129"/>
    </row>
    <row r="188" spans="1:11" ht="15" customHeight="1" thickBot="1" x14ac:dyDescent="0.4">
      <c r="A188" s="304" t="s">
        <v>133</v>
      </c>
      <c r="B188" s="356" t="s">
        <v>135</v>
      </c>
      <c r="C188" s="140">
        <f>C195+C201+C207+C214</f>
        <v>48.1</v>
      </c>
      <c r="D188" s="140">
        <f t="shared" ref="D188:E192" si="32">D195+D201+D207+D214</f>
        <v>0</v>
      </c>
      <c r="E188" s="140">
        <f t="shared" si="32"/>
        <v>0</v>
      </c>
      <c r="F188" s="136" t="s">
        <v>134</v>
      </c>
      <c r="G188" s="65" t="s">
        <v>33</v>
      </c>
      <c r="H188" s="137">
        <v>288724610</v>
      </c>
      <c r="I188" s="65">
        <v>0</v>
      </c>
      <c r="J188" s="129"/>
      <c r="K188" s="129"/>
    </row>
    <row r="189" spans="1:11" ht="15" thickBot="1" x14ac:dyDescent="0.4">
      <c r="A189" s="301"/>
      <c r="B189" s="357"/>
      <c r="C189" s="140">
        <f>C196+C202+C208+C215+C221+C233+C239+C245+C227</f>
        <v>23.6</v>
      </c>
      <c r="D189" s="140">
        <f t="shared" si="32"/>
        <v>0</v>
      </c>
      <c r="E189" s="140">
        <f t="shared" si="32"/>
        <v>0</v>
      </c>
      <c r="F189" s="98"/>
      <c r="G189" s="96" t="s">
        <v>36</v>
      </c>
      <c r="H189" s="99"/>
      <c r="I189" s="96"/>
      <c r="J189" s="129"/>
      <c r="K189" s="129"/>
    </row>
    <row r="190" spans="1:11" ht="15" thickBot="1" x14ac:dyDescent="0.4">
      <c r="A190" s="301"/>
      <c r="B190" s="357"/>
      <c r="C190" s="140">
        <f>C197+C203+C209+C216</f>
        <v>0</v>
      </c>
      <c r="D190" s="140">
        <f t="shared" si="32"/>
        <v>0</v>
      </c>
      <c r="E190" s="140">
        <f t="shared" si="32"/>
        <v>0</v>
      </c>
      <c r="F190" s="98"/>
      <c r="G190" s="96" t="s">
        <v>99</v>
      </c>
      <c r="H190" s="99"/>
      <c r="I190" s="96"/>
      <c r="J190" s="129"/>
      <c r="K190" s="129"/>
    </row>
    <row r="191" spans="1:11" ht="24.65" customHeight="1" thickBot="1" x14ac:dyDescent="0.4">
      <c r="A191" s="301"/>
      <c r="B191" s="357"/>
      <c r="C191" s="240">
        <f>C198+C204+C210+C217+C223</f>
        <v>155.5</v>
      </c>
      <c r="D191" s="140">
        <f t="shared" si="32"/>
        <v>0</v>
      </c>
      <c r="E191" s="140">
        <f t="shared" si="32"/>
        <v>0</v>
      </c>
      <c r="F191" s="98"/>
      <c r="G191" s="96" t="s">
        <v>34</v>
      </c>
      <c r="H191" s="99"/>
      <c r="I191" s="96"/>
      <c r="J191" s="129"/>
      <c r="K191" s="129"/>
    </row>
    <row r="192" spans="1:11" ht="15" thickBot="1" x14ac:dyDescent="0.4">
      <c r="A192" s="301"/>
      <c r="B192" s="357"/>
      <c r="C192" s="140">
        <f>C199+C205+C211+C218</f>
        <v>0</v>
      </c>
      <c r="D192" s="140">
        <f t="shared" si="32"/>
        <v>0</v>
      </c>
      <c r="E192" s="140">
        <f t="shared" si="32"/>
        <v>0</v>
      </c>
      <c r="F192" s="98"/>
      <c r="G192" s="96" t="s">
        <v>100</v>
      </c>
      <c r="H192" s="99"/>
      <c r="I192" s="96"/>
      <c r="J192" s="129"/>
      <c r="K192" s="129"/>
    </row>
    <row r="193" spans="1:11" ht="15" thickBot="1" x14ac:dyDescent="0.4">
      <c r="A193" s="301"/>
      <c r="B193" s="357"/>
      <c r="C193" s="224">
        <f>C212*1</f>
        <v>0</v>
      </c>
      <c r="D193" s="140">
        <f t="shared" ref="D193:E193" si="33">D212*1</f>
        <v>0</v>
      </c>
      <c r="E193" s="140">
        <f t="shared" si="33"/>
        <v>0</v>
      </c>
      <c r="F193" s="98"/>
      <c r="G193" s="96" t="s">
        <v>661</v>
      </c>
      <c r="H193" s="99"/>
      <c r="I193" s="96"/>
      <c r="J193" s="129"/>
      <c r="K193" s="129"/>
    </row>
    <row r="194" spans="1:11" ht="15" thickBot="1" x14ac:dyDescent="0.4">
      <c r="A194" s="302"/>
      <c r="B194" s="358"/>
      <c r="C194" s="226">
        <f>SUM(C188:C193)</f>
        <v>227.2</v>
      </c>
      <c r="D194" s="226">
        <f t="shared" ref="D194:E194" si="34">SUM(D188:D193)</f>
        <v>0</v>
      </c>
      <c r="E194" s="226">
        <f t="shared" si="34"/>
        <v>0</v>
      </c>
      <c r="F194" s="102"/>
      <c r="G194" s="101" t="s">
        <v>38</v>
      </c>
      <c r="H194" s="103"/>
      <c r="I194" s="104"/>
      <c r="J194" s="129"/>
      <c r="K194" s="129"/>
    </row>
    <row r="195" spans="1:11" ht="15" customHeight="1" thickBot="1" x14ac:dyDescent="0.4">
      <c r="A195" s="304"/>
      <c r="B195" s="298" t="s">
        <v>517</v>
      </c>
      <c r="C195" s="96">
        <v>0</v>
      </c>
      <c r="D195" s="96"/>
      <c r="E195" s="96"/>
      <c r="F195" s="98"/>
      <c r="G195" s="96" t="s">
        <v>33</v>
      </c>
      <c r="H195" s="97">
        <v>288724610</v>
      </c>
      <c r="I195" s="96">
        <v>0</v>
      </c>
      <c r="J195" s="129"/>
      <c r="K195" s="129"/>
    </row>
    <row r="196" spans="1:11" ht="15" thickBot="1" x14ac:dyDescent="0.4">
      <c r="A196" s="301"/>
      <c r="B196" s="299"/>
      <c r="C196" s="96"/>
      <c r="D196" s="96"/>
      <c r="E196" s="96"/>
      <c r="F196" s="98"/>
      <c r="G196" s="96" t="s">
        <v>36</v>
      </c>
      <c r="H196" s="99"/>
      <c r="I196" s="96"/>
      <c r="J196" s="129"/>
      <c r="K196" s="129"/>
    </row>
    <row r="197" spans="1:11" ht="15" thickBot="1" x14ac:dyDescent="0.4">
      <c r="A197" s="301"/>
      <c r="B197" s="299"/>
      <c r="C197" s="96"/>
      <c r="D197" s="96"/>
      <c r="E197" s="96"/>
      <c r="F197" s="98"/>
      <c r="G197" s="96" t="s">
        <v>99</v>
      </c>
      <c r="H197" s="99"/>
      <c r="I197" s="96"/>
      <c r="J197" s="129"/>
      <c r="K197" s="129"/>
    </row>
    <row r="198" spans="1:11" ht="15" customHeight="1" thickBot="1" x14ac:dyDescent="0.4">
      <c r="A198" s="301"/>
      <c r="B198" s="299"/>
      <c r="C198" s="96">
        <v>31.7</v>
      </c>
      <c r="D198" s="96">
        <v>0</v>
      </c>
      <c r="E198" s="96">
        <v>0</v>
      </c>
      <c r="F198" s="53"/>
      <c r="G198" s="96" t="s">
        <v>34</v>
      </c>
      <c r="H198" s="99"/>
      <c r="I198" s="96"/>
      <c r="J198" s="129"/>
      <c r="K198" s="129"/>
    </row>
    <row r="199" spans="1:11" ht="15" thickBot="1" x14ac:dyDescent="0.4">
      <c r="A199" s="301"/>
      <c r="B199" s="299"/>
      <c r="C199" s="96"/>
      <c r="D199" s="96"/>
      <c r="E199" s="96"/>
      <c r="F199" s="98"/>
      <c r="G199" s="96" t="s">
        <v>100</v>
      </c>
      <c r="H199" s="99"/>
      <c r="I199" s="96"/>
      <c r="J199" s="129"/>
      <c r="K199" s="129"/>
    </row>
    <row r="200" spans="1:11" ht="15" thickBot="1" x14ac:dyDescent="0.4">
      <c r="A200" s="302"/>
      <c r="B200" s="300"/>
      <c r="C200" s="104">
        <f>SUM(C195:C199)</f>
        <v>31.7</v>
      </c>
      <c r="D200" s="104">
        <f t="shared" ref="D200:E200" si="35">SUM(D195:D199)</f>
        <v>0</v>
      </c>
      <c r="E200" s="104">
        <f t="shared" si="35"/>
        <v>0</v>
      </c>
      <c r="F200" s="102"/>
      <c r="G200" s="101" t="s">
        <v>38</v>
      </c>
      <c r="H200" s="103"/>
      <c r="I200" s="104"/>
    </row>
    <row r="201" spans="1:11" ht="15" customHeight="1" thickBot="1" x14ac:dyDescent="0.4">
      <c r="A201" s="301"/>
      <c r="B201" s="298" t="s">
        <v>614</v>
      </c>
      <c r="C201" s="96">
        <v>0</v>
      </c>
      <c r="D201" s="96"/>
      <c r="E201" s="96"/>
      <c r="F201" s="53"/>
      <c r="G201" s="96" t="s">
        <v>33</v>
      </c>
      <c r="H201" s="97"/>
      <c r="I201" s="96"/>
    </row>
    <row r="202" spans="1:11" ht="15" thickBot="1" x14ac:dyDescent="0.4">
      <c r="A202" s="301"/>
      <c r="B202" s="299"/>
      <c r="C202" s="96"/>
      <c r="D202" s="96"/>
      <c r="E202" s="96"/>
      <c r="F202" s="98"/>
      <c r="G202" s="96" t="s">
        <v>36</v>
      </c>
      <c r="H202" s="99"/>
      <c r="I202" s="96"/>
    </row>
    <row r="203" spans="1:11" ht="15" thickBot="1" x14ac:dyDescent="0.4">
      <c r="A203" s="301"/>
      <c r="B203" s="299"/>
      <c r="C203" s="96"/>
      <c r="D203" s="96"/>
      <c r="E203" s="96"/>
      <c r="F203" s="98"/>
      <c r="G203" s="96" t="s">
        <v>99</v>
      </c>
      <c r="H203" s="99"/>
      <c r="I203" s="96"/>
    </row>
    <row r="204" spans="1:11" ht="15" thickBot="1" x14ac:dyDescent="0.4">
      <c r="A204" s="301"/>
      <c r="B204" s="299"/>
      <c r="C204" s="96">
        <v>3.3</v>
      </c>
      <c r="D204" s="96"/>
      <c r="E204" s="96"/>
      <c r="F204" s="98"/>
      <c r="G204" s="96" t="s">
        <v>34</v>
      </c>
      <c r="H204" s="99"/>
      <c r="I204" s="96"/>
      <c r="J204" s="149"/>
    </row>
    <row r="205" spans="1:11" ht="15" thickBot="1" x14ac:dyDescent="0.4">
      <c r="A205" s="301"/>
      <c r="B205" s="299"/>
      <c r="C205" s="96"/>
      <c r="D205" s="96"/>
      <c r="E205" s="96"/>
      <c r="F205" s="98"/>
      <c r="G205" s="96" t="s">
        <v>100</v>
      </c>
      <c r="H205" s="99"/>
      <c r="I205" s="96"/>
    </row>
    <row r="206" spans="1:11" ht="15" thickBot="1" x14ac:dyDescent="0.4">
      <c r="A206" s="302"/>
      <c r="B206" s="300"/>
      <c r="C206" s="104">
        <f>SUM(C201:C205)</f>
        <v>3.3</v>
      </c>
      <c r="D206" s="104">
        <f>SUM(D201:D205)</f>
        <v>0</v>
      </c>
      <c r="E206" s="104">
        <f>SUM(E201:E205)</f>
        <v>0</v>
      </c>
      <c r="F206" s="102"/>
      <c r="G206" s="101" t="s">
        <v>38</v>
      </c>
      <c r="H206" s="103"/>
      <c r="I206" s="104"/>
    </row>
    <row r="207" spans="1:11" ht="24.65" customHeight="1" thickBot="1" x14ac:dyDescent="0.4">
      <c r="A207" s="301"/>
      <c r="B207" s="298" t="s">
        <v>634</v>
      </c>
      <c r="C207" s="96">
        <v>48.1</v>
      </c>
      <c r="D207" s="96"/>
      <c r="E207" s="96"/>
      <c r="F207" s="53"/>
      <c r="G207" s="96" t="s">
        <v>33</v>
      </c>
      <c r="H207" s="97" t="s">
        <v>638</v>
      </c>
      <c r="I207" s="96"/>
      <c r="J207" s="150"/>
    </row>
    <row r="208" spans="1:11" ht="15" thickBot="1" x14ac:dyDescent="0.4">
      <c r="A208" s="301"/>
      <c r="B208" s="299"/>
      <c r="C208" s="96">
        <v>23.4</v>
      </c>
      <c r="D208" s="96"/>
      <c r="E208" s="96"/>
      <c r="F208" s="98"/>
      <c r="G208" s="96" t="s">
        <v>36</v>
      </c>
      <c r="H208" s="99"/>
      <c r="I208" s="96"/>
      <c r="J208" s="151"/>
    </row>
    <row r="209" spans="1:11" ht="15" thickBot="1" x14ac:dyDescent="0.4">
      <c r="A209" s="301"/>
      <c r="B209" s="299"/>
      <c r="C209" s="96"/>
      <c r="D209" s="96"/>
      <c r="E209" s="96"/>
      <c r="F209" s="98"/>
      <c r="G209" s="96" t="s">
        <v>99</v>
      </c>
      <c r="H209" s="99"/>
      <c r="I209" s="96"/>
      <c r="J209" s="151"/>
    </row>
    <row r="210" spans="1:11" ht="15" thickBot="1" x14ac:dyDescent="0.4">
      <c r="A210" s="301"/>
      <c r="B210" s="299"/>
      <c r="C210" s="180">
        <v>116</v>
      </c>
      <c r="D210" s="96"/>
      <c r="E210" s="96"/>
      <c r="F210" s="98"/>
      <c r="G210" s="96" t="s">
        <v>34</v>
      </c>
      <c r="H210" s="97"/>
      <c r="I210" s="96"/>
      <c r="J210" s="218"/>
    </row>
    <row r="211" spans="1:11" ht="15" thickBot="1" x14ac:dyDescent="0.4">
      <c r="A211" s="301"/>
      <c r="B211" s="299"/>
      <c r="C211" s="96"/>
      <c r="D211" s="96"/>
      <c r="E211" s="96"/>
      <c r="F211" s="98"/>
      <c r="G211" s="96" t="s">
        <v>100</v>
      </c>
      <c r="H211" s="99"/>
      <c r="I211" s="96"/>
      <c r="J211" s="150"/>
    </row>
    <row r="212" spans="1:11" ht="15" customHeight="1" thickBot="1" x14ac:dyDescent="0.4">
      <c r="A212" s="301"/>
      <c r="B212" s="299"/>
      <c r="C212" s="205">
        <v>0</v>
      </c>
      <c r="D212" s="96"/>
      <c r="E212" s="96"/>
      <c r="F212" s="98"/>
      <c r="G212" s="96" t="s">
        <v>661</v>
      </c>
      <c r="H212" s="99"/>
      <c r="I212" s="96"/>
      <c r="J212" s="150"/>
    </row>
    <row r="213" spans="1:11" ht="15" thickBot="1" x14ac:dyDescent="0.4">
      <c r="A213" s="302"/>
      <c r="B213" s="300"/>
      <c r="C213" s="104">
        <f>SUM(C207:C212)</f>
        <v>187.5</v>
      </c>
      <c r="D213" s="104">
        <f t="shared" ref="D213:E213" si="36">SUM(D207:D212)</f>
        <v>0</v>
      </c>
      <c r="E213" s="104">
        <f t="shared" si="36"/>
        <v>0</v>
      </c>
      <c r="F213" s="102"/>
      <c r="G213" s="101" t="s">
        <v>38</v>
      </c>
      <c r="H213" s="103"/>
      <c r="I213" s="104"/>
    </row>
    <row r="214" spans="1:11" ht="23.5" thickBot="1" x14ac:dyDescent="0.4">
      <c r="A214" s="304"/>
      <c r="B214" s="298" t="s">
        <v>647</v>
      </c>
      <c r="C214" s="96"/>
      <c r="D214" s="96"/>
      <c r="E214" s="96"/>
      <c r="F214" s="98"/>
      <c r="G214" s="96" t="s">
        <v>33</v>
      </c>
      <c r="H214" s="97" t="s">
        <v>665</v>
      </c>
      <c r="I214" s="96"/>
    </row>
    <row r="215" spans="1:11" ht="15" thickBot="1" x14ac:dyDescent="0.4">
      <c r="A215" s="301"/>
      <c r="B215" s="299"/>
      <c r="C215" s="96"/>
      <c r="D215" s="96"/>
      <c r="E215" s="96"/>
      <c r="F215" s="98"/>
      <c r="G215" s="96" t="s">
        <v>36</v>
      </c>
      <c r="H215" s="99"/>
      <c r="I215" s="96"/>
    </row>
    <row r="216" spans="1:11" ht="15" thickBot="1" x14ac:dyDescent="0.4">
      <c r="A216" s="301"/>
      <c r="B216" s="299"/>
      <c r="C216" s="96"/>
      <c r="D216" s="96"/>
      <c r="E216" s="96"/>
      <c r="F216" s="98"/>
      <c r="G216" s="96" t="s">
        <v>99</v>
      </c>
      <c r="H216" s="99"/>
      <c r="I216" s="96"/>
    </row>
    <row r="217" spans="1:11" ht="15" thickBot="1" x14ac:dyDescent="0.4">
      <c r="A217" s="301"/>
      <c r="B217" s="299"/>
      <c r="C217" s="96"/>
      <c r="D217" s="96"/>
      <c r="E217" s="96"/>
      <c r="F217" s="53"/>
      <c r="G217" s="96" t="s">
        <v>34</v>
      </c>
      <c r="H217" s="99"/>
      <c r="I217" s="96"/>
    </row>
    <row r="218" spans="1:11" ht="15" thickBot="1" x14ac:dyDescent="0.4">
      <c r="A218" s="301"/>
      <c r="B218" s="299"/>
      <c r="C218" s="96"/>
      <c r="D218" s="96"/>
      <c r="E218" s="96"/>
      <c r="F218" s="98"/>
      <c r="G218" s="96" t="s">
        <v>100</v>
      </c>
      <c r="H218" s="99"/>
      <c r="I218" s="96"/>
    </row>
    <row r="219" spans="1:11" ht="15" thickBot="1" x14ac:dyDescent="0.4">
      <c r="A219" s="302"/>
      <c r="B219" s="300"/>
      <c r="C219" s="104">
        <f>SUM(C214:C218)</f>
        <v>0</v>
      </c>
      <c r="D219" s="104">
        <f>SUM(D214:D218)</f>
        <v>0</v>
      </c>
      <c r="E219" s="104">
        <f>SUM(E214:E218)</f>
        <v>0</v>
      </c>
      <c r="F219" s="102"/>
      <c r="G219" s="101" t="s">
        <v>38</v>
      </c>
      <c r="H219" s="103"/>
      <c r="I219" s="104"/>
    </row>
    <row r="220" spans="1:11" ht="15" customHeight="1" thickBot="1" x14ac:dyDescent="0.4">
      <c r="A220" s="347"/>
      <c r="B220" s="298" t="s">
        <v>666</v>
      </c>
      <c r="C220" s="205"/>
      <c r="D220" s="205"/>
      <c r="E220" s="205"/>
      <c r="F220" s="206"/>
      <c r="G220" s="205" t="s">
        <v>33</v>
      </c>
      <c r="H220" s="220">
        <v>288724610</v>
      </c>
      <c r="I220" s="205">
        <v>0</v>
      </c>
    </row>
    <row r="221" spans="1:11" ht="15" customHeight="1" thickBot="1" x14ac:dyDescent="0.4">
      <c r="A221" s="348"/>
      <c r="B221" s="299"/>
      <c r="C221" s="205"/>
      <c r="D221" s="205"/>
      <c r="E221" s="205"/>
      <c r="F221" s="206"/>
      <c r="G221" s="205" t="s">
        <v>36</v>
      </c>
      <c r="H221" s="207"/>
      <c r="I221" s="205"/>
    </row>
    <row r="222" spans="1:11" ht="15" thickBot="1" x14ac:dyDescent="0.4">
      <c r="A222" s="348"/>
      <c r="B222" s="299"/>
      <c r="C222" s="205"/>
      <c r="D222" s="205"/>
      <c r="E222" s="205"/>
      <c r="F222" s="206"/>
      <c r="G222" s="205" t="s">
        <v>99</v>
      </c>
      <c r="H222" s="207"/>
      <c r="I222" s="205"/>
    </row>
    <row r="223" spans="1:11" ht="15" thickBot="1" x14ac:dyDescent="0.4">
      <c r="A223" s="348"/>
      <c r="B223" s="299"/>
      <c r="C223" s="241">
        <v>4.5</v>
      </c>
      <c r="D223" s="205"/>
      <c r="E223" s="205"/>
      <c r="F223" s="206"/>
      <c r="G223" s="205" t="s">
        <v>34</v>
      </c>
      <c r="H223" s="207"/>
      <c r="I223" s="205"/>
      <c r="J223" s="149"/>
      <c r="K223" s="149"/>
    </row>
    <row r="224" spans="1:11" ht="15" thickBot="1" x14ac:dyDescent="0.4">
      <c r="A224" s="348"/>
      <c r="B224" s="299"/>
      <c r="C224" s="205"/>
      <c r="D224" s="205"/>
      <c r="E224" s="205"/>
      <c r="F224" s="206"/>
      <c r="G224" s="205" t="s">
        <v>100</v>
      </c>
      <c r="H224" s="207"/>
      <c r="I224" s="205"/>
      <c r="J224" s="149"/>
      <c r="K224" s="149"/>
    </row>
    <row r="225" spans="1:9" ht="15" thickBot="1" x14ac:dyDescent="0.4">
      <c r="A225" s="349"/>
      <c r="B225" s="300"/>
      <c r="C225" s="104"/>
      <c r="D225" s="104"/>
      <c r="E225" s="104"/>
      <c r="F225" s="102"/>
      <c r="G225" s="101"/>
      <c r="H225" s="103"/>
      <c r="I225" s="104"/>
    </row>
    <row r="226" spans="1:9" ht="15" customHeight="1" thickBot="1" x14ac:dyDescent="0.4">
      <c r="A226" s="347"/>
      <c r="B226" s="298" t="s">
        <v>667</v>
      </c>
      <c r="C226" s="205"/>
      <c r="D226" s="205"/>
      <c r="E226" s="205"/>
      <c r="F226" s="206"/>
      <c r="G226" s="205" t="s">
        <v>33</v>
      </c>
      <c r="H226" s="220">
        <v>288724610</v>
      </c>
      <c r="I226" s="205">
        <v>0</v>
      </c>
    </row>
    <row r="227" spans="1:9" ht="26.4" customHeight="1" thickBot="1" x14ac:dyDescent="0.4">
      <c r="A227" s="348"/>
      <c r="B227" s="299"/>
      <c r="C227" s="205">
        <v>0.1</v>
      </c>
      <c r="D227" s="205"/>
      <c r="E227" s="205"/>
      <c r="F227" s="206"/>
      <c r="G227" s="205" t="s">
        <v>36</v>
      </c>
      <c r="H227" s="220"/>
      <c r="I227" s="205"/>
    </row>
    <row r="228" spans="1:9" ht="15" thickBot="1" x14ac:dyDescent="0.4">
      <c r="A228" s="348"/>
      <c r="B228" s="299"/>
      <c r="C228" s="205"/>
      <c r="D228" s="205"/>
      <c r="E228" s="205"/>
      <c r="F228" s="206"/>
      <c r="G228" s="205" t="s">
        <v>99</v>
      </c>
      <c r="H228" s="220"/>
      <c r="I228" s="205"/>
    </row>
    <row r="229" spans="1:9" ht="15" thickBot="1" x14ac:dyDescent="0.4">
      <c r="A229" s="348"/>
      <c r="B229" s="299"/>
      <c r="C229" s="205"/>
      <c r="D229" s="205"/>
      <c r="E229" s="205"/>
      <c r="F229" s="206"/>
      <c r="G229" s="205" t="s">
        <v>34</v>
      </c>
      <c r="H229" s="220"/>
      <c r="I229" s="205"/>
    </row>
    <row r="230" spans="1:9" ht="15" thickBot="1" x14ac:dyDescent="0.4">
      <c r="A230" s="348"/>
      <c r="B230" s="299"/>
      <c r="C230" s="205"/>
      <c r="D230" s="205"/>
      <c r="E230" s="205"/>
      <c r="F230" s="206"/>
      <c r="G230" s="205" t="s">
        <v>100</v>
      </c>
      <c r="H230" s="220"/>
      <c r="I230" s="205"/>
    </row>
    <row r="231" spans="1:9" ht="15" thickBot="1" x14ac:dyDescent="0.4">
      <c r="A231" s="349"/>
      <c r="B231" s="300"/>
      <c r="C231" s="104"/>
      <c r="D231" s="104"/>
      <c r="E231" s="104"/>
      <c r="F231" s="102"/>
      <c r="G231" s="101"/>
      <c r="H231" s="211"/>
      <c r="I231" s="104"/>
    </row>
    <row r="232" spans="1:9" ht="15" customHeight="1" thickBot="1" x14ac:dyDescent="0.4">
      <c r="A232" s="347"/>
      <c r="B232" s="298" t="s">
        <v>668</v>
      </c>
      <c r="C232" s="205"/>
      <c r="D232" s="205"/>
      <c r="E232" s="205"/>
      <c r="F232" s="206"/>
      <c r="G232" s="205" t="s">
        <v>33</v>
      </c>
      <c r="H232" s="220">
        <v>288724610</v>
      </c>
      <c r="I232" s="205">
        <v>0</v>
      </c>
    </row>
    <row r="233" spans="1:9" ht="14.4" customHeight="1" thickBot="1" x14ac:dyDescent="0.4">
      <c r="A233" s="348"/>
      <c r="B233" s="299"/>
      <c r="C233" s="205">
        <v>0.1</v>
      </c>
      <c r="D233" s="205"/>
      <c r="E233" s="205"/>
      <c r="F233" s="206"/>
      <c r="G233" s="205" t="s">
        <v>36</v>
      </c>
      <c r="H233" s="220"/>
      <c r="I233" s="205"/>
    </row>
    <row r="234" spans="1:9" ht="15" thickBot="1" x14ac:dyDescent="0.4">
      <c r="A234" s="348"/>
      <c r="B234" s="299"/>
      <c r="C234" s="205"/>
      <c r="D234" s="205"/>
      <c r="E234" s="205"/>
      <c r="F234" s="206"/>
      <c r="G234" s="205" t="s">
        <v>99</v>
      </c>
      <c r="H234" s="220"/>
      <c r="I234" s="205"/>
    </row>
    <row r="235" spans="1:9" ht="15" thickBot="1" x14ac:dyDescent="0.4">
      <c r="A235" s="348"/>
      <c r="B235" s="299"/>
      <c r="C235" s="205"/>
      <c r="D235" s="205"/>
      <c r="E235" s="205"/>
      <c r="F235" s="206"/>
      <c r="G235" s="205" t="s">
        <v>34</v>
      </c>
      <c r="H235" s="220"/>
      <c r="I235" s="205"/>
    </row>
    <row r="236" spans="1:9" ht="15" thickBot="1" x14ac:dyDescent="0.4">
      <c r="A236" s="348"/>
      <c r="B236" s="299"/>
      <c r="C236" s="205"/>
      <c r="D236" s="205"/>
      <c r="E236" s="205"/>
      <c r="F236" s="206"/>
      <c r="G236" s="205" t="s">
        <v>100</v>
      </c>
      <c r="H236" s="220"/>
      <c r="I236" s="205"/>
    </row>
    <row r="237" spans="1:9" ht="15" thickBot="1" x14ac:dyDescent="0.4">
      <c r="A237" s="349"/>
      <c r="B237" s="300"/>
      <c r="C237" s="104"/>
      <c r="D237" s="104"/>
      <c r="E237" s="104"/>
      <c r="F237" s="102"/>
      <c r="G237" s="104"/>
      <c r="H237" s="211"/>
      <c r="I237" s="104"/>
    </row>
    <row r="238" spans="1:9" ht="15" customHeight="1" thickBot="1" x14ac:dyDescent="0.4">
      <c r="A238" s="347"/>
      <c r="B238" s="298" t="s">
        <v>694</v>
      </c>
      <c r="C238" s="205"/>
      <c r="D238" s="205"/>
      <c r="E238" s="205"/>
      <c r="F238" s="206"/>
      <c r="G238" s="205" t="s">
        <v>33</v>
      </c>
      <c r="H238" s="220">
        <v>288724610</v>
      </c>
      <c r="I238" s="205">
        <v>0</v>
      </c>
    </row>
    <row r="239" spans="1:9" ht="12.65" customHeight="1" thickBot="1" x14ac:dyDescent="0.4">
      <c r="A239" s="348"/>
      <c r="B239" s="299"/>
      <c r="C239" s="205"/>
      <c r="D239" s="205"/>
      <c r="E239" s="205"/>
      <c r="F239" s="206"/>
      <c r="G239" s="205" t="s">
        <v>36</v>
      </c>
      <c r="H239" s="207"/>
      <c r="I239" s="205"/>
    </row>
    <row r="240" spans="1:9" ht="15" thickBot="1" x14ac:dyDescent="0.4">
      <c r="A240" s="348"/>
      <c r="B240" s="299"/>
      <c r="C240" s="205"/>
      <c r="D240" s="205"/>
      <c r="E240" s="205"/>
      <c r="F240" s="206"/>
      <c r="G240" s="205" t="s">
        <v>99</v>
      </c>
      <c r="H240" s="207"/>
      <c r="I240" s="205"/>
    </row>
    <row r="241" spans="1:9" ht="15" thickBot="1" x14ac:dyDescent="0.4">
      <c r="A241" s="348"/>
      <c r="B241" s="299"/>
      <c r="C241" s="205"/>
      <c r="D241" s="205"/>
      <c r="E241" s="205"/>
      <c r="F241" s="206"/>
      <c r="G241" s="205" t="s">
        <v>34</v>
      </c>
      <c r="H241" s="207"/>
      <c r="I241" s="205"/>
    </row>
    <row r="242" spans="1:9" ht="15" thickBot="1" x14ac:dyDescent="0.4">
      <c r="A242" s="348"/>
      <c r="B242" s="299"/>
      <c r="C242" s="205"/>
      <c r="D242" s="205"/>
      <c r="E242" s="205"/>
      <c r="F242" s="206"/>
      <c r="G242" s="205" t="s">
        <v>100</v>
      </c>
      <c r="H242" s="207"/>
      <c r="I242" s="205"/>
    </row>
    <row r="243" spans="1:9" ht="15" thickBot="1" x14ac:dyDescent="0.4">
      <c r="A243" s="349"/>
      <c r="B243" s="300"/>
      <c r="C243" s="104"/>
      <c r="D243" s="104"/>
      <c r="E243" s="104"/>
      <c r="F243" s="102"/>
      <c r="G243" s="101"/>
      <c r="H243" s="103"/>
      <c r="I243" s="104"/>
    </row>
    <row r="244" spans="1:9" ht="15" customHeight="1" thickBot="1" x14ac:dyDescent="0.4">
      <c r="A244" s="304"/>
      <c r="B244" s="298" t="s">
        <v>669</v>
      </c>
      <c r="C244" s="205"/>
      <c r="D244" s="205"/>
      <c r="E244" s="205"/>
      <c r="F244" s="206"/>
      <c r="G244" s="205" t="s">
        <v>33</v>
      </c>
      <c r="H244" s="220">
        <v>288724610</v>
      </c>
      <c r="I244" s="205">
        <v>0</v>
      </c>
    </row>
    <row r="245" spans="1:9" ht="15" thickBot="1" x14ac:dyDescent="0.4">
      <c r="A245" s="301"/>
      <c r="B245" s="299"/>
      <c r="C245" s="205"/>
      <c r="D245" s="205"/>
      <c r="E245" s="205"/>
      <c r="F245" s="206"/>
      <c r="G245" s="205" t="s">
        <v>36</v>
      </c>
      <c r="H245" s="207"/>
      <c r="I245" s="205"/>
    </row>
    <row r="246" spans="1:9" ht="15" thickBot="1" x14ac:dyDescent="0.4">
      <c r="A246" s="301"/>
      <c r="B246" s="299"/>
      <c r="C246" s="205"/>
      <c r="D246" s="205"/>
      <c r="E246" s="205"/>
      <c r="F246" s="206"/>
      <c r="G246" s="205" t="s">
        <v>99</v>
      </c>
      <c r="H246" s="207"/>
      <c r="I246" s="205"/>
    </row>
    <row r="247" spans="1:9" ht="15" thickBot="1" x14ac:dyDescent="0.4">
      <c r="A247" s="301"/>
      <c r="B247" s="299"/>
      <c r="C247" s="205"/>
      <c r="D247" s="205"/>
      <c r="E247" s="205"/>
      <c r="F247" s="206"/>
      <c r="G247" s="205" t="s">
        <v>34</v>
      </c>
      <c r="H247" s="207"/>
      <c r="I247" s="205"/>
    </row>
    <row r="248" spans="1:9" ht="15" thickBot="1" x14ac:dyDescent="0.4">
      <c r="A248" s="301"/>
      <c r="B248" s="299"/>
      <c r="C248" s="205"/>
      <c r="D248" s="205"/>
      <c r="E248" s="205"/>
      <c r="F248" s="206"/>
      <c r="G248" s="205" t="s">
        <v>100</v>
      </c>
      <c r="H248" s="207"/>
      <c r="I248" s="205"/>
    </row>
    <row r="249" spans="1:9" ht="15" thickBot="1" x14ac:dyDescent="0.4">
      <c r="A249" s="302"/>
      <c r="B249" s="300"/>
      <c r="C249" s="104"/>
      <c r="D249" s="104"/>
      <c r="E249" s="104"/>
      <c r="F249" s="102"/>
      <c r="G249" s="101"/>
      <c r="H249" s="103"/>
      <c r="I249" s="104"/>
    </row>
    <row r="250" spans="1:9" ht="26.5" thickBot="1" x14ac:dyDescent="0.4">
      <c r="A250" s="86" t="s">
        <v>124</v>
      </c>
      <c r="B250" s="87" t="s">
        <v>128</v>
      </c>
      <c r="C250" s="88"/>
      <c r="D250" s="88"/>
      <c r="E250" s="88"/>
      <c r="F250" s="89" t="s">
        <v>127</v>
      </c>
      <c r="G250" s="87"/>
      <c r="H250" s="88"/>
      <c r="I250" s="88"/>
    </row>
    <row r="251" spans="1:9" ht="26.5" thickBot="1" x14ac:dyDescent="0.4">
      <c r="A251" s="90" t="s">
        <v>137</v>
      </c>
      <c r="B251" s="91" t="s">
        <v>139</v>
      </c>
      <c r="C251" s="92"/>
      <c r="D251" s="92"/>
      <c r="E251" s="92"/>
      <c r="F251" s="93" t="s">
        <v>138</v>
      </c>
      <c r="G251" s="91"/>
      <c r="H251" s="92"/>
      <c r="I251" s="92"/>
    </row>
    <row r="252" spans="1:9" ht="15" thickBot="1" x14ac:dyDescent="0.4">
      <c r="A252" s="301" t="s">
        <v>140</v>
      </c>
      <c r="B252" s="305" t="s">
        <v>142</v>
      </c>
      <c r="C252" s="95">
        <f>C264+C258</f>
        <v>0</v>
      </c>
      <c r="D252" s="95">
        <f t="shared" ref="C252:E256" si="37">D264+D258</f>
        <v>0</v>
      </c>
      <c r="E252" s="95">
        <f t="shared" si="37"/>
        <v>0</v>
      </c>
      <c r="F252" s="53" t="s">
        <v>141</v>
      </c>
      <c r="G252" s="96" t="s">
        <v>33</v>
      </c>
      <c r="H252" s="97">
        <v>288724610</v>
      </c>
      <c r="I252" s="96">
        <v>0</v>
      </c>
    </row>
    <row r="253" spans="1:9" ht="15" thickBot="1" x14ac:dyDescent="0.4">
      <c r="A253" s="301"/>
      <c r="B253" s="306"/>
      <c r="C253" s="94">
        <f>C265+C259</f>
        <v>3.1</v>
      </c>
      <c r="D253" s="95">
        <f t="shared" si="37"/>
        <v>0</v>
      </c>
      <c r="E253" s="95">
        <f t="shared" si="37"/>
        <v>0</v>
      </c>
      <c r="F253" s="98"/>
      <c r="G253" s="96" t="s">
        <v>36</v>
      </c>
      <c r="H253" s="99"/>
      <c r="I253" s="96"/>
    </row>
    <row r="254" spans="1:9" ht="15" thickBot="1" x14ac:dyDescent="0.4">
      <c r="A254" s="301"/>
      <c r="B254" s="306"/>
      <c r="C254" s="95">
        <f t="shared" si="37"/>
        <v>0</v>
      </c>
      <c r="D254" s="95">
        <f t="shared" si="37"/>
        <v>0</v>
      </c>
      <c r="E254" s="95">
        <f t="shared" si="37"/>
        <v>0</v>
      </c>
      <c r="F254" s="98"/>
      <c r="G254" s="96" t="s">
        <v>99</v>
      </c>
      <c r="H254" s="99"/>
      <c r="I254" s="96"/>
    </row>
    <row r="255" spans="1:9" ht="15" thickBot="1" x14ac:dyDescent="0.4">
      <c r="A255" s="301"/>
      <c r="B255" s="306"/>
      <c r="C255" s="95">
        <f t="shared" si="37"/>
        <v>0</v>
      </c>
      <c r="D255" s="95">
        <f t="shared" si="37"/>
        <v>0</v>
      </c>
      <c r="E255" s="95">
        <f t="shared" si="37"/>
        <v>0</v>
      </c>
      <c r="F255" s="98"/>
      <c r="G255" s="96" t="s">
        <v>34</v>
      </c>
      <c r="H255" s="99"/>
      <c r="I255" s="96"/>
    </row>
    <row r="256" spans="1:9" ht="15" thickBot="1" x14ac:dyDescent="0.4">
      <c r="A256" s="301"/>
      <c r="B256" s="306"/>
      <c r="C256" s="95">
        <f t="shared" si="37"/>
        <v>0</v>
      </c>
      <c r="D256" s="95">
        <f t="shared" si="37"/>
        <v>0</v>
      </c>
      <c r="E256" s="95">
        <f t="shared" si="37"/>
        <v>0</v>
      </c>
      <c r="F256" s="98"/>
      <c r="G256" s="96" t="s">
        <v>100</v>
      </c>
      <c r="H256" s="99"/>
      <c r="I256" s="96"/>
    </row>
    <row r="257" spans="1:12" ht="15" thickBot="1" x14ac:dyDescent="0.4">
      <c r="A257" s="302"/>
      <c r="B257" s="307"/>
      <c r="C257" s="101">
        <f>SUM(C252:C256)</f>
        <v>3.1</v>
      </c>
      <c r="D257" s="101">
        <f t="shared" ref="D257:E257" si="38">SUM(D252:D256)</f>
        <v>0</v>
      </c>
      <c r="E257" s="101">
        <f t="shared" si="38"/>
        <v>0</v>
      </c>
      <c r="F257" s="102"/>
      <c r="G257" s="101" t="s">
        <v>38</v>
      </c>
      <c r="H257" s="103"/>
      <c r="I257" s="104"/>
    </row>
    <row r="258" spans="1:12" ht="15" thickBot="1" x14ac:dyDescent="0.4">
      <c r="A258" s="304"/>
      <c r="B258" s="298" t="s">
        <v>696</v>
      </c>
      <c r="C258" s="65"/>
      <c r="D258" s="65"/>
      <c r="E258" s="65"/>
      <c r="F258" s="227"/>
      <c r="G258" s="205" t="s">
        <v>33</v>
      </c>
      <c r="H258" s="220">
        <v>288724610</v>
      </c>
      <c r="I258" s="205">
        <v>0</v>
      </c>
    </row>
    <row r="259" spans="1:12" ht="15" thickBot="1" x14ac:dyDescent="0.4">
      <c r="A259" s="301"/>
      <c r="B259" s="299"/>
      <c r="C259" s="105">
        <v>3</v>
      </c>
      <c r="D259" s="96"/>
      <c r="E259" s="96"/>
      <c r="F259" s="206"/>
      <c r="G259" s="205" t="s">
        <v>36</v>
      </c>
      <c r="H259" s="207"/>
      <c r="I259" s="205"/>
      <c r="J259" s="129"/>
      <c r="K259" s="129"/>
      <c r="L259" s="129"/>
    </row>
    <row r="260" spans="1:12" ht="15" thickBot="1" x14ac:dyDescent="0.4">
      <c r="A260" s="301"/>
      <c r="B260" s="299"/>
      <c r="C260" s="96"/>
      <c r="D260" s="96"/>
      <c r="E260" s="96"/>
      <c r="F260" s="206"/>
      <c r="G260" s="205" t="s">
        <v>99</v>
      </c>
      <c r="H260" s="207"/>
      <c r="I260" s="205"/>
      <c r="J260" s="129"/>
      <c r="K260" s="129"/>
      <c r="L260" s="129"/>
    </row>
    <row r="261" spans="1:12" ht="15" thickBot="1" x14ac:dyDescent="0.4">
      <c r="A261" s="301"/>
      <c r="B261" s="299"/>
      <c r="C261" s="96"/>
      <c r="D261" s="96"/>
      <c r="E261" s="96"/>
      <c r="F261" s="206"/>
      <c r="G261" s="205" t="s">
        <v>34</v>
      </c>
      <c r="H261" s="207"/>
      <c r="I261" s="205"/>
      <c r="J261" s="129"/>
      <c r="K261" s="129"/>
      <c r="L261" s="129"/>
    </row>
    <row r="262" spans="1:12" ht="15" thickBot="1" x14ac:dyDescent="0.4">
      <c r="A262" s="301"/>
      <c r="B262" s="299"/>
      <c r="C262" s="96"/>
      <c r="D262" s="96"/>
      <c r="E262" s="96"/>
      <c r="F262" s="206"/>
      <c r="G262" s="205" t="s">
        <v>100</v>
      </c>
      <c r="H262" s="207"/>
      <c r="I262" s="205"/>
      <c r="J262" s="129"/>
      <c r="K262" s="129"/>
      <c r="L262" s="129"/>
    </row>
    <row r="263" spans="1:12" ht="15" thickBot="1" x14ac:dyDescent="0.4">
      <c r="A263" s="302"/>
      <c r="B263" s="300"/>
      <c r="C263" s="104">
        <f>SUM(C258:C262)</f>
        <v>3</v>
      </c>
      <c r="D263" s="104">
        <f t="shared" ref="D263:E263" si="39">SUM(D258:D262)</f>
        <v>0</v>
      </c>
      <c r="E263" s="104">
        <f t="shared" si="39"/>
        <v>0</v>
      </c>
      <c r="F263" s="102"/>
      <c r="G263" s="101" t="s">
        <v>38</v>
      </c>
      <c r="H263" s="103"/>
      <c r="I263" s="104"/>
      <c r="J263" s="129"/>
      <c r="K263" s="129"/>
      <c r="L263" s="129"/>
    </row>
    <row r="264" spans="1:12" ht="15" customHeight="1" thickBot="1" x14ac:dyDescent="0.4">
      <c r="A264" s="304"/>
      <c r="B264" s="298" t="s">
        <v>691</v>
      </c>
      <c r="C264" s="65"/>
      <c r="D264" s="65"/>
      <c r="E264" s="65"/>
      <c r="F264" s="136"/>
      <c r="G264" s="65" t="s">
        <v>33</v>
      </c>
      <c r="H264" s="97">
        <v>288724610</v>
      </c>
      <c r="I264" s="96">
        <v>0</v>
      </c>
      <c r="J264" s="129"/>
      <c r="K264" s="129"/>
      <c r="L264" s="129"/>
    </row>
    <row r="265" spans="1:12" ht="15" thickBot="1" x14ac:dyDescent="0.4">
      <c r="A265" s="301"/>
      <c r="B265" s="299"/>
      <c r="C265" s="96">
        <v>0.1</v>
      </c>
      <c r="D265" s="96"/>
      <c r="E265" s="96"/>
      <c r="F265" s="98"/>
      <c r="G265" s="96" t="s">
        <v>36</v>
      </c>
      <c r="H265" s="99"/>
      <c r="I265" s="96"/>
      <c r="J265" s="129"/>
      <c r="K265" s="129"/>
      <c r="L265" s="129"/>
    </row>
    <row r="266" spans="1:12" ht="15" thickBot="1" x14ac:dyDescent="0.4">
      <c r="A266" s="301"/>
      <c r="B266" s="299"/>
      <c r="C266" s="96"/>
      <c r="D266" s="96"/>
      <c r="E266" s="96"/>
      <c r="F266" s="98"/>
      <c r="G266" s="96" t="s">
        <v>99</v>
      </c>
      <c r="H266" s="99"/>
      <c r="I266" s="96"/>
    </row>
    <row r="267" spans="1:12" ht="15" thickBot="1" x14ac:dyDescent="0.4">
      <c r="A267" s="301"/>
      <c r="B267" s="299"/>
      <c r="C267" s="96"/>
      <c r="D267" s="96"/>
      <c r="E267" s="96"/>
      <c r="F267" s="98"/>
      <c r="G267" s="96" t="s">
        <v>34</v>
      </c>
      <c r="H267" s="99"/>
      <c r="I267" s="96"/>
    </row>
    <row r="268" spans="1:12" ht="15" thickBot="1" x14ac:dyDescent="0.4">
      <c r="A268" s="301"/>
      <c r="B268" s="299"/>
      <c r="C268" s="96"/>
      <c r="D268" s="96"/>
      <c r="E268" s="96"/>
      <c r="F268" s="98"/>
      <c r="G268" s="96" t="s">
        <v>100</v>
      </c>
      <c r="H268" s="99"/>
      <c r="I268" s="96"/>
    </row>
    <row r="269" spans="1:12" ht="15" thickBot="1" x14ac:dyDescent="0.4">
      <c r="A269" s="302"/>
      <c r="B269" s="300"/>
      <c r="C269" s="104">
        <f>SUM(C264:C268)</f>
        <v>0.1</v>
      </c>
      <c r="D269" s="104">
        <f t="shared" ref="D269:E269" si="40">SUM(D264:D268)</f>
        <v>0</v>
      </c>
      <c r="E269" s="104">
        <f t="shared" si="40"/>
        <v>0</v>
      </c>
      <c r="F269" s="102"/>
      <c r="G269" s="101" t="s">
        <v>38</v>
      </c>
      <c r="H269" s="103"/>
      <c r="I269" s="104"/>
    </row>
    <row r="270" spans="1:12" ht="15" customHeight="1" thickBot="1" x14ac:dyDescent="0.4">
      <c r="A270" s="100"/>
      <c r="B270" s="107" t="s">
        <v>136</v>
      </c>
      <c r="C270" s="108"/>
      <c r="D270" s="108"/>
      <c r="E270" s="108"/>
      <c r="F270" s="108"/>
      <c r="G270" s="95"/>
      <c r="H270" s="97"/>
      <c r="I270" s="97"/>
    </row>
    <row r="271" spans="1:12" ht="26.5" thickBot="1" x14ac:dyDescent="0.4">
      <c r="A271" s="86" t="s">
        <v>143</v>
      </c>
      <c r="B271" s="87" t="s">
        <v>147</v>
      </c>
      <c r="C271" s="88"/>
      <c r="D271" s="88"/>
      <c r="E271" s="88"/>
      <c r="F271" s="89" t="s">
        <v>146</v>
      </c>
      <c r="G271" s="87"/>
      <c r="H271" s="88"/>
      <c r="I271" s="88"/>
    </row>
    <row r="272" spans="1:12" ht="26.5" thickBot="1" x14ac:dyDescent="0.4">
      <c r="A272" s="90" t="s">
        <v>144</v>
      </c>
      <c r="B272" s="91" t="s">
        <v>149</v>
      </c>
      <c r="C272" s="92"/>
      <c r="D272" s="92"/>
      <c r="E272" s="92"/>
      <c r="F272" s="93" t="s">
        <v>148</v>
      </c>
      <c r="G272" s="91"/>
      <c r="H272" s="92"/>
      <c r="I272" s="92"/>
    </row>
    <row r="273" spans="1:11" ht="15" customHeight="1" thickBot="1" x14ac:dyDescent="0.4">
      <c r="A273" s="301" t="s">
        <v>145</v>
      </c>
      <c r="B273" s="305" t="s">
        <v>151</v>
      </c>
      <c r="C273" s="95">
        <f t="shared" ref="C273:E277" si="41">C280+C286+C292+C298+C304+C310+C316+C322+C328+C335</f>
        <v>4.9000000000000004</v>
      </c>
      <c r="D273" s="95">
        <f t="shared" si="41"/>
        <v>4.9000000000000004</v>
      </c>
      <c r="E273" s="95">
        <f t="shared" si="41"/>
        <v>0</v>
      </c>
      <c r="F273" s="53" t="s">
        <v>150</v>
      </c>
      <c r="G273" s="96" t="s">
        <v>33</v>
      </c>
      <c r="H273" s="97">
        <v>288724610</v>
      </c>
      <c r="I273" s="96">
        <v>0</v>
      </c>
    </row>
    <row r="274" spans="1:11" ht="15" thickBot="1" x14ac:dyDescent="0.4">
      <c r="A274" s="301"/>
      <c r="B274" s="306"/>
      <c r="C274" s="94">
        <f t="shared" si="41"/>
        <v>22.1</v>
      </c>
      <c r="D274" s="94">
        <f t="shared" si="41"/>
        <v>0</v>
      </c>
      <c r="E274" s="94">
        <f t="shared" si="41"/>
        <v>0</v>
      </c>
      <c r="F274" s="98"/>
      <c r="G274" s="96" t="s">
        <v>36</v>
      </c>
      <c r="H274" s="99"/>
      <c r="I274" s="96"/>
    </row>
    <row r="275" spans="1:11" ht="22.25" customHeight="1" thickBot="1" x14ac:dyDescent="0.4">
      <c r="A275" s="301"/>
      <c r="B275" s="306"/>
      <c r="C275" s="95">
        <f t="shared" si="41"/>
        <v>0</v>
      </c>
      <c r="D275" s="95">
        <f t="shared" si="41"/>
        <v>0</v>
      </c>
      <c r="E275" s="95">
        <f t="shared" si="41"/>
        <v>0</v>
      </c>
      <c r="F275" s="98"/>
      <c r="G275" s="96" t="s">
        <v>99</v>
      </c>
      <c r="H275" s="99"/>
      <c r="I275" s="96"/>
    </row>
    <row r="276" spans="1:11" ht="15" customHeight="1" thickBot="1" x14ac:dyDescent="0.4">
      <c r="A276" s="301"/>
      <c r="B276" s="306"/>
      <c r="C276" s="94">
        <f t="shared" si="41"/>
        <v>95.600000000000009</v>
      </c>
      <c r="D276" s="94">
        <f t="shared" si="41"/>
        <v>51.7</v>
      </c>
      <c r="E276" s="94">
        <f t="shared" si="41"/>
        <v>29.9</v>
      </c>
      <c r="F276" s="98"/>
      <c r="G276" s="96" t="s">
        <v>34</v>
      </c>
      <c r="H276" s="99"/>
      <c r="I276" s="96"/>
    </row>
    <row r="277" spans="1:11" ht="15" thickBot="1" x14ac:dyDescent="0.4">
      <c r="A277" s="301"/>
      <c r="B277" s="306"/>
      <c r="C277" s="94">
        <f t="shared" si="41"/>
        <v>0</v>
      </c>
      <c r="D277" s="94">
        <f t="shared" si="41"/>
        <v>0</v>
      </c>
      <c r="E277" s="94">
        <f t="shared" si="41"/>
        <v>0</v>
      </c>
      <c r="F277" s="98"/>
      <c r="G277" s="96" t="s">
        <v>100</v>
      </c>
      <c r="H277" s="99"/>
      <c r="I277" s="96"/>
    </row>
    <row r="278" spans="1:11" ht="15" thickBot="1" x14ac:dyDescent="0.4">
      <c r="A278" s="301"/>
      <c r="B278" s="306"/>
      <c r="C278" s="94">
        <f>C333*1</f>
        <v>23.5</v>
      </c>
      <c r="D278" s="94"/>
      <c r="E278" s="94"/>
      <c r="F278" s="98"/>
      <c r="G278" s="96" t="s">
        <v>661</v>
      </c>
      <c r="H278" s="99"/>
      <c r="I278" s="96"/>
    </row>
    <row r="279" spans="1:11" ht="15" thickBot="1" x14ac:dyDescent="0.4">
      <c r="A279" s="302"/>
      <c r="B279" s="307"/>
      <c r="C279" s="101">
        <f>SUM(C273:C278)</f>
        <v>146.10000000000002</v>
      </c>
      <c r="D279" s="101">
        <f t="shared" ref="D279:E279" si="42">SUM(D273:D278)</f>
        <v>56.6</v>
      </c>
      <c r="E279" s="101">
        <f t="shared" si="42"/>
        <v>29.9</v>
      </c>
      <c r="F279" s="102"/>
      <c r="G279" s="101" t="s">
        <v>38</v>
      </c>
      <c r="H279" s="103"/>
      <c r="I279" s="104"/>
    </row>
    <row r="280" spans="1:11" ht="15" thickBot="1" x14ac:dyDescent="0.4">
      <c r="A280" s="304"/>
      <c r="B280" s="298" t="s">
        <v>518</v>
      </c>
      <c r="C280" s="96"/>
      <c r="D280" s="96"/>
      <c r="E280" s="96"/>
      <c r="F280" s="98"/>
      <c r="G280" s="96" t="s">
        <v>33</v>
      </c>
      <c r="H280" s="97">
        <v>288724610</v>
      </c>
      <c r="I280" s="96">
        <v>0</v>
      </c>
    </row>
    <row r="281" spans="1:11" ht="15" thickBot="1" x14ac:dyDescent="0.4">
      <c r="A281" s="301"/>
      <c r="B281" s="299"/>
      <c r="C281" s="105">
        <v>6.8</v>
      </c>
      <c r="D281" s="96">
        <v>0</v>
      </c>
      <c r="E281" s="96"/>
      <c r="F281" s="98"/>
      <c r="G281" s="96" t="s">
        <v>36</v>
      </c>
      <c r="H281" s="99"/>
      <c r="I281" s="96"/>
      <c r="J281" s="129"/>
      <c r="K281" s="129"/>
    </row>
    <row r="282" spans="1:11" ht="15" customHeight="1" thickBot="1" x14ac:dyDescent="0.4">
      <c r="A282" s="301"/>
      <c r="B282" s="299"/>
      <c r="C282" s="96"/>
      <c r="D282" s="96"/>
      <c r="E282" s="96"/>
      <c r="F282" s="98"/>
      <c r="G282" s="96" t="s">
        <v>99</v>
      </c>
      <c r="H282" s="99"/>
      <c r="I282" s="96"/>
      <c r="J282" s="129"/>
      <c r="K282" s="129"/>
    </row>
    <row r="283" spans="1:11" ht="15" thickBot="1" x14ac:dyDescent="0.4">
      <c r="A283" s="301"/>
      <c r="B283" s="299"/>
      <c r="C283" s="96"/>
      <c r="D283" s="96"/>
      <c r="E283" s="105">
        <v>8</v>
      </c>
      <c r="F283" s="98"/>
      <c r="G283" s="96" t="s">
        <v>34</v>
      </c>
      <c r="H283" s="99"/>
      <c r="I283" s="96"/>
      <c r="J283" s="129"/>
      <c r="K283" s="129"/>
    </row>
    <row r="284" spans="1:11" ht="15" thickBot="1" x14ac:dyDescent="0.4">
      <c r="A284" s="301"/>
      <c r="B284" s="299"/>
      <c r="C284" s="96"/>
      <c r="D284" s="96"/>
      <c r="E284" s="96"/>
      <c r="F284" s="98"/>
      <c r="G284" s="96" t="s">
        <v>100</v>
      </c>
      <c r="H284" s="99"/>
      <c r="I284" s="96"/>
      <c r="J284" s="129"/>
      <c r="K284" s="129"/>
    </row>
    <row r="285" spans="1:11" ht="15" thickBot="1" x14ac:dyDescent="0.4">
      <c r="A285" s="302"/>
      <c r="B285" s="300"/>
      <c r="C285" s="106">
        <f>SUM(C280:C284)</f>
        <v>6.8</v>
      </c>
      <c r="D285" s="104">
        <f t="shared" ref="D285:E285" si="43">SUM(D280:D284)</f>
        <v>0</v>
      </c>
      <c r="E285" s="104">
        <f t="shared" si="43"/>
        <v>8</v>
      </c>
      <c r="F285" s="102"/>
      <c r="G285" s="101" t="s">
        <v>38</v>
      </c>
      <c r="H285" s="103"/>
      <c r="I285" s="104"/>
      <c r="J285" s="129"/>
      <c r="K285" s="129"/>
    </row>
    <row r="286" spans="1:11" ht="15" thickBot="1" x14ac:dyDescent="0.4">
      <c r="A286" s="304"/>
      <c r="B286" s="298" t="s">
        <v>519</v>
      </c>
      <c r="C286" s="96"/>
      <c r="D286" s="96"/>
      <c r="E286" s="96"/>
      <c r="F286" s="98"/>
      <c r="G286" s="96" t="s">
        <v>33</v>
      </c>
      <c r="H286" s="97">
        <v>288724610</v>
      </c>
      <c r="I286" s="96">
        <v>0</v>
      </c>
      <c r="J286" s="129"/>
      <c r="K286" s="129"/>
    </row>
    <row r="287" spans="1:11" ht="15" thickBot="1" x14ac:dyDescent="0.4">
      <c r="A287" s="301"/>
      <c r="B287" s="299"/>
      <c r="C287" s="96"/>
      <c r="D287" s="96"/>
      <c r="E287" s="96"/>
      <c r="F287" s="98"/>
      <c r="G287" s="96" t="s">
        <v>36</v>
      </c>
      <c r="H287" s="99"/>
      <c r="I287" s="96"/>
      <c r="J287" s="129"/>
      <c r="K287" s="129"/>
    </row>
    <row r="288" spans="1:11" ht="15" thickBot="1" x14ac:dyDescent="0.4">
      <c r="A288" s="301"/>
      <c r="B288" s="299"/>
      <c r="C288" s="96"/>
      <c r="D288" s="96"/>
      <c r="E288" s="96"/>
      <c r="F288" s="98"/>
      <c r="G288" s="96" t="s">
        <v>99</v>
      </c>
      <c r="H288" s="99"/>
      <c r="I288" s="96"/>
      <c r="J288" s="129"/>
      <c r="K288" s="129"/>
    </row>
    <row r="289" spans="1:11" ht="15" thickBot="1" x14ac:dyDescent="0.4">
      <c r="A289" s="301"/>
      <c r="B289" s="299"/>
      <c r="C289" s="105">
        <v>20</v>
      </c>
      <c r="D289" s="96">
        <v>0</v>
      </c>
      <c r="E289" s="96">
        <v>0</v>
      </c>
      <c r="F289" s="98"/>
      <c r="G289" s="96" t="s">
        <v>34</v>
      </c>
      <c r="H289" s="99"/>
      <c r="I289" s="96"/>
      <c r="J289" s="129"/>
      <c r="K289" s="129"/>
    </row>
    <row r="290" spans="1:11" ht="15" thickBot="1" x14ac:dyDescent="0.4">
      <c r="A290" s="301"/>
      <c r="B290" s="299"/>
      <c r="C290" s="96"/>
      <c r="D290" s="96"/>
      <c r="E290" s="96"/>
      <c r="F290" s="98"/>
      <c r="G290" s="96" t="s">
        <v>100</v>
      </c>
      <c r="H290" s="99"/>
      <c r="I290" s="96"/>
      <c r="J290" s="129"/>
      <c r="K290" s="129"/>
    </row>
    <row r="291" spans="1:11" ht="15" thickBot="1" x14ac:dyDescent="0.4">
      <c r="A291" s="302"/>
      <c r="B291" s="300"/>
      <c r="C291" s="106">
        <f>SUM(C286:C290)</f>
        <v>20</v>
      </c>
      <c r="D291" s="104">
        <f t="shared" ref="D291:E291" si="44">SUM(D286:D290)</f>
        <v>0</v>
      </c>
      <c r="E291" s="104">
        <f t="shared" si="44"/>
        <v>0</v>
      </c>
      <c r="F291" s="102"/>
      <c r="G291" s="101" t="s">
        <v>38</v>
      </c>
      <c r="H291" s="103"/>
      <c r="I291" s="104"/>
      <c r="J291" s="129"/>
      <c r="K291" s="129"/>
    </row>
    <row r="292" spans="1:11" ht="15" thickBot="1" x14ac:dyDescent="0.4">
      <c r="A292" s="304"/>
      <c r="B292" s="298" t="s">
        <v>520</v>
      </c>
      <c r="C292" s="65"/>
      <c r="D292" s="65"/>
      <c r="E292" s="65"/>
      <c r="F292" s="139"/>
      <c r="G292" s="65" t="s">
        <v>33</v>
      </c>
      <c r="H292" s="137">
        <v>288724610</v>
      </c>
      <c r="I292" s="65">
        <v>0</v>
      </c>
      <c r="J292" s="129"/>
      <c r="K292" s="129"/>
    </row>
    <row r="293" spans="1:11" ht="15" thickBot="1" x14ac:dyDescent="0.4">
      <c r="A293" s="301"/>
      <c r="B293" s="299"/>
      <c r="C293" s="105">
        <v>0.7</v>
      </c>
      <c r="D293" s="96">
        <v>0</v>
      </c>
      <c r="E293" s="96">
        <v>0</v>
      </c>
      <c r="F293" s="98"/>
      <c r="G293" s="96" t="s">
        <v>36</v>
      </c>
      <c r="H293" s="99"/>
      <c r="I293" s="96"/>
      <c r="J293" s="129"/>
      <c r="K293" s="129"/>
    </row>
    <row r="294" spans="1:11" ht="15" thickBot="1" x14ac:dyDescent="0.4">
      <c r="A294" s="301"/>
      <c r="B294" s="299"/>
      <c r="C294" s="96"/>
      <c r="D294" s="96"/>
      <c r="E294" s="96"/>
      <c r="F294" s="98"/>
      <c r="G294" s="96" t="s">
        <v>99</v>
      </c>
      <c r="H294" s="99"/>
      <c r="I294" s="96"/>
      <c r="J294" s="129"/>
      <c r="K294" s="129"/>
    </row>
    <row r="295" spans="1:11" ht="15" customHeight="1" thickBot="1" x14ac:dyDescent="0.4">
      <c r="A295" s="301"/>
      <c r="B295" s="299"/>
      <c r="C295" s="105">
        <v>11.1</v>
      </c>
      <c r="D295" s="96">
        <v>0</v>
      </c>
      <c r="E295" s="96">
        <v>0</v>
      </c>
      <c r="F295" s="98"/>
      <c r="G295" s="96" t="s">
        <v>34</v>
      </c>
      <c r="H295" s="99"/>
      <c r="I295" s="96"/>
      <c r="J295" s="129"/>
      <c r="K295" s="129"/>
    </row>
    <row r="296" spans="1:11" ht="15" thickBot="1" x14ac:dyDescent="0.4">
      <c r="A296" s="301"/>
      <c r="B296" s="299"/>
      <c r="C296" s="96"/>
      <c r="D296" s="96"/>
      <c r="E296" s="96"/>
      <c r="F296" s="98"/>
      <c r="G296" s="96" t="s">
        <v>100</v>
      </c>
      <c r="H296" s="99"/>
      <c r="I296" s="96"/>
      <c r="J296" s="129"/>
      <c r="K296" s="129"/>
    </row>
    <row r="297" spans="1:11" ht="15" thickBot="1" x14ac:dyDescent="0.4">
      <c r="A297" s="302"/>
      <c r="B297" s="300"/>
      <c r="C297" s="106">
        <f>SUM(C292:C296)</f>
        <v>11.799999999999999</v>
      </c>
      <c r="D297" s="104">
        <f t="shared" ref="D297:E297" si="45">SUM(D292:D296)</f>
        <v>0</v>
      </c>
      <c r="E297" s="104">
        <f t="shared" si="45"/>
        <v>0</v>
      </c>
      <c r="F297" s="102"/>
      <c r="G297" s="101" t="s">
        <v>38</v>
      </c>
      <c r="H297" s="103"/>
      <c r="I297" s="104"/>
      <c r="J297" s="129"/>
      <c r="K297" s="129"/>
    </row>
    <row r="298" spans="1:11" ht="15" thickBot="1" x14ac:dyDescent="0.4">
      <c r="A298" s="304"/>
      <c r="B298" s="298" t="s">
        <v>521</v>
      </c>
      <c r="C298" s="96"/>
      <c r="D298" s="96"/>
      <c r="E298" s="96"/>
      <c r="F298" s="98"/>
      <c r="G298" s="96" t="s">
        <v>33</v>
      </c>
      <c r="H298" s="97">
        <v>288724610</v>
      </c>
      <c r="I298" s="96">
        <v>0</v>
      </c>
      <c r="J298" s="129"/>
      <c r="K298" s="129"/>
    </row>
    <row r="299" spans="1:11" ht="15" thickBot="1" x14ac:dyDescent="0.4">
      <c r="A299" s="301"/>
      <c r="B299" s="299"/>
      <c r="C299" s="96">
        <v>1.3</v>
      </c>
      <c r="D299" s="96">
        <v>0</v>
      </c>
      <c r="E299" s="96">
        <v>0</v>
      </c>
      <c r="F299" s="98"/>
      <c r="G299" s="96" t="s">
        <v>36</v>
      </c>
      <c r="H299" s="99"/>
      <c r="I299" s="96"/>
      <c r="J299" s="129"/>
      <c r="K299" s="129"/>
    </row>
    <row r="300" spans="1:11" ht="15" thickBot="1" x14ac:dyDescent="0.4">
      <c r="A300" s="301"/>
      <c r="B300" s="299"/>
      <c r="C300" s="96"/>
      <c r="D300" s="96"/>
      <c r="E300" s="96"/>
      <c r="F300" s="98"/>
      <c r="G300" s="96" t="s">
        <v>99</v>
      </c>
      <c r="H300" s="99"/>
      <c r="I300" s="96"/>
      <c r="J300" s="129"/>
      <c r="K300" s="129"/>
    </row>
    <row r="301" spans="1:11" ht="15" thickBot="1" x14ac:dyDescent="0.4">
      <c r="A301" s="301"/>
      <c r="B301" s="299"/>
      <c r="C301" s="96">
        <v>9.4</v>
      </c>
      <c r="D301" s="96">
        <v>0</v>
      </c>
      <c r="E301" s="96">
        <v>0</v>
      </c>
      <c r="F301" s="98"/>
      <c r="G301" s="96" t="s">
        <v>34</v>
      </c>
      <c r="H301" s="99"/>
      <c r="I301" s="96"/>
      <c r="J301" s="129"/>
      <c r="K301" s="129"/>
    </row>
    <row r="302" spans="1:11" ht="15" thickBot="1" x14ac:dyDescent="0.4">
      <c r="A302" s="301"/>
      <c r="B302" s="299"/>
      <c r="C302" s="96"/>
      <c r="D302" s="96"/>
      <c r="E302" s="96"/>
      <c r="F302" s="98"/>
      <c r="G302" s="96" t="s">
        <v>100</v>
      </c>
      <c r="H302" s="99"/>
      <c r="I302" s="96"/>
      <c r="J302" s="129"/>
      <c r="K302" s="129"/>
    </row>
    <row r="303" spans="1:11" ht="15" thickBot="1" x14ac:dyDescent="0.4">
      <c r="A303" s="302"/>
      <c r="B303" s="300"/>
      <c r="C303" s="104">
        <f>SUM(C298:C302)</f>
        <v>10.700000000000001</v>
      </c>
      <c r="D303" s="104">
        <f t="shared" ref="D303:E303" si="46">SUM(D298:D302)</f>
        <v>0</v>
      </c>
      <c r="E303" s="104">
        <f t="shared" si="46"/>
        <v>0</v>
      </c>
      <c r="F303" s="102"/>
      <c r="G303" s="101" t="s">
        <v>38</v>
      </c>
      <c r="H303" s="103"/>
      <c r="I303" s="104"/>
      <c r="J303" s="129"/>
      <c r="K303" s="129"/>
    </row>
    <row r="304" spans="1:11" ht="15" customHeight="1" thickBot="1" x14ac:dyDescent="0.4">
      <c r="A304" s="308"/>
      <c r="B304" s="298" t="s">
        <v>522</v>
      </c>
      <c r="C304" s="96"/>
      <c r="D304" s="96"/>
      <c r="E304" s="96"/>
      <c r="F304" s="98"/>
      <c r="G304" s="96" t="s">
        <v>33</v>
      </c>
      <c r="H304" s="97">
        <v>288724610</v>
      </c>
      <c r="I304" s="96">
        <v>0</v>
      </c>
      <c r="J304" s="129"/>
      <c r="K304" s="129"/>
    </row>
    <row r="305" spans="1:11" ht="15" thickBot="1" x14ac:dyDescent="0.4">
      <c r="A305" s="309"/>
      <c r="B305" s="299"/>
      <c r="C305" s="105">
        <v>0</v>
      </c>
      <c r="D305" s="96"/>
      <c r="E305" s="96"/>
      <c r="F305" s="98"/>
      <c r="G305" s="96" t="s">
        <v>36</v>
      </c>
      <c r="H305" s="99"/>
      <c r="I305" s="96"/>
      <c r="J305" s="129"/>
      <c r="K305" s="129"/>
    </row>
    <row r="306" spans="1:11" ht="15" thickBot="1" x14ac:dyDescent="0.4">
      <c r="A306" s="309"/>
      <c r="B306" s="299"/>
      <c r="C306" s="96"/>
      <c r="D306" s="96"/>
      <c r="E306" s="96"/>
      <c r="F306" s="98"/>
      <c r="G306" s="96" t="s">
        <v>99</v>
      </c>
      <c r="H306" s="99"/>
      <c r="I306" s="96"/>
      <c r="J306" s="129"/>
    </row>
    <row r="307" spans="1:11" ht="15" thickBot="1" x14ac:dyDescent="0.4">
      <c r="A307" s="309"/>
      <c r="B307" s="299"/>
      <c r="C307" s="96"/>
      <c r="D307" s="105">
        <v>17</v>
      </c>
      <c r="E307" s="96"/>
      <c r="F307" s="98"/>
      <c r="G307" s="96" t="s">
        <v>34</v>
      </c>
      <c r="H307" s="99"/>
      <c r="I307" s="96"/>
      <c r="J307" s="129"/>
    </row>
    <row r="308" spans="1:11" ht="15" thickBot="1" x14ac:dyDescent="0.4">
      <c r="A308" s="309"/>
      <c r="B308" s="299"/>
      <c r="C308" s="96"/>
      <c r="D308" s="96"/>
      <c r="E308" s="96"/>
      <c r="F308" s="98"/>
      <c r="G308" s="96" t="s">
        <v>100</v>
      </c>
      <c r="H308" s="99"/>
      <c r="I308" s="96"/>
    </row>
    <row r="309" spans="1:11" ht="15" thickBot="1" x14ac:dyDescent="0.4">
      <c r="A309" s="310"/>
      <c r="B309" s="300"/>
      <c r="C309" s="104">
        <f>SUM(C304:C308)</f>
        <v>0</v>
      </c>
      <c r="D309" s="104">
        <f t="shared" ref="D309:E309" si="47">SUM(D304:D308)</f>
        <v>17</v>
      </c>
      <c r="E309" s="104">
        <f t="shared" si="47"/>
        <v>0</v>
      </c>
      <c r="F309" s="102"/>
      <c r="G309" s="101" t="s">
        <v>38</v>
      </c>
      <c r="H309" s="103"/>
      <c r="I309" s="104"/>
    </row>
    <row r="310" spans="1:11" ht="15" customHeight="1" thickBot="1" x14ac:dyDescent="0.4">
      <c r="A310" s="304"/>
      <c r="B310" s="298" t="s">
        <v>615</v>
      </c>
      <c r="C310" s="96">
        <v>4.9000000000000004</v>
      </c>
      <c r="D310" s="96">
        <v>4.9000000000000004</v>
      </c>
      <c r="E310" s="96"/>
      <c r="F310" s="98"/>
      <c r="G310" s="96" t="s">
        <v>33</v>
      </c>
      <c r="H310" s="97">
        <v>288724610</v>
      </c>
      <c r="I310" s="96">
        <v>0</v>
      </c>
    </row>
    <row r="311" spans="1:11" ht="15" thickBot="1" x14ac:dyDescent="0.4">
      <c r="A311" s="301"/>
      <c r="B311" s="299"/>
      <c r="C311" s="96">
        <v>0.1</v>
      </c>
      <c r="D311" s="96"/>
      <c r="E311" s="96"/>
      <c r="F311" s="98"/>
      <c r="G311" s="96" t="s">
        <v>36</v>
      </c>
      <c r="H311" s="99"/>
      <c r="I311" s="96"/>
    </row>
    <row r="312" spans="1:11" ht="15" thickBot="1" x14ac:dyDescent="0.4">
      <c r="A312" s="301"/>
      <c r="B312" s="299"/>
      <c r="C312" s="96"/>
      <c r="D312" s="96"/>
      <c r="E312" s="96"/>
      <c r="F312" s="98"/>
      <c r="G312" s="96" t="s">
        <v>99</v>
      </c>
      <c r="H312" s="99"/>
      <c r="I312" s="96"/>
    </row>
    <row r="313" spans="1:11" ht="13.25" customHeight="1" thickBot="1" x14ac:dyDescent="0.4">
      <c r="A313" s="301"/>
      <c r="B313" s="299"/>
      <c r="C313" s="96">
        <v>42.8</v>
      </c>
      <c r="D313" s="96">
        <v>29.7</v>
      </c>
      <c r="E313" s="96">
        <v>14.9</v>
      </c>
      <c r="F313" s="98"/>
      <c r="G313" s="96" t="s">
        <v>34</v>
      </c>
      <c r="H313" s="99"/>
      <c r="I313" s="96"/>
      <c r="J313" s="149"/>
    </row>
    <row r="314" spans="1:11" ht="13.75" customHeight="1" thickBot="1" x14ac:dyDescent="0.4">
      <c r="A314" s="301"/>
      <c r="B314" s="299"/>
      <c r="C314" s="96"/>
      <c r="D314" s="96"/>
      <c r="E314" s="96"/>
      <c r="F314" s="98"/>
      <c r="G314" s="96" t="s">
        <v>100</v>
      </c>
      <c r="H314" s="99"/>
      <c r="I314" s="96"/>
    </row>
    <row r="315" spans="1:11" ht="15" thickBot="1" x14ac:dyDescent="0.4">
      <c r="A315" s="302"/>
      <c r="B315" s="300"/>
      <c r="C315" s="104">
        <f>SUM(C310:C314)</f>
        <v>47.8</v>
      </c>
      <c r="D315" s="104">
        <f t="shared" ref="D315:E315" si="48">SUM(D310:D314)</f>
        <v>34.6</v>
      </c>
      <c r="E315" s="104">
        <f t="shared" si="48"/>
        <v>14.9</v>
      </c>
      <c r="F315" s="102"/>
      <c r="G315" s="101" t="s">
        <v>38</v>
      </c>
      <c r="H315" s="103"/>
      <c r="I315" s="104"/>
    </row>
    <row r="316" spans="1:11" ht="10.75" customHeight="1" thickBot="1" x14ac:dyDescent="0.4">
      <c r="A316" s="304"/>
      <c r="B316" s="298" t="s">
        <v>616</v>
      </c>
      <c r="C316" s="96"/>
      <c r="D316" s="96"/>
      <c r="E316" s="96"/>
      <c r="F316" s="98"/>
      <c r="G316" s="96" t="s">
        <v>33</v>
      </c>
      <c r="H316" s="97">
        <v>288724610</v>
      </c>
      <c r="I316" s="96">
        <v>0</v>
      </c>
      <c r="J316" s="129"/>
      <c r="K316" s="129"/>
    </row>
    <row r="317" spans="1:11" ht="15" thickBot="1" x14ac:dyDescent="0.4">
      <c r="A317" s="301"/>
      <c r="B317" s="299"/>
      <c r="C317" s="105">
        <v>7</v>
      </c>
      <c r="D317" s="96">
        <v>0</v>
      </c>
      <c r="E317" s="96">
        <v>0</v>
      </c>
      <c r="F317" s="98"/>
      <c r="G317" s="96" t="s">
        <v>36</v>
      </c>
      <c r="H317" s="99"/>
      <c r="I317" s="96"/>
      <c r="J317" s="129"/>
      <c r="K317" s="129"/>
    </row>
    <row r="318" spans="1:11" ht="15" thickBot="1" x14ac:dyDescent="0.4">
      <c r="A318" s="301"/>
      <c r="B318" s="299"/>
      <c r="C318" s="96"/>
      <c r="D318" s="96"/>
      <c r="E318" s="96"/>
      <c r="F318" s="98"/>
      <c r="G318" s="96" t="s">
        <v>99</v>
      </c>
      <c r="H318" s="99"/>
      <c r="I318" s="96"/>
      <c r="J318" s="129"/>
      <c r="K318" s="129"/>
    </row>
    <row r="319" spans="1:11" ht="15" thickBot="1" x14ac:dyDescent="0.4">
      <c r="A319" s="301"/>
      <c r="B319" s="299"/>
      <c r="C319" s="96">
        <v>9.9</v>
      </c>
      <c r="D319" s="105">
        <v>5</v>
      </c>
      <c r="E319" s="105">
        <v>5</v>
      </c>
      <c r="F319" s="98"/>
      <c r="G319" s="96" t="s">
        <v>34</v>
      </c>
      <c r="H319" s="99"/>
      <c r="I319" s="96"/>
      <c r="J319" s="129"/>
      <c r="K319" s="129"/>
    </row>
    <row r="320" spans="1:11" ht="15" thickBot="1" x14ac:dyDescent="0.4">
      <c r="A320" s="301"/>
      <c r="B320" s="299"/>
      <c r="C320" s="96"/>
      <c r="D320" s="96"/>
      <c r="E320" s="96"/>
      <c r="F320" s="98"/>
      <c r="G320" s="96" t="s">
        <v>100</v>
      </c>
      <c r="H320" s="99"/>
      <c r="I320" s="96"/>
      <c r="J320" s="129"/>
      <c r="K320" s="129"/>
    </row>
    <row r="321" spans="1:11" ht="15" customHeight="1" thickBot="1" x14ac:dyDescent="0.4">
      <c r="A321" s="302"/>
      <c r="B321" s="300"/>
      <c r="C321" s="106">
        <f>SUM(C316:C320)</f>
        <v>16.899999999999999</v>
      </c>
      <c r="D321" s="106">
        <f t="shared" ref="D321:E321" si="49">SUM(D316:D320)</f>
        <v>5</v>
      </c>
      <c r="E321" s="106">
        <f t="shared" si="49"/>
        <v>5</v>
      </c>
      <c r="F321" s="102"/>
      <c r="G321" s="101" t="s">
        <v>38</v>
      </c>
      <c r="H321" s="103"/>
      <c r="I321" s="104"/>
      <c r="J321" s="129"/>
      <c r="K321" s="129"/>
    </row>
    <row r="322" spans="1:11" ht="15" customHeight="1" thickBot="1" x14ac:dyDescent="0.4">
      <c r="A322" s="301"/>
      <c r="B322" s="298" t="s">
        <v>617</v>
      </c>
      <c r="C322" s="96"/>
      <c r="D322" s="96"/>
      <c r="E322" s="96"/>
      <c r="F322" s="53"/>
      <c r="G322" s="96" t="s">
        <v>33</v>
      </c>
      <c r="H322" s="97">
        <v>288724610</v>
      </c>
      <c r="I322" s="96">
        <v>0</v>
      </c>
      <c r="J322" s="129"/>
      <c r="K322" s="129"/>
    </row>
    <row r="323" spans="1:11" ht="15" customHeight="1" thickBot="1" x14ac:dyDescent="0.4">
      <c r="A323" s="301"/>
      <c r="B323" s="299"/>
      <c r="C323" s="105">
        <v>3.2</v>
      </c>
      <c r="D323" s="96">
        <v>0</v>
      </c>
      <c r="E323" s="96">
        <v>0</v>
      </c>
      <c r="F323" s="98"/>
      <c r="G323" s="96" t="s">
        <v>36</v>
      </c>
      <c r="H323" s="99"/>
      <c r="I323" s="96"/>
      <c r="J323" s="129"/>
      <c r="K323" s="129"/>
    </row>
    <row r="324" spans="1:11" ht="15" customHeight="1" thickBot="1" x14ac:dyDescent="0.4">
      <c r="A324" s="301"/>
      <c r="B324" s="299"/>
      <c r="C324" s="96"/>
      <c r="D324" s="96"/>
      <c r="E324" s="96"/>
      <c r="F324" s="98"/>
      <c r="G324" s="96" t="s">
        <v>99</v>
      </c>
      <c r="H324" s="99"/>
      <c r="I324" s="96"/>
      <c r="J324" s="129"/>
      <c r="K324" s="129"/>
    </row>
    <row r="325" spans="1:11" ht="15" customHeight="1" thickBot="1" x14ac:dyDescent="0.4">
      <c r="A325" s="301"/>
      <c r="B325" s="299"/>
      <c r="C325" s="96">
        <v>0</v>
      </c>
      <c r="D325" s="96">
        <v>0</v>
      </c>
      <c r="E325" s="105">
        <v>2</v>
      </c>
      <c r="F325" s="98"/>
      <c r="G325" s="96" t="s">
        <v>34</v>
      </c>
      <c r="H325" s="99"/>
      <c r="I325" s="96"/>
      <c r="J325" s="129"/>
      <c r="K325" s="129"/>
    </row>
    <row r="326" spans="1:11" ht="15" customHeight="1" thickBot="1" x14ac:dyDescent="0.4">
      <c r="A326" s="301"/>
      <c r="B326" s="299"/>
      <c r="C326" s="105"/>
      <c r="D326" s="105"/>
      <c r="E326" s="105"/>
      <c r="F326" s="98"/>
      <c r="G326" s="96" t="s">
        <v>100</v>
      </c>
      <c r="H326" s="99"/>
      <c r="I326" s="96"/>
      <c r="J326" s="129"/>
      <c r="K326" s="129"/>
    </row>
    <row r="327" spans="1:11" ht="15" customHeight="1" thickBot="1" x14ac:dyDescent="0.4">
      <c r="A327" s="302"/>
      <c r="B327" s="300"/>
      <c r="C327" s="106">
        <f>SUM(C322:C326)</f>
        <v>3.2</v>
      </c>
      <c r="D327" s="106">
        <f t="shared" ref="D327:E327" si="50">SUM(D322:D326)</f>
        <v>0</v>
      </c>
      <c r="E327" s="106">
        <f t="shared" si="50"/>
        <v>2</v>
      </c>
      <c r="F327" s="102"/>
      <c r="G327" s="101" t="s">
        <v>38</v>
      </c>
      <c r="H327" s="103"/>
      <c r="I327" s="104"/>
      <c r="J327" s="129"/>
      <c r="K327" s="129"/>
    </row>
    <row r="328" spans="1:11" ht="15" customHeight="1" thickBot="1" x14ac:dyDescent="0.4">
      <c r="A328" s="301"/>
      <c r="B328" s="298" t="s">
        <v>653</v>
      </c>
      <c r="C328" s="96"/>
      <c r="D328" s="96"/>
      <c r="E328" s="96"/>
      <c r="F328" s="53"/>
      <c r="G328" s="96" t="s">
        <v>33</v>
      </c>
      <c r="H328" s="97">
        <v>288724610</v>
      </c>
      <c r="I328" s="96">
        <v>0</v>
      </c>
      <c r="J328" s="129"/>
      <c r="K328" s="129"/>
    </row>
    <row r="329" spans="1:11" ht="15" customHeight="1" thickBot="1" x14ac:dyDescent="0.4">
      <c r="A329" s="301"/>
      <c r="B329" s="299"/>
      <c r="C329" s="105">
        <v>3</v>
      </c>
      <c r="D329" s="96"/>
      <c r="E329" s="96"/>
      <c r="F329" s="98"/>
      <c r="G329" s="96" t="s">
        <v>36</v>
      </c>
      <c r="H329" s="99"/>
      <c r="I329" s="96"/>
      <c r="J329" s="129"/>
      <c r="K329" s="129"/>
    </row>
    <row r="330" spans="1:11" ht="15" customHeight="1" thickBot="1" x14ac:dyDescent="0.4">
      <c r="A330" s="301"/>
      <c r="B330" s="299"/>
      <c r="C330" s="96"/>
      <c r="D330" s="96"/>
      <c r="E330" s="96"/>
      <c r="F330" s="98"/>
      <c r="G330" s="96" t="s">
        <v>99</v>
      </c>
      <c r="H330" s="99"/>
      <c r="I330" s="96"/>
      <c r="J330" s="129"/>
      <c r="K330" s="129"/>
    </row>
    <row r="331" spans="1:11" ht="15" customHeight="1" thickBot="1" x14ac:dyDescent="0.4">
      <c r="A331" s="301"/>
      <c r="B331" s="299"/>
      <c r="C331" s="96"/>
      <c r="D331" s="96"/>
      <c r="E331" s="105"/>
      <c r="F331" s="98"/>
      <c r="G331" s="96" t="s">
        <v>34</v>
      </c>
      <c r="H331" s="99"/>
      <c r="I331" s="96"/>
      <c r="J331" s="129"/>
      <c r="K331" s="129"/>
    </row>
    <row r="332" spans="1:11" ht="15" customHeight="1" thickBot="1" x14ac:dyDescent="0.4">
      <c r="A332" s="301"/>
      <c r="B332" s="299"/>
      <c r="C332" s="105"/>
      <c r="D332" s="105"/>
      <c r="E332" s="105"/>
      <c r="F332" s="98"/>
      <c r="G332" s="96" t="s">
        <v>100</v>
      </c>
      <c r="H332" s="99"/>
      <c r="I332" s="96"/>
      <c r="J332" s="129"/>
      <c r="K332" s="129"/>
    </row>
    <row r="333" spans="1:11" ht="15" customHeight="1" thickBot="1" x14ac:dyDescent="0.4">
      <c r="A333" s="301"/>
      <c r="B333" s="299"/>
      <c r="C333" s="105">
        <v>23.5</v>
      </c>
      <c r="D333" s="105"/>
      <c r="E333" s="105"/>
      <c r="F333" s="98"/>
      <c r="G333" s="96" t="s">
        <v>661</v>
      </c>
      <c r="H333" s="99"/>
      <c r="I333" s="96"/>
      <c r="J333" s="129"/>
      <c r="K333" s="129"/>
    </row>
    <row r="334" spans="1:11" ht="15" customHeight="1" thickBot="1" x14ac:dyDescent="0.4">
      <c r="A334" s="302"/>
      <c r="B334" s="300"/>
      <c r="C334" s="106">
        <f>SUM(C328:C333)</f>
        <v>26.5</v>
      </c>
      <c r="D334" s="106">
        <f>SUM(D328:D333)</f>
        <v>0</v>
      </c>
      <c r="E334" s="106">
        <f>SUM(E328:E333)</f>
        <v>0</v>
      </c>
      <c r="F334" s="102"/>
      <c r="G334" s="101" t="s">
        <v>38</v>
      </c>
      <c r="H334" s="103"/>
      <c r="I334" s="104"/>
      <c r="J334" s="129"/>
      <c r="K334" s="129"/>
    </row>
    <row r="335" spans="1:11" ht="15" customHeight="1" thickBot="1" x14ac:dyDescent="0.4">
      <c r="A335" s="301"/>
      <c r="B335" s="298" t="s">
        <v>654</v>
      </c>
      <c r="C335" s="96"/>
      <c r="D335" s="96"/>
      <c r="E335" s="96"/>
      <c r="F335" s="53"/>
      <c r="G335" s="96" t="s">
        <v>33</v>
      </c>
      <c r="H335" s="97">
        <v>288724610</v>
      </c>
      <c r="I335" s="96">
        <v>0</v>
      </c>
      <c r="J335" s="129"/>
      <c r="K335" s="129"/>
    </row>
    <row r="336" spans="1:11" ht="15" customHeight="1" thickBot="1" x14ac:dyDescent="0.4">
      <c r="A336" s="301"/>
      <c r="B336" s="299"/>
      <c r="C336" s="105"/>
      <c r="D336" s="96"/>
      <c r="E336" s="96"/>
      <c r="F336" s="98"/>
      <c r="G336" s="96" t="s">
        <v>36</v>
      </c>
      <c r="H336" s="99"/>
      <c r="I336" s="96"/>
      <c r="J336" s="129"/>
      <c r="K336" s="129"/>
    </row>
    <row r="337" spans="1:11" ht="15" customHeight="1" thickBot="1" x14ac:dyDescent="0.4">
      <c r="A337" s="301"/>
      <c r="B337" s="299"/>
      <c r="C337" s="96"/>
      <c r="D337" s="96"/>
      <c r="E337" s="96"/>
      <c r="F337" s="98"/>
      <c r="G337" s="96" t="s">
        <v>99</v>
      </c>
      <c r="H337" s="99"/>
      <c r="I337" s="96"/>
      <c r="J337" s="129"/>
      <c r="K337" s="129"/>
    </row>
    <row r="338" spans="1:11" ht="15" customHeight="1" thickBot="1" x14ac:dyDescent="0.4">
      <c r="A338" s="301"/>
      <c r="B338" s="299"/>
      <c r="C338" s="96">
        <v>2.4</v>
      </c>
      <c r="D338" s="96"/>
      <c r="E338" s="105"/>
      <c r="F338" s="98"/>
      <c r="G338" s="96" t="s">
        <v>34</v>
      </c>
      <c r="H338" s="99"/>
      <c r="I338" s="96"/>
    </row>
    <row r="339" spans="1:11" ht="15" customHeight="1" thickBot="1" x14ac:dyDescent="0.4">
      <c r="A339" s="301"/>
      <c r="B339" s="299"/>
      <c r="C339" s="105"/>
      <c r="D339" s="105"/>
      <c r="E339" s="105"/>
      <c r="F339" s="98"/>
      <c r="G339" s="96" t="s">
        <v>100</v>
      </c>
      <c r="H339" s="99"/>
      <c r="I339" s="96"/>
    </row>
    <row r="340" spans="1:11" ht="15" customHeight="1" thickBot="1" x14ac:dyDescent="0.4">
      <c r="A340" s="302"/>
      <c r="B340" s="300"/>
      <c r="C340" s="106">
        <f>SUM(C335:C339)</f>
        <v>2.4</v>
      </c>
      <c r="D340" s="106">
        <f t="shared" ref="D340:E340" si="51">SUM(D335:D339)</f>
        <v>0</v>
      </c>
      <c r="E340" s="106">
        <f t="shared" si="51"/>
        <v>0</v>
      </c>
      <c r="F340" s="102"/>
      <c r="G340" s="101" t="s">
        <v>38</v>
      </c>
      <c r="H340" s="103"/>
      <c r="I340" s="104"/>
    </row>
    <row r="341" spans="1:11" ht="15" customHeight="1" thickBot="1" x14ac:dyDescent="0.4">
      <c r="A341" s="100"/>
      <c r="B341" s="107" t="s">
        <v>152</v>
      </c>
      <c r="C341" s="108"/>
      <c r="D341" s="108"/>
      <c r="E341" s="108"/>
      <c r="F341" s="108"/>
      <c r="G341" s="95"/>
      <c r="H341" s="97"/>
      <c r="I341" s="97"/>
    </row>
    <row r="342" spans="1:11" ht="28.25" customHeight="1" thickBot="1" x14ac:dyDescent="0.4">
      <c r="A342" s="141" t="s">
        <v>153</v>
      </c>
      <c r="B342" s="142" t="s">
        <v>158</v>
      </c>
      <c r="C342" s="143"/>
      <c r="D342" s="143"/>
      <c r="E342" s="143"/>
      <c r="F342" s="144" t="s">
        <v>157</v>
      </c>
      <c r="G342" s="142"/>
      <c r="H342" s="143"/>
      <c r="I342" s="143"/>
    </row>
    <row r="343" spans="1:11" ht="34.25" customHeight="1" thickBot="1" x14ac:dyDescent="0.4">
      <c r="A343" s="90" t="s">
        <v>154</v>
      </c>
      <c r="B343" s="91" t="s">
        <v>160</v>
      </c>
      <c r="C343" s="92"/>
      <c r="D343" s="92"/>
      <c r="E343" s="92"/>
      <c r="F343" s="93" t="s">
        <v>159</v>
      </c>
      <c r="G343" s="91"/>
      <c r="H343" s="92"/>
      <c r="I343" s="92"/>
    </row>
    <row r="344" spans="1:11" ht="15" customHeight="1" thickBot="1" x14ac:dyDescent="0.4">
      <c r="A344" s="301" t="s">
        <v>155</v>
      </c>
      <c r="B344" s="305" t="s">
        <v>523</v>
      </c>
      <c r="C344" s="94">
        <f t="shared" ref="C344:E348" si="52">C351+C357+C389</f>
        <v>30</v>
      </c>
      <c r="D344" s="95">
        <f t="shared" si="52"/>
        <v>46</v>
      </c>
      <c r="E344" s="95">
        <f t="shared" si="52"/>
        <v>54</v>
      </c>
      <c r="F344" s="53" t="s">
        <v>388</v>
      </c>
      <c r="G344" s="96" t="s">
        <v>33</v>
      </c>
      <c r="H344" s="97">
        <v>288724610</v>
      </c>
      <c r="I344" s="96">
        <v>0</v>
      </c>
      <c r="J344" s="129"/>
    </row>
    <row r="345" spans="1:11" ht="15" customHeight="1" thickBot="1" x14ac:dyDescent="0.4">
      <c r="A345" s="301"/>
      <c r="B345" s="306"/>
      <c r="C345" s="94">
        <f>C352+C358+C390+C371</f>
        <v>126.2</v>
      </c>
      <c r="D345" s="95">
        <f t="shared" si="52"/>
        <v>0</v>
      </c>
      <c r="E345" s="95">
        <f t="shared" si="52"/>
        <v>0</v>
      </c>
      <c r="F345" s="98"/>
      <c r="G345" s="96" t="s">
        <v>36</v>
      </c>
      <c r="H345" s="99"/>
      <c r="I345" s="96"/>
      <c r="J345" s="129"/>
    </row>
    <row r="346" spans="1:11" ht="15" customHeight="1" thickBot="1" x14ac:dyDescent="0.4">
      <c r="A346" s="301"/>
      <c r="B346" s="306"/>
      <c r="C346" s="95">
        <f t="shared" si="52"/>
        <v>0</v>
      </c>
      <c r="D346" s="95">
        <f t="shared" si="52"/>
        <v>0</v>
      </c>
      <c r="E346" s="95">
        <f t="shared" si="52"/>
        <v>0</v>
      </c>
      <c r="F346" s="98"/>
      <c r="G346" s="96" t="s">
        <v>99</v>
      </c>
      <c r="H346" s="99"/>
      <c r="I346" s="96"/>
      <c r="J346" s="129"/>
    </row>
    <row r="347" spans="1:11" ht="15" thickBot="1" x14ac:dyDescent="0.4">
      <c r="A347" s="301"/>
      <c r="B347" s="306"/>
      <c r="C347" s="95">
        <f t="shared" si="52"/>
        <v>22.7</v>
      </c>
      <c r="D347" s="95">
        <f t="shared" si="52"/>
        <v>82.7</v>
      </c>
      <c r="E347" s="95">
        <f t="shared" si="52"/>
        <v>38.5</v>
      </c>
      <c r="F347" s="98"/>
      <c r="G347" s="96" t="s">
        <v>34</v>
      </c>
      <c r="H347" s="99"/>
      <c r="I347" s="96"/>
      <c r="J347" s="129"/>
    </row>
    <row r="348" spans="1:11" ht="15" thickBot="1" x14ac:dyDescent="0.4">
      <c r="A348" s="301"/>
      <c r="B348" s="306"/>
      <c r="C348" s="95">
        <f t="shared" si="52"/>
        <v>0</v>
      </c>
      <c r="D348" s="95">
        <f t="shared" si="52"/>
        <v>0</v>
      </c>
      <c r="E348" s="95">
        <f t="shared" si="52"/>
        <v>0</v>
      </c>
      <c r="F348" s="98"/>
      <c r="G348" s="96" t="s">
        <v>100</v>
      </c>
      <c r="H348" s="99"/>
      <c r="I348" s="96"/>
      <c r="J348" s="129"/>
    </row>
    <row r="349" spans="1:11" ht="15" thickBot="1" x14ac:dyDescent="0.4">
      <c r="A349" s="301"/>
      <c r="B349" s="306"/>
      <c r="C349" s="242">
        <f>C368+C381</f>
        <v>46.4</v>
      </c>
      <c r="D349" s="219">
        <f>D368+D381</f>
        <v>0</v>
      </c>
      <c r="E349" s="219">
        <f t="shared" ref="E349" si="53">E368+E381</f>
        <v>0</v>
      </c>
      <c r="F349" s="98"/>
      <c r="G349" s="96" t="s">
        <v>661</v>
      </c>
      <c r="H349" s="99"/>
      <c r="I349" s="96"/>
      <c r="J349" s="129"/>
    </row>
    <row r="350" spans="1:11" ht="15" thickBot="1" x14ac:dyDescent="0.4">
      <c r="A350" s="302"/>
      <c r="B350" s="307"/>
      <c r="C350" s="110">
        <f>SUM(C344:C349)</f>
        <v>225.29999999999998</v>
      </c>
      <c r="D350" s="110">
        <f t="shared" ref="D350:E350" si="54">SUM(D344:D349)</f>
        <v>128.69999999999999</v>
      </c>
      <c r="E350" s="110">
        <f t="shared" si="54"/>
        <v>92.5</v>
      </c>
      <c r="F350" s="102"/>
      <c r="G350" s="101" t="s">
        <v>38</v>
      </c>
      <c r="H350" s="103"/>
      <c r="I350" s="104"/>
      <c r="J350" s="129"/>
    </row>
    <row r="351" spans="1:11" ht="15" customHeight="1" thickBot="1" x14ac:dyDescent="0.4">
      <c r="A351" s="304"/>
      <c r="B351" s="298" t="s">
        <v>524</v>
      </c>
      <c r="C351" s="96"/>
      <c r="D351" s="96"/>
      <c r="E351" s="96"/>
      <c r="F351" s="98"/>
      <c r="G351" s="96" t="s">
        <v>33</v>
      </c>
      <c r="H351" s="97">
        <v>288724610</v>
      </c>
      <c r="I351" s="96">
        <v>0</v>
      </c>
      <c r="J351" s="129"/>
    </row>
    <row r="352" spans="1:11" ht="15" thickBot="1" x14ac:dyDescent="0.4">
      <c r="A352" s="301"/>
      <c r="B352" s="299"/>
      <c r="C352" s="105">
        <v>0</v>
      </c>
      <c r="D352" s="96">
        <v>0</v>
      </c>
      <c r="E352" s="96">
        <v>0</v>
      </c>
      <c r="F352" s="98"/>
      <c r="G352" s="96" t="s">
        <v>36</v>
      </c>
      <c r="H352" s="99"/>
      <c r="I352" s="96"/>
      <c r="J352" s="129"/>
    </row>
    <row r="353" spans="1:10" ht="15" thickBot="1" x14ac:dyDescent="0.4">
      <c r="A353" s="301"/>
      <c r="B353" s="299"/>
      <c r="C353" s="96"/>
      <c r="D353" s="96"/>
      <c r="E353" s="96"/>
      <c r="F353" s="98"/>
      <c r="G353" s="96" t="s">
        <v>99</v>
      </c>
      <c r="H353" s="99"/>
      <c r="I353" s="96"/>
      <c r="J353" s="129"/>
    </row>
    <row r="354" spans="1:10" ht="15" thickBot="1" x14ac:dyDescent="0.4">
      <c r="A354" s="301"/>
      <c r="B354" s="299"/>
      <c r="C354" s="96">
        <v>0</v>
      </c>
      <c r="D354" s="96">
        <v>0</v>
      </c>
      <c r="E354" s="96">
        <v>0</v>
      </c>
      <c r="F354" s="98"/>
      <c r="G354" s="96" t="s">
        <v>34</v>
      </c>
      <c r="H354" s="99"/>
      <c r="I354" s="96"/>
      <c r="J354" s="129"/>
    </row>
    <row r="355" spans="1:10" ht="15" customHeight="1" thickBot="1" x14ac:dyDescent="0.4">
      <c r="A355" s="301"/>
      <c r="B355" s="299"/>
      <c r="C355" s="96"/>
      <c r="D355" s="96"/>
      <c r="E355" s="96"/>
      <c r="F355" s="98"/>
      <c r="G355" s="96" t="s">
        <v>100</v>
      </c>
      <c r="H355" s="99"/>
      <c r="I355" s="96"/>
      <c r="J355" s="129"/>
    </row>
    <row r="356" spans="1:10" ht="15" thickBot="1" x14ac:dyDescent="0.4">
      <c r="A356" s="302"/>
      <c r="B356" s="300"/>
      <c r="C356" s="106">
        <f>SUM(C351:C355)</f>
        <v>0</v>
      </c>
      <c r="D356" s="106">
        <f t="shared" ref="D356:E356" si="55">SUM(D351:D355)</f>
        <v>0</v>
      </c>
      <c r="E356" s="106">
        <f t="shared" si="55"/>
        <v>0</v>
      </c>
      <c r="F356" s="102"/>
      <c r="G356" s="101" t="s">
        <v>38</v>
      </c>
      <c r="H356" s="103"/>
      <c r="I356" s="104"/>
      <c r="J356" s="129"/>
    </row>
    <row r="357" spans="1:10" ht="15" customHeight="1" thickBot="1" x14ac:dyDescent="0.4">
      <c r="A357" s="304"/>
      <c r="B357" s="311" t="s">
        <v>648</v>
      </c>
      <c r="C357" s="96"/>
      <c r="D357" s="96"/>
      <c r="E357" s="96"/>
      <c r="F357" s="98"/>
      <c r="G357" s="96" t="s">
        <v>33</v>
      </c>
      <c r="H357" s="97">
        <v>288724610</v>
      </c>
      <c r="I357" s="96">
        <v>0</v>
      </c>
      <c r="J357" s="129"/>
    </row>
    <row r="358" spans="1:10" ht="15" thickBot="1" x14ac:dyDescent="0.4">
      <c r="A358" s="301"/>
      <c r="B358" s="312"/>
      <c r="C358" s="105">
        <v>25</v>
      </c>
      <c r="D358" s="96"/>
      <c r="E358" s="96"/>
      <c r="F358" s="98"/>
      <c r="G358" s="96" t="s">
        <v>36</v>
      </c>
      <c r="H358" s="99"/>
      <c r="I358" s="96"/>
      <c r="J358" s="129"/>
    </row>
    <row r="359" spans="1:10" ht="15" thickBot="1" x14ac:dyDescent="0.4">
      <c r="A359" s="301"/>
      <c r="B359" s="312"/>
      <c r="C359" s="96"/>
      <c r="D359" s="96"/>
      <c r="E359" s="96"/>
      <c r="F359" s="98"/>
      <c r="G359" s="96" t="s">
        <v>99</v>
      </c>
      <c r="H359" s="99"/>
      <c r="I359" s="96"/>
      <c r="J359" s="129"/>
    </row>
    <row r="360" spans="1:10" ht="12.65" customHeight="1" thickBot="1" x14ac:dyDescent="0.4">
      <c r="A360" s="301"/>
      <c r="B360" s="312"/>
      <c r="C360" s="96"/>
      <c r="D360" s="96"/>
      <c r="E360" s="96"/>
      <c r="F360" s="98"/>
      <c r="G360" s="96" t="s">
        <v>34</v>
      </c>
      <c r="H360" s="99"/>
      <c r="I360" s="96"/>
      <c r="J360" s="129"/>
    </row>
    <row r="361" spans="1:10" ht="15" thickBot="1" x14ac:dyDescent="0.4">
      <c r="A361" s="301"/>
      <c r="B361" s="312"/>
      <c r="C361" s="96"/>
      <c r="D361" s="96"/>
      <c r="E361" s="96"/>
      <c r="F361" s="98"/>
      <c r="G361" s="96" t="s">
        <v>100</v>
      </c>
      <c r="H361" s="99"/>
      <c r="I361" s="96"/>
      <c r="J361" s="129"/>
    </row>
    <row r="362" spans="1:10" ht="15" thickBot="1" x14ac:dyDescent="0.4">
      <c r="A362" s="302"/>
      <c r="B362" s="313"/>
      <c r="C362" s="104">
        <f>SUM(C357:C361)</f>
        <v>25</v>
      </c>
      <c r="D362" s="104">
        <f t="shared" ref="D362:E362" si="56">SUM(D357:D361)</f>
        <v>0</v>
      </c>
      <c r="E362" s="104">
        <f t="shared" si="56"/>
        <v>0</v>
      </c>
      <c r="F362" s="102"/>
      <c r="G362" s="101" t="s">
        <v>38</v>
      </c>
      <c r="H362" s="103"/>
      <c r="I362" s="104"/>
      <c r="J362" s="129"/>
    </row>
    <row r="363" spans="1:10" ht="15" customHeight="1" thickBot="1" x14ac:dyDescent="0.4">
      <c r="A363" s="304"/>
      <c r="B363" s="298" t="s">
        <v>649</v>
      </c>
      <c r="C363" s="96"/>
      <c r="D363" s="96"/>
      <c r="E363" s="96"/>
      <c r="F363" s="98"/>
      <c r="G363" s="96" t="s">
        <v>33</v>
      </c>
      <c r="H363" s="97">
        <v>288724610</v>
      </c>
      <c r="I363" s="96">
        <v>0</v>
      </c>
      <c r="J363" s="129"/>
    </row>
    <row r="364" spans="1:10" ht="15" thickBot="1" x14ac:dyDescent="0.4">
      <c r="A364" s="301"/>
      <c r="B364" s="299"/>
      <c r="C364" s="96"/>
      <c r="D364" s="96"/>
      <c r="E364" s="96"/>
      <c r="F364" s="98"/>
      <c r="G364" s="96" t="s">
        <v>36</v>
      </c>
      <c r="H364" s="99"/>
      <c r="I364" s="96"/>
      <c r="J364" s="129"/>
    </row>
    <row r="365" spans="1:10" ht="15" thickBot="1" x14ac:dyDescent="0.4">
      <c r="A365" s="301"/>
      <c r="B365" s="299"/>
      <c r="C365" s="96"/>
      <c r="D365" s="96"/>
      <c r="E365" s="96"/>
      <c r="F365" s="98"/>
      <c r="G365" s="96" t="s">
        <v>99</v>
      </c>
      <c r="H365" s="99"/>
      <c r="I365" s="96"/>
      <c r="J365" s="129"/>
    </row>
    <row r="366" spans="1:10" ht="15" thickBot="1" x14ac:dyDescent="0.4">
      <c r="A366" s="301"/>
      <c r="B366" s="299"/>
      <c r="C366" s="96"/>
      <c r="D366" s="96"/>
      <c r="E366" s="96"/>
      <c r="F366" s="98"/>
      <c r="G366" s="96" t="s">
        <v>34</v>
      </c>
      <c r="H366" s="99"/>
      <c r="I366" s="96"/>
      <c r="J366" s="129"/>
    </row>
    <row r="367" spans="1:10" ht="15" thickBot="1" x14ac:dyDescent="0.4">
      <c r="A367" s="301"/>
      <c r="B367" s="299"/>
      <c r="C367" s="96"/>
      <c r="D367" s="96"/>
      <c r="E367" s="96"/>
      <c r="F367" s="98"/>
      <c r="G367" s="96" t="s">
        <v>100</v>
      </c>
      <c r="H367" s="99"/>
      <c r="I367" s="96"/>
      <c r="J367" s="129"/>
    </row>
    <row r="368" spans="1:10" ht="15" thickBot="1" x14ac:dyDescent="0.4">
      <c r="A368" s="301"/>
      <c r="B368" s="299"/>
      <c r="C368" s="241">
        <v>31.5</v>
      </c>
      <c r="D368" s="96"/>
      <c r="E368" s="96"/>
      <c r="F368" s="98"/>
      <c r="G368" s="96" t="s">
        <v>661</v>
      </c>
      <c r="H368" s="99"/>
      <c r="I368" s="96"/>
      <c r="J368" s="149"/>
    </row>
    <row r="369" spans="1:10" ht="15" customHeight="1" thickBot="1" x14ac:dyDescent="0.4">
      <c r="A369" s="302"/>
      <c r="B369" s="300"/>
      <c r="C369" s="104">
        <f>SUM(C363:C368)</f>
        <v>31.5</v>
      </c>
      <c r="D369" s="104">
        <f t="shared" ref="D369:E369" si="57">SUM(D363:D368)</f>
        <v>0</v>
      </c>
      <c r="E369" s="104">
        <f t="shared" si="57"/>
        <v>0</v>
      </c>
      <c r="F369" s="102"/>
      <c r="G369" s="101" t="s">
        <v>38</v>
      </c>
      <c r="H369" s="103"/>
      <c r="I369" s="104"/>
      <c r="J369" s="129"/>
    </row>
    <row r="370" spans="1:10" ht="15" customHeight="1" thickBot="1" x14ac:dyDescent="0.4">
      <c r="A370" s="304"/>
      <c r="B370" s="298" t="s">
        <v>650</v>
      </c>
      <c r="C370" s="96"/>
      <c r="D370" s="96"/>
      <c r="E370" s="96"/>
      <c r="F370" s="98"/>
      <c r="G370" s="96" t="s">
        <v>33</v>
      </c>
      <c r="H370" s="97">
        <v>288724610</v>
      </c>
      <c r="I370" s="96">
        <v>0</v>
      </c>
      <c r="J370" s="129"/>
    </row>
    <row r="371" spans="1:10" ht="15" thickBot="1" x14ac:dyDescent="0.4">
      <c r="A371" s="301"/>
      <c r="B371" s="299"/>
      <c r="C371" s="96">
        <v>26.7</v>
      </c>
      <c r="D371" s="96"/>
      <c r="E371" s="96"/>
      <c r="F371" s="98"/>
      <c r="G371" s="96" t="s">
        <v>36</v>
      </c>
      <c r="H371" s="99"/>
      <c r="I371" s="96"/>
      <c r="J371" s="129"/>
    </row>
    <row r="372" spans="1:10" ht="15" thickBot="1" x14ac:dyDescent="0.4">
      <c r="A372" s="301"/>
      <c r="B372" s="299"/>
      <c r="C372" s="96"/>
      <c r="D372" s="96"/>
      <c r="E372" s="96"/>
      <c r="F372" s="98"/>
      <c r="G372" s="96" t="s">
        <v>99</v>
      </c>
      <c r="H372" s="99"/>
      <c r="I372" s="96"/>
    </row>
    <row r="373" spans="1:10" ht="15" thickBot="1" x14ac:dyDescent="0.4">
      <c r="A373" s="301"/>
      <c r="B373" s="299"/>
      <c r="C373" s="96"/>
      <c r="D373" s="96"/>
      <c r="E373" s="96"/>
      <c r="F373" s="98"/>
      <c r="G373" s="96" t="s">
        <v>34</v>
      </c>
      <c r="H373" s="99"/>
      <c r="I373" s="96"/>
    </row>
    <row r="374" spans="1:10" ht="15" thickBot="1" x14ac:dyDescent="0.4">
      <c r="A374" s="301"/>
      <c r="B374" s="299"/>
      <c r="C374" s="96"/>
      <c r="D374" s="96"/>
      <c r="E374" s="96"/>
      <c r="F374" s="98"/>
      <c r="G374" s="96" t="s">
        <v>100</v>
      </c>
      <c r="H374" s="99"/>
      <c r="I374" s="96"/>
    </row>
    <row r="375" spans="1:10" ht="18" customHeight="1" thickBot="1" x14ac:dyDescent="0.4">
      <c r="A375" s="302"/>
      <c r="B375" s="300"/>
      <c r="C375" s="104">
        <f>SUM(C370:C374)</f>
        <v>26.7</v>
      </c>
      <c r="D375" s="104">
        <f t="shared" ref="D375:E375" si="58">SUM(D370:D374)</f>
        <v>0</v>
      </c>
      <c r="E375" s="104">
        <f t="shared" si="58"/>
        <v>0</v>
      </c>
      <c r="F375" s="102"/>
      <c r="G375" s="101" t="s">
        <v>38</v>
      </c>
      <c r="H375" s="103"/>
      <c r="I375" s="104"/>
    </row>
    <row r="376" spans="1:10" ht="28.25" customHeight="1" thickBot="1" x14ac:dyDescent="0.4">
      <c r="A376" s="304"/>
      <c r="B376" s="298" t="s">
        <v>651</v>
      </c>
      <c r="C376" s="96"/>
      <c r="D376" s="96"/>
      <c r="E376" s="96"/>
      <c r="F376" s="98"/>
      <c r="G376" s="96" t="s">
        <v>33</v>
      </c>
      <c r="H376" s="97">
        <v>288724610</v>
      </c>
      <c r="I376" s="96">
        <v>0</v>
      </c>
      <c r="J376" s="149"/>
    </row>
    <row r="377" spans="1:10" ht="15.65" customHeight="1" thickBot="1" x14ac:dyDescent="0.4">
      <c r="A377" s="301"/>
      <c r="B377" s="299"/>
      <c r="C377" s="96"/>
      <c r="D377" s="96"/>
      <c r="E377" s="96"/>
      <c r="F377" s="98"/>
      <c r="G377" s="96" t="s">
        <v>36</v>
      </c>
      <c r="H377" s="99"/>
      <c r="I377" s="96"/>
    </row>
    <row r="378" spans="1:10" ht="15" customHeight="1" thickBot="1" x14ac:dyDescent="0.4">
      <c r="A378" s="301"/>
      <c r="B378" s="299"/>
      <c r="C378" s="96"/>
      <c r="D378" s="96"/>
      <c r="E378" s="96"/>
      <c r="F378" s="98"/>
      <c r="G378" s="96" t="s">
        <v>99</v>
      </c>
      <c r="H378" s="99"/>
      <c r="I378" s="96"/>
    </row>
    <row r="379" spans="1:10" ht="15" thickBot="1" x14ac:dyDescent="0.4">
      <c r="A379" s="301"/>
      <c r="B379" s="299"/>
      <c r="C379" s="96"/>
      <c r="D379" s="96"/>
      <c r="E379" s="96"/>
      <c r="F379" s="98"/>
      <c r="G379" s="96" t="s">
        <v>34</v>
      </c>
      <c r="H379" s="99"/>
      <c r="I379" s="96"/>
    </row>
    <row r="380" spans="1:10" ht="15" thickBot="1" x14ac:dyDescent="0.4">
      <c r="A380" s="301"/>
      <c r="B380" s="299"/>
      <c r="C380" s="96"/>
      <c r="D380" s="96"/>
      <c r="E380" s="96"/>
      <c r="F380" s="98"/>
      <c r="G380" s="96" t="s">
        <v>100</v>
      </c>
      <c r="H380" s="99"/>
      <c r="I380" s="96"/>
    </row>
    <row r="381" spans="1:10" ht="15" thickBot="1" x14ac:dyDescent="0.4">
      <c r="A381" s="301"/>
      <c r="B381" s="299"/>
      <c r="C381" s="241">
        <v>14.9</v>
      </c>
      <c r="D381" s="205"/>
      <c r="E381" s="205"/>
      <c r="F381" s="98"/>
      <c r="G381" s="96" t="s">
        <v>661</v>
      </c>
      <c r="H381" s="99"/>
      <c r="I381" s="96"/>
      <c r="J381" s="149"/>
    </row>
    <row r="382" spans="1:10" ht="15" thickBot="1" x14ac:dyDescent="0.4">
      <c r="A382" s="302"/>
      <c r="B382" s="300"/>
      <c r="C382" s="104">
        <f>SUM(C376:C381)</f>
        <v>14.9</v>
      </c>
      <c r="D382" s="104">
        <f t="shared" ref="D382:E382" si="59">SUM(D376:D381)</f>
        <v>0</v>
      </c>
      <c r="E382" s="104">
        <f t="shared" si="59"/>
        <v>0</v>
      </c>
      <c r="F382" s="102"/>
      <c r="G382" s="101" t="s">
        <v>38</v>
      </c>
      <c r="H382" s="103"/>
      <c r="I382" s="104"/>
    </row>
    <row r="383" spans="1:10" ht="16.75" customHeight="1" thickBot="1" x14ac:dyDescent="0.4">
      <c r="A383" s="304"/>
      <c r="B383" s="298" t="s">
        <v>652</v>
      </c>
      <c r="C383" s="96"/>
      <c r="D383" s="96"/>
      <c r="E383" s="96"/>
      <c r="F383" s="98"/>
      <c r="G383" s="96" t="s">
        <v>33</v>
      </c>
      <c r="H383" s="97">
        <v>288724610</v>
      </c>
      <c r="I383" s="96">
        <v>0</v>
      </c>
    </row>
    <row r="384" spans="1:10" ht="15" customHeight="1" thickBot="1" x14ac:dyDescent="0.4">
      <c r="A384" s="301"/>
      <c r="B384" s="299"/>
      <c r="C384" s="96"/>
      <c r="D384" s="96"/>
      <c r="E384" s="96"/>
      <c r="F384" s="98"/>
      <c r="G384" s="96" t="s">
        <v>36</v>
      </c>
      <c r="H384" s="99"/>
      <c r="I384" s="96"/>
    </row>
    <row r="385" spans="1:11" ht="15" thickBot="1" x14ac:dyDescent="0.4">
      <c r="A385" s="301"/>
      <c r="B385" s="299"/>
      <c r="C385" s="96"/>
      <c r="D385" s="96"/>
      <c r="E385" s="96"/>
      <c r="F385" s="98"/>
      <c r="G385" s="96" t="s">
        <v>99</v>
      </c>
      <c r="H385" s="99"/>
      <c r="I385" s="96"/>
    </row>
    <row r="386" spans="1:11" ht="15" thickBot="1" x14ac:dyDescent="0.4">
      <c r="A386" s="301"/>
      <c r="B386" s="299"/>
      <c r="C386" s="96"/>
      <c r="D386" s="96"/>
      <c r="E386" s="96"/>
      <c r="F386" s="98"/>
      <c r="G386" s="96" t="s">
        <v>34</v>
      </c>
      <c r="H386" s="99"/>
      <c r="I386" s="96"/>
    </row>
    <row r="387" spans="1:11" ht="15" thickBot="1" x14ac:dyDescent="0.4">
      <c r="A387" s="301"/>
      <c r="B387" s="299"/>
      <c r="C387" s="96"/>
      <c r="D387" s="96"/>
      <c r="E387" s="96"/>
      <c r="F387" s="98"/>
      <c r="G387" s="96" t="s">
        <v>100</v>
      </c>
      <c r="H387" s="99"/>
      <c r="I387" s="96"/>
    </row>
    <row r="388" spans="1:11" ht="15" thickBot="1" x14ac:dyDescent="0.4">
      <c r="A388" s="302"/>
      <c r="B388" s="300"/>
      <c r="C388" s="104">
        <f>SUM(C383:C387)</f>
        <v>0</v>
      </c>
      <c r="D388" s="104">
        <f t="shared" ref="D388:E388" si="60">SUM(D383:D387)</f>
        <v>0</v>
      </c>
      <c r="E388" s="104">
        <f t="shared" si="60"/>
        <v>0</v>
      </c>
      <c r="F388" s="102"/>
      <c r="G388" s="101" t="s">
        <v>38</v>
      </c>
      <c r="H388" s="103"/>
      <c r="I388" s="104"/>
    </row>
    <row r="389" spans="1:11" ht="15" customHeight="1" thickBot="1" x14ac:dyDescent="0.4">
      <c r="A389" s="304"/>
      <c r="B389" s="298" t="s">
        <v>618</v>
      </c>
      <c r="C389" s="135">
        <v>30</v>
      </c>
      <c r="D389" s="135">
        <v>46</v>
      </c>
      <c r="E389" s="135">
        <v>54</v>
      </c>
      <c r="F389" s="136"/>
      <c r="G389" s="65" t="s">
        <v>33</v>
      </c>
      <c r="H389" s="137">
        <v>288724610</v>
      </c>
      <c r="I389" s="65">
        <v>0</v>
      </c>
      <c r="J389" s="129"/>
      <c r="K389" s="129"/>
    </row>
    <row r="390" spans="1:11" ht="15" customHeight="1" thickBot="1" x14ac:dyDescent="0.4">
      <c r="A390" s="301"/>
      <c r="B390" s="299"/>
      <c r="C390" s="96">
        <v>74.5</v>
      </c>
      <c r="D390" s="96"/>
      <c r="E390" s="96"/>
      <c r="F390" s="98"/>
      <c r="G390" s="96" t="s">
        <v>36</v>
      </c>
      <c r="H390" s="99"/>
      <c r="I390" s="96"/>
      <c r="J390" s="129"/>
      <c r="K390" s="129"/>
    </row>
    <row r="391" spans="1:11" ht="14.4" customHeight="1" thickBot="1" x14ac:dyDescent="0.4">
      <c r="A391" s="301"/>
      <c r="B391" s="299"/>
      <c r="C391" s="96"/>
      <c r="D391" s="96"/>
      <c r="E391" s="96"/>
      <c r="F391" s="98"/>
      <c r="G391" s="96" t="s">
        <v>99</v>
      </c>
      <c r="H391" s="99"/>
      <c r="I391" s="96"/>
      <c r="J391" s="129"/>
      <c r="K391" s="129"/>
    </row>
    <row r="392" spans="1:11" ht="15" customHeight="1" thickBot="1" x14ac:dyDescent="0.4">
      <c r="A392" s="301"/>
      <c r="B392" s="299"/>
      <c r="C392" s="96">
        <v>22.7</v>
      </c>
      <c r="D392" s="96">
        <v>82.7</v>
      </c>
      <c r="E392" s="96">
        <v>38.5</v>
      </c>
      <c r="F392" s="98"/>
      <c r="G392" s="96" t="s">
        <v>34</v>
      </c>
      <c r="H392" s="99"/>
      <c r="I392" s="96"/>
      <c r="J392" s="129"/>
      <c r="K392" s="129"/>
    </row>
    <row r="393" spans="1:11" ht="15" thickBot="1" x14ac:dyDescent="0.4">
      <c r="A393" s="301"/>
      <c r="B393" s="299"/>
      <c r="C393" s="96"/>
      <c r="D393" s="96"/>
      <c r="E393" s="96"/>
      <c r="F393" s="98"/>
      <c r="G393" s="96" t="s">
        <v>100</v>
      </c>
      <c r="H393" s="99"/>
      <c r="I393" s="96"/>
      <c r="J393" s="129"/>
      <c r="K393" s="129"/>
    </row>
    <row r="394" spans="1:11" ht="15" thickBot="1" x14ac:dyDescent="0.4">
      <c r="A394" s="302"/>
      <c r="B394" s="300"/>
      <c r="C394" s="104">
        <f>SUM(C389:C393)</f>
        <v>127.2</v>
      </c>
      <c r="D394" s="104">
        <f t="shared" ref="D394:E394" si="61">SUM(D389:D393)</f>
        <v>128.69999999999999</v>
      </c>
      <c r="E394" s="104">
        <f t="shared" si="61"/>
        <v>92.5</v>
      </c>
      <c r="F394" s="102"/>
      <c r="G394" s="101" t="s">
        <v>38</v>
      </c>
      <c r="H394" s="103"/>
      <c r="I394" s="104"/>
      <c r="J394" s="129"/>
      <c r="K394" s="129"/>
    </row>
    <row r="395" spans="1:11" ht="15" customHeight="1" thickBot="1" x14ac:dyDescent="0.4">
      <c r="A395" s="347"/>
      <c r="B395" s="298" t="s">
        <v>670</v>
      </c>
      <c r="C395" s="205"/>
      <c r="D395" s="205"/>
      <c r="E395" s="205"/>
      <c r="F395" s="206"/>
      <c r="G395" s="205" t="s">
        <v>33</v>
      </c>
      <c r="H395" s="220">
        <v>288724610</v>
      </c>
      <c r="I395" s="205">
        <v>0</v>
      </c>
      <c r="J395" s="129"/>
      <c r="K395" s="129"/>
    </row>
    <row r="396" spans="1:11" ht="15" thickBot="1" x14ac:dyDescent="0.4">
      <c r="A396" s="348"/>
      <c r="B396" s="299"/>
      <c r="C396" s="205"/>
      <c r="D396" s="205"/>
      <c r="E396" s="205"/>
      <c r="F396" s="206"/>
      <c r="G396" s="205" t="s">
        <v>36</v>
      </c>
      <c r="H396" s="220"/>
      <c r="I396" s="205"/>
      <c r="J396" s="129"/>
      <c r="K396" s="129"/>
    </row>
    <row r="397" spans="1:11" ht="15" thickBot="1" x14ac:dyDescent="0.4">
      <c r="A397" s="348"/>
      <c r="B397" s="299"/>
      <c r="C397" s="205"/>
      <c r="D397" s="205"/>
      <c r="E397" s="205"/>
      <c r="F397" s="206"/>
      <c r="G397" s="205" t="s">
        <v>99</v>
      </c>
      <c r="H397" s="220"/>
      <c r="I397" s="205"/>
      <c r="J397" s="129"/>
      <c r="K397" s="129"/>
    </row>
    <row r="398" spans="1:11" ht="15" customHeight="1" thickBot="1" x14ac:dyDescent="0.4">
      <c r="A398" s="348"/>
      <c r="B398" s="299"/>
      <c r="C398" s="205"/>
      <c r="D398" s="205"/>
      <c r="E398" s="205"/>
      <c r="F398" s="206"/>
      <c r="G398" s="205" t="s">
        <v>34</v>
      </c>
      <c r="H398" s="220"/>
      <c r="I398" s="205"/>
      <c r="J398" s="129"/>
      <c r="K398" s="129"/>
    </row>
    <row r="399" spans="1:11" ht="15" thickBot="1" x14ac:dyDescent="0.4">
      <c r="A399" s="348"/>
      <c r="B399" s="299"/>
      <c r="C399" s="205"/>
      <c r="D399" s="205"/>
      <c r="E399" s="205"/>
      <c r="F399" s="206"/>
      <c r="G399" s="205" t="s">
        <v>100</v>
      </c>
      <c r="H399" s="220"/>
      <c r="I399" s="205"/>
      <c r="J399" s="129"/>
      <c r="K399" s="129"/>
    </row>
    <row r="400" spans="1:11" ht="15" thickBot="1" x14ac:dyDescent="0.4">
      <c r="A400" s="349"/>
      <c r="B400" s="300"/>
      <c r="C400" s="104"/>
      <c r="D400" s="104"/>
      <c r="E400" s="104"/>
      <c r="F400" s="102"/>
      <c r="G400" s="101" t="s">
        <v>38</v>
      </c>
      <c r="H400" s="211"/>
      <c r="I400" s="104"/>
      <c r="J400" s="129"/>
      <c r="K400" s="129"/>
    </row>
    <row r="401" spans="1:11" ht="26.5" thickBot="1" x14ac:dyDescent="0.4">
      <c r="A401" s="86" t="s">
        <v>153</v>
      </c>
      <c r="B401" s="87" t="s">
        <v>158</v>
      </c>
      <c r="C401" s="88"/>
      <c r="D401" s="88"/>
      <c r="E401" s="88"/>
      <c r="F401" s="89" t="s">
        <v>157</v>
      </c>
      <c r="G401" s="87"/>
      <c r="H401" s="88"/>
      <c r="I401" s="88"/>
      <c r="J401" s="129"/>
      <c r="K401" s="129"/>
    </row>
    <row r="402" spans="1:11" ht="15" thickBot="1" x14ac:dyDescent="0.4">
      <c r="A402" s="90" t="s">
        <v>161</v>
      </c>
      <c r="B402" s="91" t="s">
        <v>163</v>
      </c>
      <c r="C402" s="92"/>
      <c r="D402" s="92"/>
      <c r="E402" s="92"/>
      <c r="F402" s="93" t="s">
        <v>162</v>
      </c>
      <c r="G402" s="91"/>
      <c r="H402" s="92"/>
      <c r="I402" s="92"/>
      <c r="J402" s="129"/>
      <c r="K402" s="129"/>
    </row>
    <row r="403" spans="1:11" ht="19.75" customHeight="1" thickBot="1" x14ac:dyDescent="0.4">
      <c r="A403" s="304" t="s">
        <v>164</v>
      </c>
      <c r="B403" s="356" t="s">
        <v>166</v>
      </c>
      <c r="C403" s="140">
        <f>C409+C415+C421</f>
        <v>0</v>
      </c>
      <c r="D403" s="140">
        <f t="shared" ref="D403:E403" si="62">D409+D415+D421</f>
        <v>0</v>
      </c>
      <c r="E403" s="140">
        <f t="shared" si="62"/>
        <v>0</v>
      </c>
      <c r="F403" s="136" t="s">
        <v>384</v>
      </c>
      <c r="G403" s="65" t="s">
        <v>33</v>
      </c>
      <c r="H403" s="137">
        <v>288724610</v>
      </c>
      <c r="I403" s="65">
        <v>0</v>
      </c>
      <c r="J403" s="129"/>
      <c r="K403" s="129"/>
    </row>
    <row r="404" spans="1:11" ht="15.65" customHeight="1" thickBot="1" x14ac:dyDescent="0.4">
      <c r="A404" s="301"/>
      <c r="B404" s="357"/>
      <c r="C404" s="140">
        <f t="shared" ref="C404:E407" si="63">C410+C416+C422</f>
        <v>0</v>
      </c>
      <c r="D404" s="140">
        <f t="shared" si="63"/>
        <v>0</v>
      </c>
      <c r="E404" s="140">
        <f t="shared" si="63"/>
        <v>0</v>
      </c>
      <c r="F404" s="98"/>
      <c r="G404" s="96" t="s">
        <v>36</v>
      </c>
      <c r="H404" s="99"/>
      <c r="I404" s="96"/>
      <c r="J404" s="129"/>
      <c r="K404" s="129"/>
    </row>
    <row r="405" spans="1:11" ht="13.75" customHeight="1" thickBot="1" x14ac:dyDescent="0.4">
      <c r="A405" s="301"/>
      <c r="B405" s="357"/>
      <c r="C405" s="140">
        <f>C411+C417+C423</f>
        <v>0</v>
      </c>
      <c r="D405" s="140">
        <f t="shared" si="63"/>
        <v>0</v>
      </c>
      <c r="E405" s="140">
        <f t="shared" si="63"/>
        <v>0</v>
      </c>
      <c r="F405" s="98"/>
      <c r="G405" s="96" t="s">
        <v>99</v>
      </c>
      <c r="H405" s="99"/>
      <c r="I405" s="96"/>
      <c r="J405" s="129"/>
      <c r="K405" s="129"/>
    </row>
    <row r="406" spans="1:11" ht="19.75" customHeight="1" thickBot="1" x14ac:dyDescent="0.4">
      <c r="A406" s="301"/>
      <c r="B406" s="357"/>
      <c r="C406" s="140">
        <f t="shared" si="63"/>
        <v>0</v>
      </c>
      <c r="D406" s="140">
        <f t="shared" si="63"/>
        <v>0</v>
      </c>
      <c r="E406" s="140">
        <f t="shared" si="63"/>
        <v>0</v>
      </c>
      <c r="F406" s="98"/>
      <c r="G406" s="96" t="s">
        <v>34</v>
      </c>
      <c r="H406" s="99"/>
      <c r="I406" s="96"/>
      <c r="J406" s="129"/>
      <c r="K406" s="129"/>
    </row>
    <row r="407" spans="1:11" ht="22.75" customHeight="1" thickBot="1" x14ac:dyDescent="0.4">
      <c r="A407" s="301"/>
      <c r="B407" s="357"/>
      <c r="C407" s="140">
        <f t="shared" si="63"/>
        <v>0</v>
      </c>
      <c r="D407" s="140">
        <f t="shared" si="63"/>
        <v>0</v>
      </c>
      <c r="E407" s="140">
        <f t="shared" si="63"/>
        <v>0</v>
      </c>
      <c r="F407" s="98"/>
      <c r="G407" s="96" t="s">
        <v>100</v>
      </c>
      <c r="H407" s="99"/>
      <c r="I407" s="96"/>
      <c r="J407" s="129"/>
      <c r="K407" s="129"/>
    </row>
    <row r="408" spans="1:11" ht="15" thickBot="1" x14ac:dyDescent="0.4">
      <c r="A408" s="302"/>
      <c r="B408" s="358"/>
      <c r="C408" s="101">
        <f>SUM(C403:C407)</f>
        <v>0</v>
      </c>
      <c r="D408" s="101">
        <f t="shared" ref="D408:E408" si="64">SUM(D403:D407)</f>
        <v>0</v>
      </c>
      <c r="E408" s="101">
        <f t="shared" si="64"/>
        <v>0</v>
      </c>
      <c r="F408" s="102"/>
      <c r="G408" s="101" t="s">
        <v>38</v>
      </c>
      <c r="H408" s="103"/>
      <c r="I408" s="104"/>
      <c r="J408" s="129"/>
      <c r="K408" s="129"/>
    </row>
    <row r="409" spans="1:11" ht="21" customHeight="1" thickBot="1" x14ac:dyDescent="0.4">
      <c r="A409" s="347"/>
      <c r="B409" s="311" t="s">
        <v>671</v>
      </c>
      <c r="C409" s="212"/>
      <c r="D409" s="212"/>
      <c r="E409" s="212"/>
      <c r="F409" s="206"/>
      <c r="G409" s="205" t="s">
        <v>33</v>
      </c>
      <c r="H409" s="220">
        <v>288724610</v>
      </c>
      <c r="I409" s="205">
        <v>0</v>
      </c>
      <c r="J409" s="234"/>
      <c r="K409" s="129"/>
    </row>
    <row r="410" spans="1:11" ht="15" thickBot="1" x14ac:dyDescent="0.4">
      <c r="A410" s="348"/>
      <c r="B410" s="312"/>
      <c r="C410" s="212"/>
      <c r="D410" s="212"/>
      <c r="E410" s="212"/>
      <c r="F410" s="206"/>
      <c r="G410" s="205" t="s">
        <v>36</v>
      </c>
      <c r="H410" s="207"/>
      <c r="I410" s="205"/>
    </row>
    <row r="411" spans="1:11" ht="15" thickBot="1" x14ac:dyDescent="0.4">
      <c r="A411" s="348"/>
      <c r="B411" s="312"/>
      <c r="C411" s="212"/>
      <c r="D411" s="212"/>
      <c r="E411" s="212"/>
      <c r="F411" s="206"/>
      <c r="G411" s="205" t="s">
        <v>99</v>
      </c>
      <c r="H411" s="207"/>
      <c r="I411" s="205"/>
    </row>
    <row r="412" spans="1:11" ht="20.399999999999999" customHeight="1" thickBot="1" x14ac:dyDescent="0.4">
      <c r="A412" s="348"/>
      <c r="B412" s="312"/>
      <c r="C412" s="212"/>
      <c r="D412" s="212"/>
      <c r="E412" s="212"/>
      <c r="F412" s="206"/>
      <c r="G412" s="205" t="s">
        <v>34</v>
      </c>
      <c r="H412" s="207"/>
      <c r="I412" s="205"/>
    </row>
    <row r="413" spans="1:11" ht="15" customHeight="1" thickBot="1" x14ac:dyDescent="0.4">
      <c r="A413" s="348"/>
      <c r="B413" s="312"/>
      <c r="C413" s="212"/>
      <c r="D413" s="212"/>
      <c r="E413" s="212"/>
      <c r="F413" s="206"/>
      <c r="G413" s="205" t="s">
        <v>100</v>
      </c>
      <c r="H413" s="207"/>
      <c r="I413" s="205"/>
    </row>
    <row r="414" spans="1:11" ht="15" thickBot="1" x14ac:dyDescent="0.4">
      <c r="A414" s="349"/>
      <c r="B414" s="313"/>
      <c r="C414" s="101">
        <f>SUM(C409:C413)</f>
        <v>0</v>
      </c>
      <c r="D414" s="101">
        <f t="shared" ref="D414:E414" si="65">SUM(D409:D413)</f>
        <v>0</v>
      </c>
      <c r="E414" s="101">
        <f t="shared" si="65"/>
        <v>0</v>
      </c>
      <c r="F414" s="102"/>
      <c r="G414" s="101"/>
      <c r="H414" s="103"/>
      <c r="I414" s="104"/>
    </row>
    <row r="415" spans="1:11" ht="15" customHeight="1" thickBot="1" x14ac:dyDescent="0.4">
      <c r="A415" s="304"/>
      <c r="B415" s="311" t="s">
        <v>672</v>
      </c>
      <c r="C415" s="212"/>
      <c r="D415" s="212"/>
      <c r="E415" s="212"/>
      <c r="F415" s="206"/>
      <c r="G415" s="205" t="s">
        <v>33</v>
      </c>
      <c r="H415" s="220">
        <v>288724610</v>
      </c>
      <c r="I415" s="205">
        <v>0</v>
      </c>
    </row>
    <row r="416" spans="1:11" ht="15" thickBot="1" x14ac:dyDescent="0.4">
      <c r="A416" s="301"/>
      <c r="B416" s="312"/>
      <c r="C416" s="212"/>
      <c r="D416" s="212"/>
      <c r="E416" s="212"/>
      <c r="F416" s="206"/>
      <c r="G416" s="205" t="s">
        <v>36</v>
      </c>
      <c r="H416" s="220"/>
      <c r="I416" s="205"/>
    </row>
    <row r="417" spans="1:9" ht="16.25" customHeight="1" thickBot="1" x14ac:dyDescent="0.4">
      <c r="A417" s="301"/>
      <c r="B417" s="312"/>
      <c r="C417" s="212"/>
      <c r="D417" s="212"/>
      <c r="E417" s="212"/>
      <c r="F417" s="206"/>
      <c r="G417" s="205" t="s">
        <v>99</v>
      </c>
      <c r="H417" s="220"/>
      <c r="I417" s="205"/>
    </row>
    <row r="418" spans="1:9" ht="13.25" customHeight="1" thickBot="1" x14ac:dyDescent="0.4">
      <c r="A418" s="301"/>
      <c r="B418" s="312"/>
      <c r="C418" s="212"/>
      <c r="D418" s="212"/>
      <c r="E418" s="212"/>
      <c r="F418" s="206"/>
      <c r="G418" s="205" t="s">
        <v>34</v>
      </c>
      <c r="H418" s="220"/>
      <c r="I418" s="205"/>
    </row>
    <row r="419" spans="1:9" ht="15" customHeight="1" thickBot="1" x14ac:dyDescent="0.4">
      <c r="A419" s="301"/>
      <c r="B419" s="312"/>
      <c r="C419" s="212"/>
      <c r="D419" s="212"/>
      <c r="E419" s="212"/>
      <c r="F419" s="206"/>
      <c r="G419" s="205" t="s">
        <v>100</v>
      </c>
      <c r="H419" s="220"/>
      <c r="I419" s="205"/>
    </row>
    <row r="420" spans="1:9" ht="16.25" customHeight="1" thickBot="1" x14ac:dyDescent="0.4">
      <c r="A420" s="302"/>
      <c r="B420" s="313"/>
      <c r="C420" s="101">
        <f>SUM(C415:C419)</f>
        <v>0</v>
      </c>
      <c r="D420" s="101">
        <f t="shared" ref="D420:E420" si="66">SUM(D415:D419)</f>
        <v>0</v>
      </c>
      <c r="E420" s="101">
        <f t="shared" si="66"/>
        <v>0</v>
      </c>
      <c r="F420" s="102"/>
      <c r="G420" s="104"/>
      <c r="H420" s="211"/>
      <c r="I420" s="104"/>
    </row>
    <row r="421" spans="1:9" ht="15" customHeight="1" thickBot="1" x14ac:dyDescent="0.4">
      <c r="A421" s="347"/>
      <c r="B421" s="311" t="s">
        <v>673</v>
      </c>
      <c r="C421" s="212"/>
      <c r="D421" s="212"/>
      <c r="E421" s="212"/>
      <c r="F421" s="206"/>
      <c r="G421" s="205" t="s">
        <v>33</v>
      </c>
      <c r="H421" s="220">
        <v>288724610</v>
      </c>
      <c r="I421" s="205">
        <v>0</v>
      </c>
    </row>
    <row r="422" spans="1:9" ht="15" thickBot="1" x14ac:dyDescent="0.4">
      <c r="A422" s="348"/>
      <c r="B422" s="312"/>
      <c r="C422" s="212"/>
      <c r="D422" s="212"/>
      <c r="E422" s="212"/>
      <c r="F422" s="206"/>
      <c r="G422" s="205" t="s">
        <v>36</v>
      </c>
      <c r="H422" s="207"/>
      <c r="I422" s="205"/>
    </row>
    <row r="423" spans="1:9" ht="15" thickBot="1" x14ac:dyDescent="0.4">
      <c r="A423" s="348"/>
      <c r="B423" s="312"/>
      <c r="C423" s="212"/>
      <c r="D423" s="212"/>
      <c r="E423" s="212"/>
      <c r="F423" s="206"/>
      <c r="G423" s="205" t="s">
        <v>99</v>
      </c>
      <c r="H423" s="207"/>
      <c r="I423" s="205"/>
    </row>
    <row r="424" spans="1:9" ht="16.75" customHeight="1" thickBot="1" x14ac:dyDescent="0.4">
      <c r="A424" s="348"/>
      <c r="B424" s="312"/>
      <c r="C424" s="212"/>
      <c r="D424" s="212"/>
      <c r="E424" s="212"/>
      <c r="F424" s="206"/>
      <c r="G424" s="205" t="s">
        <v>34</v>
      </c>
      <c r="H424" s="207"/>
      <c r="I424" s="205"/>
    </row>
    <row r="425" spans="1:9" ht="15" customHeight="1" thickBot="1" x14ac:dyDescent="0.4">
      <c r="A425" s="348"/>
      <c r="B425" s="312"/>
      <c r="C425" s="212"/>
      <c r="D425" s="212"/>
      <c r="E425" s="212"/>
      <c r="F425" s="206"/>
      <c r="G425" s="205" t="s">
        <v>100</v>
      </c>
      <c r="H425" s="207"/>
      <c r="I425" s="205"/>
    </row>
    <row r="426" spans="1:9" ht="18.649999999999999" customHeight="1" thickBot="1" x14ac:dyDescent="0.4">
      <c r="A426" s="349"/>
      <c r="B426" s="313"/>
      <c r="C426" s="101">
        <f>SUM(C421:C425)</f>
        <v>0</v>
      </c>
      <c r="D426" s="101">
        <f t="shared" ref="D426:E426" si="67">SUM(D421:D425)</f>
        <v>0</v>
      </c>
      <c r="E426" s="101">
        <f t="shared" si="67"/>
        <v>0</v>
      </c>
      <c r="F426" s="102"/>
      <c r="G426" s="101"/>
      <c r="H426" s="103"/>
      <c r="I426" s="104"/>
    </row>
    <row r="427" spans="1:9" ht="19.75" customHeight="1" thickBot="1" x14ac:dyDescent="0.4">
      <c r="A427" s="86" t="s">
        <v>153</v>
      </c>
      <c r="B427" s="87" t="s">
        <v>158</v>
      </c>
      <c r="C427" s="88"/>
      <c r="D427" s="88"/>
      <c r="E427" s="88"/>
      <c r="F427" s="89" t="s">
        <v>157</v>
      </c>
      <c r="G427" s="87"/>
      <c r="H427" s="88"/>
      <c r="I427" s="88"/>
    </row>
    <row r="428" spans="1:9" ht="19.75" customHeight="1" thickBot="1" x14ac:dyDescent="0.4">
      <c r="A428" s="90" t="s">
        <v>167</v>
      </c>
      <c r="B428" s="91" t="s">
        <v>169</v>
      </c>
      <c r="C428" s="92"/>
      <c r="D428" s="92"/>
      <c r="E428" s="92"/>
      <c r="F428" s="93" t="s">
        <v>168</v>
      </c>
      <c r="G428" s="91"/>
      <c r="H428" s="92"/>
      <c r="I428" s="92"/>
    </row>
    <row r="429" spans="1:9" ht="18.649999999999999" customHeight="1" thickBot="1" x14ac:dyDescent="0.4">
      <c r="A429" s="301" t="s">
        <v>170</v>
      </c>
      <c r="B429" s="305" t="s">
        <v>171</v>
      </c>
      <c r="C429" s="95">
        <f>C435*1</f>
        <v>0</v>
      </c>
      <c r="D429" s="95">
        <f t="shared" ref="D429:E433" si="68">D435*1</f>
        <v>0</v>
      </c>
      <c r="E429" s="95">
        <f t="shared" si="68"/>
        <v>0</v>
      </c>
      <c r="F429" s="53" t="s">
        <v>546</v>
      </c>
      <c r="G429" s="96" t="s">
        <v>33</v>
      </c>
      <c r="H429" s="97">
        <v>288724610</v>
      </c>
      <c r="I429" s="96">
        <v>0</v>
      </c>
    </row>
    <row r="430" spans="1:9" ht="12.65" customHeight="1" thickBot="1" x14ac:dyDescent="0.4">
      <c r="A430" s="301"/>
      <c r="B430" s="306"/>
      <c r="C430" s="94">
        <f>C436*1</f>
        <v>0</v>
      </c>
      <c r="D430" s="95">
        <f t="shared" si="68"/>
        <v>0</v>
      </c>
      <c r="E430" s="95">
        <f t="shared" si="68"/>
        <v>0</v>
      </c>
      <c r="F430" s="98"/>
      <c r="G430" s="96" t="s">
        <v>36</v>
      </c>
      <c r="H430" s="99"/>
      <c r="I430" s="96"/>
    </row>
    <row r="431" spans="1:9" ht="18.649999999999999" customHeight="1" thickBot="1" x14ac:dyDescent="0.4">
      <c r="A431" s="301"/>
      <c r="B431" s="306"/>
      <c r="C431" s="94">
        <f>C437*1</f>
        <v>0</v>
      </c>
      <c r="D431" s="95">
        <f t="shared" si="68"/>
        <v>0</v>
      </c>
      <c r="E431" s="95">
        <f t="shared" si="68"/>
        <v>0</v>
      </c>
      <c r="F431" s="98"/>
      <c r="G431" s="96" t="s">
        <v>99</v>
      </c>
      <c r="H431" s="99"/>
      <c r="I431" s="96"/>
    </row>
    <row r="432" spans="1:9" ht="13.25" customHeight="1" thickBot="1" x14ac:dyDescent="0.4">
      <c r="A432" s="301"/>
      <c r="B432" s="306"/>
      <c r="C432" s="94">
        <f>C438*1</f>
        <v>50</v>
      </c>
      <c r="D432" s="95">
        <f t="shared" si="68"/>
        <v>0</v>
      </c>
      <c r="E432" s="95">
        <f t="shared" si="68"/>
        <v>0</v>
      </c>
      <c r="F432" s="98"/>
      <c r="G432" s="96" t="s">
        <v>34</v>
      </c>
      <c r="H432" s="99"/>
      <c r="I432" s="96"/>
    </row>
    <row r="433" spans="1:9" ht="12.65" customHeight="1" thickBot="1" x14ac:dyDescent="0.4">
      <c r="A433" s="301"/>
      <c r="B433" s="306"/>
      <c r="C433" s="94">
        <f>C439*1</f>
        <v>0</v>
      </c>
      <c r="D433" s="95">
        <f t="shared" si="68"/>
        <v>0</v>
      </c>
      <c r="E433" s="95">
        <f t="shared" si="68"/>
        <v>0</v>
      </c>
      <c r="F433" s="98"/>
      <c r="G433" s="96" t="s">
        <v>100</v>
      </c>
      <c r="H433" s="99"/>
      <c r="I433" s="96"/>
    </row>
    <row r="434" spans="1:9" ht="15" thickBot="1" x14ac:dyDescent="0.4">
      <c r="A434" s="302"/>
      <c r="B434" s="307"/>
      <c r="C434" s="110">
        <f>SUM(C429:C433)</f>
        <v>50</v>
      </c>
      <c r="D434" s="101">
        <f t="shared" ref="D434:E434" si="69">SUM(D429:D433)</f>
        <v>0</v>
      </c>
      <c r="E434" s="101">
        <f t="shared" si="69"/>
        <v>0</v>
      </c>
      <c r="F434" s="102"/>
      <c r="G434" s="101" t="s">
        <v>38</v>
      </c>
      <c r="H434" s="103"/>
      <c r="I434" s="104"/>
    </row>
    <row r="435" spans="1:9" ht="15" customHeight="1" thickBot="1" x14ac:dyDescent="0.4">
      <c r="A435" s="301"/>
      <c r="B435" s="314" t="s">
        <v>547</v>
      </c>
      <c r="C435" s="96"/>
      <c r="D435" s="96"/>
      <c r="E435" s="96"/>
      <c r="F435" s="53"/>
      <c r="G435" s="96" t="s">
        <v>33</v>
      </c>
      <c r="H435" s="97">
        <v>288724610</v>
      </c>
      <c r="I435" s="96">
        <v>0</v>
      </c>
    </row>
    <row r="436" spans="1:9" ht="15" thickBot="1" x14ac:dyDescent="0.4">
      <c r="A436" s="301"/>
      <c r="B436" s="315"/>
      <c r="C436" s="96"/>
      <c r="D436" s="96"/>
      <c r="E436" s="96"/>
      <c r="F436" s="98"/>
      <c r="G436" s="96" t="s">
        <v>36</v>
      </c>
      <c r="H436" s="99"/>
      <c r="I436" s="96"/>
    </row>
    <row r="437" spans="1:9" ht="17.399999999999999" customHeight="1" thickBot="1" x14ac:dyDescent="0.4">
      <c r="A437" s="301"/>
      <c r="B437" s="315"/>
      <c r="C437" s="96"/>
      <c r="D437" s="96"/>
      <c r="E437" s="96"/>
      <c r="F437" s="98"/>
      <c r="G437" s="96" t="s">
        <v>99</v>
      </c>
      <c r="H437" s="99"/>
      <c r="I437" s="96"/>
    </row>
    <row r="438" spans="1:9" ht="15" customHeight="1" thickBot="1" x14ac:dyDescent="0.4">
      <c r="A438" s="301"/>
      <c r="B438" s="315"/>
      <c r="C438" s="105">
        <v>50</v>
      </c>
      <c r="D438" s="96"/>
      <c r="E438" s="96"/>
      <c r="F438" s="98"/>
      <c r="G438" s="96" t="s">
        <v>34</v>
      </c>
      <c r="H438" s="99"/>
      <c r="I438" s="96"/>
    </row>
    <row r="439" spans="1:9" ht="15" thickBot="1" x14ac:dyDescent="0.4">
      <c r="A439" s="301"/>
      <c r="B439" s="315"/>
      <c r="C439" s="96"/>
      <c r="D439" s="96"/>
      <c r="E439" s="96"/>
      <c r="F439" s="98"/>
      <c r="G439" s="96" t="s">
        <v>100</v>
      </c>
      <c r="H439" s="99"/>
      <c r="I439" s="96"/>
    </row>
    <row r="440" spans="1:9" ht="15" thickBot="1" x14ac:dyDescent="0.4">
      <c r="A440" s="302"/>
      <c r="B440" s="316"/>
      <c r="C440" s="104">
        <f>SUM(C435:C439)</f>
        <v>50</v>
      </c>
      <c r="D440" s="104">
        <f t="shared" ref="D440:E440" si="70">SUM(D435:D439)</f>
        <v>0</v>
      </c>
      <c r="E440" s="104">
        <f t="shared" si="70"/>
        <v>0</v>
      </c>
      <c r="F440" s="102"/>
      <c r="G440" s="101" t="s">
        <v>38</v>
      </c>
      <c r="H440" s="103"/>
      <c r="I440" s="104"/>
    </row>
    <row r="441" spans="1:9" ht="15" thickBot="1" x14ac:dyDescent="0.4">
      <c r="A441" s="100"/>
      <c r="B441" s="107" t="s">
        <v>156</v>
      </c>
      <c r="C441" s="108"/>
      <c r="D441" s="108"/>
      <c r="E441" s="108"/>
      <c r="F441" s="108"/>
      <c r="G441" s="95"/>
      <c r="H441" s="97"/>
      <c r="I441" s="97"/>
    </row>
    <row r="442" spans="1:9" ht="24.65" customHeight="1" thickBot="1" x14ac:dyDescent="0.4">
      <c r="A442" s="86" t="s">
        <v>172</v>
      </c>
      <c r="B442" s="87" t="s">
        <v>176</v>
      </c>
      <c r="C442" s="88"/>
      <c r="D442" s="88"/>
      <c r="E442" s="88"/>
      <c r="F442" s="89" t="s">
        <v>175</v>
      </c>
      <c r="G442" s="87"/>
      <c r="H442" s="88"/>
      <c r="I442" s="88"/>
    </row>
    <row r="443" spans="1:9" ht="31.25" customHeight="1" thickBot="1" x14ac:dyDescent="0.4">
      <c r="A443" s="90" t="s">
        <v>173</v>
      </c>
      <c r="B443" s="91" t="s">
        <v>178</v>
      </c>
      <c r="C443" s="92"/>
      <c r="D443" s="92"/>
      <c r="E443" s="92"/>
      <c r="F443" s="93" t="s">
        <v>177</v>
      </c>
      <c r="G443" s="91"/>
      <c r="H443" s="92"/>
      <c r="I443" s="92"/>
    </row>
    <row r="444" spans="1:9" ht="15" customHeight="1" thickBot="1" x14ac:dyDescent="0.4">
      <c r="A444" s="304" t="s">
        <v>174</v>
      </c>
      <c r="B444" s="305" t="s">
        <v>179</v>
      </c>
      <c r="C444" s="140">
        <f>C450*1</f>
        <v>0</v>
      </c>
      <c r="D444" s="140">
        <f t="shared" ref="D444:E448" si="71">D450*1</f>
        <v>0</v>
      </c>
      <c r="E444" s="140">
        <f t="shared" si="71"/>
        <v>0</v>
      </c>
      <c r="F444" s="136" t="s">
        <v>525</v>
      </c>
      <c r="G444" s="65" t="s">
        <v>33</v>
      </c>
      <c r="H444" s="137">
        <v>288724610</v>
      </c>
      <c r="I444" s="65">
        <v>0</v>
      </c>
    </row>
    <row r="445" spans="1:9" ht="15" thickBot="1" x14ac:dyDescent="0.4">
      <c r="A445" s="301"/>
      <c r="B445" s="306"/>
      <c r="C445" s="95">
        <f>C451*1</f>
        <v>0</v>
      </c>
      <c r="D445" s="95">
        <f t="shared" si="71"/>
        <v>0</v>
      </c>
      <c r="E445" s="95">
        <f t="shared" si="71"/>
        <v>0</v>
      </c>
      <c r="F445" s="98"/>
      <c r="G445" s="96" t="s">
        <v>36</v>
      </c>
      <c r="H445" s="99"/>
      <c r="I445" s="96"/>
    </row>
    <row r="446" spans="1:9" ht="15" thickBot="1" x14ac:dyDescent="0.4">
      <c r="A446" s="301"/>
      <c r="B446" s="306"/>
      <c r="C446" s="95">
        <f>C452*1</f>
        <v>722.8</v>
      </c>
      <c r="D446" s="95">
        <f t="shared" si="71"/>
        <v>0</v>
      </c>
      <c r="E446" s="95">
        <f t="shared" si="71"/>
        <v>0</v>
      </c>
      <c r="F446" s="98"/>
      <c r="G446" s="96" t="s">
        <v>99</v>
      </c>
      <c r="H446" s="99"/>
      <c r="I446" s="96"/>
    </row>
    <row r="447" spans="1:9" ht="15" thickBot="1" x14ac:dyDescent="0.4">
      <c r="A447" s="301"/>
      <c r="B447" s="306"/>
      <c r="C447" s="95">
        <f>C453*1</f>
        <v>0</v>
      </c>
      <c r="D447" s="95">
        <f t="shared" si="71"/>
        <v>0</v>
      </c>
      <c r="E447" s="95">
        <f t="shared" si="71"/>
        <v>0</v>
      </c>
      <c r="F447" s="98"/>
      <c r="G447" s="96" t="s">
        <v>34</v>
      </c>
      <c r="H447" s="99"/>
      <c r="I447" s="96"/>
    </row>
    <row r="448" spans="1:9" ht="15" thickBot="1" x14ac:dyDescent="0.4">
      <c r="A448" s="301"/>
      <c r="B448" s="306"/>
      <c r="C448" s="95">
        <f>C454*1</f>
        <v>0</v>
      </c>
      <c r="D448" s="95">
        <f t="shared" si="71"/>
        <v>0</v>
      </c>
      <c r="E448" s="95">
        <f t="shared" si="71"/>
        <v>0</v>
      </c>
      <c r="F448" s="98"/>
      <c r="G448" s="96" t="s">
        <v>100</v>
      </c>
      <c r="H448" s="99"/>
      <c r="I448" s="96"/>
    </row>
    <row r="449" spans="1:11" ht="27.65" customHeight="1" thickBot="1" x14ac:dyDescent="0.4">
      <c r="A449" s="302"/>
      <c r="B449" s="307"/>
      <c r="C449" s="101">
        <f>SUM(C444:C448)</f>
        <v>722.8</v>
      </c>
      <c r="D449" s="101">
        <f t="shared" ref="D449:E449" si="72">SUM(D444:D448)</f>
        <v>0</v>
      </c>
      <c r="E449" s="101">
        <f t="shared" si="72"/>
        <v>0</v>
      </c>
      <c r="F449" s="102"/>
      <c r="G449" s="101" t="s">
        <v>38</v>
      </c>
      <c r="H449" s="103"/>
      <c r="I449" s="104"/>
    </row>
    <row r="450" spans="1:11" ht="15" customHeight="1" thickBot="1" x14ac:dyDescent="0.4">
      <c r="A450" s="301"/>
      <c r="B450" s="298" t="s">
        <v>526</v>
      </c>
      <c r="C450" s="96"/>
      <c r="D450" s="96"/>
      <c r="E450" s="96"/>
      <c r="F450" s="53"/>
      <c r="G450" s="96" t="s">
        <v>33</v>
      </c>
      <c r="H450" s="97">
        <v>288724610</v>
      </c>
      <c r="I450" s="96">
        <v>0</v>
      </c>
    </row>
    <row r="451" spans="1:11" ht="15" thickBot="1" x14ac:dyDescent="0.4">
      <c r="A451" s="301"/>
      <c r="B451" s="299"/>
      <c r="C451" s="96"/>
      <c r="D451" s="96"/>
      <c r="E451" s="96"/>
      <c r="F451" s="98"/>
      <c r="G451" s="96" t="s">
        <v>36</v>
      </c>
      <c r="H451" s="99"/>
      <c r="I451" s="96"/>
    </row>
    <row r="452" spans="1:11" ht="15" thickBot="1" x14ac:dyDescent="0.4">
      <c r="A452" s="301"/>
      <c r="B452" s="299"/>
      <c r="C452" s="96">
        <v>722.8</v>
      </c>
      <c r="D452" s="96">
        <v>0</v>
      </c>
      <c r="E452" s="96">
        <v>0</v>
      </c>
      <c r="F452" s="98"/>
      <c r="G452" s="96" t="s">
        <v>99</v>
      </c>
      <c r="H452" s="99"/>
      <c r="I452" s="96"/>
      <c r="J452" s="200"/>
      <c r="K452" s="129"/>
    </row>
    <row r="453" spans="1:11" ht="15" thickBot="1" x14ac:dyDescent="0.4">
      <c r="A453" s="301"/>
      <c r="B453" s="299"/>
      <c r="C453" s="96"/>
      <c r="D453" s="96"/>
      <c r="E453" s="96"/>
      <c r="F453" s="98"/>
      <c r="G453" s="96" t="s">
        <v>34</v>
      </c>
      <c r="H453" s="99"/>
      <c r="I453" s="96"/>
      <c r="J453" s="200"/>
      <c r="K453" s="129"/>
    </row>
    <row r="454" spans="1:11" ht="15" thickBot="1" x14ac:dyDescent="0.4">
      <c r="A454" s="301"/>
      <c r="B454" s="299"/>
      <c r="C454" s="96"/>
      <c r="D454" s="96"/>
      <c r="E454" s="96"/>
      <c r="F454" s="98"/>
      <c r="G454" s="96" t="s">
        <v>100</v>
      </c>
      <c r="H454" s="99"/>
      <c r="I454" s="96"/>
      <c r="J454" s="129"/>
      <c r="K454" s="129"/>
    </row>
    <row r="455" spans="1:11" ht="24.65" customHeight="1" thickBot="1" x14ac:dyDescent="0.4">
      <c r="A455" s="302"/>
      <c r="B455" s="300"/>
      <c r="C455" s="104">
        <f>SUM(C450:C454)</f>
        <v>722.8</v>
      </c>
      <c r="D455" s="104">
        <f t="shared" ref="D455:E455" si="73">SUM(D450:D454)</f>
        <v>0</v>
      </c>
      <c r="E455" s="104">
        <f t="shared" si="73"/>
        <v>0</v>
      </c>
      <c r="F455" s="102"/>
      <c r="G455" s="101" t="s">
        <v>38</v>
      </c>
      <c r="H455" s="103"/>
      <c r="I455" s="104"/>
      <c r="J455" s="129"/>
      <c r="K455" s="129"/>
    </row>
    <row r="456" spans="1:11" ht="21.65" customHeight="1" thickBot="1" x14ac:dyDescent="0.4">
      <c r="A456" s="86" t="s">
        <v>172</v>
      </c>
      <c r="B456" s="87" t="s">
        <v>176</v>
      </c>
      <c r="C456" s="88"/>
      <c r="D456" s="88"/>
      <c r="E456" s="88"/>
      <c r="F456" s="89" t="s">
        <v>175</v>
      </c>
      <c r="G456" s="87"/>
      <c r="H456" s="88"/>
      <c r="I456" s="88"/>
      <c r="J456" s="129"/>
      <c r="K456" s="129"/>
    </row>
    <row r="457" spans="1:11" ht="28.25" customHeight="1" thickBot="1" x14ac:dyDescent="0.4">
      <c r="A457" s="90" t="s">
        <v>180</v>
      </c>
      <c r="B457" s="91" t="s">
        <v>183</v>
      </c>
      <c r="C457" s="92"/>
      <c r="D457" s="92"/>
      <c r="E457" s="92"/>
      <c r="F457" s="93" t="s">
        <v>182</v>
      </c>
      <c r="G457" s="91"/>
      <c r="H457" s="92"/>
      <c r="I457" s="92"/>
      <c r="J457" s="129"/>
      <c r="K457" s="129"/>
    </row>
    <row r="458" spans="1:11" ht="22.25" customHeight="1" thickBot="1" x14ac:dyDescent="0.4">
      <c r="A458" s="301" t="s">
        <v>181</v>
      </c>
      <c r="B458" s="305" t="s">
        <v>527</v>
      </c>
      <c r="C458" s="94">
        <f>C464*1</f>
        <v>0</v>
      </c>
      <c r="D458" s="94">
        <f t="shared" ref="D458:E462" si="74">D464*1</f>
        <v>0</v>
      </c>
      <c r="E458" s="94">
        <f t="shared" si="74"/>
        <v>0</v>
      </c>
      <c r="F458" s="53" t="s">
        <v>262</v>
      </c>
      <c r="G458" s="96" t="s">
        <v>33</v>
      </c>
      <c r="H458" s="97">
        <v>288724610</v>
      </c>
      <c r="I458" s="96">
        <v>0</v>
      </c>
      <c r="J458" s="129"/>
      <c r="K458" s="129"/>
    </row>
    <row r="459" spans="1:11" ht="15" customHeight="1" thickBot="1" x14ac:dyDescent="0.4">
      <c r="A459" s="301"/>
      <c r="B459" s="306"/>
      <c r="C459" s="94">
        <f>C465*1</f>
        <v>46.5</v>
      </c>
      <c r="D459" s="94">
        <f t="shared" si="74"/>
        <v>0</v>
      </c>
      <c r="E459" s="94">
        <f t="shared" si="74"/>
        <v>0</v>
      </c>
      <c r="F459" s="98"/>
      <c r="G459" s="96" t="s">
        <v>36</v>
      </c>
      <c r="H459" s="99"/>
      <c r="I459" s="96"/>
      <c r="J459" s="129"/>
      <c r="K459" s="129"/>
    </row>
    <row r="460" spans="1:11" ht="15" thickBot="1" x14ac:dyDescent="0.4">
      <c r="A460" s="301"/>
      <c r="B460" s="306"/>
      <c r="C460" s="94">
        <f>C466*1</f>
        <v>0</v>
      </c>
      <c r="D460" s="94">
        <f t="shared" si="74"/>
        <v>0</v>
      </c>
      <c r="E460" s="94">
        <f t="shared" si="74"/>
        <v>0</v>
      </c>
      <c r="F460" s="98"/>
      <c r="G460" s="96" t="s">
        <v>99</v>
      </c>
      <c r="H460" s="99"/>
      <c r="I460" s="96"/>
      <c r="J460" s="129"/>
      <c r="K460" s="129"/>
    </row>
    <row r="461" spans="1:11" ht="15" thickBot="1" x14ac:dyDescent="0.4">
      <c r="A461" s="301"/>
      <c r="B461" s="306"/>
      <c r="C461" s="239">
        <f>C467*1</f>
        <v>175.5</v>
      </c>
      <c r="D461" s="94">
        <f t="shared" si="74"/>
        <v>0</v>
      </c>
      <c r="E461" s="94">
        <f t="shared" si="74"/>
        <v>0</v>
      </c>
      <c r="F461" s="98"/>
      <c r="G461" s="96" t="s">
        <v>34</v>
      </c>
      <c r="H461" s="99"/>
      <c r="I461" s="96"/>
      <c r="J461" s="129"/>
      <c r="K461" s="129"/>
    </row>
    <row r="462" spans="1:11" ht="15" thickBot="1" x14ac:dyDescent="0.4">
      <c r="A462" s="301"/>
      <c r="B462" s="306"/>
      <c r="C462" s="94">
        <f>C468*1</f>
        <v>0</v>
      </c>
      <c r="D462" s="94">
        <f t="shared" si="74"/>
        <v>0</v>
      </c>
      <c r="E462" s="94">
        <f t="shared" si="74"/>
        <v>0</v>
      </c>
      <c r="F462" s="98"/>
      <c r="G462" s="96" t="s">
        <v>100</v>
      </c>
      <c r="H462" s="99"/>
      <c r="I462" s="96"/>
      <c r="J462" s="129"/>
      <c r="K462" s="129"/>
    </row>
    <row r="463" spans="1:11" ht="15" thickBot="1" x14ac:dyDescent="0.4">
      <c r="A463" s="302"/>
      <c r="B463" s="307"/>
      <c r="C463" s="110">
        <f>SUM(C458:C462)</f>
        <v>222</v>
      </c>
      <c r="D463" s="110">
        <f t="shared" ref="D463:E463" si="75">SUM(D458:D462)</f>
        <v>0</v>
      </c>
      <c r="E463" s="110">
        <f t="shared" si="75"/>
        <v>0</v>
      </c>
      <c r="F463" s="102"/>
      <c r="G463" s="101" t="s">
        <v>38</v>
      </c>
      <c r="H463" s="103"/>
      <c r="I463" s="104"/>
      <c r="J463" s="129"/>
      <c r="K463" s="129"/>
    </row>
    <row r="464" spans="1:11" ht="15" customHeight="1" thickBot="1" x14ac:dyDescent="0.4">
      <c r="A464" s="301"/>
      <c r="B464" s="298" t="s">
        <v>528</v>
      </c>
      <c r="C464" s="105"/>
      <c r="D464" s="105"/>
      <c r="E464" s="105"/>
      <c r="F464" s="53"/>
      <c r="G464" s="96" t="s">
        <v>33</v>
      </c>
      <c r="H464" s="97">
        <v>288724610</v>
      </c>
      <c r="I464" s="96">
        <v>0</v>
      </c>
      <c r="J464" s="129"/>
      <c r="K464" s="129"/>
    </row>
    <row r="465" spans="1:12" ht="15" customHeight="1" thickBot="1" x14ac:dyDescent="0.4">
      <c r="A465" s="301"/>
      <c r="B465" s="299"/>
      <c r="C465" s="180">
        <v>46.5</v>
      </c>
      <c r="D465" s="105">
        <v>0</v>
      </c>
      <c r="E465" s="105">
        <v>0</v>
      </c>
      <c r="F465" s="98"/>
      <c r="G465" s="96" t="s">
        <v>36</v>
      </c>
      <c r="H465" s="99"/>
      <c r="I465" s="96"/>
      <c r="J465" s="129"/>
      <c r="K465" s="129"/>
      <c r="L465" s="208"/>
    </row>
    <row r="466" spans="1:12" ht="15" thickBot="1" x14ac:dyDescent="0.4">
      <c r="A466" s="301"/>
      <c r="B466" s="299"/>
      <c r="C466" s="105"/>
      <c r="D466" s="105"/>
      <c r="E466" s="105"/>
      <c r="F466" s="98"/>
      <c r="G466" s="96" t="s">
        <v>99</v>
      </c>
      <c r="H466" s="99"/>
      <c r="I466" s="96"/>
      <c r="J466" s="129"/>
      <c r="K466" s="129"/>
      <c r="L466" s="208"/>
    </row>
    <row r="467" spans="1:12" ht="15" thickBot="1" x14ac:dyDescent="0.4">
      <c r="A467" s="301"/>
      <c r="B467" s="299"/>
      <c r="C467" s="243">
        <v>175.5</v>
      </c>
      <c r="D467" s="105">
        <v>0</v>
      </c>
      <c r="E467" s="105">
        <v>0</v>
      </c>
      <c r="F467" s="98"/>
      <c r="G467" s="96" t="s">
        <v>34</v>
      </c>
      <c r="H467" s="99"/>
      <c r="I467" s="96"/>
      <c r="J467" s="149"/>
      <c r="K467" s="129"/>
    </row>
    <row r="468" spans="1:12" ht="15" thickBot="1" x14ac:dyDescent="0.4">
      <c r="A468" s="301"/>
      <c r="B468" s="299"/>
      <c r="C468" s="105"/>
      <c r="D468" s="105"/>
      <c r="E468" s="105"/>
      <c r="F468" s="98"/>
      <c r="G468" s="96" t="s">
        <v>100</v>
      </c>
      <c r="H468" s="99"/>
      <c r="I468" s="96"/>
      <c r="J468" s="129"/>
      <c r="K468" s="129"/>
    </row>
    <row r="469" spans="1:12" ht="15" thickBot="1" x14ac:dyDescent="0.4">
      <c r="A469" s="302"/>
      <c r="B469" s="300"/>
      <c r="C469" s="106">
        <f>SUM(C464:C468)</f>
        <v>222</v>
      </c>
      <c r="D469" s="106">
        <f t="shared" ref="D469:E469" si="76">SUM(D464:D468)</f>
        <v>0</v>
      </c>
      <c r="E469" s="106">
        <f t="shared" si="76"/>
        <v>0</v>
      </c>
      <c r="F469" s="102"/>
      <c r="G469" s="101" t="s">
        <v>38</v>
      </c>
      <c r="H469" s="103"/>
      <c r="I469" s="104"/>
      <c r="J469" s="129"/>
      <c r="K469" s="129"/>
    </row>
    <row r="470" spans="1:12" ht="15" customHeight="1" thickBot="1" x14ac:dyDescent="0.4">
      <c r="A470" s="347"/>
      <c r="B470" s="298" t="s">
        <v>674</v>
      </c>
      <c r="C470" s="180"/>
      <c r="D470" s="180"/>
      <c r="E470" s="180"/>
      <c r="F470" s="206"/>
      <c r="G470" s="205" t="s">
        <v>33</v>
      </c>
      <c r="H470" s="220">
        <v>288724610</v>
      </c>
      <c r="I470" s="205">
        <v>0</v>
      </c>
    </row>
    <row r="471" spans="1:12" ht="15" customHeight="1" thickBot="1" x14ac:dyDescent="0.4">
      <c r="A471" s="348"/>
      <c r="B471" s="299"/>
      <c r="C471" s="180"/>
      <c r="D471" s="180"/>
      <c r="E471" s="180"/>
      <c r="F471" s="206"/>
      <c r="G471" s="205" t="s">
        <v>36</v>
      </c>
      <c r="H471" s="207"/>
      <c r="I471" s="205"/>
    </row>
    <row r="472" spans="1:12" ht="15" thickBot="1" x14ac:dyDescent="0.4">
      <c r="A472" s="348"/>
      <c r="B472" s="299"/>
      <c r="C472" s="180"/>
      <c r="D472" s="180"/>
      <c r="E472" s="180"/>
      <c r="F472" s="206"/>
      <c r="G472" s="205" t="s">
        <v>99</v>
      </c>
      <c r="H472" s="207"/>
      <c r="I472" s="205"/>
    </row>
    <row r="473" spans="1:12" ht="15" thickBot="1" x14ac:dyDescent="0.4">
      <c r="A473" s="348"/>
      <c r="B473" s="299"/>
      <c r="C473" s="180"/>
      <c r="D473" s="180"/>
      <c r="E473" s="180"/>
      <c r="F473" s="206"/>
      <c r="G473" s="205" t="s">
        <v>34</v>
      </c>
      <c r="H473" s="207"/>
      <c r="I473" s="205"/>
    </row>
    <row r="474" spans="1:12" ht="15" thickBot="1" x14ac:dyDescent="0.4">
      <c r="A474" s="348"/>
      <c r="B474" s="299"/>
      <c r="C474" s="180"/>
      <c r="D474" s="180"/>
      <c r="E474" s="180"/>
      <c r="F474" s="206"/>
      <c r="G474" s="205" t="s">
        <v>100</v>
      </c>
      <c r="H474" s="207"/>
      <c r="I474" s="205"/>
    </row>
    <row r="475" spans="1:12" ht="15" thickBot="1" x14ac:dyDescent="0.4">
      <c r="A475" s="349"/>
      <c r="B475" s="300"/>
      <c r="C475" s="106"/>
      <c r="D475" s="106"/>
      <c r="E475" s="106"/>
      <c r="F475" s="102"/>
      <c r="G475" s="101" t="s">
        <v>38</v>
      </c>
      <c r="H475" s="103"/>
      <c r="I475" s="104"/>
    </row>
    <row r="476" spans="1:12" ht="26.5" thickBot="1" x14ac:dyDescent="0.4">
      <c r="A476" s="86" t="s">
        <v>172</v>
      </c>
      <c r="B476" s="87" t="s">
        <v>176</v>
      </c>
      <c r="C476" s="88"/>
      <c r="D476" s="88"/>
      <c r="E476" s="88"/>
      <c r="F476" s="89" t="s">
        <v>175</v>
      </c>
      <c r="G476" s="87"/>
      <c r="H476" s="88"/>
      <c r="I476" s="88"/>
    </row>
    <row r="477" spans="1:12" ht="26.5" thickBot="1" x14ac:dyDescent="0.4">
      <c r="A477" s="90" t="s">
        <v>184</v>
      </c>
      <c r="B477" s="91" t="s">
        <v>619</v>
      </c>
      <c r="C477" s="92"/>
      <c r="D477" s="92"/>
      <c r="E477" s="92"/>
      <c r="F477" s="93" t="s">
        <v>186</v>
      </c>
      <c r="G477" s="91"/>
      <c r="H477" s="92"/>
      <c r="I477" s="92"/>
    </row>
    <row r="478" spans="1:12" ht="15" customHeight="1" thickBot="1" x14ac:dyDescent="0.4">
      <c r="A478" s="304" t="s">
        <v>185</v>
      </c>
      <c r="B478" s="305" t="s">
        <v>620</v>
      </c>
      <c r="C478" s="140">
        <f t="shared" ref="C478:E482" si="77">C491+C497+C504+C510+C516+C522+C485</f>
        <v>0</v>
      </c>
      <c r="D478" s="140">
        <f t="shared" si="77"/>
        <v>0</v>
      </c>
      <c r="E478" s="140">
        <f t="shared" si="77"/>
        <v>0</v>
      </c>
      <c r="F478" s="136" t="s">
        <v>187</v>
      </c>
      <c r="G478" s="65" t="s">
        <v>33</v>
      </c>
      <c r="H478" s="137">
        <v>288724610</v>
      </c>
      <c r="I478" s="65">
        <v>0</v>
      </c>
    </row>
    <row r="479" spans="1:12" ht="28.25" customHeight="1" thickBot="1" x14ac:dyDescent="0.4">
      <c r="A479" s="301"/>
      <c r="B479" s="306"/>
      <c r="C479" s="95">
        <f t="shared" si="77"/>
        <v>101.6</v>
      </c>
      <c r="D479" s="95">
        <f t="shared" si="77"/>
        <v>0</v>
      </c>
      <c r="E479" s="95">
        <f t="shared" si="77"/>
        <v>0</v>
      </c>
      <c r="F479" s="98"/>
      <c r="G479" s="96" t="s">
        <v>36</v>
      </c>
      <c r="H479" s="99"/>
      <c r="I479" s="96"/>
      <c r="J479" s="129"/>
    </row>
    <row r="480" spans="1:12" ht="15" customHeight="1" thickBot="1" x14ac:dyDescent="0.4">
      <c r="A480" s="301"/>
      <c r="B480" s="306"/>
      <c r="C480" s="95">
        <f t="shared" si="77"/>
        <v>0</v>
      </c>
      <c r="D480" s="95">
        <f t="shared" si="77"/>
        <v>0</v>
      </c>
      <c r="E480" s="95">
        <f t="shared" si="77"/>
        <v>0</v>
      </c>
      <c r="F480" s="98"/>
      <c r="G480" s="96" t="s">
        <v>99</v>
      </c>
      <c r="H480" s="99"/>
      <c r="I480" s="96"/>
      <c r="J480" s="129"/>
    </row>
    <row r="481" spans="1:11" ht="15" thickBot="1" x14ac:dyDescent="0.4">
      <c r="A481" s="301"/>
      <c r="B481" s="306"/>
      <c r="C481" s="95">
        <f t="shared" si="77"/>
        <v>3620</v>
      </c>
      <c r="D481" s="95">
        <f t="shared" si="77"/>
        <v>0</v>
      </c>
      <c r="E481" s="95">
        <f t="shared" si="77"/>
        <v>0</v>
      </c>
      <c r="F481" s="98"/>
      <c r="G481" s="96" t="s">
        <v>34</v>
      </c>
      <c r="H481" s="99"/>
      <c r="I481" s="96"/>
      <c r="J481" s="129"/>
    </row>
    <row r="482" spans="1:11" ht="15" thickBot="1" x14ac:dyDescent="0.4">
      <c r="A482" s="301"/>
      <c r="B482" s="306"/>
      <c r="C482" s="95">
        <f t="shared" si="77"/>
        <v>0</v>
      </c>
      <c r="D482" s="95">
        <f t="shared" si="77"/>
        <v>0</v>
      </c>
      <c r="E482" s="95">
        <f t="shared" si="77"/>
        <v>0</v>
      </c>
      <c r="F482" s="98"/>
      <c r="G482" s="96" t="s">
        <v>100</v>
      </c>
      <c r="H482" s="99"/>
      <c r="I482" s="96"/>
      <c r="J482" s="129"/>
    </row>
    <row r="483" spans="1:11" ht="15" thickBot="1" x14ac:dyDescent="0.4">
      <c r="A483" s="301"/>
      <c r="B483" s="306"/>
      <c r="C483" s="94">
        <f>C502*1</f>
        <v>1200</v>
      </c>
      <c r="D483" s="95"/>
      <c r="E483" s="95"/>
      <c r="F483" s="98"/>
      <c r="G483" s="96" t="s">
        <v>661</v>
      </c>
      <c r="H483" s="99"/>
      <c r="I483" s="96"/>
      <c r="J483" s="129"/>
      <c r="K483" s="149"/>
    </row>
    <row r="484" spans="1:11" ht="15" thickBot="1" x14ac:dyDescent="0.4">
      <c r="A484" s="302"/>
      <c r="B484" s="307"/>
      <c r="C484" s="101">
        <f>SUM(C478:C483)</f>
        <v>4921.6000000000004</v>
      </c>
      <c r="D484" s="101">
        <f t="shared" ref="D484:E484" si="78">SUM(D478:D482)</f>
        <v>0</v>
      </c>
      <c r="E484" s="101">
        <f t="shared" si="78"/>
        <v>0</v>
      </c>
      <c r="F484" s="102"/>
      <c r="G484" s="101" t="s">
        <v>38</v>
      </c>
      <c r="H484" s="103"/>
      <c r="I484" s="104"/>
      <c r="J484" s="129"/>
    </row>
    <row r="485" spans="1:11" ht="15" customHeight="1" thickBot="1" x14ac:dyDescent="0.4">
      <c r="A485" s="308"/>
      <c r="B485" s="298" t="s">
        <v>550</v>
      </c>
      <c r="C485" s="96"/>
      <c r="D485" s="96"/>
      <c r="E485" s="96"/>
      <c r="F485" s="98"/>
      <c r="G485" s="96" t="s">
        <v>33</v>
      </c>
      <c r="H485" s="97">
        <v>288724610</v>
      </c>
      <c r="I485" s="96">
        <v>0</v>
      </c>
      <c r="J485" s="129"/>
    </row>
    <row r="486" spans="1:11" ht="15" customHeight="1" thickBot="1" x14ac:dyDescent="0.4">
      <c r="A486" s="309"/>
      <c r="B486" s="299"/>
      <c r="C486" s="96"/>
      <c r="D486" s="96"/>
      <c r="E486" s="96"/>
      <c r="F486" s="98"/>
      <c r="G486" s="96" t="s">
        <v>36</v>
      </c>
      <c r="H486" s="99"/>
      <c r="I486" s="96"/>
      <c r="J486" s="129"/>
    </row>
    <row r="487" spans="1:11" ht="15" thickBot="1" x14ac:dyDescent="0.4">
      <c r="A487" s="309"/>
      <c r="B487" s="299"/>
      <c r="C487" s="96"/>
      <c r="D487" s="96"/>
      <c r="E487" s="96"/>
      <c r="F487" s="98"/>
      <c r="G487" s="96" t="s">
        <v>99</v>
      </c>
      <c r="H487" s="99"/>
      <c r="I487" s="96"/>
      <c r="J487" s="129"/>
    </row>
    <row r="488" spans="1:11" ht="15" thickBot="1" x14ac:dyDescent="0.4">
      <c r="A488" s="309"/>
      <c r="B488" s="299"/>
      <c r="C488" s="105">
        <v>2802.4</v>
      </c>
      <c r="D488" s="96"/>
      <c r="E488" s="96"/>
      <c r="F488" s="98"/>
      <c r="G488" s="96" t="s">
        <v>34</v>
      </c>
      <c r="H488" s="99"/>
      <c r="I488" s="96"/>
      <c r="J488" s="200"/>
    </row>
    <row r="489" spans="1:11" ht="15" thickBot="1" x14ac:dyDescent="0.4">
      <c r="A489" s="309"/>
      <c r="B489" s="299"/>
      <c r="C489" s="96"/>
      <c r="D489" s="96"/>
      <c r="E489" s="96"/>
      <c r="F489" s="98"/>
      <c r="G489" s="96" t="s">
        <v>100</v>
      </c>
      <c r="H489" s="99"/>
      <c r="I489" s="96"/>
      <c r="J489" s="200"/>
    </row>
    <row r="490" spans="1:11" ht="15" thickBot="1" x14ac:dyDescent="0.4">
      <c r="A490" s="310"/>
      <c r="B490" s="300"/>
      <c r="C490" s="106">
        <f>SUM(C485:C489)</f>
        <v>2802.4</v>
      </c>
      <c r="D490" s="104">
        <f t="shared" ref="D490:E490" si="79">SUM(D485:D489)</f>
        <v>0</v>
      </c>
      <c r="E490" s="104">
        <f t="shared" si="79"/>
        <v>0</v>
      </c>
      <c r="F490" s="102"/>
      <c r="G490" s="101" t="s">
        <v>38</v>
      </c>
      <c r="H490" s="103"/>
      <c r="I490" s="104"/>
      <c r="J490" s="129"/>
    </row>
    <row r="491" spans="1:11" ht="15" customHeight="1" thickBot="1" x14ac:dyDescent="0.4">
      <c r="A491" s="308"/>
      <c r="B491" s="298" t="s">
        <v>532</v>
      </c>
      <c r="C491" s="96"/>
      <c r="D491" s="96"/>
      <c r="E491" s="96"/>
      <c r="F491" s="98"/>
      <c r="G491" s="96" t="s">
        <v>33</v>
      </c>
      <c r="H491" s="97">
        <v>288724610</v>
      </c>
      <c r="I491" s="96">
        <v>0</v>
      </c>
      <c r="J491" s="129"/>
    </row>
    <row r="492" spans="1:11" ht="15" customHeight="1" thickBot="1" x14ac:dyDescent="0.4">
      <c r="A492" s="309"/>
      <c r="B492" s="299"/>
      <c r="C492" s="96"/>
      <c r="D492" s="96"/>
      <c r="E492" s="96"/>
      <c r="F492" s="98"/>
      <c r="G492" s="96" t="s">
        <v>36</v>
      </c>
      <c r="H492" s="99"/>
      <c r="I492" s="96"/>
    </row>
    <row r="493" spans="1:11" ht="15" thickBot="1" x14ac:dyDescent="0.4">
      <c r="A493" s="309"/>
      <c r="B493" s="299"/>
      <c r="C493" s="96"/>
      <c r="D493" s="96"/>
      <c r="E493" s="96"/>
      <c r="F493" s="98"/>
      <c r="G493" s="96" t="s">
        <v>99</v>
      </c>
      <c r="H493" s="99"/>
      <c r="I493" s="96"/>
    </row>
    <row r="494" spans="1:11" ht="15" thickBot="1" x14ac:dyDescent="0.4">
      <c r="A494" s="309"/>
      <c r="B494" s="299"/>
      <c r="C494" s="105">
        <v>159</v>
      </c>
      <c r="D494" s="96">
        <v>0</v>
      </c>
      <c r="E494" s="96">
        <v>0</v>
      </c>
      <c r="F494" s="98"/>
      <c r="G494" s="96" t="s">
        <v>34</v>
      </c>
      <c r="H494" s="99"/>
      <c r="I494" s="96"/>
    </row>
    <row r="495" spans="1:11" ht="15" thickBot="1" x14ac:dyDescent="0.4">
      <c r="A495" s="309"/>
      <c r="B495" s="299"/>
      <c r="C495" s="96"/>
      <c r="D495" s="96"/>
      <c r="E495" s="96"/>
      <c r="F495" s="98"/>
      <c r="G495" s="96" t="s">
        <v>100</v>
      </c>
      <c r="H495" s="99"/>
      <c r="I495" s="96"/>
    </row>
    <row r="496" spans="1:11" ht="15" thickBot="1" x14ac:dyDescent="0.4">
      <c r="A496" s="310"/>
      <c r="B496" s="300"/>
      <c r="C496" s="106">
        <f>SUM(C491:C495)</f>
        <v>159</v>
      </c>
      <c r="D496" s="106">
        <f t="shared" ref="D496:E496" si="80">SUM(D491:D495)</f>
        <v>0</v>
      </c>
      <c r="E496" s="106">
        <f t="shared" si="80"/>
        <v>0</v>
      </c>
      <c r="F496" s="102"/>
      <c r="G496" s="101" t="s">
        <v>38</v>
      </c>
      <c r="H496" s="103"/>
      <c r="I496" s="104"/>
    </row>
    <row r="497" spans="1:10" ht="15" customHeight="1" thickBot="1" x14ac:dyDescent="0.4">
      <c r="A497" s="359"/>
      <c r="B497" s="298" t="s">
        <v>529</v>
      </c>
      <c r="C497" s="96"/>
      <c r="D497" s="96"/>
      <c r="E497" s="96"/>
      <c r="F497" s="98"/>
      <c r="G497" s="96" t="s">
        <v>33</v>
      </c>
      <c r="H497" s="97">
        <v>288724610</v>
      </c>
      <c r="I497" s="96">
        <v>0</v>
      </c>
      <c r="J497" s="129"/>
    </row>
    <row r="498" spans="1:10" ht="15" customHeight="1" thickBot="1" x14ac:dyDescent="0.4">
      <c r="A498" s="360"/>
      <c r="B498" s="299"/>
      <c r="C498" s="96">
        <v>52.6</v>
      </c>
      <c r="D498" s="96"/>
      <c r="E498" s="96"/>
      <c r="F498" s="98"/>
      <c r="G498" s="96" t="s">
        <v>36</v>
      </c>
      <c r="H498" s="99"/>
      <c r="I498" s="96"/>
      <c r="J498" s="129"/>
    </row>
    <row r="499" spans="1:10" ht="15" thickBot="1" x14ac:dyDescent="0.4">
      <c r="A499" s="360"/>
      <c r="B499" s="299"/>
      <c r="C499" s="96"/>
      <c r="D499" s="96"/>
      <c r="E499" s="96"/>
      <c r="F499" s="98"/>
      <c r="G499" s="96" t="s">
        <v>99</v>
      </c>
      <c r="H499" s="99"/>
      <c r="I499" s="96"/>
      <c r="J499" s="129"/>
    </row>
    <row r="500" spans="1:10" ht="15" thickBot="1" x14ac:dyDescent="0.4">
      <c r="A500" s="360"/>
      <c r="B500" s="299"/>
      <c r="C500" s="96"/>
      <c r="D500" s="96"/>
      <c r="E500" s="96"/>
      <c r="F500" s="98"/>
      <c r="G500" s="96" t="s">
        <v>34</v>
      </c>
      <c r="H500" s="99"/>
      <c r="I500" s="96"/>
      <c r="J500" s="129"/>
    </row>
    <row r="501" spans="1:10" ht="15" thickBot="1" x14ac:dyDescent="0.4">
      <c r="A501" s="360"/>
      <c r="B501" s="299"/>
      <c r="C501" s="96"/>
      <c r="D501" s="96"/>
      <c r="E501" s="96"/>
      <c r="F501" s="98"/>
      <c r="G501" s="96" t="s">
        <v>100</v>
      </c>
      <c r="H501" s="99"/>
      <c r="I501" s="96"/>
      <c r="J501" s="129"/>
    </row>
    <row r="502" spans="1:10" ht="15" thickBot="1" x14ac:dyDescent="0.4">
      <c r="A502" s="360"/>
      <c r="B502" s="299"/>
      <c r="C502" s="105">
        <v>1200</v>
      </c>
      <c r="D502" s="96"/>
      <c r="E502" s="96"/>
      <c r="F502" s="98"/>
      <c r="G502" s="96" t="s">
        <v>661</v>
      </c>
      <c r="H502" s="99"/>
      <c r="I502" s="96"/>
      <c r="J502" s="129"/>
    </row>
    <row r="503" spans="1:10" ht="15" thickBot="1" x14ac:dyDescent="0.4">
      <c r="A503" s="361"/>
      <c r="B503" s="300"/>
      <c r="C503" s="104">
        <f>SUM(C497:C502)</f>
        <v>1252.5999999999999</v>
      </c>
      <c r="D503" s="104">
        <f t="shared" ref="D503:E503" si="81">SUM(D497:D501)</f>
        <v>0</v>
      </c>
      <c r="E503" s="104">
        <f t="shared" si="81"/>
        <v>0</v>
      </c>
      <c r="F503" s="102"/>
      <c r="G503" s="101" t="s">
        <v>38</v>
      </c>
      <c r="H503" s="103"/>
      <c r="I503" s="104"/>
      <c r="J503" s="129"/>
    </row>
    <row r="504" spans="1:10" ht="15" customHeight="1" thickBot="1" x14ac:dyDescent="0.4">
      <c r="A504" s="359"/>
      <c r="B504" s="298" t="s">
        <v>530</v>
      </c>
      <c r="C504" s="96"/>
      <c r="D504" s="96"/>
      <c r="E504" s="96"/>
      <c r="F504" s="98"/>
      <c r="G504" s="96" t="s">
        <v>33</v>
      </c>
      <c r="H504" s="97">
        <v>288724610</v>
      </c>
      <c r="I504" s="96">
        <v>0</v>
      </c>
      <c r="J504" s="129"/>
    </row>
    <row r="505" spans="1:10" ht="15" thickBot="1" x14ac:dyDescent="0.4">
      <c r="A505" s="360"/>
      <c r="B505" s="299"/>
      <c r="C505" s="96"/>
      <c r="D505" s="96"/>
      <c r="E505" s="96">
        <v>0</v>
      </c>
      <c r="F505" s="98"/>
      <c r="G505" s="96" t="s">
        <v>36</v>
      </c>
      <c r="H505" s="99"/>
      <c r="I505" s="96"/>
      <c r="J505" s="129"/>
    </row>
    <row r="506" spans="1:10" ht="15" thickBot="1" x14ac:dyDescent="0.4">
      <c r="A506" s="360"/>
      <c r="B506" s="299"/>
      <c r="C506" s="96"/>
      <c r="D506" s="96"/>
      <c r="E506" s="96"/>
      <c r="F506" s="98"/>
      <c r="G506" s="96" t="s">
        <v>99</v>
      </c>
      <c r="H506" s="99"/>
      <c r="I506" s="96"/>
      <c r="J506" s="129"/>
    </row>
    <row r="507" spans="1:10" ht="15" thickBot="1" x14ac:dyDescent="0.4">
      <c r="A507" s="360"/>
      <c r="B507" s="299"/>
      <c r="C507" s="96">
        <v>229.4</v>
      </c>
      <c r="D507" s="96"/>
      <c r="E507" s="96"/>
      <c r="F507" s="98"/>
      <c r="G507" s="96" t="s">
        <v>34</v>
      </c>
      <c r="H507" s="99"/>
      <c r="I507" s="96"/>
      <c r="J507" s="129"/>
    </row>
    <row r="508" spans="1:10" ht="15" thickBot="1" x14ac:dyDescent="0.4">
      <c r="A508" s="360"/>
      <c r="B508" s="299"/>
      <c r="C508" s="96"/>
      <c r="D508" s="96"/>
      <c r="E508" s="96"/>
      <c r="F508" s="98"/>
      <c r="G508" s="96" t="s">
        <v>100</v>
      </c>
      <c r="H508" s="99"/>
      <c r="I508" s="96"/>
      <c r="J508" s="129"/>
    </row>
    <row r="509" spans="1:10" ht="15" thickBot="1" x14ac:dyDescent="0.4">
      <c r="A509" s="361"/>
      <c r="B509" s="300"/>
      <c r="C509" s="104">
        <f>SUM(C504:C508)</f>
        <v>229.4</v>
      </c>
      <c r="D509" s="104">
        <f t="shared" ref="D509:E509" si="82">SUM(D504:D508)</f>
        <v>0</v>
      </c>
      <c r="E509" s="104">
        <f t="shared" si="82"/>
        <v>0</v>
      </c>
      <c r="F509" s="102"/>
      <c r="G509" s="101" t="s">
        <v>38</v>
      </c>
      <c r="H509" s="103"/>
      <c r="I509" s="104"/>
      <c r="J509" s="129"/>
    </row>
    <row r="510" spans="1:10" ht="15" customHeight="1" thickBot="1" x14ac:dyDescent="0.4">
      <c r="A510" s="308"/>
      <c r="B510" s="298" t="s">
        <v>531</v>
      </c>
      <c r="C510" s="96"/>
      <c r="D510" s="96"/>
      <c r="E510" s="96"/>
      <c r="F510" s="98"/>
      <c r="G510" s="96" t="s">
        <v>33</v>
      </c>
      <c r="H510" s="97">
        <v>288724610</v>
      </c>
      <c r="I510" s="96">
        <v>0</v>
      </c>
      <c r="J510" s="129"/>
    </row>
    <row r="511" spans="1:10" ht="15" thickBot="1" x14ac:dyDescent="0.4">
      <c r="A511" s="309"/>
      <c r="B511" s="299"/>
      <c r="C511" s="96"/>
      <c r="D511" s="96"/>
      <c r="E511" s="96"/>
      <c r="F511" s="98"/>
      <c r="G511" s="96" t="s">
        <v>36</v>
      </c>
      <c r="H511" s="99"/>
      <c r="I511" s="96"/>
    </row>
    <row r="512" spans="1:10" ht="15" thickBot="1" x14ac:dyDescent="0.4">
      <c r="A512" s="309"/>
      <c r="B512" s="299"/>
      <c r="C512" s="96"/>
      <c r="D512" s="96"/>
      <c r="E512" s="96"/>
      <c r="F512" s="98"/>
      <c r="G512" s="96" t="s">
        <v>99</v>
      </c>
      <c r="H512" s="99"/>
      <c r="I512" s="96"/>
    </row>
    <row r="513" spans="1:12" ht="15" thickBot="1" x14ac:dyDescent="0.4">
      <c r="A513" s="309"/>
      <c r="B513" s="299"/>
      <c r="C513" s="96">
        <v>182.2</v>
      </c>
      <c r="D513" s="96"/>
      <c r="E513" s="96"/>
      <c r="F513" s="98"/>
      <c r="G513" s="96" t="s">
        <v>34</v>
      </c>
      <c r="H513" s="99"/>
      <c r="I513" s="96"/>
    </row>
    <row r="514" spans="1:12" ht="15" thickBot="1" x14ac:dyDescent="0.4">
      <c r="A514" s="309"/>
      <c r="B514" s="299"/>
      <c r="C514" s="96"/>
      <c r="D514" s="96"/>
      <c r="E514" s="96"/>
      <c r="F514" s="98"/>
      <c r="G514" s="96" t="s">
        <v>100</v>
      </c>
      <c r="H514" s="99"/>
      <c r="I514" s="96"/>
    </row>
    <row r="515" spans="1:12" ht="15" thickBot="1" x14ac:dyDescent="0.4">
      <c r="A515" s="310"/>
      <c r="B515" s="300"/>
      <c r="C515" s="104">
        <f>SUM(C510:C514)</f>
        <v>182.2</v>
      </c>
      <c r="D515" s="104">
        <f t="shared" ref="D515:E515" si="83">SUM(D510:D514)</f>
        <v>0</v>
      </c>
      <c r="E515" s="104">
        <f t="shared" si="83"/>
        <v>0</v>
      </c>
      <c r="F515" s="102"/>
      <c r="G515" s="101" t="s">
        <v>38</v>
      </c>
      <c r="H515" s="103"/>
      <c r="I515" s="104"/>
    </row>
    <row r="516" spans="1:12" ht="15" customHeight="1" thickBot="1" x14ac:dyDescent="0.4">
      <c r="A516" s="308"/>
      <c r="B516" s="298" t="s">
        <v>533</v>
      </c>
      <c r="C516" s="65"/>
      <c r="D516" s="65"/>
      <c r="E516" s="65"/>
      <c r="F516" s="139"/>
      <c r="G516" s="65" t="s">
        <v>33</v>
      </c>
      <c r="H516" s="137">
        <v>288724610</v>
      </c>
      <c r="I516" s="65">
        <v>0</v>
      </c>
      <c r="J516" s="129"/>
      <c r="K516" s="129"/>
      <c r="L516" s="129"/>
    </row>
    <row r="517" spans="1:12" ht="15" thickBot="1" x14ac:dyDescent="0.4">
      <c r="A517" s="309"/>
      <c r="B517" s="299"/>
      <c r="C517" s="105">
        <v>0</v>
      </c>
      <c r="D517" s="96">
        <v>0</v>
      </c>
      <c r="E517" s="96">
        <v>0</v>
      </c>
      <c r="F517" s="98"/>
      <c r="G517" s="96" t="s">
        <v>36</v>
      </c>
      <c r="H517" s="99"/>
      <c r="I517" s="96"/>
      <c r="J517" s="129"/>
      <c r="K517" s="129"/>
      <c r="L517" s="129"/>
    </row>
    <row r="518" spans="1:12" ht="15" thickBot="1" x14ac:dyDescent="0.4">
      <c r="A518" s="309"/>
      <c r="B518" s="299"/>
      <c r="C518" s="96"/>
      <c r="D518" s="96"/>
      <c r="E518" s="96"/>
      <c r="F518" s="98"/>
      <c r="G518" s="96" t="s">
        <v>99</v>
      </c>
      <c r="H518" s="99"/>
      <c r="I518" s="96"/>
      <c r="J518" s="129"/>
      <c r="K518" s="129"/>
      <c r="L518" s="129"/>
    </row>
    <row r="519" spans="1:12" ht="15" thickBot="1" x14ac:dyDescent="0.4">
      <c r="A519" s="309"/>
      <c r="B519" s="299"/>
      <c r="C519" s="105">
        <v>101</v>
      </c>
      <c r="D519" s="96"/>
      <c r="E519" s="96"/>
      <c r="F519" s="98"/>
      <c r="G519" s="96" t="s">
        <v>34</v>
      </c>
      <c r="H519" s="99"/>
      <c r="I519" s="96"/>
      <c r="J519" s="160"/>
      <c r="K519" s="129"/>
      <c r="L519" s="129"/>
    </row>
    <row r="520" spans="1:12" ht="15" thickBot="1" x14ac:dyDescent="0.4">
      <c r="A520" s="309"/>
      <c r="B520" s="299"/>
      <c r="C520" s="96"/>
      <c r="D520" s="96"/>
      <c r="E520" s="96"/>
      <c r="F520" s="98"/>
      <c r="G520" s="96" t="s">
        <v>100</v>
      </c>
      <c r="H520" s="99"/>
      <c r="I520" s="96"/>
      <c r="J520" s="129"/>
      <c r="K520" s="129"/>
      <c r="L520" s="129"/>
    </row>
    <row r="521" spans="1:12" ht="15" thickBot="1" x14ac:dyDescent="0.4">
      <c r="A521" s="310"/>
      <c r="B521" s="300"/>
      <c r="C521" s="106">
        <f>SUM(C516:C520)</f>
        <v>101</v>
      </c>
      <c r="D521" s="106">
        <f t="shared" ref="D521:E521" si="84">SUM(D516:D520)</f>
        <v>0</v>
      </c>
      <c r="E521" s="106">
        <f t="shared" si="84"/>
        <v>0</v>
      </c>
      <c r="F521" s="102"/>
      <c r="G521" s="101" t="s">
        <v>38</v>
      </c>
      <c r="H521" s="103"/>
      <c r="I521" s="104"/>
      <c r="J521" s="129"/>
      <c r="K521" s="129"/>
      <c r="L521" s="129"/>
    </row>
    <row r="522" spans="1:12" ht="15" customHeight="1" thickBot="1" x14ac:dyDescent="0.4">
      <c r="A522" s="301"/>
      <c r="B522" s="298" t="s">
        <v>534</v>
      </c>
      <c r="C522" s="105"/>
      <c r="D522" s="105"/>
      <c r="E522" s="105"/>
      <c r="F522" s="53"/>
      <c r="G522" s="96" t="s">
        <v>33</v>
      </c>
      <c r="H522" s="97">
        <v>288724610</v>
      </c>
      <c r="I522" s="96">
        <v>0</v>
      </c>
      <c r="J522" s="129"/>
      <c r="K522" s="129"/>
      <c r="L522" s="129"/>
    </row>
    <row r="523" spans="1:12" ht="15" thickBot="1" x14ac:dyDescent="0.4">
      <c r="A523" s="301"/>
      <c r="B523" s="299"/>
      <c r="C523" s="105">
        <v>49</v>
      </c>
      <c r="D523" s="105"/>
      <c r="E523" s="105"/>
      <c r="F523" s="98"/>
      <c r="G523" s="96" t="s">
        <v>36</v>
      </c>
      <c r="H523" s="99"/>
      <c r="I523" s="96"/>
      <c r="J523" s="129"/>
      <c r="K523" s="129"/>
      <c r="L523" s="129"/>
    </row>
    <row r="524" spans="1:12" ht="15" thickBot="1" x14ac:dyDescent="0.4">
      <c r="A524" s="301"/>
      <c r="B524" s="299"/>
      <c r="C524" s="105"/>
      <c r="D524" s="105"/>
      <c r="E524" s="105"/>
      <c r="F524" s="98"/>
      <c r="G524" s="96" t="s">
        <v>99</v>
      </c>
      <c r="H524" s="99"/>
      <c r="I524" s="96"/>
      <c r="J524" s="129"/>
      <c r="K524" s="129"/>
      <c r="L524" s="129"/>
    </row>
    <row r="525" spans="1:12" ht="15" thickBot="1" x14ac:dyDescent="0.4">
      <c r="A525" s="301"/>
      <c r="B525" s="299"/>
      <c r="C525" s="243">
        <v>146</v>
      </c>
      <c r="D525" s="105"/>
      <c r="E525" s="105"/>
      <c r="F525" s="98"/>
      <c r="G525" s="96" t="s">
        <v>34</v>
      </c>
      <c r="H525" s="99"/>
      <c r="I525" s="96"/>
      <c r="J525" s="270"/>
      <c r="K525" s="129"/>
      <c r="L525" s="129"/>
    </row>
    <row r="526" spans="1:12" ht="15" thickBot="1" x14ac:dyDescent="0.4">
      <c r="A526" s="301"/>
      <c r="B526" s="299"/>
      <c r="C526" s="105"/>
      <c r="D526" s="105"/>
      <c r="E526" s="105"/>
      <c r="F526" s="98"/>
      <c r="G526" s="96" t="s">
        <v>100</v>
      </c>
      <c r="H526" s="99"/>
      <c r="I526" s="96"/>
      <c r="J526" s="129"/>
      <c r="K526" s="129"/>
      <c r="L526" s="129"/>
    </row>
    <row r="527" spans="1:12" ht="15" thickBot="1" x14ac:dyDescent="0.4">
      <c r="A527" s="302"/>
      <c r="B527" s="300"/>
      <c r="C527" s="106">
        <f>SUM(C522:C526)</f>
        <v>195</v>
      </c>
      <c r="D527" s="106">
        <f t="shared" ref="D527:E527" si="85">SUM(D522:D526)</f>
        <v>0</v>
      </c>
      <c r="E527" s="106">
        <f t="shared" si="85"/>
        <v>0</v>
      </c>
      <c r="F527" s="102"/>
      <c r="G527" s="101" t="s">
        <v>38</v>
      </c>
      <c r="H527" s="103"/>
      <c r="I527" s="104"/>
      <c r="J527" s="129"/>
      <c r="K527" s="129"/>
      <c r="L527" s="129"/>
    </row>
    <row r="528" spans="1:12" ht="15" customHeight="1" thickBot="1" x14ac:dyDescent="0.4">
      <c r="A528" s="347"/>
      <c r="B528" s="298" t="s">
        <v>675</v>
      </c>
      <c r="C528" s="180"/>
      <c r="D528" s="180"/>
      <c r="E528" s="180"/>
      <c r="F528" s="206"/>
      <c r="G528" s="205" t="s">
        <v>33</v>
      </c>
      <c r="H528" s="220">
        <v>288724610</v>
      </c>
      <c r="I528" s="205">
        <v>0</v>
      </c>
      <c r="J528" s="129"/>
      <c r="K528" s="129"/>
      <c r="L528" s="129"/>
    </row>
    <row r="529" spans="1:12" ht="15" thickBot="1" x14ac:dyDescent="0.4">
      <c r="A529" s="348"/>
      <c r="B529" s="299"/>
      <c r="C529" s="180"/>
      <c r="D529" s="180"/>
      <c r="E529" s="180"/>
      <c r="F529" s="206"/>
      <c r="G529" s="205" t="s">
        <v>36</v>
      </c>
      <c r="H529" s="207"/>
      <c r="I529" s="205"/>
      <c r="J529" s="129"/>
      <c r="K529" s="129"/>
      <c r="L529" s="129"/>
    </row>
    <row r="530" spans="1:12" ht="15" thickBot="1" x14ac:dyDescent="0.4">
      <c r="A530" s="348"/>
      <c r="B530" s="299"/>
      <c r="C530" s="180"/>
      <c r="D530" s="180"/>
      <c r="E530" s="180"/>
      <c r="F530" s="206"/>
      <c r="G530" s="205" t="s">
        <v>99</v>
      </c>
      <c r="H530" s="207"/>
      <c r="I530" s="205"/>
      <c r="J530" s="129"/>
      <c r="K530" s="129"/>
      <c r="L530" s="129"/>
    </row>
    <row r="531" spans="1:12" ht="15" customHeight="1" thickBot="1" x14ac:dyDescent="0.4">
      <c r="A531" s="348"/>
      <c r="B531" s="299"/>
      <c r="C531" s="180"/>
      <c r="D531" s="180"/>
      <c r="E531" s="180"/>
      <c r="F531" s="206"/>
      <c r="G531" s="205" t="s">
        <v>34</v>
      </c>
      <c r="H531" s="207"/>
      <c r="I531" s="205"/>
      <c r="J531" s="129"/>
      <c r="K531" s="129"/>
      <c r="L531" s="129"/>
    </row>
    <row r="532" spans="1:12" ht="15" thickBot="1" x14ac:dyDescent="0.4">
      <c r="A532" s="348"/>
      <c r="B532" s="299"/>
      <c r="C532" s="180"/>
      <c r="D532" s="180"/>
      <c r="E532" s="180"/>
      <c r="F532" s="206"/>
      <c r="G532" s="205" t="s">
        <v>100</v>
      </c>
      <c r="H532" s="207"/>
      <c r="I532" s="205"/>
      <c r="J532" s="129"/>
      <c r="K532" s="129"/>
      <c r="L532" s="129"/>
    </row>
    <row r="533" spans="1:12" ht="15" thickBot="1" x14ac:dyDescent="0.4">
      <c r="A533" s="349"/>
      <c r="B533" s="300"/>
      <c r="C533" s="106"/>
      <c r="D533" s="106"/>
      <c r="E533" s="106"/>
      <c r="F533" s="102"/>
      <c r="G533" s="101" t="s">
        <v>38</v>
      </c>
      <c r="H533" s="103"/>
      <c r="I533" s="104"/>
      <c r="J533" s="129"/>
      <c r="K533" s="129"/>
      <c r="L533" s="129"/>
    </row>
    <row r="534" spans="1:12" ht="15" customHeight="1" thickBot="1" x14ac:dyDescent="0.4">
      <c r="A534" s="347"/>
      <c r="B534" s="311" t="s">
        <v>676</v>
      </c>
      <c r="C534" s="180"/>
      <c r="D534" s="180"/>
      <c r="E534" s="180"/>
      <c r="F534" s="206"/>
      <c r="G534" s="205" t="s">
        <v>33</v>
      </c>
      <c r="H534" s="220">
        <v>288724610</v>
      </c>
      <c r="I534" s="205">
        <v>0</v>
      </c>
      <c r="J534" s="129"/>
      <c r="K534" s="129"/>
      <c r="L534" s="129"/>
    </row>
    <row r="535" spans="1:12" ht="15" thickBot="1" x14ac:dyDescent="0.4">
      <c r="A535" s="348"/>
      <c r="B535" s="312"/>
      <c r="C535" s="180"/>
      <c r="D535" s="180"/>
      <c r="E535" s="180"/>
      <c r="F535" s="206"/>
      <c r="G535" s="205" t="s">
        <v>36</v>
      </c>
      <c r="H535" s="207"/>
      <c r="I535" s="205"/>
      <c r="J535" s="129"/>
      <c r="K535" s="129"/>
      <c r="L535" s="129"/>
    </row>
    <row r="536" spans="1:12" ht="15" customHeight="1" thickBot="1" x14ac:dyDescent="0.4">
      <c r="A536" s="348"/>
      <c r="B536" s="312"/>
      <c r="C536" s="180"/>
      <c r="D536" s="180"/>
      <c r="E536" s="180"/>
      <c r="F536" s="206"/>
      <c r="G536" s="205" t="s">
        <v>99</v>
      </c>
      <c r="H536" s="207"/>
      <c r="I536" s="205"/>
      <c r="J536" s="129"/>
      <c r="K536" s="129"/>
      <c r="L536" s="129"/>
    </row>
    <row r="537" spans="1:12" ht="15" customHeight="1" thickBot="1" x14ac:dyDescent="0.4">
      <c r="A537" s="348"/>
      <c r="B537" s="312"/>
      <c r="C537" s="180"/>
      <c r="D537" s="180"/>
      <c r="E537" s="180"/>
      <c r="F537" s="206"/>
      <c r="G537" s="205" t="s">
        <v>34</v>
      </c>
      <c r="H537" s="207"/>
      <c r="I537" s="205"/>
      <c r="J537" s="129"/>
      <c r="K537" s="129"/>
      <c r="L537" s="129"/>
    </row>
    <row r="538" spans="1:12" ht="15" thickBot="1" x14ac:dyDescent="0.4">
      <c r="A538" s="348"/>
      <c r="B538" s="312"/>
      <c r="C538" s="180"/>
      <c r="D538" s="180"/>
      <c r="E538" s="180"/>
      <c r="F538" s="206"/>
      <c r="G538" s="205" t="s">
        <v>100</v>
      </c>
      <c r="H538" s="207"/>
      <c r="I538" s="205"/>
      <c r="J538" s="129"/>
      <c r="K538" s="129"/>
      <c r="L538" s="129"/>
    </row>
    <row r="539" spans="1:12" ht="15" thickBot="1" x14ac:dyDescent="0.4">
      <c r="A539" s="349"/>
      <c r="B539" s="313"/>
      <c r="C539" s="106"/>
      <c r="D539" s="106"/>
      <c r="E539" s="106"/>
      <c r="F539" s="102"/>
      <c r="G539" s="101"/>
      <c r="H539" s="103"/>
      <c r="I539" s="104"/>
      <c r="J539" s="129"/>
      <c r="K539" s="129"/>
      <c r="L539" s="129"/>
    </row>
    <row r="540" spans="1:12" ht="15" customHeight="1" thickBot="1" x14ac:dyDescent="0.4">
      <c r="A540" s="347"/>
      <c r="B540" s="298" t="s">
        <v>677</v>
      </c>
      <c r="C540" s="180"/>
      <c r="D540" s="180"/>
      <c r="E540" s="180"/>
      <c r="F540" s="206"/>
      <c r="G540" s="205" t="s">
        <v>33</v>
      </c>
      <c r="H540" s="220">
        <v>288724610</v>
      </c>
      <c r="I540" s="205">
        <v>0</v>
      </c>
      <c r="J540" s="129"/>
      <c r="K540" s="129"/>
      <c r="L540" s="129"/>
    </row>
    <row r="541" spans="1:12" ht="15" thickBot="1" x14ac:dyDescent="0.4">
      <c r="A541" s="348"/>
      <c r="B541" s="299"/>
      <c r="C541" s="180"/>
      <c r="D541" s="180"/>
      <c r="E541" s="180"/>
      <c r="F541" s="206"/>
      <c r="G541" s="205" t="s">
        <v>36</v>
      </c>
      <c r="H541" s="207"/>
      <c r="I541" s="205"/>
      <c r="J541" s="129"/>
      <c r="K541" s="129"/>
      <c r="L541" s="129"/>
    </row>
    <row r="542" spans="1:12" ht="15" thickBot="1" x14ac:dyDescent="0.4">
      <c r="A542" s="348"/>
      <c r="B542" s="299"/>
      <c r="C542" s="180"/>
      <c r="D542" s="180"/>
      <c r="E542" s="180"/>
      <c r="F542" s="206"/>
      <c r="G542" s="205" t="s">
        <v>99</v>
      </c>
      <c r="H542" s="207"/>
      <c r="I542" s="205"/>
      <c r="J542" s="129"/>
      <c r="K542" s="129"/>
      <c r="L542" s="129"/>
    </row>
    <row r="543" spans="1:12" ht="15" customHeight="1" thickBot="1" x14ac:dyDescent="0.4">
      <c r="A543" s="348"/>
      <c r="B543" s="299"/>
      <c r="C543" s="180"/>
      <c r="D543" s="180"/>
      <c r="E543" s="180"/>
      <c r="F543" s="206"/>
      <c r="G543" s="205" t="s">
        <v>34</v>
      </c>
      <c r="H543" s="207"/>
      <c r="I543" s="205"/>
      <c r="J543" s="129"/>
      <c r="K543" s="129"/>
      <c r="L543" s="129"/>
    </row>
    <row r="544" spans="1:12" ht="15" thickBot="1" x14ac:dyDescent="0.4">
      <c r="A544" s="348"/>
      <c r="B544" s="299"/>
      <c r="C544" s="180"/>
      <c r="D544" s="180"/>
      <c r="E544" s="180"/>
      <c r="F544" s="206"/>
      <c r="G544" s="205" t="s">
        <v>100</v>
      </c>
      <c r="H544" s="207"/>
      <c r="I544" s="205"/>
      <c r="J544" s="129"/>
      <c r="K544" s="129"/>
      <c r="L544" s="129"/>
    </row>
    <row r="545" spans="1:12" ht="15" thickBot="1" x14ac:dyDescent="0.4">
      <c r="A545" s="349"/>
      <c r="B545" s="300"/>
      <c r="C545" s="106"/>
      <c r="D545" s="106"/>
      <c r="E545" s="106"/>
      <c r="F545" s="102"/>
      <c r="G545" s="101"/>
      <c r="H545" s="103"/>
      <c r="I545" s="104"/>
      <c r="J545" s="129"/>
      <c r="K545" s="129"/>
      <c r="L545" s="129"/>
    </row>
    <row r="546" spans="1:12" ht="15" customHeight="1" thickBot="1" x14ac:dyDescent="0.4">
      <c r="A546" s="347"/>
      <c r="B546" s="298" t="s">
        <v>678</v>
      </c>
      <c r="C546" s="180"/>
      <c r="D546" s="180"/>
      <c r="E546" s="180"/>
      <c r="F546" s="206"/>
      <c r="G546" s="205" t="s">
        <v>33</v>
      </c>
      <c r="H546" s="220">
        <v>288724610</v>
      </c>
      <c r="I546" s="205">
        <v>0</v>
      </c>
      <c r="J546" s="129"/>
      <c r="K546" s="129"/>
      <c r="L546" s="129"/>
    </row>
    <row r="547" spans="1:12" ht="15" thickBot="1" x14ac:dyDescent="0.4">
      <c r="A547" s="348"/>
      <c r="B547" s="299"/>
      <c r="C547" s="180"/>
      <c r="D547" s="180"/>
      <c r="E547" s="180"/>
      <c r="F547" s="206"/>
      <c r="G547" s="205" t="s">
        <v>36</v>
      </c>
      <c r="H547" s="220"/>
      <c r="I547" s="205"/>
      <c r="J547" s="129"/>
      <c r="K547" s="129"/>
      <c r="L547" s="129"/>
    </row>
    <row r="548" spans="1:12" ht="15" thickBot="1" x14ac:dyDescent="0.4">
      <c r="A548" s="348"/>
      <c r="B548" s="299"/>
      <c r="C548" s="180"/>
      <c r="D548" s="180"/>
      <c r="E548" s="180"/>
      <c r="F548" s="206"/>
      <c r="G548" s="205" t="s">
        <v>99</v>
      </c>
      <c r="H548" s="220"/>
      <c r="I548" s="205"/>
      <c r="J548" s="129"/>
      <c r="K548" s="129"/>
      <c r="L548" s="129"/>
    </row>
    <row r="549" spans="1:12" ht="15" customHeight="1" thickBot="1" x14ac:dyDescent="0.4">
      <c r="A549" s="348"/>
      <c r="B549" s="299"/>
      <c r="C549" s="180"/>
      <c r="D549" s="180"/>
      <c r="E549" s="180"/>
      <c r="F549" s="206"/>
      <c r="G549" s="205" t="s">
        <v>34</v>
      </c>
      <c r="H549" s="220"/>
      <c r="I549" s="205"/>
      <c r="J549" s="129"/>
      <c r="K549" s="129"/>
      <c r="L549" s="129"/>
    </row>
    <row r="550" spans="1:12" ht="15" thickBot="1" x14ac:dyDescent="0.4">
      <c r="A550" s="348"/>
      <c r="B550" s="299"/>
      <c r="C550" s="180"/>
      <c r="D550" s="180"/>
      <c r="E550" s="180"/>
      <c r="F550" s="206"/>
      <c r="G550" s="205" t="s">
        <v>100</v>
      </c>
      <c r="H550" s="220"/>
      <c r="I550" s="205"/>
      <c r="J550" s="129"/>
      <c r="K550" s="129"/>
      <c r="L550" s="129"/>
    </row>
    <row r="551" spans="1:12" ht="15" thickBot="1" x14ac:dyDescent="0.4">
      <c r="A551" s="349"/>
      <c r="B551" s="300"/>
      <c r="C551" s="106"/>
      <c r="D551" s="106"/>
      <c r="E551" s="106"/>
      <c r="F551" s="102"/>
      <c r="G551" s="104"/>
      <c r="H551" s="211"/>
      <c r="I551" s="104"/>
      <c r="J551" s="129"/>
      <c r="K551" s="129"/>
      <c r="L551" s="129"/>
    </row>
    <row r="552" spans="1:12" ht="15" customHeight="1" thickBot="1" x14ac:dyDescent="0.4">
      <c r="A552" s="347"/>
      <c r="B552" s="298" t="s">
        <v>679</v>
      </c>
      <c r="C552" s="180"/>
      <c r="D552" s="180"/>
      <c r="E552" s="180"/>
      <c r="F552" s="206"/>
      <c r="G552" s="205" t="s">
        <v>33</v>
      </c>
      <c r="H552" s="220">
        <v>288724610</v>
      </c>
      <c r="I552" s="205">
        <v>0</v>
      </c>
      <c r="J552" s="129"/>
      <c r="K552" s="129"/>
      <c r="L552" s="129"/>
    </row>
    <row r="553" spans="1:12" ht="15" thickBot="1" x14ac:dyDescent="0.4">
      <c r="A553" s="348"/>
      <c r="B553" s="299"/>
      <c r="C553" s="180"/>
      <c r="D553" s="180"/>
      <c r="E553" s="180"/>
      <c r="F553" s="206"/>
      <c r="G553" s="205" t="s">
        <v>36</v>
      </c>
      <c r="H553" s="220"/>
      <c r="I553" s="205"/>
      <c r="J553" s="129"/>
      <c r="K553" s="129"/>
      <c r="L553" s="129"/>
    </row>
    <row r="554" spans="1:12" ht="15" thickBot="1" x14ac:dyDescent="0.4">
      <c r="A554" s="348"/>
      <c r="B554" s="299"/>
      <c r="C554" s="180"/>
      <c r="D554" s="180"/>
      <c r="E554" s="180"/>
      <c r="F554" s="206"/>
      <c r="G554" s="205" t="s">
        <v>99</v>
      </c>
      <c r="H554" s="220"/>
      <c r="I554" s="205"/>
      <c r="J554" s="129"/>
      <c r="K554" s="129"/>
      <c r="L554" s="129"/>
    </row>
    <row r="555" spans="1:12" ht="15" customHeight="1" thickBot="1" x14ac:dyDescent="0.4">
      <c r="A555" s="348"/>
      <c r="B555" s="299"/>
      <c r="C555" s="180"/>
      <c r="D555" s="180"/>
      <c r="E555" s="180"/>
      <c r="F555" s="206"/>
      <c r="G555" s="205" t="s">
        <v>34</v>
      </c>
      <c r="H555" s="220"/>
      <c r="I555" s="205"/>
      <c r="J555" s="129"/>
      <c r="K555" s="129"/>
      <c r="L555" s="129"/>
    </row>
    <row r="556" spans="1:12" ht="15" thickBot="1" x14ac:dyDescent="0.4">
      <c r="A556" s="348"/>
      <c r="B556" s="299"/>
      <c r="C556" s="180"/>
      <c r="D556" s="180"/>
      <c r="E556" s="180"/>
      <c r="F556" s="206"/>
      <c r="G556" s="205" t="s">
        <v>100</v>
      </c>
      <c r="H556" s="220"/>
      <c r="I556" s="205"/>
      <c r="J556" s="129"/>
      <c r="K556" s="129"/>
      <c r="L556" s="129"/>
    </row>
    <row r="557" spans="1:12" ht="15" thickBot="1" x14ac:dyDescent="0.4">
      <c r="A557" s="349"/>
      <c r="B557" s="300"/>
      <c r="C557" s="106"/>
      <c r="D557" s="106"/>
      <c r="E557" s="106"/>
      <c r="F557" s="102"/>
      <c r="G557" s="104"/>
      <c r="H557" s="211"/>
      <c r="I557" s="104"/>
      <c r="J557" s="129"/>
      <c r="K557" s="129"/>
      <c r="L557" s="129"/>
    </row>
    <row r="558" spans="1:12" ht="15" customHeight="1" thickBot="1" x14ac:dyDescent="0.4">
      <c r="A558" s="347"/>
      <c r="B558" s="298" t="s">
        <v>680</v>
      </c>
      <c r="C558" s="180"/>
      <c r="D558" s="180"/>
      <c r="E558" s="180"/>
      <c r="F558" s="206"/>
      <c r="G558" s="205" t="s">
        <v>33</v>
      </c>
      <c r="H558" s="220">
        <v>288724610</v>
      </c>
      <c r="I558" s="205">
        <v>0</v>
      </c>
      <c r="J558" s="129"/>
      <c r="K558" s="129"/>
      <c r="L558" s="129"/>
    </row>
    <row r="559" spans="1:12" ht="15" thickBot="1" x14ac:dyDescent="0.4">
      <c r="A559" s="348"/>
      <c r="B559" s="299"/>
      <c r="C559" s="180"/>
      <c r="D559" s="180"/>
      <c r="E559" s="180"/>
      <c r="F559" s="206"/>
      <c r="G559" s="205" t="s">
        <v>36</v>
      </c>
      <c r="H559" s="207"/>
      <c r="I559" s="205"/>
      <c r="J559" s="129"/>
      <c r="K559" s="129"/>
      <c r="L559" s="129"/>
    </row>
    <row r="560" spans="1:12" ht="15" thickBot="1" x14ac:dyDescent="0.4">
      <c r="A560" s="348"/>
      <c r="B560" s="299"/>
      <c r="C560" s="180"/>
      <c r="D560" s="180"/>
      <c r="E560" s="180"/>
      <c r="F560" s="206"/>
      <c r="G560" s="205" t="s">
        <v>99</v>
      </c>
      <c r="H560" s="207"/>
      <c r="I560" s="205"/>
      <c r="J560" s="129"/>
      <c r="K560" s="129"/>
      <c r="L560" s="129"/>
    </row>
    <row r="561" spans="1:12" ht="15" customHeight="1" thickBot="1" x14ac:dyDescent="0.4">
      <c r="A561" s="348"/>
      <c r="B561" s="299"/>
      <c r="C561" s="180"/>
      <c r="D561" s="180"/>
      <c r="E561" s="180"/>
      <c r="F561" s="206"/>
      <c r="G561" s="205" t="s">
        <v>34</v>
      </c>
      <c r="H561" s="207"/>
      <c r="I561" s="205"/>
      <c r="J561" s="129"/>
      <c r="K561" s="129"/>
      <c r="L561" s="129"/>
    </row>
    <row r="562" spans="1:12" ht="15" thickBot="1" x14ac:dyDescent="0.4">
      <c r="A562" s="348"/>
      <c r="B562" s="299"/>
      <c r="C562" s="180"/>
      <c r="D562" s="180"/>
      <c r="E562" s="180"/>
      <c r="F562" s="206"/>
      <c r="G562" s="205" t="s">
        <v>100</v>
      </c>
      <c r="H562" s="207"/>
      <c r="I562" s="205"/>
      <c r="J562" s="129"/>
      <c r="K562" s="129"/>
      <c r="L562" s="129"/>
    </row>
    <row r="563" spans="1:12" ht="15" thickBot="1" x14ac:dyDescent="0.4">
      <c r="A563" s="349"/>
      <c r="B563" s="300"/>
      <c r="C563" s="106"/>
      <c r="D563" s="106"/>
      <c r="E563" s="106"/>
      <c r="F563" s="102"/>
      <c r="G563" s="101"/>
      <c r="H563" s="103"/>
      <c r="I563" s="104"/>
      <c r="J563" s="129"/>
      <c r="K563" s="129"/>
      <c r="L563" s="129"/>
    </row>
    <row r="564" spans="1:12" ht="15" thickBot="1" x14ac:dyDescent="0.4">
      <c r="A564" s="100"/>
      <c r="B564" s="107" t="s">
        <v>188</v>
      </c>
      <c r="C564" s="108"/>
      <c r="D564" s="108"/>
      <c r="E564" s="108"/>
      <c r="F564" s="108"/>
      <c r="G564" s="95"/>
      <c r="H564" s="97"/>
      <c r="I564" s="97"/>
      <c r="J564" s="129"/>
      <c r="K564" s="129"/>
      <c r="L564" s="129"/>
    </row>
    <row r="565" spans="1:12" ht="15" thickBot="1" x14ac:dyDescent="0.4">
      <c r="A565" s="86" t="s">
        <v>189</v>
      </c>
      <c r="B565" s="87" t="s">
        <v>193</v>
      </c>
      <c r="C565" s="88"/>
      <c r="D565" s="88"/>
      <c r="E565" s="88"/>
      <c r="F565" s="89" t="s">
        <v>192</v>
      </c>
      <c r="G565" s="87"/>
      <c r="H565" s="88"/>
      <c r="I565" s="88"/>
      <c r="J565" s="129"/>
      <c r="K565" s="129"/>
      <c r="L565" s="129"/>
    </row>
    <row r="566" spans="1:12" ht="25.75" customHeight="1" thickBot="1" x14ac:dyDescent="0.4">
      <c r="A566" s="90" t="s">
        <v>190</v>
      </c>
      <c r="B566" s="91" t="s">
        <v>195</v>
      </c>
      <c r="C566" s="92"/>
      <c r="D566" s="92"/>
      <c r="E566" s="92"/>
      <c r="F566" s="93" t="s">
        <v>194</v>
      </c>
      <c r="G566" s="91"/>
      <c r="H566" s="92"/>
      <c r="I566" s="92"/>
    </row>
    <row r="567" spans="1:12" ht="15" customHeight="1" thickBot="1" x14ac:dyDescent="0.4">
      <c r="A567" s="304" t="s">
        <v>191</v>
      </c>
      <c r="B567" s="305" t="s">
        <v>197</v>
      </c>
      <c r="C567" s="140">
        <f>C573*1</f>
        <v>0</v>
      </c>
      <c r="D567" s="138"/>
      <c r="E567" s="138"/>
      <c r="F567" s="136" t="s">
        <v>196</v>
      </c>
      <c r="G567" s="65" t="s">
        <v>33</v>
      </c>
      <c r="H567" s="137">
        <v>288724610</v>
      </c>
      <c r="I567" s="65">
        <v>0</v>
      </c>
    </row>
    <row r="568" spans="1:12" ht="15" thickBot="1" x14ac:dyDescent="0.4">
      <c r="A568" s="301"/>
      <c r="B568" s="306"/>
      <c r="C568" s="140">
        <f t="shared" ref="C568:C571" si="86">C574*1</f>
        <v>43.6</v>
      </c>
      <c r="D568" s="108"/>
      <c r="E568" s="108"/>
      <c r="F568" s="98"/>
      <c r="G568" s="96" t="s">
        <v>36</v>
      </c>
      <c r="H568" s="99"/>
      <c r="I568" s="96"/>
    </row>
    <row r="569" spans="1:12" ht="15" thickBot="1" x14ac:dyDescent="0.4">
      <c r="A569" s="301"/>
      <c r="B569" s="306"/>
      <c r="C569" s="140">
        <f t="shared" si="86"/>
        <v>0</v>
      </c>
      <c r="D569" s="108"/>
      <c r="E569" s="108"/>
      <c r="F569" s="98"/>
      <c r="G569" s="96" t="s">
        <v>99</v>
      </c>
      <c r="H569" s="99"/>
      <c r="I569" s="96"/>
    </row>
    <row r="570" spans="1:12" ht="15" thickBot="1" x14ac:dyDescent="0.4">
      <c r="A570" s="301"/>
      <c r="B570" s="306"/>
      <c r="C570" s="140">
        <f t="shared" si="86"/>
        <v>0</v>
      </c>
      <c r="D570" s="108"/>
      <c r="E570" s="108"/>
      <c r="F570" s="98"/>
      <c r="G570" s="96" t="s">
        <v>34</v>
      </c>
      <c r="H570" s="99"/>
      <c r="I570" s="96"/>
    </row>
    <row r="571" spans="1:12" ht="15" thickBot="1" x14ac:dyDescent="0.4">
      <c r="A571" s="301"/>
      <c r="B571" s="306"/>
      <c r="C571" s="140">
        <f t="shared" si="86"/>
        <v>0</v>
      </c>
      <c r="D571" s="108"/>
      <c r="E571" s="107"/>
      <c r="F571" s="98"/>
      <c r="G571" s="96" t="s">
        <v>100</v>
      </c>
      <c r="H571" s="99"/>
      <c r="I571" s="96"/>
    </row>
    <row r="572" spans="1:12" ht="29.4" customHeight="1" thickBot="1" x14ac:dyDescent="0.4">
      <c r="A572" s="302"/>
      <c r="B572" s="307"/>
      <c r="C572" s="101">
        <f>C567+C568+C569+C570+C571</f>
        <v>43.6</v>
      </c>
      <c r="D572" s="101">
        <f>D567+D568+D569+D570+D571</f>
        <v>0</v>
      </c>
      <c r="E572" s="101">
        <f>E567+E568+E569+E570+E571</f>
        <v>0</v>
      </c>
      <c r="F572" s="102"/>
      <c r="G572" s="101" t="s">
        <v>38</v>
      </c>
      <c r="H572" s="103"/>
      <c r="I572" s="104"/>
    </row>
    <row r="573" spans="1:12" ht="15" customHeight="1" thickBot="1" x14ac:dyDescent="0.4">
      <c r="A573" s="304"/>
      <c r="B573" s="298" t="s">
        <v>658</v>
      </c>
      <c r="C573" s="105"/>
      <c r="D573" s="105"/>
      <c r="E573" s="105"/>
      <c r="F573" s="53"/>
      <c r="G573" s="96" t="s">
        <v>33</v>
      </c>
      <c r="H573" s="97">
        <v>288724610</v>
      </c>
      <c r="I573" s="96">
        <v>0</v>
      </c>
    </row>
    <row r="574" spans="1:12" ht="15" thickBot="1" x14ac:dyDescent="0.4">
      <c r="A574" s="301"/>
      <c r="B574" s="299"/>
      <c r="C574" s="105">
        <v>43.6</v>
      </c>
      <c r="D574" s="105"/>
      <c r="E574" s="105"/>
      <c r="F574" s="98"/>
      <c r="G574" s="96" t="s">
        <v>36</v>
      </c>
      <c r="H574" s="99"/>
      <c r="I574" s="96"/>
    </row>
    <row r="575" spans="1:12" ht="15" thickBot="1" x14ac:dyDescent="0.4">
      <c r="A575" s="301"/>
      <c r="B575" s="299"/>
      <c r="C575" s="105"/>
      <c r="D575" s="105"/>
      <c r="E575" s="105"/>
      <c r="F575" s="98"/>
      <c r="G575" s="96" t="s">
        <v>99</v>
      </c>
      <c r="H575" s="99"/>
      <c r="I575" s="96"/>
    </row>
    <row r="576" spans="1:12" ht="15" thickBot="1" x14ac:dyDescent="0.4">
      <c r="A576" s="301"/>
      <c r="B576" s="299"/>
      <c r="C576" s="105"/>
      <c r="D576" s="105"/>
      <c r="E576" s="105"/>
      <c r="F576" s="98"/>
      <c r="G576" s="96" t="s">
        <v>34</v>
      </c>
      <c r="H576" s="99"/>
      <c r="I576" s="96"/>
    </row>
    <row r="577" spans="1:9" ht="15" thickBot="1" x14ac:dyDescent="0.4">
      <c r="A577" s="301"/>
      <c r="B577" s="299"/>
      <c r="C577" s="105"/>
      <c r="D577" s="105"/>
      <c r="E577" s="105"/>
      <c r="F577" s="98"/>
      <c r="G577" s="96" t="s">
        <v>100</v>
      </c>
      <c r="H577" s="99"/>
      <c r="I577" s="96"/>
    </row>
    <row r="578" spans="1:9" ht="24.65" customHeight="1" thickBot="1" x14ac:dyDescent="0.4">
      <c r="A578" s="302"/>
      <c r="B578" s="300"/>
      <c r="C578" s="106">
        <f>SUM(C573:C577)</f>
        <v>43.6</v>
      </c>
      <c r="D578" s="106">
        <f t="shared" ref="D578:E578" si="87">SUM(D573:D577)</f>
        <v>0</v>
      </c>
      <c r="E578" s="106">
        <f t="shared" si="87"/>
        <v>0</v>
      </c>
      <c r="F578" s="102"/>
      <c r="G578" s="101" t="s">
        <v>38</v>
      </c>
      <c r="H578" s="103"/>
      <c r="I578" s="104"/>
    </row>
    <row r="579" spans="1:9" ht="15" customHeight="1" thickBot="1" x14ac:dyDescent="0.4">
      <c r="A579" s="304" t="s">
        <v>198</v>
      </c>
      <c r="B579" s="305" t="s">
        <v>200</v>
      </c>
      <c r="C579" s="138"/>
      <c r="D579" s="138"/>
      <c r="E579" s="138"/>
      <c r="F579" s="136" t="s">
        <v>199</v>
      </c>
      <c r="G579" s="65" t="s">
        <v>33</v>
      </c>
      <c r="H579" s="137">
        <v>288724610</v>
      </c>
      <c r="I579" s="65">
        <v>0</v>
      </c>
    </row>
    <row r="580" spans="1:9" ht="15" thickBot="1" x14ac:dyDescent="0.4">
      <c r="A580" s="301"/>
      <c r="B580" s="306"/>
      <c r="C580" s="108"/>
      <c r="D580" s="108"/>
      <c r="E580" s="108"/>
      <c r="F580" s="98"/>
      <c r="G580" s="96" t="s">
        <v>36</v>
      </c>
      <c r="H580" s="99"/>
      <c r="I580" s="96"/>
    </row>
    <row r="581" spans="1:9" ht="15" thickBot="1" x14ac:dyDescent="0.4">
      <c r="A581" s="301"/>
      <c r="B581" s="306"/>
      <c r="C581" s="108"/>
      <c r="D581" s="108"/>
      <c r="E581" s="108"/>
      <c r="F581" s="98"/>
      <c r="G581" s="96" t="s">
        <v>99</v>
      </c>
      <c r="H581" s="99"/>
      <c r="I581" s="96"/>
    </row>
    <row r="582" spans="1:9" ht="15" thickBot="1" x14ac:dyDescent="0.4">
      <c r="A582" s="301"/>
      <c r="B582" s="306"/>
      <c r="C582" s="108"/>
      <c r="D582" s="108"/>
      <c r="E582" s="108"/>
      <c r="F582" s="98"/>
      <c r="G582" s="96" t="s">
        <v>34</v>
      </c>
      <c r="H582" s="99"/>
      <c r="I582" s="96"/>
    </row>
    <row r="583" spans="1:9" ht="15" thickBot="1" x14ac:dyDescent="0.4">
      <c r="A583" s="301"/>
      <c r="B583" s="306"/>
      <c r="C583" s="108"/>
      <c r="D583" s="108"/>
      <c r="E583" s="108"/>
      <c r="F583" s="98"/>
      <c r="G583" s="96" t="s">
        <v>100</v>
      </c>
      <c r="H583" s="99"/>
      <c r="I583" s="96"/>
    </row>
    <row r="584" spans="1:9" ht="15" thickBot="1" x14ac:dyDescent="0.4">
      <c r="A584" s="302"/>
      <c r="B584" s="307"/>
      <c r="C584" s="109"/>
      <c r="D584" s="109"/>
      <c r="E584" s="109"/>
      <c r="F584" s="102"/>
      <c r="G584" s="101" t="s">
        <v>38</v>
      </c>
      <c r="H584" s="103"/>
      <c r="I584" s="104"/>
    </row>
    <row r="585" spans="1:9" ht="15" thickBot="1" x14ac:dyDescent="0.4">
      <c r="A585" s="100"/>
      <c r="B585" s="107" t="s">
        <v>201</v>
      </c>
      <c r="C585" s="108"/>
      <c r="D585" s="108"/>
      <c r="E585" s="108"/>
      <c r="F585" s="108"/>
      <c r="G585" s="95"/>
      <c r="H585" s="97"/>
      <c r="I585" s="97"/>
    </row>
    <row r="586" spans="1:9" ht="15" customHeight="1" thickBot="1" x14ac:dyDescent="0.4">
      <c r="A586" s="86" t="s">
        <v>202</v>
      </c>
      <c r="B586" s="87" t="s">
        <v>206</v>
      </c>
      <c r="C586" s="88"/>
      <c r="D586" s="88"/>
      <c r="E586" s="88"/>
      <c r="F586" s="89" t="s">
        <v>205</v>
      </c>
      <c r="G586" s="87"/>
      <c r="H586" s="88"/>
      <c r="I586" s="88"/>
    </row>
    <row r="587" spans="1:9" ht="26.5" thickBot="1" x14ac:dyDescent="0.4">
      <c r="A587" s="90" t="s">
        <v>203</v>
      </c>
      <c r="B587" s="91" t="s">
        <v>208</v>
      </c>
      <c r="C587" s="92"/>
      <c r="D587" s="92"/>
      <c r="E587" s="92"/>
      <c r="F587" s="93" t="s">
        <v>207</v>
      </c>
      <c r="G587" s="91"/>
      <c r="H587" s="92"/>
      <c r="I587" s="92"/>
    </row>
    <row r="588" spans="1:9" ht="15" customHeight="1" thickBot="1" x14ac:dyDescent="0.4">
      <c r="A588" s="301" t="s">
        <v>204</v>
      </c>
      <c r="B588" s="305" t="s">
        <v>580</v>
      </c>
      <c r="C588" s="95">
        <f>C594+C600+C606+C612+C618+C624+C630+C636</f>
        <v>0</v>
      </c>
      <c r="D588" s="95">
        <f t="shared" ref="D588:E589" si="88">D594+D600+D606+D612+D618+D624+D630+D636</f>
        <v>0</v>
      </c>
      <c r="E588" s="95">
        <f t="shared" si="88"/>
        <v>0</v>
      </c>
      <c r="F588" s="53" t="s">
        <v>209</v>
      </c>
      <c r="G588" s="96" t="s">
        <v>33</v>
      </c>
      <c r="H588" s="97">
        <v>288724610</v>
      </c>
      <c r="I588" s="96">
        <v>0</v>
      </c>
    </row>
    <row r="589" spans="1:9" ht="15" thickBot="1" x14ac:dyDescent="0.4">
      <c r="A589" s="301"/>
      <c r="B589" s="306"/>
      <c r="C589" s="94">
        <f>C595+C601+C607+C613+C619+C625+C631+C637</f>
        <v>861.69999999999993</v>
      </c>
      <c r="D589" s="94">
        <f t="shared" si="88"/>
        <v>148.29999999999998</v>
      </c>
      <c r="E589" s="94">
        <f t="shared" si="88"/>
        <v>120.1</v>
      </c>
      <c r="F589" s="98"/>
      <c r="G589" s="96" t="s">
        <v>36</v>
      </c>
      <c r="H589" s="99"/>
      <c r="I589" s="96"/>
    </row>
    <row r="590" spans="1:9" ht="15" thickBot="1" x14ac:dyDescent="0.4">
      <c r="A590" s="301"/>
      <c r="B590" s="306"/>
      <c r="C590" s="95">
        <f>C596+C602+C608+C614+C620+C626+C632+C638</f>
        <v>0</v>
      </c>
      <c r="D590" s="95">
        <f t="shared" ref="D590:E590" si="89">D596+D602+D608+D614+D620+D626+D632</f>
        <v>0</v>
      </c>
      <c r="E590" s="95">
        <f t="shared" si="89"/>
        <v>0</v>
      </c>
      <c r="F590" s="98"/>
      <c r="G590" s="96" t="s">
        <v>99</v>
      </c>
      <c r="H590" s="99"/>
      <c r="I590" s="96"/>
    </row>
    <row r="591" spans="1:9" ht="15" thickBot="1" x14ac:dyDescent="0.4">
      <c r="A591" s="301"/>
      <c r="B591" s="306"/>
      <c r="C591" s="95">
        <f>C597+C603+C609+C615+C621+C627+C633+C639</f>
        <v>3151.8999999999996</v>
      </c>
      <c r="D591" s="95">
        <f t="shared" ref="D591:E592" si="90">D597+D603+D609+D615+D621+D627+D633+D639</f>
        <v>4852.8</v>
      </c>
      <c r="E591" s="94">
        <f>E597+E603+E609+E615+E621+E627+E633+E639</f>
        <v>1625.3</v>
      </c>
      <c r="F591" s="98"/>
      <c r="G591" s="96" t="s">
        <v>34</v>
      </c>
      <c r="H591" s="99"/>
      <c r="I591" s="96"/>
    </row>
    <row r="592" spans="1:9" ht="15" thickBot="1" x14ac:dyDescent="0.4">
      <c r="A592" s="301"/>
      <c r="B592" s="306"/>
      <c r="C592" s="94">
        <f>C598+C604+C610+C616+C622+C628+C634+C640</f>
        <v>97</v>
      </c>
      <c r="D592" s="94">
        <f t="shared" si="90"/>
        <v>0</v>
      </c>
      <c r="E592" s="94">
        <f t="shared" si="90"/>
        <v>0</v>
      </c>
      <c r="F592" s="98"/>
      <c r="G592" s="96" t="s">
        <v>100</v>
      </c>
      <c r="H592" s="99"/>
      <c r="I592" s="96"/>
    </row>
    <row r="593" spans="1:11" ht="15" thickBot="1" x14ac:dyDescent="0.4">
      <c r="A593" s="302"/>
      <c r="B593" s="307"/>
      <c r="C593" s="101">
        <f>SUM(C588:C592)</f>
        <v>4110.5999999999995</v>
      </c>
      <c r="D593" s="101">
        <f t="shared" ref="D593:E593" si="91">SUM(D588:D592)</f>
        <v>5001.1000000000004</v>
      </c>
      <c r="E593" s="101">
        <f t="shared" si="91"/>
        <v>1745.3999999999999</v>
      </c>
      <c r="F593" s="102"/>
      <c r="G593" s="101" t="s">
        <v>38</v>
      </c>
      <c r="H593" s="103"/>
      <c r="I593" s="104"/>
    </row>
    <row r="594" spans="1:11" ht="15" customHeight="1" thickBot="1" x14ac:dyDescent="0.4">
      <c r="A594" s="347"/>
      <c r="B594" s="298" t="s">
        <v>538</v>
      </c>
      <c r="C594" s="96">
        <v>0</v>
      </c>
      <c r="D594" s="96"/>
      <c r="E594" s="96"/>
      <c r="F594" s="98"/>
      <c r="G594" s="96" t="s">
        <v>33</v>
      </c>
      <c r="H594" s="97">
        <v>288724610</v>
      </c>
      <c r="I594" s="96">
        <v>0</v>
      </c>
    </row>
    <row r="595" spans="1:11" ht="15" thickBot="1" x14ac:dyDescent="0.4">
      <c r="A595" s="348"/>
      <c r="B595" s="299"/>
      <c r="C595" s="96">
        <v>15.7</v>
      </c>
      <c r="D595" s="96"/>
      <c r="E595" s="96"/>
      <c r="F595" s="98"/>
      <c r="G595" s="96" t="s">
        <v>36</v>
      </c>
      <c r="H595" s="99"/>
      <c r="I595" s="96"/>
      <c r="J595" s="149"/>
    </row>
    <row r="596" spans="1:11" ht="15" thickBot="1" x14ac:dyDescent="0.4">
      <c r="A596" s="348"/>
      <c r="B596" s="299"/>
      <c r="C596" s="96"/>
      <c r="D596" s="96"/>
      <c r="E596" s="96"/>
      <c r="F596" s="98"/>
      <c r="G596" s="96" t="s">
        <v>99</v>
      </c>
      <c r="H596" s="99"/>
      <c r="I596" s="96"/>
    </row>
    <row r="597" spans="1:11" ht="15" thickBot="1" x14ac:dyDescent="0.4">
      <c r="A597" s="348"/>
      <c r="B597" s="299"/>
      <c r="C597" s="96">
        <v>0</v>
      </c>
      <c r="D597" s="96"/>
      <c r="E597" s="96"/>
      <c r="F597" s="98"/>
      <c r="G597" s="96" t="s">
        <v>34</v>
      </c>
      <c r="H597" s="99"/>
      <c r="I597" s="96"/>
    </row>
    <row r="598" spans="1:11" ht="15" thickBot="1" x14ac:dyDescent="0.4">
      <c r="A598" s="348"/>
      <c r="B598" s="299"/>
      <c r="C598" s="96"/>
      <c r="D598" s="96"/>
      <c r="E598" s="96"/>
      <c r="F598" s="98"/>
      <c r="G598" s="96" t="s">
        <v>100</v>
      </c>
      <c r="H598" s="99"/>
      <c r="I598" s="96"/>
    </row>
    <row r="599" spans="1:11" ht="15" thickBot="1" x14ac:dyDescent="0.4">
      <c r="A599" s="349"/>
      <c r="B599" s="300"/>
      <c r="C599" s="104">
        <f>SUM(C594:C598)</f>
        <v>15.7</v>
      </c>
      <c r="D599" s="104">
        <f t="shared" ref="D599:E599" si="92">SUM(D594:D598)</f>
        <v>0</v>
      </c>
      <c r="E599" s="104">
        <f t="shared" si="92"/>
        <v>0</v>
      </c>
      <c r="F599" s="102"/>
      <c r="G599" s="101" t="s">
        <v>38</v>
      </c>
      <c r="H599" s="103"/>
      <c r="I599" s="104"/>
    </row>
    <row r="600" spans="1:11" ht="15" customHeight="1" thickBot="1" x14ac:dyDescent="0.4">
      <c r="A600" s="308"/>
      <c r="B600" s="298" t="s">
        <v>535</v>
      </c>
      <c r="C600" s="65"/>
      <c r="D600" s="65"/>
      <c r="E600" s="65"/>
      <c r="F600" s="136"/>
      <c r="G600" s="65" t="s">
        <v>33</v>
      </c>
      <c r="H600" s="137">
        <v>288724610</v>
      </c>
      <c r="I600" s="65">
        <v>0</v>
      </c>
    </row>
    <row r="601" spans="1:11" ht="15" thickBot="1" x14ac:dyDescent="0.4">
      <c r="A601" s="309"/>
      <c r="B601" s="299"/>
      <c r="C601" s="105">
        <v>39</v>
      </c>
      <c r="D601" s="96">
        <v>0</v>
      </c>
      <c r="E601" s="96">
        <v>0</v>
      </c>
      <c r="F601" s="98"/>
      <c r="G601" s="96" t="s">
        <v>36</v>
      </c>
      <c r="H601" s="99"/>
      <c r="I601" s="96"/>
    </row>
    <row r="602" spans="1:11" ht="15" thickBot="1" x14ac:dyDescent="0.4">
      <c r="A602" s="309"/>
      <c r="B602" s="299"/>
      <c r="C602" s="96"/>
      <c r="D602" s="96"/>
      <c r="E602" s="96"/>
      <c r="F602" s="98"/>
      <c r="G602" s="96" t="s">
        <v>99</v>
      </c>
      <c r="H602" s="99"/>
      <c r="I602" s="96"/>
    </row>
    <row r="603" spans="1:11" ht="15" thickBot="1" x14ac:dyDescent="0.4">
      <c r="A603" s="309"/>
      <c r="B603" s="299"/>
      <c r="C603" s="96"/>
      <c r="D603" s="96"/>
      <c r="E603" s="96"/>
      <c r="F603" s="98"/>
      <c r="G603" s="96" t="s">
        <v>34</v>
      </c>
      <c r="H603" s="99"/>
      <c r="I603" s="96"/>
    </row>
    <row r="604" spans="1:11" ht="15" thickBot="1" x14ac:dyDescent="0.4">
      <c r="A604" s="309"/>
      <c r="B604" s="299"/>
      <c r="C604" s="105">
        <v>97</v>
      </c>
      <c r="D604" s="96"/>
      <c r="E604" s="96"/>
      <c r="F604" s="98"/>
      <c r="G604" s="96" t="s">
        <v>100</v>
      </c>
      <c r="H604" s="99"/>
      <c r="I604" s="96"/>
    </row>
    <row r="605" spans="1:11" ht="15" thickBot="1" x14ac:dyDescent="0.4">
      <c r="A605" s="310"/>
      <c r="B605" s="300"/>
      <c r="C605" s="106">
        <f>SUM(C600:C604)</f>
        <v>136</v>
      </c>
      <c r="D605" s="104">
        <f t="shared" ref="D605:E605" si="93">SUM(D600:D604)</f>
        <v>0</v>
      </c>
      <c r="E605" s="104">
        <f t="shared" si="93"/>
        <v>0</v>
      </c>
      <c r="F605" s="102"/>
      <c r="G605" s="101" t="s">
        <v>38</v>
      </c>
      <c r="H605" s="103"/>
      <c r="I605" s="104"/>
    </row>
    <row r="606" spans="1:11" ht="15" customHeight="1" thickBot="1" x14ac:dyDescent="0.4">
      <c r="A606" s="308"/>
      <c r="B606" s="298" t="s">
        <v>537</v>
      </c>
      <c r="C606" s="65"/>
      <c r="D606" s="65"/>
      <c r="E606" s="65"/>
      <c r="F606" s="136"/>
      <c r="G606" s="65" t="s">
        <v>33</v>
      </c>
      <c r="H606" s="137">
        <v>288724610</v>
      </c>
      <c r="I606" s="65">
        <v>0</v>
      </c>
      <c r="J606" s="129"/>
      <c r="K606" s="129"/>
    </row>
    <row r="607" spans="1:11" ht="15" thickBot="1" x14ac:dyDescent="0.4">
      <c r="A607" s="309"/>
      <c r="B607" s="299"/>
      <c r="C607" s="243">
        <v>139</v>
      </c>
      <c r="D607" s="96">
        <v>0</v>
      </c>
      <c r="E607" s="96">
        <v>0</v>
      </c>
      <c r="F607" s="98"/>
      <c r="G607" s="96" t="s">
        <v>36</v>
      </c>
      <c r="H607" s="99"/>
      <c r="I607" s="96"/>
      <c r="J607" s="149"/>
      <c r="K607" s="129"/>
    </row>
    <row r="608" spans="1:11" ht="15" thickBot="1" x14ac:dyDescent="0.4">
      <c r="A608" s="309"/>
      <c r="B608" s="299"/>
      <c r="C608" s="96"/>
      <c r="D608" s="96"/>
      <c r="E608" s="96"/>
      <c r="F608" s="98"/>
      <c r="G608" s="96" t="s">
        <v>99</v>
      </c>
      <c r="H608" s="99"/>
      <c r="I608" s="96"/>
      <c r="J608" s="129"/>
      <c r="K608" s="129"/>
    </row>
    <row r="609" spans="1:11" ht="15" thickBot="1" x14ac:dyDescent="0.4">
      <c r="A609" s="309"/>
      <c r="B609" s="299"/>
      <c r="C609" s="96">
        <v>25.1</v>
      </c>
      <c r="D609" s="96"/>
      <c r="E609" s="96"/>
      <c r="F609" s="98"/>
      <c r="G609" s="96" t="s">
        <v>34</v>
      </c>
      <c r="H609" s="99"/>
      <c r="I609" s="96"/>
      <c r="J609" s="129"/>
      <c r="K609" s="129"/>
    </row>
    <row r="610" spans="1:11" ht="15" thickBot="1" x14ac:dyDescent="0.4">
      <c r="A610" s="309"/>
      <c r="B610" s="299"/>
      <c r="C610" s="96"/>
      <c r="D610" s="96"/>
      <c r="E610" s="96"/>
      <c r="F610" s="98"/>
      <c r="G610" s="96" t="s">
        <v>100</v>
      </c>
      <c r="H610" s="99"/>
      <c r="I610" s="96"/>
      <c r="J610" s="129"/>
      <c r="K610" s="129"/>
    </row>
    <row r="611" spans="1:11" ht="15" thickBot="1" x14ac:dyDescent="0.4">
      <c r="A611" s="310"/>
      <c r="B611" s="300"/>
      <c r="C611" s="104">
        <f>SUM(C606:C610)</f>
        <v>164.1</v>
      </c>
      <c r="D611" s="104">
        <f t="shared" ref="D611:E611" si="94">SUM(D606:D610)</f>
        <v>0</v>
      </c>
      <c r="E611" s="104">
        <f t="shared" si="94"/>
        <v>0</v>
      </c>
      <c r="F611" s="102"/>
      <c r="G611" s="101" t="s">
        <v>38</v>
      </c>
      <c r="H611" s="103"/>
      <c r="I611" s="104"/>
      <c r="J611" s="129"/>
      <c r="K611" s="129"/>
    </row>
    <row r="612" spans="1:11" ht="15" customHeight="1" thickBot="1" x14ac:dyDescent="0.4">
      <c r="A612" s="308"/>
      <c r="B612" s="298" t="s">
        <v>536</v>
      </c>
      <c r="C612" s="96"/>
      <c r="D612" s="96"/>
      <c r="E612" s="96"/>
      <c r="F612" s="53"/>
      <c r="G612" s="96" t="s">
        <v>33</v>
      </c>
      <c r="H612" s="97">
        <v>288724610</v>
      </c>
      <c r="I612" s="96">
        <v>0</v>
      </c>
      <c r="J612" s="129"/>
      <c r="K612" s="129"/>
    </row>
    <row r="613" spans="1:11" ht="15" thickBot="1" x14ac:dyDescent="0.4">
      <c r="A613" s="309"/>
      <c r="B613" s="299"/>
      <c r="C613" s="105">
        <v>190</v>
      </c>
      <c r="D613" s="96"/>
      <c r="E613" s="96"/>
      <c r="F613" s="98"/>
      <c r="G613" s="96" t="s">
        <v>36</v>
      </c>
      <c r="H613" s="99"/>
      <c r="I613" s="96"/>
      <c r="J613" s="129"/>
      <c r="K613" s="129"/>
    </row>
    <row r="614" spans="1:11" ht="15" thickBot="1" x14ac:dyDescent="0.4">
      <c r="A614" s="309"/>
      <c r="B614" s="299"/>
      <c r="C614" s="96"/>
      <c r="D614" s="96"/>
      <c r="E614" s="96"/>
      <c r="F614" s="98"/>
      <c r="G614" s="96" t="s">
        <v>99</v>
      </c>
      <c r="H614" s="99"/>
      <c r="I614" s="96"/>
      <c r="J614" s="129"/>
      <c r="K614" s="129"/>
    </row>
    <row r="615" spans="1:11" ht="15" thickBot="1" x14ac:dyDescent="0.4">
      <c r="A615" s="309"/>
      <c r="B615" s="299"/>
      <c r="C615" s="238">
        <v>2870.7</v>
      </c>
      <c r="D615" s="96">
        <v>2023.6</v>
      </c>
      <c r="E615" s="96">
        <v>350.3</v>
      </c>
      <c r="F615" s="98"/>
      <c r="G615" s="96" t="s">
        <v>34</v>
      </c>
      <c r="H615" s="99"/>
      <c r="I615" s="96"/>
      <c r="J615" s="268"/>
      <c r="K615" s="129"/>
    </row>
    <row r="616" spans="1:11" ht="15" thickBot="1" x14ac:dyDescent="0.4">
      <c r="A616" s="309"/>
      <c r="B616" s="299"/>
      <c r="C616" s="96"/>
      <c r="D616" s="96"/>
      <c r="E616" s="96"/>
      <c r="F616" s="98"/>
      <c r="G616" s="96" t="s">
        <v>100</v>
      </c>
      <c r="H616" s="99"/>
      <c r="I616" s="96"/>
      <c r="J616" s="129"/>
      <c r="K616" s="129"/>
    </row>
    <row r="617" spans="1:11" ht="15" thickBot="1" x14ac:dyDescent="0.4">
      <c r="A617" s="310"/>
      <c r="B617" s="300"/>
      <c r="C617" s="104">
        <f>SUM(C612:C616)</f>
        <v>3060.7</v>
      </c>
      <c r="D617" s="104">
        <f t="shared" ref="D617:E617" si="95">SUM(D612:D616)</f>
        <v>2023.6</v>
      </c>
      <c r="E617" s="104">
        <f t="shared" si="95"/>
        <v>350.3</v>
      </c>
      <c r="F617" s="102"/>
      <c r="G617" s="101" t="s">
        <v>38</v>
      </c>
      <c r="H617" s="103"/>
      <c r="I617" s="104"/>
      <c r="J617" s="129"/>
      <c r="K617" s="129"/>
    </row>
    <row r="618" spans="1:11" ht="15" customHeight="1" thickBot="1" x14ac:dyDescent="0.4">
      <c r="A618" s="308"/>
      <c r="B618" s="298" t="s">
        <v>621</v>
      </c>
      <c r="C618" s="96"/>
      <c r="D618" s="96"/>
      <c r="E618" s="96"/>
      <c r="F618" s="53"/>
      <c r="G618" s="96" t="s">
        <v>33</v>
      </c>
      <c r="H618" s="97">
        <v>288724610</v>
      </c>
      <c r="I618" s="96">
        <v>0</v>
      </c>
      <c r="J618" s="129"/>
      <c r="K618" s="129"/>
    </row>
    <row r="619" spans="1:11" ht="15" thickBot="1" x14ac:dyDescent="0.4">
      <c r="A619" s="309"/>
      <c r="B619" s="299"/>
      <c r="C619" s="96">
        <v>207.8</v>
      </c>
      <c r="D619" s="96">
        <v>120.1</v>
      </c>
      <c r="E619" s="96">
        <v>120.1</v>
      </c>
      <c r="F619" s="98"/>
      <c r="G619" s="96" t="s">
        <v>36</v>
      </c>
      <c r="H619" s="99"/>
      <c r="I619" s="96"/>
      <c r="J619" s="129"/>
      <c r="K619" s="129"/>
    </row>
    <row r="620" spans="1:11" ht="15" thickBot="1" x14ac:dyDescent="0.4">
      <c r="A620" s="309"/>
      <c r="B620" s="299"/>
      <c r="C620" s="96"/>
      <c r="D620" s="96"/>
      <c r="E620" s="96"/>
      <c r="F620" s="98"/>
      <c r="G620" s="96" t="s">
        <v>99</v>
      </c>
      <c r="H620" s="99"/>
      <c r="I620" s="96"/>
      <c r="J620" s="129"/>
      <c r="K620" s="129"/>
    </row>
    <row r="621" spans="1:11" ht="15" thickBot="1" x14ac:dyDescent="0.4">
      <c r="A621" s="309"/>
      <c r="B621" s="299"/>
      <c r="C621" s="96">
        <v>0</v>
      </c>
      <c r="D621" s="105">
        <v>1275</v>
      </c>
      <c r="E621" s="105">
        <v>1275</v>
      </c>
      <c r="F621" s="98"/>
      <c r="G621" s="96" t="s">
        <v>639</v>
      </c>
      <c r="H621" s="99"/>
      <c r="I621" s="96"/>
    </row>
    <row r="622" spans="1:11" ht="15" thickBot="1" x14ac:dyDescent="0.4">
      <c r="A622" s="309"/>
      <c r="B622" s="299"/>
      <c r="C622" s="96"/>
      <c r="D622" s="96"/>
      <c r="E622" s="96"/>
      <c r="F622" s="98"/>
      <c r="G622" s="96" t="s">
        <v>100</v>
      </c>
      <c r="H622" s="99"/>
      <c r="I622" s="96"/>
    </row>
    <row r="623" spans="1:11" ht="15" thickBot="1" x14ac:dyDescent="0.4">
      <c r="A623" s="310"/>
      <c r="B623" s="300"/>
      <c r="C623" s="104">
        <f>SUM(C618:C622)</f>
        <v>207.8</v>
      </c>
      <c r="D623" s="104">
        <f t="shared" ref="D623:E623" si="96">SUM(D618:D622)</f>
        <v>1395.1</v>
      </c>
      <c r="E623" s="104">
        <f t="shared" si="96"/>
        <v>1395.1</v>
      </c>
      <c r="F623" s="102"/>
      <c r="G623" s="101" t="s">
        <v>38</v>
      </c>
      <c r="H623" s="103"/>
      <c r="I623" s="104"/>
    </row>
    <row r="624" spans="1:11" ht="15" customHeight="1" thickBot="1" x14ac:dyDescent="0.4">
      <c r="A624" s="308"/>
      <c r="B624" s="298" t="s">
        <v>622</v>
      </c>
      <c r="C624" s="96"/>
      <c r="D624" s="96"/>
      <c r="E624" s="96"/>
      <c r="F624" s="53"/>
      <c r="G624" s="96" t="s">
        <v>33</v>
      </c>
      <c r="H624" s="97">
        <v>288724610</v>
      </c>
      <c r="I624" s="96">
        <v>0</v>
      </c>
    </row>
    <row r="625" spans="1:9" ht="15" thickBot="1" x14ac:dyDescent="0.4">
      <c r="A625" s="309"/>
      <c r="B625" s="299"/>
      <c r="C625" s="96">
        <v>223.4</v>
      </c>
      <c r="D625" s="96"/>
      <c r="E625" s="96"/>
      <c r="F625" s="98"/>
      <c r="G625" s="96" t="s">
        <v>36</v>
      </c>
      <c r="H625" s="99"/>
      <c r="I625" s="96"/>
    </row>
    <row r="626" spans="1:9" ht="15" thickBot="1" x14ac:dyDescent="0.4">
      <c r="A626" s="309"/>
      <c r="B626" s="299"/>
      <c r="C626" s="96"/>
      <c r="D626" s="96"/>
      <c r="E626" s="96"/>
      <c r="F626" s="98"/>
      <c r="G626" s="96" t="s">
        <v>99</v>
      </c>
      <c r="H626" s="99"/>
      <c r="I626" s="96"/>
    </row>
    <row r="627" spans="1:9" ht="15" thickBot="1" x14ac:dyDescent="0.4">
      <c r="A627" s="309"/>
      <c r="B627" s="299"/>
      <c r="C627" s="96"/>
      <c r="D627" s="96"/>
      <c r="E627" s="96"/>
      <c r="F627" s="98"/>
      <c r="G627" s="96" t="s">
        <v>639</v>
      </c>
      <c r="H627" s="99"/>
      <c r="I627" s="96"/>
    </row>
    <row r="628" spans="1:9" ht="15" thickBot="1" x14ac:dyDescent="0.4">
      <c r="A628" s="309"/>
      <c r="B628" s="299"/>
      <c r="C628" s="96"/>
      <c r="D628" s="96"/>
      <c r="E628" s="96"/>
      <c r="F628" s="98"/>
      <c r="G628" s="96" t="s">
        <v>100</v>
      </c>
      <c r="H628" s="99"/>
      <c r="I628" s="96"/>
    </row>
    <row r="629" spans="1:9" ht="15" thickBot="1" x14ac:dyDescent="0.4">
      <c r="A629" s="310"/>
      <c r="B629" s="300"/>
      <c r="C629" s="104">
        <f>SUM(C624:C628)</f>
        <v>223.4</v>
      </c>
      <c r="D629" s="104">
        <f t="shared" ref="D629:E629" si="97">SUM(D624:D628)</f>
        <v>0</v>
      </c>
      <c r="E629" s="104">
        <f t="shared" si="97"/>
        <v>0</v>
      </c>
      <c r="F629" s="102"/>
      <c r="G629" s="101" t="s">
        <v>38</v>
      </c>
      <c r="H629" s="103"/>
      <c r="I629" s="104"/>
    </row>
    <row r="630" spans="1:9" ht="15" customHeight="1" thickBot="1" x14ac:dyDescent="0.4">
      <c r="A630" s="308"/>
      <c r="B630" s="298" t="s">
        <v>623</v>
      </c>
      <c r="C630" s="96"/>
      <c r="D630" s="96"/>
      <c r="E630" s="96"/>
      <c r="F630" s="53"/>
      <c r="G630" s="96" t="s">
        <v>33</v>
      </c>
      <c r="H630" s="97">
        <v>288724610</v>
      </c>
      <c r="I630" s="96">
        <v>0</v>
      </c>
    </row>
    <row r="631" spans="1:9" ht="15" thickBot="1" x14ac:dyDescent="0.4">
      <c r="A631" s="309"/>
      <c r="B631" s="299"/>
      <c r="C631" s="96">
        <v>46.8</v>
      </c>
      <c r="D631" s="96">
        <v>28.2</v>
      </c>
      <c r="E631" s="96"/>
      <c r="F631" s="98"/>
      <c r="G631" s="96" t="s">
        <v>36</v>
      </c>
      <c r="H631" s="99"/>
      <c r="I631" s="96"/>
    </row>
    <row r="632" spans="1:9" ht="15" thickBot="1" x14ac:dyDescent="0.4">
      <c r="A632" s="309"/>
      <c r="B632" s="299"/>
      <c r="C632" s="96"/>
      <c r="D632" s="96"/>
      <c r="E632" s="96"/>
      <c r="F632" s="98"/>
      <c r="G632" s="96" t="s">
        <v>99</v>
      </c>
      <c r="H632" s="99"/>
      <c r="I632" s="96"/>
    </row>
    <row r="633" spans="1:9" ht="15" thickBot="1" x14ac:dyDescent="0.4">
      <c r="A633" s="309"/>
      <c r="B633" s="299"/>
      <c r="C633" s="96"/>
      <c r="D633" s="96"/>
      <c r="E633" s="96"/>
      <c r="F633" s="98"/>
      <c r="G633" s="96" t="s">
        <v>34</v>
      </c>
      <c r="H633" s="99"/>
      <c r="I633" s="96"/>
    </row>
    <row r="634" spans="1:9" ht="15" thickBot="1" x14ac:dyDescent="0.4">
      <c r="A634" s="309"/>
      <c r="B634" s="299"/>
      <c r="C634" s="96"/>
      <c r="D634" s="96"/>
      <c r="E634" s="96"/>
      <c r="F634" s="98"/>
      <c r="G634" s="96" t="s">
        <v>100</v>
      </c>
      <c r="H634" s="99"/>
      <c r="I634" s="96"/>
    </row>
    <row r="635" spans="1:9" ht="15" thickBot="1" x14ac:dyDescent="0.4">
      <c r="A635" s="310"/>
      <c r="B635" s="300"/>
      <c r="C635" s="104">
        <f>SUM(C630:C634)</f>
        <v>46.8</v>
      </c>
      <c r="D635" s="104">
        <f t="shared" ref="D635:E635" si="98">SUM(D630:D634)</f>
        <v>28.2</v>
      </c>
      <c r="E635" s="104">
        <f t="shared" si="98"/>
        <v>0</v>
      </c>
      <c r="F635" s="102"/>
      <c r="G635" s="101" t="s">
        <v>38</v>
      </c>
      <c r="H635" s="103"/>
      <c r="I635" s="104"/>
    </row>
    <row r="636" spans="1:9" ht="15" customHeight="1" thickBot="1" x14ac:dyDescent="0.4">
      <c r="A636" s="308"/>
      <c r="B636" s="298" t="s">
        <v>693</v>
      </c>
      <c r="C636" s="96"/>
      <c r="D636" s="96"/>
      <c r="E636" s="96"/>
      <c r="F636" s="53"/>
      <c r="G636" s="96" t="s">
        <v>33</v>
      </c>
      <c r="H636" s="97">
        <v>288724610</v>
      </c>
      <c r="I636" s="96">
        <v>0</v>
      </c>
    </row>
    <row r="637" spans="1:9" ht="15" thickBot="1" x14ac:dyDescent="0.4">
      <c r="A637" s="309"/>
      <c r="B637" s="299"/>
      <c r="C637" s="96"/>
      <c r="D637" s="96"/>
      <c r="E637" s="96"/>
      <c r="F637" s="98"/>
      <c r="G637" s="96" t="s">
        <v>36</v>
      </c>
      <c r="H637" s="99"/>
      <c r="I637" s="96"/>
    </row>
    <row r="638" spans="1:9" ht="15" thickBot="1" x14ac:dyDescent="0.4">
      <c r="A638" s="309"/>
      <c r="B638" s="299"/>
      <c r="C638" s="96"/>
      <c r="D638" s="96"/>
      <c r="E638" s="96"/>
      <c r="F638" s="98"/>
      <c r="G638" s="96" t="s">
        <v>99</v>
      </c>
      <c r="H638" s="99"/>
      <c r="I638" s="96"/>
    </row>
    <row r="639" spans="1:9" ht="15" thickBot="1" x14ac:dyDescent="0.4">
      <c r="A639" s="309"/>
      <c r="B639" s="299"/>
      <c r="C639" s="205">
        <v>256.10000000000002</v>
      </c>
      <c r="D639" s="205">
        <v>1554.2</v>
      </c>
      <c r="E639" s="96"/>
      <c r="F639" s="98"/>
      <c r="G639" s="96" t="s">
        <v>34</v>
      </c>
      <c r="H639" s="99"/>
      <c r="I639" s="96"/>
    </row>
    <row r="640" spans="1:9" ht="15" thickBot="1" x14ac:dyDescent="0.4">
      <c r="A640" s="309"/>
      <c r="B640" s="299"/>
      <c r="C640" s="96"/>
      <c r="D640" s="96"/>
      <c r="E640" s="96"/>
      <c r="F640" s="98"/>
      <c r="G640" s="96" t="s">
        <v>100</v>
      </c>
      <c r="H640" s="99"/>
      <c r="I640" s="96"/>
    </row>
    <row r="641" spans="1:11" ht="15" thickBot="1" x14ac:dyDescent="0.4">
      <c r="A641" s="310"/>
      <c r="B641" s="300"/>
      <c r="C641" s="104">
        <f>SUM(C636:C640)</f>
        <v>256.10000000000002</v>
      </c>
      <c r="D641" s="104">
        <f t="shared" ref="D641:E641" si="99">SUM(D636:D640)</f>
        <v>1554.2</v>
      </c>
      <c r="E641" s="104">
        <f t="shared" si="99"/>
        <v>0</v>
      </c>
      <c r="F641" s="102"/>
      <c r="G641" s="101" t="s">
        <v>38</v>
      </c>
      <c r="H641" s="103"/>
      <c r="I641" s="104"/>
    </row>
    <row r="642" spans="1:11" ht="15" thickBot="1" x14ac:dyDescent="0.4">
      <c r="A642" s="100"/>
      <c r="B642" s="107" t="s">
        <v>210</v>
      </c>
      <c r="C642" s="108"/>
      <c r="D642" s="108"/>
      <c r="E642" s="108"/>
      <c r="F642" s="108"/>
      <c r="G642" s="95"/>
      <c r="H642" s="97"/>
      <c r="I642" s="97"/>
    </row>
    <row r="643" spans="1:11" ht="15" customHeight="1" thickBot="1" x14ac:dyDescent="0.4">
      <c r="A643" s="86" t="s">
        <v>211</v>
      </c>
      <c r="B643" s="87" t="s">
        <v>216</v>
      </c>
      <c r="C643" s="88"/>
      <c r="D643" s="88"/>
      <c r="E643" s="88"/>
      <c r="F643" s="89" t="s">
        <v>215</v>
      </c>
      <c r="G643" s="87"/>
      <c r="H643" s="88"/>
      <c r="I643" s="88"/>
    </row>
    <row r="644" spans="1:11" ht="26.5" thickBot="1" x14ac:dyDescent="0.4">
      <c r="A644" s="90" t="s">
        <v>212</v>
      </c>
      <c r="B644" s="91" t="s">
        <v>218</v>
      </c>
      <c r="C644" s="92"/>
      <c r="D644" s="92"/>
      <c r="E644" s="92"/>
      <c r="F644" s="93" t="s">
        <v>217</v>
      </c>
      <c r="G644" s="91"/>
      <c r="H644" s="92"/>
      <c r="I644" s="92"/>
    </row>
    <row r="645" spans="1:11" ht="15" customHeight="1" thickBot="1" x14ac:dyDescent="0.4">
      <c r="A645" s="304" t="s">
        <v>213</v>
      </c>
      <c r="B645" s="305" t="s">
        <v>539</v>
      </c>
      <c r="C645" s="253">
        <f>C652+C658+C664+C670+C676+H653</f>
        <v>80.599999999999994</v>
      </c>
      <c r="D645" s="145">
        <f t="shared" ref="D645:E645" si="100">D652+D658+D664+D670+D676</f>
        <v>105</v>
      </c>
      <c r="E645" s="145">
        <f t="shared" si="100"/>
        <v>100</v>
      </c>
      <c r="F645" s="136" t="s">
        <v>219</v>
      </c>
      <c r="G645" s="65" t="s">
        <v>33</v>
      </c>
      <c r="H645" s="137">
        <v>288724610</v>
      </c>
      <c r="I645" s="65">
        <v>0</v>
      </c>
    </row>
    <row r="646" spans="1:11" ht="15" customHeight="1" thickBot="1" x14ac:dyDescent="0.4">
      <c r="A646" s="301"/>
      <c r="B646" s="306"/>
      <c r="C646" s="239">
        <f>C677*1</f>
        <v>34.200000000000003</v>
      </c>
      <c r="D646" s="94"/>
      <c r="E646" s="94"/>
      <c r="F646" s="53"/>
      <c r="G646" s="96" t="s">
        <v>661</v>
      </c>
      <c r="H646" s="97"/>
      <c r="I646" s="96"/>
    </row>
    <row r="647" spans="1:11" ht="15" thickBot="1" x14ac:dyDescent="0.4">
      <c r="A647" s="301"/>
      <c r="B647" s="306"/>
      <c r="C647" s="254">
        <f t="shared" ref="C647:E650" si="101">C653+C659+C665+C671+C678</f>
        <v>45.1</v>
      </c>
      <c r="D647" s="95">
        <f t="shared" si="101"/>
        <v>0</v>
      </c>
      <c r="E647" s="95">
        <f t="shared" si="101"/>
        <v>0</v>
      </c>
      <c r="F647" s="98"/>
      <c r="G647" s="96" t="s">
        <v>36</v>
      </c>
      <c r="H647" s="99"/>
      <c r="I647" s="96"/>
    </row>
    <row r="648" spans="1:11" ht="15" thickBot="1" x14ac:dyDescent="0.4">
      <c r="A648" s="301"/>
      <c r="B648" s="306"/>
      <c r="C648" s="95">
        <f t="shared" si="101"/>
        <v>0</v>
      </c>
      <c r="D648" s="95">
        <f t="shared" si="101"/>
        <v>0</v>
      </c>
      <c r="E648" s="95">
        <f t="shared" si="101"/>
        <v>0</v>
      </c>
      <c r="F648" s="98"/>
      <c r="G648" s="96" t="s">
        <v>99</v>
      </c>
      <c r="H648" s="99"/>
      <c r="I648" s="96"/>
    </row>
    <row r="649" spans="1:11" ht="15" thickBot="1" x14ac:dyDescent="0.4">
      <c r="A649" s="301"/>
      <c r="B649" s="306"/>
      <c r="C649" s="95">
        <f t="shared" si="101"/>
        <v>64.3</v>
      </c>
      <c r="D649" s="95">
        <f t="shared" si="101"/>
        <v>0</v>
      </c>
      <c r="E649" s="95">
        <f t="shared" si="101"/>
        <v>0</v>
      </c>
      <c r="F649" s="98"/>
      <c r="G649" s="96" t="s">
        <v>34</v>
      </c>
      <c r="H649" s="99"/>
      <c r="I649" s="96"/>
    </row>
    <row r="650" spans="1:11" ht="15" thickBot="1" x14ac:dyDescent="0.4">
      <c r="A650" s="301"/>
      <c r="B650" s="306"/>
      <c r="C650" s="95">
        <f t="shared" si="101"/>
        <v>0</v>
      </c>
      <c r="D650" s="95">
        <f t="shared" si="101"/>
        <v>0</v>
      </c>
      <c r="E650" s="95">
        <f t="shared" si="101"/>
        <v>0</v>
      </c>
      <c r="F650" s="98"/>
      <c r="G650" s="96" t="s">
        <v>100</v>
      </c>
      <c r="H650" s="99"/>
      <c r="I650" s="96"/>
    </row>
    <row r="651" spans="1:11" ht="15" thickBot="1" x14ac:dyDescent="0.4">
      <c r="A651" s="302"/>
      <c r="B651" s="307"/>
      <c r="C651" s="110">
        <f>SUM(C645:C650)</f>
        <v>224.2</v>
      </c>
      <c r="D651" s="110">
        <f t="shared" ref="D651:E651" si="102">SUM(D645:D650)</f>
        <v>105</v>
      </c>
      <c r="E651" s="110">
        <f t="shared" si="102"/>
        <v>100</v>
      </c>
      <c r="F651" s="102"/>
      <c r="G651" s="101" t="s">
        <v>38</v>
      </c>
      <c r="H651" s="103"/>
      <c r="I651" s="104"/>
    </row>
    <row r="652" spans="1:11" ht="15" customHeight="1" thickBot="1" x14ac:dyDescent="0.4">
      <c r="A652" s="301"/>
      <c r="B652" s="314" t="s">
        <v>543</v>
      </c>
      <c r="C652" s="96"/>
      <c r="D652" s="96"/>
      <c r="E652" s="96"/>
      <c r="F652" s="53"/>
      <c r="G652" s="96" t="s">
        <v>33</v>
      </c>
      <c r="H652" s="97">
        <v>288724610</v>
      </c>
      <c r="I652" s="96">
        <v>0</v>
      </c>
      <c r="J652" s="129"/>
      <c r="K652" s="129"/>
    </row>
    <row r="653" spans="1:11" ht="15" thickBot="1" x14ac:dyDescent="0.4">
      <c r="A653" s="301"/>
      <c r="B653" s="315"/>
      <c r="C653" s="105">
        <v>2</v>
      </c>
      <c r="D653" s="105">
        <v>0</v>
      </c>
      <c r="E653" s="105">
        <v>0</v>
      </c>
      <c r="F653" s="98"/>
      <c r="G653" s="96" t="s">
        <v>36</v>
      </c>
      <c r="H653" s="99"/>
      <c r="I653" s="96"/>
      <c r="J653" s="129"/>
      <c r="K653" s="129"/>
    </row>
    <row r="654" spans="1:11" ht="15" thickBot="1" x14ac:dyDescent="0.4">
      <c r="A654" s="301"/>
      <c r="B654" s="315"/>
      <c r="C654" s="105"/>
      <c r="D654" s="105"/>
      <c r="E654" s="105"/>
      <c r="F654" s="98"/>
      <c r="G654" s="96" t="s">
        <v>99</v>
      </c>
      <c r="H654" s="99"/>
      <c r="I654" s="96"/>
      <c r="J654" s="129"/>
      <c r="K654" s="129"/>
    </row>
    <row r="655" spans="1:11" ht="15" thickBot="1" x14ac:dyDescent="0.4">
      <c r="A655" s="301"/>
      <c r="B655" s="315"/>
      <c r="C655" s="105">
        <v>64.3</v>
      </c>
      <c r="D655" s="105"/>
      <c r="E655" s="105"/>
      <c r="F655" s="98"/>
      <c r="G655" s="96" t="s">
        <v>34</v>
      </c>
      <c r="H655" s="99"/>
      <c r="I655" s="96"/>
      <c r="J655" s="129"/>
      <c r="K655" s="129"/>
    </row>
    <row r="656" spans="1:11" ht="15" thickBot="1" x14ac:dyDescent="0.4">
      <c r="A656" s="301"/>
      <c r="B656" s="315"/>
      <c r="C656" s="105"/>
      <c r="D656" s="105"/>
      <c r="E656" s="105"/>
      <c r="F656" s="98"/>
      <c r="G656" s="96" t="s">
        <v>100</v>
      </c>
      <c r="H656" s="99"/>
      <c r="I656" s="96"/>
      <c r="J656" s="129"/>
      <c r="K656" s="129"/>
    </row>
    <row r="657" spans="1:11" ht="15" thickBot="1" x14ac:dyDescent="0.4">
      <c r="A657" s="302"/>
      <c r="B657" s="316"/>
      <c r="C657" s="106">
        <f>SUM(C652:C656)</f>
        <v>66.3</v>
      </c>
      <c r="D657" s="106">
        <f t="shared" ref="D657:E657" si="103">SUM(D652:D656)</f>
        <v>0</v>
      </c>
      <c r="E657" s="106">
        <f t="shared" si="103"/>
        <v>0</v>
      </c>
      <c r="F657" s="102"/>
      <c r="G657" s="101" t="s">
        <v>38</v>
      </c>
      <c r="H657" s="103"/>
      <c r="I657" s="104"/>
      <c r="J657" s="129"/>
      <c r="K657" s="129"/>
    </row>
    <row r="658" spans="1:11" ht="15" customHeight="1" thickBot="1" x14ac:dyDescent="0.4">
      <c r="A658" s="301"/>
      <c r="B658" s="298" t="s">
        <v>540</v>
      </c>
      <c r="C658" s="105"/>
      <c r="D658" s="105"/>
      <c r="E658" s="105"/>
      <c r="F658" s="53"/>
      <c r="G658" s="96" t="s">
        <v>33</v>
      </c>
      <c r="H658" s="97">
        <v>288724610</v>
      </c>
      <c r="I658" s="96">
        <v>0</v>
      </c>
    </row>
    <row r="659" spans="1:11" ht="15" thickBot="1" x14ac:dyDescent="0.4">
      <c r="A659" s="301"/>
      <c r="B659" s="299"/>
      <c r="C659" s="105"/>
      <c r="D659" s="105"/>
      <c r="E659" s="105"/>
      <c r="F659" s="98"/>
      <c r="G659" s="96" t="s">
        <v>36</v>
      </c>
      <c r="H659" s="99"/>
      <c r="I659" s="96"/>
    </row>
    <row r="660" spans="1:11" ht="15" thickBot="1" x14ac:dyDescent="0.4">
      <c r="A660" s="301"/>
      <c r="B660" s="299"/>
      <c r="C660" s="105"/>
      <c r="D660" s="105"/>
      <c r="E660" s="105"/>
      <c r="F660" s="98"/>
      <c r="G660" s="96" t="s">
        <v>99</v>
      </c>
      <c r="H660" s="99"/>
      <c r="I660" s="96"/>
    </row>
    <row r="661" spans="1:11" ht="15" thickBot="1" x14ac:dyDescent="0.4">
      <c r="A661" s="301"/>
      <c r="B661" s="299"/>
      <c r="C661" s="105"/>
      <c r="D661" s="105"/>
      <c r="E661" s="105"/>
      <c r="F661" s="98"/>
      <c r="G661" s="96" t="s">
        <v>34</v>
      </c>
      <c r="H661" s="99"/>
      <c r="I661" s="96"/>
    </row>
    <row r="662" spans="1:11" ht="15" thickBot="1" x14ac:dyDescent="0.4">
      <c r="A662" s="301"/>
      <c r="B662" s="299"/>
      <c r="C662" s="105"/>
      <c r="D662" s="105"/>
      <c r="E662" s="105"/>
      <c r="F662" s="98"/>
      <c r="G662" s="96" t="s">
        <v>100</v>
      </c>
      <c r="H662" s="99"/>
      <c r="I662" s="96"/>
    </row>
    <row r="663" spans="1:11" ht="15" thickBot="1" x14ac:dyDescent="0.4">
      <c r="A663" s="302"/>
      <c r="B663" s="300"/>
      <c r="C663" s="106">
        <f>SUM(C658:C662)</f>
        <v>0</v>
      </c>
      <c r="D663" s="106">
        <f t="shared" ref="D663:E663" si="104">SUM(D658:D662)</f>
        <v>0</v>
      </c>
      <c r="E663" s="106">
        <f t="shared" si="104"/>
        <v>0</v>
      </c>
      <c r="F663" s="102"/>
      <c r="G663" s="101" t="s">
        <v>38</v>
      </c>
      <c r="H663" s="103"/>
      <c r="I663" s="104"/>
    </row>
    <row r="664" spans="1:11" ht="15" customHeight="1" thickBot="1" x14ac:dyDescent="0.4">
      <c r="A664" s="301"/>
      <c r="B664" s="298" t="s">
        <v>541</v>
      </c>
      <c r="C664" s="105">
        <v>40</v>
      </c>
      <c r="D664" s="105">
        <v>50</v>
      </c>
      <c r="E664" s="105">
        <v>40</v>
      </c>
      <c r="F664" s="53"/>
      <c r="G664" s="96" t="s">
        <v>33</v>
      </c>
      <c r="H664" s="97">
        <v>288724610</v>
      </c>
      <c r="I664" s="96">
        <v>0</v>
      </c>
    </row>
    <row r="665" spans="1:11" ht="15" thickBot="1" x14ac:dyDescent="0.4">
      <c r="A665" s="301"/>
      <c r="B665" s="299"/>
      <c r="C665" s="105">
        <v>30</v>
      </c>
      <c r="D665" s="105"/>
      <c r="E665" s="105"/>
      <c r="F665" s="98"/>
      <c r="G665" s="96" t="s">
        <v>36</v>
      </c>
      <c r="H665" s="99"/>
      <c r="I665" s="96"/>
      <c r="J665" s="129"/>
    </row>
    <row r="666" spans="1:11" ht="15" thickBot="1" x14ac:dyDescent="0.4">
      <c r="A666" s="301"/>
      <c r="B666" s="299"/>
      <c r="C666" s="105"/>
      <c r="D666" s="105"/>
      <c r="E666" s="105"/>
      <c r="F666" s="98"/>
      <c r="G666" s="96" t="s">
        <v>99</v>
      </c>
      <c r="H666" s="99"/>
      <c r="I666" s="96"/>
      <c r="J666" s="129"/>
    </row>
    <row r="667" spans="1:11" ht="15" thickBot="1" x14ac:dyDescent="0.4">
      <c r="A667" s="301"/>
      <c r="B667" s="299"/>
      <c r="C667" s="105"/>
      <c r="D667" s="105"/>
      <c r="E667" s="105"/>
      <c r="F667" s="98"/>
      <c r="G667" s="96" t="s">
        <v>34</v>
      </c>
      <c r="H667" s="99"/>
      <c r="I667" s="96"/>
      <c r="J667" s="129"/>
    </row>
    <row r="668" spans="1:11" ht="15" thickBot="1" x14ac:dyDescent="0.4">
      <c r="A668" s="301"/>
      <c r="B668" s="299"/>
      <c r="C668" s="105"/>
      <c r="D668" s="105"/>
      <c r="E668" s="105"/>
      <c r="F668" s="98"/>
      <c r="G668" s="96" t="s">
        <v>100</v>
      </c>
      <c r="H668" s="99"/>
      <c r="I668" s="96"/>
      <c r="J668" s="129"/>
    </row>
    <row r="669" spans="1:11" ht="15" thickBot="1" x14ac:dyDescent="0.4">
      <c r="A669" s="302"/>
      <c r="B669" s="300"/>
      <c r="C669" s="106">
        <f>SUM(C664:C668)</f>
        <v>70</v>
      </c>
      <c r="D669" s="106">
        <f t="shared" ref="D669:E669" si="105">SUM(D664:D668)</f>
        <v>50</v>
      </c>
      <c r="E669" s="106">
        <f t="shared" si="105"/>
        <v>40</v>
      </c>
      <c r="F669" s="102"/>
      <c r="G669" s="101" t="s">
        <v>38</v>
      </c>
      <c r="H669" s="103"/>
      <c r="I669" s="104"/>
      <c r="J669" s="129"/>
    </row>
    <row r="670" spans="1:11" ht="15" thickBot="1" x14ac:dyDescent="0.4">
      <c r="A670" s="304"/>
      <c r="B670" s="298" t="s">
        <v>542</v>
      </c>
      <c r="C670" s="65">
        <v>40.6</v>
      </c>
      <c r="D670" s="135">
        <v>55</v>
      </c>
      <c r="E670" s="135">
        <v>60</v>
      </c>
      <c r="F670" s="136"/>
      <c r="G670" s="65" t="s">
        <v>33</v>
      </c>
      <c r="H670" s="137">
        <v>288724610</v>
      </c>
      <c r="I670" s="65">
        <v>0</v>
      </c>
      <c r="J670" s="129"/>
    </row>
    <row r="671" spans="1:11" ht="15" thickBot="1" x14ac:dyDescent="0.4">
      <c r="A671" s="301"/>
      <c r="B671" s="299"/>
      <c r="C671" s="96"/>
      <c r="D671" s="105"/>
      <c r="E671" s="105"/>
      <c r="F671" s="98"/>
      <c r="G671" s="96" t="s">
        <v>36</v>
      </c>
      <c r="H671" s="99"/>
      <c r="I671" s="96"/>
      <c r="J671" s="129"/>
    </row>
    <row r="672" spans="1:11" ht="15" thickBot="1" x14ac:dyDescent="0.4">
      <c r="A672" s="301"/>
      <c r="B672" s="299"/>
      <c r="C672" s="96"/>
      <c r="D672" s="105"/>
      <c r="E672" s="105"/>
      <c r="F672" s="98"/>
      <c r="G672" s="96" t="s">
        <v>99</v>
      </c>
      <c r="H672" s="99"/>
      <c r="I672" s="96"/>
      <c r="J672" s="129"/>
    </row>
    <row r="673" spans="1:10" ht="15" thickBot="1" x14ac:dyDescent="0.4">
      <c r="A673" s="301"/>
      <c r="B673" s="299"/>
      <c r="C673" s="96"/>
      <c r="D673" s="105"/>
      <c r="E673" s="105"/>
      <c r="F673" s="98"/>
      <c r="G673" s="96" t="s">
        <v>34</v>
      </c>
      <c r="H673" s="99"/>
      <c r="I673" s="96"/>
      <c r="J673" s="129"/>
    </row>
    <row r="674" spans="1:10" ht="15" thickBot="1" x14ac:dyDescent="0.4">
      <c r="A674" s="301"/>
      <c r="B674" s="299"/>
      <c r="C674" s="96"/>
      <c r="D674" s="105"/>
      <c r="E674" s="105"/>
      <c r="F674" s="98"/>
      <c r="G674" s="96" t="s">
        <v>100</v>
      </c>
      <c r="H674" s="99"/>
      <c r="I674" s="96"/>
      <c r="J674" s="129"/>
    </row>
    <row r="675" spans="1:10" ht="15" thickBot="1" x14ac:dyDescent="0.4">
      <c r="A675" s="302"/>
      <c r="B675" s="300"/>
      <c r="C675" s="104">
        <f>SUM(C670:C674)</f>
        <v>40.6</v>
      </c>
      <c r="D675" s="106">
        <f t="shared" ref="D675:E675" si="106">SUM(D670:D674)</f>
        <v>55</v>
      </c>
      <c r="E675" s="106">
        <f t="shared" si="106"/>
        <v>60</v>
      </c>
      <c r="F675" s="102"/>
      <c r="G675" s="101" t="s">
        <v>38</v>
      </c>
      <c r="H675" s="103"/>
      <c r="I675" s="104"/>
      <c r="J675" s="129"/>
    </row>
    <row r="676" spans="1:10" ht="15" customHeight="1" thickBot="1" x14ac:dyDescent="0.4">
      <c r="A676" s="301"/>
      <c r="B676" s="311" t="s">
        <v>544</v>
      </c>
      <c r="C676" s="247">
        <v>0</v>
      </c>
      <c r="D676" s="96"/>
      <c r="E676" s="96"/>
      <c r="F676" s="53"/>
      <c r="G676" s="96" t="s">
        <v>33</v>
      </c>
      <c r="H676" s="97">
        <v>288724610</v>
      </c>
      <c r="I676" s="96">
        <v>0</v>
      </c>
      <c r="J676" s="129"/>
    </row>
    <row r="677" spans="1:10" ht="15" customHeight="1" thickBot="1" x14ac:dyDescent="0.4">
      <c r="A677" s="301"/>
      <c r="B677" s="312"/>
      <c r="C677" s="238">
        <v>34.200000000000003</v>
      </c>
      <c r="D677" s="96"/>
      <c r="E677" s="96"/>
      <c r="F677" s="53"/>
      <c r="G677" s="96" t="s">
        <v>661</v>
      </c>
      <c r="H677" s="97"/>
      <c r="I677" s="96"/>
      <c r="J677" s="149"/>
    </row>
    <row r="678" spans="1:10" ht="15" thickBot="1" x14ac:dyDescent="0.4">
      <c r="A678" s="301"/>
      <c r="B678" s="312"/>
      <c r="C678" s="241">
        <v>13.1</v>
      </c>
      <c r="D678" s="96"/>
      <c r="E678" s="96"/>
      <c r="F678" s="98"/>
      <c r="G678" s="96" t="s">
        <v>36</v>
      </c>
      <c r="H678" s="99"/>
      <c r="I678" s="96"/>
      <c r="J678" s="149"/>
    </row>
    <row r="679" spans="1:10" ht="15" thickBot="1" x14ac:dyDescent="0.4">
      <c r="A679" s="301"/>
      <c r="B679" s="312"/>
      <c r="C679" s="96"/>
      <c r="D679" s="96"/>
      <c r="E679" s="96"/>
      <c r="F679" s="98"/>
      <c r="G679" s="96" t="s">
        <v>99</v>
      </c>
      <c r="H679" s="99"/>
      <c r="I679" s="96"/>
    </row>
    <row r="680" spans="1:10" ht="15" thickBot="1" x14ac:dyDescent="0.4">
      <c r="A680" s="301"/>
      <c r="B680" s="312"/>
      <c r="C680" s="96"/>
      <c r="D680" s="96"/>
      <c r="E680" s="96"/>
      <c r="F680" s="98"/>
      <c r="G680" s="96" t="s">
        <v>34</v>
      </c>
      <c r="H680" s="99"/>
      <c r="I680" s="96"/>
    </row>
    <row r="681" spans="1:10" ht="15" thickBot="1" x14ac:dyDescent="0.4">
      <c r="A681" s="301"/>
      <c r="B681" s="312"/>
      <c r="C681" s="96"/>
      <c r="D681" s="96"/>
      <c r="E681" s="96"/>
      <c r="F681" s="98"/>
      <c r="G681" s="96" t="s">
        <v>100</v>
      </c>
      <c r="H681" s="99"/>
      <c r="I681" s="96"/>
    </row>
    <row r="682" spans="1:10" ht="15" thickBot="1" x14ac:dyDescent="0.4">
      <c r="A682" s="302"/>
      <c r="B682" s="313"/>
      <c r="C682" s="104">
        <f>SUM(C676:C681)</f>
        <v>47.300000000000004</v>
      </c>
      <c r="D682" s="104">
        <f t="shared" ref="D682:E682" si="107">SUM(D676:D681)</f>
        <v>0</v>
      </c>
      <c r="E682" s="104">
        <f t="shared" si="107"/>
        <v>0</v>
      </c>
      <c r="F682" s="102"/>
      <c r="G682" s="101" t="s">
        <v>38</v>
      </c>
      <c r="H682" s="103"/>
      <c r="I682" s="104"/>
    </row>
    <row r="683" spans="1:10" ht="15" customHeight="1" thickBot="1" x14ac:dyDescent="0.4">
      <c r="A683" s="304"/>
      <c r="B683" s="298" t="s">
        <v>681</v>
      </c>
      <c r="C683" s="205"/>
      <c r="D683" s="205"/>
      <c r="E683" s="205"/>
      <c r="F683" s="206"/>
      <c r="G683" s="205" t="s">
        <v>33</v>
      </c>
      <c r="H683" s="220">
        <v>288724610</v>
      </c>
      <c r="I683" s="205">
        <v>0</v>
      </c>
    </row>
    <row r="684" spans="1:10" ht="15" thickBot="1" x14ac:dyDescent="0.4">
      <c r="A684" s="301"/>
      <c r="B684" s="299"/>
      <c r="C684" s="205"/>
      <c r="D684" s="205"/>
      <c r="E684" s="205"/>
      <c r="F684" s="206"/>
      <c r="G684" s="205" t="s">
        <v>36</v>
      </c>
      <c r="H684" s="220"/>
      <c r="I684" s="205"/>
    </row>
    <row r="685" spans="1:10" ht="15" thickBot="1" x14ac:dyDescent="0.4">
      <c r="A685" s="301"/>
      <c r="B685" s="299"/>
      <c r="C685" s="205"/>
      <c r="D685" s="205"/>
      <c r="E685" s="205"/>
      <c r="F685" s="206"/>
      <c r="G685" s="205" t="s">
        <v>99</v>
      </c>
      <c r="H685" s="220"/>
      <c r="I685" s="205"/>
    </row>
    <row r="686" spans="1:10" ht="15" thickBot="1" x14ac:dyDescent="0.4">
      <c r="A686" s="301"/>
      <c r="B686" s="299"/>
      <c r="C686" s="205"/>
      <c r="D686" s="205"/>
      <c r="E686" s="205"/>
      <c r="F686" s="206"/>
      <c r="G686" s="205" t="s">
        <v>34</v>
      </c>
      <c r="H686" s="220"/>
      <c r="I686" s="205"/>
    </row>
    <row r="687" spans="1:10" ht="15" thickBot="1" x14ac:dyDescent="0.4">
      <c r="A687" s="301"/>
      <c r="B687" s="299"/>
      <c r="C687" s="205"/>
      <c r="D687" s="205"/>
      <c r="E687" s="205"/>
      <c r="F687" s="206"/>
      <c r="G687" s="205" t="s">
        <v>100</v>
      </c>
      <c r="H687" s="220"/>
      <c r="I687" s="205"/>
    </row>
    <row r="688" spans="1:10" ht="15" thickBot="1" x14ac:dyDescent="0.4">
      <c r="A688" s="302"/>
      <c r="B688" s="300"/>
      <c r="C688" s="104"/>
      <c r="D688" s="104"/>
      <c r="E688" s="104"/>
      <c r="F688" s="102"/>
      <c r="G688" s="101" t="s">
        <v>38</v>
      </c>
      <c r="H688" s="211"/>
      <c r="I688" s="104"/>
    </row>
    <row r="689" spans="1:13" ht="15" thickBot="1" x14ac:dyDescent="0.4">
      <c r="A689" s="204"/>
      <c r="B689" s="107" t="s">
        <v>214</v>
      </c>
      <c r="C689" s="108"/>
      <c r="D689" s="108"/>
      <c r="E689" s="108"/>
      <c r="F689" s="108"/>
      <c r="G689" s="95"/>
      <c r="H689" s="97"/>
      <c r="I689" s="97"/>
    </row>
    <row r="690" spans="1:13" ht="26.5" thickBot="1" x14ac:dyDescent="0.4">
      <c r="A690" s="86" t="s">
        <v>221</v>
      </c>
      <c r="B690" s="87" t="s">
        <v>113</v>
      </c>
      <c r="C690" s="88"/>
      <c r="D690" s="88"/>
      <c r="E690" s="88"/>
      <c r="F690" s="89" t="s">
        <v>225</v>
      </c>
      <c r="G690" s="87"/>
      <c r="H690" s="88"/>
      <c r="I690" s="88"/>
    </row>
    <row r="691" spans="1:13" ht="15" thickBot="1" x14ac:dyDescent="0.4">
      <c r="A691" s="90" t="s">
        <v>222</v>
      </c>
      <c r="B691" s="91" t="s">
        <v>227</v>
      </c>
      <c r="C691" s="92"/>
      <c r="D691" s="92"/>
      <c r="E691" s="92"/>
      <c r="F691" s="93" t="s">
        <v>226</v>
      </c>
      <c r="G691" s="91"/>
      <c r="H691" s="92"/>
      <c r="I691" s="92"/>
    </row>
    <row r="692" spans="1:13" ht="15" customHeight="1" thickBot="1" x14ac:dyDescent="0.4">
      <c r="A692" s="301" t="s">
        <v>223</v>
      </c>
      <c r="B692" s="305" t="s">
        <v>229</v>
      </c>
      <c r="C692" s="94">
        <f>C698*1</f>
        <v>9.5</v>
      </c>
      <c r="D692" s="94">
        <f t="shared" ref="D692:E696" si="108">D698*1</f>
        <v>0</v>
      </c>
      <c r="E692" s="94">
        <f t="shared" si="108"/>
        <v>0</v>
      </c>
      <c r="F692" s="53" t="s">
        <v>228</v>
      </c>
      <c r="G692" s="96" t="s">
        <v>33</v>
      </c>
      <c r="H692" s="97">
        <v>288724610</v>
      </c>
      <c r="I692" s="96">
        <v>0</v>
      </c>
    </row>
    <row r="693" spans="1:13" ht="15" thickBot="1" x14ac:dyDescent="0.4">
      <c r="A693" s="301"/>
      <c r="B693" s="306"/>
      <c r="C693" s="94">
        <f>C699*1</f>
        <v>136.5</v>
      </c>
      <c r="D693" s="94">
        <f t="shared" si="108"/>
        <v>0</v>
      </c>
      <c r="E693" s="94">
        <f t="shared" si="108"/>
        <v>0</v>
      </c>
      <c r="F693" s="98"/>
      <c r="G693" s="96" t="s">
        <v>36</v>
      </c>
      <c r="H693" s="99"/>
      <c r="I693" s="96"/>
    </row>
    <row r="694" spans="1:13" ht="15" thickBot="1" x14ac:dyDescent="0.4">
      <c r="A694" s="301"/>
      <c r="B694" s="306"/>
      <c r="C694" s="94">
        <f>C700*1</f>
        <v>0</v>
      </c>
      <c r="D694" s="94">
        <f t="shared" si="108"/>
        <v>0</v>
      </c>
      <c r="E694" s="94">
        <f t="shared" si="108"/>
        <v>0</v>
      </c>
      <c r="F694" s="98"/>
      <c r="G694" s="96" t="s">
        <v>99</v>
      </c>
      <c r="H694" s="99"/>
      <c r="I694" s="96"/>
    </row>
    <row r="695" spans="1:13" ht="15" thickBot="1" x14ac:dyDescent="0.4">
      <c r="A695" s="301"/>
      <c r="B695" s="306"/>
      <c r="C695" s="94">
        <f>C701*1</f>
        <v>77</v>
      </c>
      <c r="D695" s="94">
        <f t="shared" si="108"/>
        <v>227.7</v>
      </c>
      <c r="E695" s="94">
        <f t="shared" si="108"/>
        <v>125</v>
      </c>
      <c r="F695" s="98"/>
      <c r="G695" s="96" t="s">
        <v>34</v>
      </c>
      <c r="H695" s="99"/>
      <c r="I695" s="96"/>
      <c r="J695" s="129"/>
      <c r="K695" s="129"/>
      <c r="L695" s="129"/>
    </row>
    <row r="696" spans="1:13" ht="15" thickBot="1" x14ac:dyDescent="0.4">
      <c r="A696" s="301"/>
      <c r="B696" s="306"/>
      <c r="C696" s="94">
        <f>C702*1</f>
        <v>0</v>
      </c>
      <c r="D696" s="94">
        <f t="shared" si="108"/>
        <v>0</v>
      </c>
      <c r="E696" s="94">
        <f t="shared" si="108"/>
        <v>0</v>
      </c>
      <c r="F696" s="98"/>
      <c r="G696" s="96" t="s">
        <v>100</v>
      </c>
      <c r="H696" s="99"/>
      <c r="I696" s="96"/>
      <c r="J696" s="129"/>
      <c r="K696" s="129"/>
      <c r="L696" s="129"/>
      <c r="M696" s="129"/>
    </row>
    <row r="697" spans="1:13" ht="15" thickBot="1" x14ac:dyDescent="0.4">
      <c r="A697" s="302"/>
      <c r="B697" s="307"/>
      <c r="C697" s="110">
        <f>SUM(C692:C696)</f>
        <v>223</v>
      </c>
      <c r="D697" s="110">
        <f t="shared" ref="D697:E697" si="109">SUM(D692:D696)</f>
        <v>227.7</v>
      </c>
      <c r="E697" s="110">
        <f t="shared" si="109"/>
        <v>125</v>
      </c>
      <c r="F697" s="102"/>
      <c r="G697" s="101" t="s">
        <v>38</v>
      </c>
      <c r="H697" s="103"/>
      <c r="I697" s="104"/>
      <c r="J697" s="129"/>
      <c r="K697" s="129"/>
      <c r="L697" s="129"/>
      <c r="M697" s="129"/>
    </row>
    <row r="698" spans="1:13" ht="15" customHeight="1" thickBot="1" x14ac:dyDescent="0.4">
      <c r="A698" s="301"/>
      <c r="B698" s="298" t="s">
        <v>545</v>
      </c>
      <c r="C698" s="105">
        <v>9.5</v>
      </c>
      <c r="D698" s="105"/>
      <c r="E698" s="105"/>
      <c r="F698" s="53"/>
      <c r="G698" s="96" t="s">
        <v>33</v>
      </c>
      <c r="H698" s="97">
        <v>288724610</v>
      </c>
      <c r="I698" s="96">
        <v>0</v>
      </c>
      <c r="J698" s="160">
        <f>C54+C86+C109+C133+C174+C188+C252+C273+C344+C444+C458+C478+C567+C579+C588+C645+C692</f>
        <v>1240</v>
      </c>
      <c r="K698" s="160">
        <f>D54+D86+D109+D133+D174+D188+D252+D273+D344+D444+D458+D478+D567+D579+D588+D645+D692</f>
        <v>13682.099999999999</v>
      </c>
      <c r="L698" s="160">
        <f>E54+E86+E109+E133+E174+E188+E252+E273+E344+E444+E458+E478+E567+E579+E588+E645+E692</f>
        <v>479</v>
      </c>
      <c r="M698" s="129"/>
    </row>
    <row r="699" spans="1:13" ht="15" thickBot="1" x14ac:dyDescent="0.4">
      <c r="A699" s="301"/>
      <c r="B699" s="299"/>
      <c r="C699" s="105">
        <v>136.5</v>
      </c>
      <c r="D699" s="105"/>
      <c r="E699" s="105"/>
      <c r="F699" s="98"/>
      <c r="G699" s="96" t="s">
        <v>36</v>
      </c>
      <c r="H699" s="99"/>
      <c r="I699" s="96"/>
      <c r="J699" s="160">
        <f>C55+K35204+C110+C134+C175+C189+C253+C274+C345+C445+C459+C479+C568+C580+C589+C647+C693+C87</f>
        <v>6776.1000000000013</v>
      </c>
      <c r="K699" s="160">
        <f t="shared" ref="K699:L702" si="110">D55+D87+D110+D134+D175+D189+D253+D274+D345+D445+D459+D479+D568+D580+D589+D647+D693</f>
        <v>971.19999999999993</v>
      </c>
      <c r="L699" s="160">
        <f t="shared" si="110"/>
        <v>4070</v>
      </c>
      <c r="M699" s="129"/>
    </row>
    <row r="700" spans="1:13" ht="15" thickBot="1" x14ac:dyDescent="0.4">
      <c r="A700" s="301"/>
      <c r="B700" s="299"/>
      <c r="C700" s="105"/>
      <c r="D700" s="105"/>
      <c r="E700" s="105"/>
      <c r="F700" s="98"/>
      <c r="G700" s="96" t="s">
        <v>99</v>
      </c>
      <c r="H700" s="99"/>
      <c r="I700" s="96"/>
      <c r="J700" s="160">
        <f>C56+C88+C111+C135+C176+C190+C254+C275+C346+C446+C460+C480+C569+C581+C590+C648+C694</f>
        <v>8103.5</v>
      </c>
      <c r="K700" s="160">
        <f t="shared" si="110"/>
        <v>0</v>
      </c>
      <c r="L700" s="160">
        <f t="shared" si="110"/>
        <v>0</v>
      </c>
      <c r="M700" s="129"/>
    </row>
    <row r="701" spans="1:13" ht="15" thickBot="1" x14ac:dyDescent="0.4">
      <c r="A701" s="301"/>
      <c r="B701" s="299"/>
      <c r="C701" s="105">
        <v>77</v>
      </c>
      <c r="D701" s="105">
        <v>227.7</v>
      </c>
      <c r="E701" s="105">
        <v>125</v>
      </c>
      <c r="F701" s="98"/>
      <c r="G701" s="96" t="s">
        <v>34</v>
      </c>
      <c r="H701" s="99"/>
      <c r="I701" s="96"/>
      <c r="J701" s="160">
        <f>C57+C89+C112+C136+C177+C191+C255+C276+C347+C447+C461+C481+C570+C582+C591+C649+C695+C432</f>
        <v>7975.3</v>
      </c>
      <c r="K701" s="160">
        <f t="shared" si="110"/>
        <v>5517.9</v>
      </c>
      <c r="L701" s="160">
        <f t="shared" si="110"/>
        <v>2292.6</v>
      </c>
      <c r="M701" s="129"/>
    </row>
    <row r="702" spans="1:13" ht="15" thickBot="1" x14ac:dyDescent="0.4">
      <c r="A702" s="301"/>
      <c r="B702" s="299"/>
      <c r="C702" s="105"/>
      <c r="D702" s="105"/>
      <c r="E702" s="105"/>
      <c r="F702" s="98"/>
      <c r="G702" s="96" t="s">
        <v>100</v>
      </c>
      <c r="H702" s="99"/>
      <c r="I702" s="96"/>
      <c r="J702" s="160">
        <f>C58+C90+C113+C137+C178+C192+C256+C277+C348+C448+C462+C482+C571+C583+C592+C650+C696</f>
        <v>6666</v>
      </c>
      <c r="K702" s="160">
        <f t="shared" si="110"/>
        <v>5357</v>
      </c>
      <c r="L702" s="160">
        <f t="shared" si="110"/>
        <v>0</v>
      </c>
      <c r="M702" s="129"/>
    </row>
    <row r="703" spans="1:13" ht="15" thickBot="1" x14ac:dyDescent="0.4">
      <c r="A703" s="301"/>
      <c r="B703" s="299"/>
      <c r="C703" s="105"/>
      <c r="D703" s="105"/>
      <c r="E703" s="105"/>
      <c r="F703" s="98"/>
      <c r="G703" s="96" t="s">
        <v>661</v>
      </c>
      <c r="H703" s="99"/>
      <c r="I703" s="96"/>
      <c r="J703" s="160">
        <f>C72+C104+C186+C212+C333+C368+C381+C502+C677</f>
        <v>1390.4</v>
      </c>
      <c r="K703" s="160"/>
      <c r="L703" s="160"/>
      <c r="M703" s="129"/>
    </row>
    <row r="704" spans="1:13" ht="15" thickBot="1" x14ac:dyDescent="0.4">
      <c r="A704" s="301"/>
      <c r="B704" s="299"/>
      <c r="C704" s="105"/>
      <c r="D704" s="105"/>
      <c r="E704" s="105"/>
      <c r="F704" s="98"/>
      <c r="G704" s="96" t="s">
        <v>588</v>
      </c>
      <c r="H704" s="99"/>
      <c r="I704" s="96"/>
      <c r="J704" s="160">
        <f>C157*1</f>
        <v>450</v>
      </c>
      <c r="K704" s="160"/>
      <c r="L704" s="160"/>
      <c r="M704" s="129"/>
    </row>
    <row r="705" spans="1:13" ht="15" thickBot="1" x14ac:dyDescent="0.4">
      <c r="A705" s="302"/>
      <c r="B705" s="300"/>
      <c r="C705" s="106">
        <f>SUM(C698:C702)</f>
        <v>223</v>
      </c>
      <c r="D705" s="106">
        <f>SUM(D698:D702)</f>
        <v>227.7</v>
      </c>
      <c r="E705" s="106">
        <f>SUM(E698:E702)</f>
        <v>125</v>
      </c>
      <c r="F705" s="102"/>
      <c r="G705" s="101" t="s">
        <v>38</v>
      </c>
      <c r="H705" s="103"/>
      <c r="I705" s="104"/>
      <c r="J705" s="178">
        <f>SUM(J698:J704)</f>
        <v>32601.300000000003</v>
      </c>
      <c r="K705" s="178">
        <f>SUM(K698:K702)</f>
        <v>25528.199999999997</v>
      </c>
      <c r="L705" s="178">
        <f>SUM(L698:L702)</f>
        <v>6841.6</v>
      </c>
      <c r="M705" s="129"/>
    </row>
    <row r="706" spans="1:13" ht="15" thickBot="1" x14ac:dyDescent="0.4">
      <c r="A706" s="90" t="s">
        <v>682</v>
      </c>
      <c r="B706" s="221" t="s">
        <v>683</v>
      </c>
      <c r="C706" s="213"/>
      <c r="D706" s="213"/>
      <c r="E706" s="213"/>
      <c r="F706" s="93" t="s">
        <v>307</v>
      </c>
      <c r="G706" s="214"/>
      <c r="H706" s="215"/>
      <c r="I706" s="216"/>
      <c r="J706" s="178"/>
      <c r="K706" s="178"/>
      <c r="L706" s="178"/>
      <c r="M706" s="129"/>
    </row>
    <row r="707" spans="1:13" ht="15" thickBot="1" x14ac:dyDescent="0.4">
      <c r="A707" s="304" t="s">
        <v>684</v>
      </c>
      <c r="B707" s="305" t="s">
        <v>685</v>
      </c>
      <c r="C707" s="180"/>
      <c r="D707" s="180"/>
      <c r="E707" s="180"/>
      <c r="F707" s="222" t="s">
        <v>307</v>
      </c>
      <c r="G707" s="205" t="s">
        <v>33</v>
      </c>
      <c r="H707" s="220">
        <v>288724610</v>
      </c>
      <c r="I707" s="205">
        <v>0</v>
      </c>
      <c r="J707" s="178"/>
      <c r="K707" s="178"/>
      <c r="L707" s="178"/>
      <c r="M707" s="129"/>
    </row>
    <row r="708" spans="1:13" ht="15" thickBot="1" x14ac:dyDescent="0.4">
      <c r="A708" s="301"/>
      <c r="B708" s="306"/>
      <c r="C708" s="180"/>
      <c r="D708" s="180"/>
      <c r="E708" s="180"/>
      <c r="F708" s="206"/>
      <c r="G708" s="205" t="s">
        <v>36</v>
      </c>
      <c r="H708" s="207"/>
      <c r="I708" s="205"/>
      <c r="J708" s="178"/>
      <c r="K708" s="178"/>
      <c r="L708" s="178"/>
      <c r="M708" s="129"/>
    </row>
    <row r="709" spans="1:13" ht="15" thickBot="1" x14ac:dyDescent="0.4">
      <c r="A709" s="301"/>
      <c r="B709" s="306"/>
      <c r="C709" s="180"/>
      <c r="D709" s="180"/>
      <c r="E709" s="180"/>
      <c r="F709" s="206"/>
      <c r="G709" s="205" t="s">
        <v>99</v>
      </c>
      <c r="H709" s="207"/>
      <c r="I709" s="205"/>
      <c r="J709" s="178"/>
      <c r="K709" s="178"/>
      <c r="L709" s="178"/>
      <c r="M709" s="129"/>
    </row>
    <row r="710" spans="1:13" ht="15" thickBot="1" x14ac:dyDescent="0.4">
      <c r="A710" s="301"/>
      <c r="B710" s="306"/>
      <c r="C710" s="180"/>
      <c r="D710" s="180"/>
      <c r="E710" s="180"/>
      <c r="F710" s="206"/>
      <c r="G710" s="205" t="s">
        <v>34</v>
      </c>
      <c r="H710" s="207"/>
      <c r="I710" s="205"/>
      <c r="J710" s="178"/>
      <c r="K710" s="178"/>
      <c r="L710" s="178"/>
      <c r="M710" s="129"/>
    </row>
    <row r="711" spans="1:13" ht="15" thickBot="1" x14ac:dyDescent="0.4">
      <c r="A711" s="301"/>
      <c r="B711" s="306"/>
      <c r="C711" s="180"/>
      <c r="D711" s="180"/>
      <c r="E711" s="180"/>
      <c r="F711" s="206"/>
      <c r="G711" s="205" t="s">
        <v>100</v>
      </c>
      <c r="H711" s="207"/>
      <c r="I711" s="205"/>
      <c r="J711" s="178"/>
      <c r="K711" s="178"/>
      <c r="L711" s="178"/>
      <c r="M711" s="129"/>
    </row>
    <row r="712" spans="1:13" ht="15" thickBot="1" x14ac:dyDescent="0.4">
      <c r="A712" s="302"/>
      <c r="B712" s="307"/>
      <c r="C712" s="106"/>
      <c r="D712" s="106"/>
      <c r="E712" s="106"/>
      <c r="F712" s="102"/>
      <c r="G712" s="101" t="s">
        <v>38</v>
      </c>
      <c r="H712" s="103"/>
      <c r="I712" s="104"/>
      <c r="J712" s="178"/>
      <c r="K712" s="178"/>
      <c r="L712" s="178"/>
      <c r="M712" s="129"/>
    </row>
    <row r="713" spans="1:13" ht="15" customHeight="1" thickBot="1" x14ac:dyDescent="0.4">
      <c r="A713" s="347"/>
      <c r="B713" s="311" t="s">
        <v>686</v>
      </c>
      <c r="C713" s="180"/>
      <c r="D713" s="180"/>
      <c r="E713" s="180"/>
      <c r="F713" s="206"/>
      <c r="G713" s="205" t="s">
        <v>33</v>
      </c>
      <c r="H713" s="220">
        <v>288724610</v>
      </c>
      <c r="I713" s="205">
        <v>0</v>
      </c>
      <c r="J713" s="178"/>
      <c r="K713" s="178"/>
      <c r="L713" s="178"/>
      <c r="M713" s="129"/>
    </row>
    <row r="714" spans="1:13" ht="15" thickBot="1" x14ac:dyDescent="0.4">
      <c r="A714" s="348"/>
      <c r="B714" s="312"/>
      <c r="C714" s="180"/>
      <c r="D714" s="180"/>
      <c r="E714" s="180"/>
      <c r="F714" s="206"/>
      <c r="G714" s="205" t="s">
        <v>36</v>
      </c>
      <c r="H714" s="220"/>
      <c r="I714" s="205"/>
      <c r="J714" s="178"/>
      <c r="K714" s="178"/>
      <c r="L714" s="178"/>
      <c r="M714" s="129"/>
    </row>
    <row r="715" spans="1:13" ht="15" thickBot="1" x14ac:dyDescent="0.4">
      <c r="A715" s="348"/>
      <c r="B715" s="312"/>
      <c r="C715" s="180"/>
      <c r="D715" s="180"/>
      <c r="E715" s="180"/>
      <c r="F715" s="206"/>
      <c r="G715" s="205" t="s">
        <v>99</v>
      </c>
      <c r="H715" s="220"/>
      <c r="I715" s="205"/>
      <c r="J715" s="178"/>
      <c r="K715" s="178"/>
      <c r="L715" s="178"/>
      <c r="M715" s="129"/>
    </row>
    <row r="716" spans="1:13" ht="15" thickBot="1" x14ac:dyDescent="0.4">
      <c r="A716" s="348"/>
      <c r="B716" s="312"/>
      <c r="C716" s="180"/>
      <c r="D716" s="180"/>
      <c r="E716" s="180"/>
      <c r="F716" s="206"/>
      <c r="G716" s="205" t="s">
        <v>34</v>
      </c>
      <c r="H716" s="220"/>
      <c r="I716" s="205"/>
      <c r="J716" s="178"/>
      <c r="K716" s="178"/>
      <c r="L716" s="178"/>
      <c r="M716" s="129"/>
    </row>
    <row r="717" spans="1:13" ht="15" thickBot="1" x14ac:dyDescent="0.4">
      <c r="A717" s="348"/>
      <c r="B717" s="312"/>
      <c r="C717" s="180"/>
      <c r="D717" s="180"/>
      <c r="E717" s="180"/>
      <c r="F717" s="206"/>
      <c r="G717" s="205" t="s">
        <v>100</v>
      </c>
      <c r="H717" s="220"/>
      <c r="I717" s="205"/>
      <c r="J717" s="178"/>
      <c r="K717" s="178"/>
      <c r="L717" s="178"/>
      <c r="M717" s="129"/>
    </row>
    <row r="718" spans="1:13" ht="15" thickBot="1" x14ac:dyDescent="0.4">
      <c r="A718" s="349"/>
      <c r="B718" s="313"/>
      <c r="C718" s="106"/>
      <c r="D718" s="106"/>
      <c r="E718" s="106"/>
      <c r="F718" s="102"/>
      <c r="G718" s="101" t="s">
        <v>38</v>
      </c>
      <c r="H718" s="103"/>
      <c r="I718" s="104"/>
      <c r="J718" s="178"/>
      <c r="K718" s="178"/>
      <c r="L718" s="178"/>
      <c r="M718" s="129"/>
    </row>
    <row r="719" spans="1:13" ht="15" thickBot="1" x14ac:dyDescent="0.4">
      <c r="A719" s="100"/>
      <c r="B719" s="107" t="s">
        <v>224</v>
      </c>
      <c r="C719" s="124"/>
      <c r="D719" s="124"/>
      <c r="E719" s="124"/>
      <c r="F719" s="108"/>
      <c r="G719" s="95"/>
      <c r="H719" s="97"/>
      <c r="I719" s="97"/>
      <c r="J719" s="129"/>
      <c r="K719" s="129"/>
      <c r="L719" s="129"/>
      <c r="M719" s="129"/>
    </row>
    <row r="720" spans="1:13" ht="15" thickBot="1" x14ac:dyDescent="0.4">
      <c r="A720" s="111"/>
      <c r="B720" s="112" t="s">
        <v>695</v>
      </c>
      <c r="C720" s="113">
        <f>C721-C693-C647-C589-C568-C479-C459-C445-C430-C345-C274-C253-C189-C175-C134-C110-C87-C55-C157</f>
        <v>25375.200000000004</v>
      </c>
      <c r="D720" s="113">
        <f t="shared" ref="D720:E720" si="111">D721-D693-D647-D589-D568-D479-D459-D445-D430-D345-D274-D253-D189-D175-D134-D110-D87-D55-D157</f>
        <v>24557</v>
      </c>
      <c r="E720" s="113">
        <f t="shared" si="111"/>
        <v>2771.599999999999</v>
      </c>
      <c r="F720" s="114"/>
      <c r="G720" s="112"/>
      <c r="H720" s="115"/>
      <c r="I720" s="116"/>
      <c r="J720" s="129"/>
      <c r="K720" s="129"/>
      <c r="L720" s="129"/>
      <c r="M720" s="129"/>
    </row>
    <row r="721" spans="1:13" ht="15" thickBot="1" x14ac:dyDescent="0.4">
      <c r="A721" s="117"/>
      <c r="B721" s="118" t="s">
        <v>499</v>
      </c>
      <c r="C721" s="119">
        <f>C60+C92+C114+C139+C180+C194+C257+C279+C350+C408+C434+C449+C463+C484+C572+C584+C593+C651+C697</f>
        <v>32601.3</v>
      </c>
      <c r="D721" s="119">
        <f t="shared" ref="D721:E721" si="112">D60+D92+D114+D139+D180+D194+D257+D279+D350+D408+D434+D449+D463+D484+D572+D584+D593+D651+D697</f>
        <v>25528.2</v>
      </c>
      <c r="E721" s="119">
        <f t="shared" si="112"/>
        <v>6841.5999999999995</v>
      </c>
      <c r="F721" s="120"/>
      <c r="G721" s="121"/>
      <c r="H721" s="122"/>
      <c r="I721" s="123"/>
      <c r="J721" s="129"/>
      <c r="K721" s="129"/>
      <c r="L721" s="129"/>
      <c r="M721" s="129"/>
    </row>
    <row r="724" spans="1:13" ht="15" thickBot="1" x14ac:dyDescent="0.4">
      <c r="A724" s="46" t="s">
        <v>231</v>
      </c>
      <c r="C724" s="46"/>
      <c r="D724" s="46"/>
      <c r="E724" s="46"/>
      <c r="F724" s="47"/>
      <c r="G724" s="48"/>
      <c r="H724" s="48"/>
      <c r="I724" s="48"/>
    </row>
    <row r="725" spans="1:13" ht="58" thickBot="1" x14ac:dyDescent="0.4">
      <c r="A725" s="49" t="s">
        <v>5</v>
      </c>
      <c r="B725" s="50" t="s">
        <v>230</v>
      </c>
      <c r="C725" s="50" t="s">
        <v>24</v>
      </c>
      <c r="D725" s="50" t="s">
        <v>25</v>
      </c>
      <c r="E725" s="50" t="s">
        <v>26</v>
      </c>
      <c r="F725" s="50" t="s">
        <v>6</v>
      </c>
      <c r="G725" s="50" t="s">
        <v>32</v>
      </c>
      <c r="H725" s="50" t="s">
        <v>27</v>
      </c>
      <c r="I725" s="50" t="s">
        <v>50</v>
      </c>
    </row>
    <row r="726" spans="1:13" ht="26.4" customHeight="1" thickBot="1" x14ac:dyDescent="0.4">
      <c r="A726" s="51">
        <v>1</v>
      </c>
      <c r="B726" s="52">
        <v>2</v>
      </c>
      <c r="C726" s="52">
        <v>3</v>
      </c>
      <c r="D726" s="52">
        <v>4</v>
      </c>
      <c r="E726" s="52">
        <v>5</v>
      </c>
      <c r="F726" s="52">
        <v>6</v>
      </c>
      <c r="G726" s="52">
        <v>7</v>
      </c>
      <c r="H726" s="52">
        <v>8</v>
      </c>
      <c r="I726" s="52">
        <v>9</v>
      </c>
    </row>
    <row r="727" spans="1:13" ht="39.65" customHeight="1" thickBot="1" x14ac:dyDescent="0.4">
      <c r="A727" s="27" t="s">
        <v>30</v>
      </c>
      <c r="B727" s="28" t="s">
        <v>176</v>
      </c>
      <c r="C727" s="29"/>
      <c r="D727" s="29"/>
      <c r="E727" s="29"/>
      <c r="F727" s="30" t="s">
        <v>175</v>
      </c>
      <c r="G727" s="28"/>
      <c r="H727" s="29"/>
      <c r="I727" s="29"/>
    </row>
    <row r="728" spans="1:13" ht="30" customHeight="1" thickBot="1" x14ac:dyDescent="0.4">
      <c r="A728" s="31" t="s">
        <v>29</v>
      </c>
      <c r="B728" s="32" t="s">
        <v>232</v>
      </c>
      <c r="C728" s="33"/>
      <c r="D728" s="33"/>
      <c r="E728" s="33"/>
      <c r="F728" s="34" t="s">
        <v>186</v>
      </c>
      <c r="G728" s="32"/>
      <c r="H728" s="33"/>
      <c r="I728" s="33"/>
    </row>
    <row r="729" spans="1:13" ht="15" thickBot="1" x14ac:dyDescent="0.4">
      <c r="A729" s="328" t="s">
        <v>98</v>
      </c>
      <c r="B729" s="314" t="s">
        <v>233</v>
      </c>
      <c r="C729" s="108"/>
      <c r="D729" s="108"/>
      <c r="E729" s="108"/>
      <c r="F729" s="53"/>
      <c r="G729" s="96" t="s">
        <v>33</v>
      </c>
      <c r="H729" s="97">
        <v>288724610</v>
      </c>
      <c r="I729" s="146" t="s">
        <v>235</v>
      </c>
    </row>
    <row r="730" spans="1:13" ht="15" thickBot="1" x14ac:dyDescent="0.4">
      <c r="A730" s="328"/>
      <c r="B730" s="315"/>
      <c r="C730" s="108"/>
      <c r="D730" s="108"/>
      <c r="E730" s="108"/>
      <c r="F730" s="98"/>
      <c r="G730" s="96" t="s">
        <v>36</v>
      </c>
      <c r="H730" s="99"/>
      <c r="I730" s="146"/>
    </row>
    <row r="731" spans="1:13" ht="15" thickBot="1" x14ac:dyDescent="0.4">
      <c r="A731" s="329"/>
      <c r="B731" s="316"/>
      <c r="C731" s="108"/>
      <c r="D731" s="108"/>
      <c r="E731" s="108"/>
      <c r="F731" s="98"/>
      <c r="G731" s="95" t="s">
        <v>38</v>
      </c>
      <c r="H731" s="99"/>
      <c r="I731" s="146"/>
    </row>
    <row r="732" spans="1:13" ht="15" thickBot="1" x14ac:dyDescent="0.4">
      <c r="A732" s="328" t="s">
        <v>40</v>
      </c>
      <c r="B732" s="314" t="s">
        <v>234</v>
      </c>
      <c r="C732" s="244">
        <v>95</v>
      </c>
      <c r="D732" s="105">
        <v>147</v>
      </c>
      <c r="E732" s="105">
        <v>154</v>
      </c>
      <c r="F732" s="53"/>
      <c r="G732" s="96" t="s">
        <v>33</v>
      </c>
      <c r="H732" s="97">
        <v>288724610</v>
      </c>
      <c r="I732" s="146" t="s">
        <v>95</v>
      </c>
    </row>
    <row r="733" spans="1:13" ht="15" thickBot="1" x14ac:dyDescent="0.4">
      <c r="A733" s="328"/>
      <c r="B733" s="315"/>
      <c r="C733" s="108"/>
      <c r="D733" s="108"/>
      <c r="E733" s="108"/>
      <c r="F733" s="98"/>
      <c r="G733" s="96" t="s">
        <v>36</v>
      </c>
      <c r="H733" s="99"/>
      <c r="I733" s="96"/>
    </row>
    <row r="734" spans="1:13" ht="15" thickBot="1" x14ac:dyDescent="0.4">
      <c r="A734" s="329"/>
      <c r="B734" s="316"/>
      <c r="C734" s="94">
        <f>C732+C733</f>
        <v>95</v>
      </c>
      <c r="D734" s="94">
        <f t="shared" ref="D734:E734" si="113">D732+D733</f>
        <v>147</v>
      </c>
      <c r="E734" s="94">
        <f t="shared" si="113"/>
        <v>154</v>
      </c>
      <c r="F734" s="98"/>
      <c r="G734" s="95" t="s">
        <v>38</v>
      </c>
      <c r="H734" s="99"/>
      <c r="I734" s="96"/>
    </row>
    <row r="735" spans="1:13" ht="15" thickBot="1" x14ac:dyDescent="0.4">
      <c r="A735" s="328" t="s">
        <v>42</v>
      </c>
      <c r="B735" s="314" t="s">
        <v>236</v>
      </c>
      <c r="C735" s="244">
        <v>34.4</v>
      </c>
      <c r="D735" s="105">
        <v>63</v>
      </c>
      <c r="E735" s="105">
        <v>66</v>
      </c>
      <c r="F735" s="53"/>
      <c r="G735" s="96" t="s">
        <v>33</v>
      </c>
      <c r="H735" s="97">
        <v>288724610</v>
      </c>
      <c r="I735" s="146" t="s">
        <v>95</v>
      </c>
    </row>
    <row r="736" spans="1:13" ht="15" thickBot="1" x14ac:dyDescent="0.4">
      <c r="A736" s="328"/>
      <c r="B736" s="315"/>
      <c r="C736" s="108"/>
      <c r="D736" s="108"/>
      <c r="E736" s="108"/>
      <c r="F736" s="53"/>
      <c r="G736" s="96" t="s">
        <v>36</v>
      </c>
      <c r="H736" s="99"/>
      <c r="I736" s="96"/>
    </row>
    <row r="737" spans="1:15" ht="15" thickBot="1" x14ac:dyDescent="0.4">
      <c r="A737" s="329"/>
      <c r="B737" s="316"/>
      <c r="C737" s="94">
        <f>C735+C736</f>
        <v>34.4</v>
      </c>
      <c r="D737" s="94">
        <f t="shared" ref="D737:E737" si="114">D735+D736</f>
        <v>63</v>
      </c>
      <c r="E737" s="94">
        <f t="shared" si="114"/>
        <v>66</v>
      </c>
      <c r="F737" s="53"/>
      <c r="G737" s="95" t="s">
        <v>38</v>
      </c>
      <c r="H737" s="99"/>
      <c r="I737" s="96"/>
    </row>
    <row r="738" spans="1:15" ht="15" thickBot="1" x14ac:dyDescent="0.4">
      <c r="A738" s="17"/>
      <c r="B738" s="107" t="s">
        <v>105</v>
      </c>
      <c r="C738" s="108"/>
      <c r="D738" s="108"/>
      <c r="E738" s="108"/>
      <c r="F738" s="108"/>
      <c r="G738" s="95"/>
      <c r="H738" s="97"/>
      <c r="I738" s="97"/>
    </row>
    <row r="739" spans="1:15" ht="15" thickBot="1" x14ac:dyDescent="0.4">
      <c r="A739" s="27" t="s">
        <v>106</v>
      </c>
      <c r="B739" s="87" t="s">
        <v>237</v>
      </c>
      <c r="C739" s="88"/>
      <c r="D739" s="88"/>
      <c r="E739" s="88"/>
      <c r="F739" s="89" t="s">
        <v>192</v>
      </c>
      <c r="G739" s="87"/>
      <c r="H739" s="88"/>
      <c r="I739" s="88"/>
    </row>
    <row r="740" spans="1:15" ht="26.5" thickBot="1" x14ac:dyDescent="0.4">
      <c r="A740" s="31" t="s">
        <v>107</v>
      </c>
      <c r="B740" s="91" t="s">
        <v>238</v>
      </c>
      <c r="C740" s="92"/>
      <c r="D740" s="92"/>
      <c r="E740" s="92"/>
      <c r="F740" s="93" t="s">
        <v>194</v>
      </c>
      <c r="G740" s="91"/>
      <c r="H740" s="92"/>
      <c r="I740" s="92"/>
    </row>
    <row r="741" spans="1:15" ht="15" thickBot="1" x14ac:dyDescent="0.4">
      <c r="A741" s="328" t="s">
        <v>110</v>
      </c>
      <c r="B741" s="314" t="s">
        <v>239</v>
      </c>
      <c r="C741" s="105">
        <v>63</v>
      </c>
      <c r="D741" s="105">
        <v>82</v>
      </c>
      <c r="E741" s="105">
        <v>86</v>
      </c>
      <c r="F741" s="53"/>
      <c r="G741" s="96" t="s">
        <v>33</v>
      </c>
      <c r="H741" s="97">
        <v>288724610</v>
      </c>
      <c r="I741" s="146" t="s">
        <v>235</v>
      </c>
    </row>
    <row r="742" spans="1:15" ht="15" thickBot="1" x14ac:dyDescent="0.4">
      <c r="A742" s="328"/>
      <c r="B742" s="315"/>
      <c r="C742" s="108"/>
      <c r="D742" s="108"/>
      <c r="E742" s="108"/>
      <c r="F742" s="98"/>
      <c r="G742" s="96" t="s">
        <v>36</v>
      </c>
      <c r="H742" s="99"/>
      <c r="I742" s="146"/>
    </row>
    <row r="743" spans="1:15" ht="15" thickBot="1" x14ac:dyDescent="0.4">
      <c r="A743" s="329"/>
      <c r="B743" s="316"/>
      <c r="C743" s="94">
        <f>C741+C742</f>
        <v>63</v>
      </c>
      <c r="D743" s="94">
        <f t="shared" ref="D743:E743" si="115">D741+D742</f>
        <v>82</v>
      </c>
      <c r="E743" s="94">
        <f t="shared" si="115"/>
        <v>86</v>
      </c>
      <c r="F743" s="98"/>
      <c r="G743" s="95" t="s">
        <v>38</v>
      </c>
      <c r="H743" s="99"/>
      <c r="I743" s="146"/>
    </row>
    <row r="744" spans="1:15" ht="15" thickBot="1" x14ac:dyDescent="0.4">
      <c r="A744" s="328" t="s">
        <v>120</v>
      </c>
      <c r="B744" s="314" t="s">
        <v>242</v>
      </c>
      <c r="C744" s="108"/>
      <c r="D744" s="108"/>
      <c r="E744" s="108"/>
      <c r="F744" s="53"/>
      <c r="G744" s="96" t="s">
        <v>33</v>
      </c>
      <c r="H744" s="97">
        <v>288724610</v>
      </c>
      <c r="I744" s="146" t="s">
        <v>235</v>
      </c>
    </row>
    <row r="745" spans="1:15" ht="15" thickBot="1" x14ac:dyDescent="0.4">
      <c r="A745" s="328"/>
      <c r="B745" s="315"/>
      <c r="C745" s="108"/>
      <c r="D745" s="108"/>
      <c r="E745" s="108"/>
      <c r="F745" s="98"/>
      <c r="G745" s="96" t="s">
        <v>36</v>
      </c>
      <c r="H745" s="99"/>
      <c r="I745" s="146"/>
    </row>
    <row r="746" spans="1:15" ht="15" thickBot="1" x14ac:dyDescent="0.4">
      <c r="A746" s="329"/>
      <c r="B746" s="316"/>
      <c r="C746" s="108"/>
      <c r="D746" s="108"/>
      <c r="E746" s="108"/>
      <c r="F746" s="98"/>
      <c r="G746" s="95" t="s">
        <v>38</v>
      </c>
      <c r="H746" s="99"/>
      <c r="I746" s="146"/>
    </row>
    <row r="747" spans="1:15" ht="15" thickBot="1" x14ac:dyDescent="0.4">
      <c r="A747" s="328" t="s">
        <v>240</v>
      </c>
      <c r="B747" s="323" t="s">
        <v>624</v>
      </c>
      <c r="C747" s="9"/>
      <c r="D747" s="9"/>
      <c r="E747" s="9"/>
      <c r="F747" s="20"/>
      <c r="G747" s="18" t="s">
        <v>33</v>
      </c>
      <c r="H747" s="23">
        <v>288724610</v>
      </c>
      <c r="I747" s="16" t="s">
        <v>235</v>
      </c>
    </row>
    <row r="748" spans="1:15" ht="15" thickBot="1" x14ac:dyDescent="0.4">
      <c r="A748" s="328"/>
      <c r="B748" s="324"/>
      <c r="C748" s="9"/>
      <c r="D748" s="9"/>
      <c r="E748" s="9"/>
      <c r="F748" s="19"/>
      <c r="G748" s="18" t="s">
        <v>36</v>
      </c>
      <c r="H748" s="24"/>
      <c r="I748" s="16"/>
    </row>
    <row r="749" spans="1:15" ht="15" thickBot="1" x14ac:dyDescent="0.4">
      <c r="A749" s="329"/>
      <c r="B749" s="325"/>
      <c r="C749" s="108"/>
      <c r="D749" s="108"/>
      <c r="E749" s="108"/>
      <c r="F749" s="98"/>
      <c r="G749" s="95" t="s">
        <v>38</v>
      </c>
      <c r="H749" s="99"/>
      <c r="I749" s="146"/>
      <c r="J749" s="129"/>
      <c r="K749" s="129"/>
      <c r="L749" s="129"/>
      <c r="M749" s="129"/>
      <c r="N749" s="129"/>
      <c r="O749" s="129"/>
    </row>
    <row r="750" spans="1:15" ht="15" thickBot="1" x14ac:dyDescent="0.4">
      <c r="A750" s="328" t="s">
        <v>241</v>
      </c>
      <c r="B750" s="323" t="s">
        <v>243</v>
      </c>
      <c r="C750" s="105">
        <v>42.5</v>
      </c>
      <c r="D750" s="105">
        <v>45</v>
      </c>
      <c r="E750" s="105">
        <v>47</v>
      </c>
      <c r="F750" s="53"/>
      <c r="G750" s="96" t="s">
        <v>33</v>
      </c>
      <c r="H750" s="97">
        <v>288724610</v>
      </c>
      <c r="I750" s="146" t="s">
        <v>235</v>
      </c>
      <c r="J750" s="245">
        <f>C729+C732+C735+C741+C744+C747+C750</f>
        <v>234.9</v>
      </c>
      <c r="K750" s="160">
        <f t="shared" ref="K750:L750" si="116">D729+D732+D735+D741+D744+D747+D750</f>
        <v>337</v>
      </c>
      <c r="L750" s="160">
        <f t="shared" si="116"/>
        <v>353</v>
      </c>
      <c r="M750" s="129"/>
      <c r="N750" s="129"/>
      <c r="O750" s="129"/>
    </row>
    <row r="751" spans="1:15" ht="15" thickBot="1" x14ac:dyDescent="0.4">
      <c r="A751" s="328"/>
      <c r="B751" s="324"/>
      <c r="C751" s="105">
        <v>330.5</v>
      </c>
      <c r="D751" s="105"/>
      <c r="E751" s="105"/>
      <c r="F751" s="98"/>
      <c r="G751" s="96" t="s">
        <v>36</v>
      </c>
      <c r="H751" s="99"/>
      <c r="I751" s="146"/>
      <c r="J751" s="160">
        <f>C730+C733+C736+C742+C745+C748+C751</f>
        <v>330.5</v>
      </c>
      <c r="K751" s="160">
        <f t="shared" ref="K751:L751" si="117">D730+D733+D736+D742+D745+D748+D751</f>
        <v>0</v>
      </c>
      <c r="L751" s="160">
        <f t="shared" si="117"/>
        <v>0</v>
      </c>
      <c r="M751" s="129"/>
      <c r="N751" s="129"/>
      <c r="O751" s="129"/>
    </row>
    <row r="752" spans="1:15" ht="15" thickBot="1" x14ac:dyDescent="0.4">
      <c r="A752" s="329"/>
      <c r="B752" s="325"/>
      <c r="C752" s="94">
        <f>C750+C751</f>
        <v>373</v>
      </c>
      <c r="D752" s="94">
        <f t="shared" ref="D752:E752" si="118">D750+D751</f>
        <v>45</v>
      </c>
      <c r="E752" s="94">
        <f t="shared" si="118"/>
        <v>47</v>
      </c>
      <c r="F752" s="98"/>
      <c r="G752" s="95" t="s">
        <v>38</v>
      </c>
      <c r="H752" s="99"/>
      <c r="I752" s="146"/>
      <c r="J752" s="178">
        <f>SUM(J750:J751)</f>
        <v>565.4</v>
      </c>
      <c r="K752" s="178">
        <f t="shared" ref="K752:L752" si="119">SUM(K750:K751)</f>
        <v>337</v>
      </c>
      <c r="L752" s="178">
        <f t="shared" si="119"/>
        <v>353</v>
      </c>
      <c r="M752" s="129"/>
      <c r="N752" s="129"/>
      <c r="O752" s="129"/>
    </row>
    <row r="753" spans="1:15" ht="15" thickBot="1" x14ac:dyDescent="0.4">
      <c r="A753" s="27" t="s">
        <v>106</v>
      </c>
      <c r="B753" s="28" t="s">
        <v>237</v>
      </c>
      <c r="C753" s="88"/>
      <c r="D753" s="88"/>
      <c r="E753" s="88"/>
      <c r="F753" s="89" t="s">
        <v>192</v>
      </c>
      <c r="G753" s="87"/>
      <c r="H753" s="88"/>
      <c r="I753" s="88"/>
      <c r="J753" s="129"/>
      <c r="K753" s="129"/>
      <c r="L753" s="129"/>
      <c r="M753" s="129"/>
      <c r="N753" s="129"/>
      <c r="O753" s="129"/>
    </row>
    <row r="754" spans="1:15" ht="42.65" customHeight="1" thickBot="1" x14ac:dyDescent="0.4">
      <c r="A754" s="31" t="s">
        <v>244</v>
      </c>
      <c r="B754" s="32" t="s">
        <v>246</v>
      </c>
      <c r="C754" s="33"/>
      <c r="D754" s="33"/>
      <c r="E754" s="33"/>
      <c r="F754" s="34" t="s">
        <v>245</v>
      </c>
      <c r="G754" s="32"/>
      <c r="H754" s="33"/>
      <c r="I754" s="33"/>
    </row>
    <row r="755" spans="1:15" ht="23.4" customHeight="1" thickBot="1" x14ac:dyDescent="0.4">
      <c r="A755" s="328" t="s">
        <v>247</v>
      </c>
      <c r="B755" s="323" t="s">
        <v>248</v>
      </c>
      <c r="C755" s="9"/>
      <c r="D755" s="9"/>
      <c r="E755" s="9"/>
      <c r="F755" s="20"/>
      <c r="G755" s="18" t="s">
        <v>33</v>
      </c>
      <c r="H755" s="23">
        <v>288724610</v>
      </c>
      <c r="I755" s="16" t="s">
        <v>235</v>
      </c>
    </row>
    <row r="756" spans="1:15" ht="15" thickBot="1" x14ac:dyDescent="0.4">
      <c r="A756" s="329"/>
      <c r="B756" s="325"/>
      <c r="C756" s="9"/>
      <c r="D756" s="9"/>
      <c r="E756" s="9"/>
      <c r="F756" s="19"/>
      <c r="G756" s="10" t="s">
        <v>38</v>
      </c>
      <c r="H756" s="24"/>
      <c r="I756" s="16"/>
    </row>
    <row r="757" spans="1:15" ht="15" thickBot="1" x14ac:dyDescent="0.4">
      <c r="A757" s="328" t="s">
        <v>249</v>
      </c>
      <c r="B757" s="323" t="s">
        <v>251</v>
      </c>
      <c r="C757" s="9"/>
      <c r="D757" s="9"/>
      <c r="E757" s="9"/>
      <c r="F757" s="20"/>
      <c r="G757" s="18" t="s">
        <v>33</v>
      </c>
      <c r="H757" s="23">
        <v>288724610</v>
      </c>
      <c r="I757" s="16" t="s">
        <v>235</v>
      </c>
    </row>
    <row r="758" spans="1:15" ht="15" thickBot="1" x14ac:dyDescent="0.4">
      <c r="A758" s="329"/>
      <c r="B758" s="325"/>
      <c r="C758" s="9"/>
      <c r="D758" s="9"/>
      <c r="E758" s="9"/>
      <c r="F758" s="19"/>
      <c r="G758" s="10" t="s">
        <v>38</v>
      </c>
      <c r="H758" s="24"/>
      <c r="I758" s="16"/>
    </row>
    <row r="759" spans="1:15" ht="15" thickBot="1" x14ac:dyDescent="0.4">
      <c r="A759" s="328" t="s">
        <v>250</v>
      </c>
      <c r="B759" s="323" t="s">
        <v>625</v>
      </c>
      <c r="C759" s="9"/>
      <c r="D759" s="9"/>
      <c r="E759" s="9"/>
      <c r="F759" s="20"/>
      <c r="G759" s="18" t="s">
        <v>33</v>
      </c>
      <c r="H759" s="23">
        <v>288724610</v>
      </c>
      <c r="I759" s="16" t="s">
        <v>235</v>
      </c>
    </row>
    <row r="760" spans="1:15" ht="15" thickBot="1" x14ac:dyDescent="0.4">
      <c r="A760" s="329"/>
      <c r="B760" s="325"/>
      <c r="C760" s="9"/>
      <c r="D760" s="9"/>
      <c r="E760" s="9"/>
      <c r="F760" s="19"/>
      <c r="G760" s="10" t="s">
        <v>38</v>
      </c>
      <c r="H760" s="24"/>
      <c r="I760" s="16"/>
    </row>
    <row r="761" spans="1:15" ht="15" thickBot="1" x14ac:dyDescent="0.4">
      <c r="A761" s="328" t="s">
        <v>252</v>
      </c>
      <c r="B761" s="323" t="s">
        <v>626</v>
      </c>
      <c r="C761" s="9"/>
      <c r="D761" s="9"/>
      <c r="E761" s="9"/>
      <c r="F761" s="20"/>
      <c r="G761" s="18" t="s">
        <v>33</v>
      </c>
      <c r="H761" s="23">
        <v>288724610</v>
      </c>
      <c r="I761" s="16" t="s">
        <v>235</v>
      </c>
    </row>
    <row r="762" spans="1:15" ht="33.65" customHeight="1" thickBot="1" x14ac:dyDescent="0.4">
      <c r="A762" s="329"/>
      <c r="B762" s="325"/>
      <c r="C762" s="9"/>
      <c r="D762" s="9"/>
      <c r="E762" s="9"/>
      <c r="F762" s="19"/>
      <c r="G762" s="10" t="s">
        <v>38</v>
      </c>
      <c r="H762" s="24"/>
      <c r="I762" s="16"/>
    </row>
    <row r="763" spans="1:15" ht="15" thickBot="1" x14ac:dyDescent="0.4">
      <c r="A763" s="17"/>
      <c r="B763" s="21" t="s">
        <v>123</v>
      </c>
      <c r="C763" s="9"/>
      <c r="D763" s="9"/>
      <c r="E763" s="9"/>
      <c r="F763" s="9"/>
      <c r="G763" s="10"/>
      <c r="H763" s="23"/>
      <c r="I763" s="23"/>
    </row>
    <row r="764" spans="1:15" ht="15" thickBot="1" x14ac:dyDescent="0.4">
      <c r="A764" s="35"/>
      <c r="B764" s="36" t="s">
        <v>84</v>
      </c>
      <c r="C764" s="69">
        <f>C765-C751-C745-C742-C736-C733-C730</f>
        <v>234.89999999999998</v>
      </c>
      <c r="D764" s="69">
        <f t="shared" ref="D764:E764" si="120">D765-D751-D745-D742-D736-D733-D730</f>
        <v>337</v>
      </c>
      <c r="E764" s="69">
        <f t="shared" si="120"/>
        <v>353</v>
      </c>
      <c r="F764" s="37"/>
      <c r="G764" s="36"/>
      <c r="H764" s="38"/>
      <c r="I764" s="39"/>
    </row>
    <row r="765" spans="1:15" ht="15" thickBot="1" x14ac:dyDescent="0.4">
      <c r="A765" s="40"/>
      <c r="B765" s="41" t="s">
        <v>497</v>
      </c>
      <c r="C765" s="68">
        <f>C734+C737+C743+C752</f>
        <v>565.4</v>
      </c>
      <c r="D765" s="68">
        <f>D734+D737+D743+D752</f>
        <v>337</v>
      </c>
      <c r="E765" s="68">
        <f>E734+E737+E743+E752</f>
        <v>353</v>
      </c>
      <c r="F765" s="42"/>
      <c r="G765" s="43"/>
      <c r="H765" s="44"/>
      <c r="I765" s="45"/>
    </row>
    <row r="768" spans="1:15" ht="15" thickBot="1" x14ac:dyDescent="0.4">
      <c r="A768" s="46" t="s">
        <v>253</v>
      </c>
      <c r="C768" s="46"/>
      <c r="D768" s="46"/>
      <c r="E768" s="46"/>
      <c r="F768" s="47"/>
      <c r="G768" s="48"/>
      <c r="H768" s="48"/>
      <c r="I768" s="48"/>
    </row>
    <row r="769" spans="1:12" ht="57.65" customHeight="1" thickBot="1" x14ac:dyDescent="0.4">
      <c r="A769" s="49" t="s">
        <v>5</v>
      </c>
      <c r="B769" s="50" t="s">
        <v>230</v>
      </c>
      <c r="C769" s="50" t="s">
        <v>24</v>
      </c>
      <c r="D769" s="50" t="s">
        <v>25</v>
      </c>
      <c r="E769" s="50" t="s">
        <v>26</v>
      </c>
      <c r="F769" s="50" t="s">
        <v>6</v>
      </c>
      <c r="G769" s="50" t="s">
        <v>32</v>
      </c>
      <c r="H769" s="50" t="s">
        <v>27</v>
      </c>
      <c r="I769" s="50" t="s">
        <v>50</v>
      </c>
    </row>
    <row r="770" spans="1:12" ht="21.65" customHeight="1" thickBot="1" x14ac:dyDescent="0.4">
      <c r="A770" s="51">
        <v>1</v>
      </c>
      <c r="B770" s="52">
        <v>2</v>
      </c>
      <c r="C770" s="52">
        <v>3</v>
      </c>
      <c r="D770" s="52">
        <v>4</v>
      </c>
      <c r="E770" s="52">
        <v>5</v>
      </c>
      <c r="F770" s="52">
        <v>6</v>
      </c>
      <c r="G770" s="52">
        <v>7</v>
      </c>
      <c r="H770" s="52">
        <v>8</v>
      </c>
      <c r="I770" s="52">
        <v>9</v>
      </c>
    </row>
    <row r="771" spans="1:12" ht="26.5" thickBot="1" x14ac:dyDescent="0.4">
      <c r="A771" s="27" t="s">
        <v>30</v>
      </c>
      <c r="B771" s="28" t="s">
        <v>176</v>
      </c>
      <c r="C771" s="29"/>
      <c r="D771" s="29"/>
      <c r="E771" s="29"/>
      <c r="F771" s="30" t="s">
        <v>175</v>
      </c>
      <c r="G771" s="28"/>
      <c r="H771" s="29"/>
      <c r="I771" s="29"/>
    </row>
    <row r="772" spans="1:12" ht="64.75" customHeight="1" thickBot="1" x14ac:dyDescent="0.4">
      <c r="A772" s="31" t="s">
        <v>29</v>
      </c>
      <c r="B772" s="32" t="s">
        <v>183</v>
      </c>
      <c r="C772" s="92"/>
      <c r="D772" s="92"/>
      <c r="E772" s="92"/>
      <c r="F772" s="34" t="s">
        <v>182</v>
      </c>
      <c r="G772" s="32"/>
      <c r="H772" s="33"/>
      <c r="I772" s="33"/>
    </row>
    <row r="773" spans="1:12" ht="15" customHeight="1" thickBot="1" x14ac:dyDescent="0.4">
      <c r="A773" s="330" t="s">
        <v>98</v>
      </c>
      <c r="B773" s="323" t="s">
        <v>256</v>
      </c>
      <c r="C773" s="105">
        <v>137.5</v>
      </c>
      <c r="D773" s="105">
        <v>139</v>
      </c>
      <c r="E773" s="105">
        <v>146</v>
      </c>
      <c r="F773" s="20"/>
      <c r="G773" s="18" t="s">
        <v>502</v>
      </c>
      <c r="H773" s="23">
        <v>288724610</v>
      </c>
      <c r="I773" s="16" t="s">
        <v>254</v>
      </c>
    </row>
    <row r="774" spans="1:12" ht="15" thickBot="1" x14ac:dyDescent="0.4">
      <c r="A774" s="328"/>
      <c r="B774" s="324"/>
      <c r="C774" s="105">
        <v>24.2</v>
      </c>
      <c r="D774" s="105"/>
      <c r="E774" s="105"/>
      <c r="F774" s="20"/>
      <c r="G774" s="18" t="s">
        <v>255</v>
      </c>
      <c r="H774" s="24"/>
      <c r="I774" s="16"/>
    </row>
    <row r="775" spans="1:12" ht="15" thickBot="1" x14ac:dyDescent="0.4">
      <c r="A775" s="328"/>
      <c r="B775" s="324"/>
      <c r="C775" s="105"/>
      <c r="D775" s="105"/>
      <c r="E775" s="105"/>
      <c r="F775" s="20"/>
      <c r="G775" s="18" t="s">
        <v>36</v>
      </c>
      <c r="H775" s="24"/>
      <c r="I775" s="16"/>
    </row>
    <row r="776" spans="1:12" ht="15" thickBot="1" x14ac:dyDescent="0.4">
      <c r="A776" s="328"/>
      <c r="B776" s="324"/>
      <c r="C776" s="105"/>
      <c r="D776" s="105"/>
      <c r="E776" s="105"/>
      <c r="F776" s="19"/>
      <c r="G776" s="18" t="s">
        <v>35</v>
      </c>
      <c r="H776" s="24"/>
      <c r="I776" s="16"/>
    </row>
    <row r="777" spans="1:12" ht="42.65" customHeight="1" thickBot="1" x14ac:dyDescent="0.4">
      <c r="A777" s="329"/>
      <c r="B777" s="325"/>
      <c r="C777" s="94">
        <f>SUM(C773:C776)</f>
        <v>161.69999999999999</v>
      </c>
      <c r="D777" s="94">
        <f t="shared" ref="D777:E777" si="121">SUM(D773:D776)</f>
        <v>139</v>
      </c>
      <c r="E777" s="94">
        <f t="shared" si="121"/>
        <v>146</v>
      </c>
      <c r="F777" s="19"/>
      <c r="G777" s="10" t="s">
        <v>38</v>
      </c>
      <c r="H777" s="24"/>
      <c r="I777" s="16"/>
    </row>
    <row r="778" spans="1:12" ht="15" thickBot="1" x14ac:dyDescent="0.4">
      <c r="A778" s="330" t="s">
        <v>40</v>
      </c>
      <c r="B778" s="323" t="s">
        <v>258</v>
      </c>
      <c r="C778" s="105"/>
      <c r="D778" s="105">
        <v>15</v>
      </c>
      <c r="E778" s="105">
        <v>15</v>
      </c>
      <c r="F778" s="20"/>
      <c r="G778" s="18" t="s">
        <v>502</v>
      </c>
      <c r="H778" s="23">
        <v>288724610</v>
      </c>
      <c r="I778" s="16" t="s">
        <v>254</v>
      </c>
    </row>
    <row r="779" spans="1:12" ht="15" customHeight="1" thickBot="1" x14ac:dyDescent="0.4">
      <c r="A779" s="328"/>
      <c r="B779" s="324"/>
      <c r="C779" s="105"/>
      <c r="D779" s="105"/>
      <c r="E779" s="105"/>
      <c r="F779" s="53"/>
      <c r="G779" s="18" t="s">
        <v>255</v>
      </c>
      <c r="H779" s="24"/>
      <c r="I779" s="16"/>
    </row>
    <row r="780" spans="1:12" ht="15" thickBot="1" x14ac:dyDescent="0.4">
      <c r="A780" s="328"/>
      <c r="B780" s="324"/>
      <c r="C780" s="66"/>
      <c r="D780" s="66"/>
      <c r="E780" s="66"/>
      <c r="F780" s="53"/>
      <c r="G780" s="18" t="s">
        <v>36</v>
      </c>
      <c r="H780" s="24"/>
      <c r="I780" s="16"/>
    </row>
    <row r="781" spans="1:12" ht="15" thickBot="1" x14ac:dyDescent="0.4">
      <c r="A781" s="328"/>
      <c r="B781" s="324"/>
      <c r="C781" s="66"/>
      <c r="D781" s="66"/>
      <c r="E781" s="66"/>
      <c r="F781" s="19"/>
      <c r="G781" s="18" t="s">
        <v>35</v>
      </c>
      <c r="H781" s="24"/>
      <c r="I781" s="16"/>
    </row>
    <row r="782" spans="1:12" ht="22.75" customHeight="1" thickBot="1" x14ac:dyDescent="0.4">
      <c r="A782" s="329"/>
      <c r="B782" s="325"/>
      <c r="C782" s="67">
        <f>SUM(C778:C781)</f>
        <v>0</v>
      </c>
      <c r="D782" s="67">
        <f t="shared" ref="D782:E782" si="122">SUM(D778:D781)</f>
        <v>15</v>
      </c>
      <c r="E782" s="67">
        <f t="shared" si="122"/>
        <v>15</v>
      </c>
      <c r="F782" s="19"/>
      <c r="G782" s="10" t="s">
        <v>38</v>
      </c>
      <c r="H782" s="24"/>
      <c r="I782" s="16"/>
    </row>
    <row r="783" spans="1:12" ht="15" customHeight="1" thickBot="1" x14ac:dyDescent="0.4">
      <c r="A783" s="330" t="s">
        <v>42</v>
      </c>
      <c r="B783" s="323" t="s">
        <v>259</v>
      </c>
      <c r="C783" s="105">
        <v>14</v>
      </c>
      <c r="D783" s="105">
        <v>33</v>
      </c>
      <c r="E783" s="105">
        <v>35</v>
      </c>
      <c r="F783" s="53"/>
      <c r="G783" s="96" t="s">
        <v>502</v>
      </c>
      <c r="H783" s="97">
        <v>288724610</v>
      </c>
      <c r="I783" s="146" t="s">
        <v>254</v>
      </c>
      <c r="J783" s="129"/>
      <c r="K783" s="129"/>
      <c r="L783" s="129"/>
    </row>
    <row r="784" spans="1:12" ht="15" thickBot="1" x14ac:dyDescent="0.4">
      <c r="A784" s="328"/>
      <c r="B784" s="324"/>
      <c r="C784" s="105">
        <v>16.100000000000001</v>
      </c>
      <c r="D784" s="105"/>
      <c r="E784" s="105"/>
      <c r="F784" s="98"/>
      <c r="G784" s="96" t="s">
        <v>255</v>
      </c>
      <c r="H784" s="99"/>
      <c r="I784" s="146"/>
      <c r="J784" s="129"/>
      <c r="K784" s="129"/>
      <c r="L784" s="129"/>
    </row>
    <row r="785" spans="1:12" ht="15" customHeight="1" thickBot="1" x14ac:dyDescent="0.4">
      <c r="A785" s="328"/>
      <c r="B785" s="324"/>
      <c r="C785" s="105"/>
      <c r="D785" s="105"/>
      <c r="E785" s="105"/>
      <c r="F785" s="98"/>
      <c r="G785" s="96" t="s">
        <v>36</v>
      </c>
      <c r="H785" s="99"/>
      <c r="I785" s="146"/>
      <c r="J785" s="129"/>
      <c r="K785" s="129"/>
      <c r="L785" s="129"/>
    </row>
    <row r="786" spans="1:12" ht="15" thickBot="1" x14ac:dyDescent="0.4">
      <c r="A786" s="328"/>
      <c r="B786" s="324"/>
      <c r="C786" s="105"/>
      <c r="D786" s="105"/>
      <c r="E786" s="105"/>
      <c r="F786" s="98"/>
      <c r="G786" s="96" t="s">
        <v>35</v>
      </c>
      <c r="H786" s="99"/>
      <c r="I786" s="146"/>
      <c r="J786" s="129"/>
      <c r="K786" s="129"/>
      <c r="L786" s="129"/>
    </row>
    <row r="787" spans="1:12" ht="15" thickBot="1" x14ac:dyDescent="0.4">
      <c r="A787" s="329"/>
      <c r="B787" s="325"/>
      <c r="C787" s="94">
        <f>SUM(C783:C786)</f>
        <v>30.1</v>
      </c>
      <c r="D787" s="94">
        <f t="shared" ref="D787:E787" si="123">SUM(D783:D786)</f>
        <v>33</v>
      </c>
      <c r="E787" s="94">
        <f t="shared" si="123"/>
        <v>35</v>
      </c>
      <c r="F787" s="98"/>
      <c r="G787" s="95" t="s">
        <v>38</v>
      </c>
      <c r="H787" s="99"/>
      <c r="I787" s="146"/>
      <c r="J787" s="129"/>
      <c r="K787" s="129"/>
      <c r="L787" s="129"/>
    </row>
    <row r="788" spans="1:12" ht="39.65" customHeight="1" thickBot="1" x14ac:dyDescent="0.4">
      <c r="A788" s="27" t="s">
        <v>30</v>
      </c>
      <c r="B788" s="28" t="s">
        <v>176</v>
      </c>
      <c r="C788" s="88"/>
      <c r="D788" s="88"/>
      <c r="E788" s="88"/>
      <c r="F788" s="89" t="s">
        <v>175</v>
      </c>
      <c r="G788" s="87"/>
      <c r="H788" s="88"/>
      <c r="I788" s="88"/>
      <c r="J788" s="129"/>
      <c r="K788" s="129"/>
      <c r="L788" s="129"/>
    </row>
    <row r="789" spans="1:12" ht="34.25" customHeight="1" thickBot="1" x14ac:dyDescent="0.4">
      <c r="A789" s="31" t="s">
        <v>51</v>
      </c>
      <c r="B789" s="32" t="s">
        <v>232</v>
      </c>
      <c r="C789" s="92"/>
      <c r="D789" s="92"/>
      <c r="E789" s="92"/>
      <c r="F789" s="93" t="s">
        <v>186</v>
      </c>
      <c r="G789" s="91"/>
      <c r="H789" s="92"/>
      <c r="I789" s="92"/>
      <c r="J789" s="129"/>
      <c r="K789" s="129"/>
      <c r="L789" s="129"/>
    </row>
    <row r="790" spans="1:12" ht="15" customHeight="1" thickBot="1" x14ac:dyDescent="0.4">
      <c r="A790" s="330" t="s">
        <v>54</v>
      </c>
      <c r="B790" s="323" t="s">
        <v>260</v>
      </c>
      <c r="C790" s="96">
        <v>50.5</v>
      </c>
      <c r="D790" s="105">
        <v>62</v>
      </c>
      <c r="E790" s="105">
        <v>65</v>
      </c>
      <c r="F790" s="53"/>
      <c r="G790" s="96" t="s">
        <v>502</v>
      </c>
      <c r="H790" s="97">
        <v>288724610</v>
      </c>
      <c r="I790" s="146" t="s">
        <v>254</v>
      </c>
      <c r="J790" s="129"/>
      <c r="K790" s="129"/>
      <c r="L790" s="129"/>
    </row>
    <row r="791" spans="1:12" ht="15" customHeight="1" thickBot="1" x14ac:dyDescent="0.4">
      <c r="A791" s="328"/>
      <c r="B791" s="324"/>
      <c r="C791" s="96">
        <v>79.900000000000006</v>
      </c>
      <c r="D791" s="105"/>
      <c r="E791" s="105"/>
      <c r="F791" s="53"/>
      <c r="G791" s="96" t="s">
        <v>255</v>
      </c>
      <c r="H791" s="99"/>
      <c r="I791" s="146"/>
      <c r="J791" s="129"/>
      <c r="K791" s="129"/>
      <c r="L791" s="129"/>
    </row>
    <row r="792" spans="1:12" ht="15" thickBot="1" x14ac:dyDescent="0.4">
      <c r="A792" s="328"/>
      <c r="B792" s="324"/>
      <c r="C792" s="96"/>
      <c r="D792" s="105"/>
      <c r="E792" s="105"/>
      <c r="F792" s="53"/>
      <c r="G792" s="96" t="s">
        <v>36</v>
      </c>
      <c r="H792" s="99"/>
      <c r="I792" s="146"/>
      <c r="J792" s="129"/>
      <c r="K792" s="129"/>
      <c r="L792" s="129"/>
    </row>
    <row r="793" spans="1:12" ht="15" thickBot="1" x14ac:dyDescent="0.4">
      <c r="A793" s="328"/>
      <c r="B793" s="324"/>
      <c r="C793" s="96"/>
      <c r="D793" s="105"/>
      <c r="E793" s="105"/>
      <c r="F793" s="53"/>
      <c r="G793" s="96" t="s">
        <v>35</v>
      </c>
      <c r="H793" s="99"/>
      <c r="I793" s="146"/>
      <c r="J793" s="129"/>
      <c r="K793" s="129"/>
      <c r="L793" s="129"/>
    </row>
    <row r="794" spans="1:12" ht="15" thickBot="1" x14ac:dyDescent="0.4">
      <c r="A794" s="329"/>
      <c r="B794" s="325"/>
      <c r="C794" s="95">
        <f>SUM(C790:C793)</f>
        <v>130.4</v>
      </c>
      <c r="D794" s="94">
        <f t="shared" ref="D794:E794" si="124">SUM(D790:D793)</f>
        <v>62</v>
      </c>
      <c r="E794" s="94">
        <f t="shared" si="124"/>
        <v>65</v>
      </c>
      <c r="F794" s="98"/>
      <c r="G794" s="95" t="s">
        <v>38</v>
      </c>
      <c r="H794" s="99"/>
      <c r="I794" s="146"/>
      <c r="J794" s="129"/>
      <c r="K794" s="129"/>
      <c r="L794" s="129"/>
    </row>
    <row r="795" spans="1:12" ht="15" customHeight="1" thickBot="1" x14ac:dyDescent="0.4">
      <c r="A795" s="330" t="s">
        <v>55</v>
      </c>
      <c r="B795" s="323" t="s">
        <v>261</v>
      </c>
      <c r="C795" s="105">
        <v>50</v>
      </c>
      <c r="D795" s="105">
        <v>50</v>
      </c>
      <c r="E795" s="105">
        <v>50</v>
      </c>
      <c r="F795" s="53"/>
      <c r="G795" s="96" t="s">
        <v>502</v>
      </c>
      <c r="H795" s="97">
        <v>288724610</v>
      </c>
      <c r="I795" s="146" t="s">
        <v>254</v>
      </c>
      <c r="J795" s="160">
        <f>C773+C778+C783+C790+C795</f>
        <v>252</v>
      </c>
      <c r="K795" s="160">
        <f t="shared" ref="K795:L798" si="125">D773+D778+D783+D790+D795</f>
        <v>299</v>
      </c>
      <c r="L795" s="160">
        <f t="shared" si="125"/>
        <v>311</v>
      </c>
    </row>
    <row r="796" spans="1:12" ht="15" thickBot="1" x14ac:dyDescent="0.4">
      <c r="A796" s="328"/>
      <c r="B796" s="324"/>
      <c r="C796" s="105"/>
      <c r="D796" s="105"/>
      <c r="E796" s="105"/>
      <c r="F796" s="53"/>
      <c r="G796" s="96" t="s">
        <v>255</v>
      </c>
      <c r="H796" s="99"/>
      <c r="I796" s="146"/>
      <c r="J796" s="160">
        <f t="shared" ref="J796:J798" si="126">C774+C779+C784+C791+C796</f>
        <v>120.2</v>
      </c>
      <c r="K796" s="160">
        <f t="shared" si="125"/>
        <v>0</v>
      </c>
      <c r="L796" s="160">
        <f t="shared" si="125"/>
        <v>0</v>
      </c>
    </row>
    <row r="797" spans="1:12" ht="15" customHeight="1" thickBot="1" x14ac:dyDescent="0.4">
      <c r="A797" s="328"/>
      <c r="B797" s="324"/>
      <c r="C797" s="105"/>
      <c r="D797" s="105"/>
      <c r="E797" s="105"/>
      <c r="F797" s="53"/>
      <c r="G797" s="96" t="s">
        <v>36</v>
      </c>
      <c r="H797" s="99"/>
      <c r="I797" s="146"/>
      <c r="J797" s="160">
        <f t="shared" si="126"/>
        <v>0</v>
      </c>
      <c r="K797" s="160">
        <f t="shared" si="125"/>
        <v>0</v>
      </c>
      <c r="L797" s="160">
        <f t="shared" si="125"/>
        <v>0</v>
      </c>
    </row>
    <row r="798" spans="1:12" ht="15" thickBot="1" x14ac:dyDescent="0.4">
      <c r="A798" s="328"/>
      <c r="B798" s="324"/>
      <c r="C798" s="105"/>
      <c r="D798" s="105"/>
      <c r="E798" s="105"/>
      <c r="F798" s="98"/>
      <c r="G798" s="96" t="s">
        <v>35</v>
      </c>
      <c r="H798" s="99"/>
      <c r="I798" s="146"/>
      <c r="J798" s="160">
        <f t="shared" si="126"/>
        <v>0</v>
      </c>
      <c r="K798" s="160">
        <f t="shared" si="125"/>
        <v>0</v>
      </c>
      <c r="L798" s="160">
        <f t="shared" si="125"/>
        <v>0</v>
      </c>
    </row>
    <row r="799" spans="1:12" ht="15" thickBot="1" x14ac:dyDescent="0.4">
      <c r="A799" s="329"/>
      <c r="B799" s="325"/>
      <c r="C799" s="94">
        <f>SUM(C795:C798)</f>
        <v>50</v>
      </c>
      <c r="D799" s="94">
        <f t="shared" ref="D799:E799" si="127">SUM(D795:D798)</f>
        <v>50</v>
      </c>
      <c r="E799" s="94">
        <f t="shared" si="127"/>
        <v>50</v>
      </c>
      <c r="F799" s="98"/>
      <c r="G799" s="95" t="s">
        <v>38</v>
      </c>
      <c r="H799" s="99"/>
      <c r="I799" s="146"/>
      <c r="J799" s="178">
        <f>SUM(J795:J798)</f>
        <v>372.2</v>
      </c>
      <c r="K799" s="178">
        <f t="shared" ref="K799:L799" si="128">SUM(K795:K798)</f>
        <v>299</v>
      </c>
      <c r="L799" s="178">
        <f t="shared" si="128"/>
        <v>311</v>
      </c>
    </row>
    <row r="800" spans="1:12" ht="15" thickBot="1" x14ac:dyDescent="0.4">
      <c r="A800" s="17"/>
      <c r="B800" s="21" t="s">
        <v>123</v>
      </c>
      <c r="C800" s="108"/>
      <c r="D800" s="108"/>
      <c r="E800" s="108"/>
      <c r="F800" s="108"/>
      <c r="G800" s="95"/>
      <c r="H800" s="97"/>
      <c r="I800" s="97"/>
      <c r="J800" s="129"/>
      <c r="K800" s="129"/>
      <c r="L800" s="129"/>
    </row>
    <row r="801" spans="1:9" ht="15" thickBot="1" x14ac:dyDescent="0.4">
      <c r="A801" s="35"/>
      <c r="B801" s="36" t="s">
        <v>84</v>
      </c>
      <c r="C801" s="69">
        <f>C802-C775-C774-C779-C780-C784-C785-C791-C792-C796-C797</f>
        <v>251.99999999999997</v>
      </c>
      <c r="D801" s="69">
        <f t="shared" ref="D801:E801" si="129">D802-D775-D774-D779-D780-D784-D785-D791-D792-D796-D797</f>
        <v>299</v>
      </c>
      <c r="E801" s="69">
        <f t="shared" si="129"/>
        <v>311</v>
      </c>
      <c r="F801" s="37"/>
      <c r="G801" s="36"/>
      <c r="H801" s="38"/>
      <c r="I801" s="39"/>
    </row>
    <row r="802" spans="1:9" ht="15" thickBot="1" x14ac:dyDescent="0.4">
      <c r="A802" s="40"/>
      <c r="B802" s="41" t="s">
        <v>498</v>
      </c>
      <c r="C802" s="85">
        <f>C799+C794+C787+C782+C777</f>
        <v>372.2</v>
      </c>
      <c r="D802" s="85">
        <f>D799+D794+D787+D782+D777</f>
        <v>299</v>
      </c>
      <c r="E802" s="85">
        <f>E799+E794+E787+E782+E777</f>
        <v>311</v>
      </c>
      <c r="F802" s="42"/>
      <c r="G802" s="43"/>
      <c r="H802" s="44"/>
      <c r="I802" s="45"/>
    </row>
    <row r="803" spans="1:9" x14ac:dyDescent="0.35">
      <c r="A803" s="152"/>
      <c r="B803" s="153"/>
      <c r="C803" s="154"/>
      <c r="D803" s="154"/>
      <c r="E803" s="154"/>
      <c r="F803" s="155"/>
      <c r="G803" s="156"/>
      <c r="H803" s="157"/>
      <c r="I803" s="158"/>
    </row>
    <row r="806" spans="1:9" ht="15" thickBot="1" x14ac:dyDescent="0.4">
      <c r="A806" s="46" t="s">
        <v>265</v>
      </c>
      <c r="B806" s="46"/>
      <c r="C806" s="46"/>
      <c r="D806" s="46"/>
      <c r="E806" s="47"/>
      <c r="F806" s="48"/>
      <c r="G806" s="48"/>
      <c r="H806" s="48"/>
    </row>
    <row r="807" spans="1:9" ht="58" thickBot="1" x14ac:dyDescent="0.4">
      <c r="A807" s="49" t="s">
        <v>5</v>
      </c>
      <c r="B807" s="50" t="s">
        <v>230</v>
      </c>
      <c r="C807" s="50" t="s">
        <v>24</v>
      </c>
      <c r="D807" s="50" t="s">
        <v>25</v>
      </c>
      <c r="E807" s="50" t="s">
        <v>26</v>
      </c>
      <c r="F807" s="50" t="s">
        <v>6</v>
      </c>
      <c r="G807" s="50" t="s">
        <v>32</v>
      </c>
      <c r="H807" s="50" t="s">
        <v>27</v>
      </c>
      <c r="I807" s="50" t="s">
        <v>50</v>
      </c>
    </row>
    <row r="808" spans="1:9" ht="15" thickBot="1" x14ac:dyDescent="0.4">
      <c r="A808" s="51">
        <v>1</v>
      </c>
      <c r="B808" s="52">
        <v>2</v>
      </c>
      <c r="C808" s="52">
        <v>3</v>
      </c>
      <c r="D808" s="52">
        <v>4</v>
      </c>
      <c r="E808" s="52">
        <v>5</v>
      </c>
      <c r="F808" s="52">
        <v>6</v>
      </c>
      <c r="G808" s="52">
        <v>7</v>
      </c>
      <c r="H808" s="52">
        <v>8</v>
      </c>
      <c r="I808" s="52">
        <v>9</v>
      </c>
    </row>
    <row r="809" spans="1:9" ht="15" thickBot="1" x14ac:dyDescent="0.4">
      <c r="A809" s="27" t="s">
        <v>30</v>
      </c>
      <c r="B809" s="28" t="s">
        <v>263</v>
      </c>
      <c r="C809" s="29"/>
      <c r="D809" s="29"/>
      <c r="E809" s="29"/>
      <c r="F809" s="30" t="s">
        <v>264</v>
      </c>
      <c r="G809" s="28"/>
      <c r="H809" s="29"/>
      <c r="I809" s="29"/>
    </row>
    <row r="810" spans="1:9" ht="39.5" thickBot="1" x14ac:dyDescent="0.4">
      <c r="A810" s="31" t="s">
        <v>29</v>
      </c>
      <c r="B810" s="32" t="s">
        <v>267</v>
      </c>
      <c r="C810" s="33"/>
      <c r="D810" s="33"/>
      <c r="E810" s="33"/>
      <c r="F810" s="34" t="s">
        <v>266</v>
      </c>
      <c r="G810" s="32"/>
      <c r="H810" s="33"/>
      <c r="I810" s="33"/>
    </row>
    <row r="811" spans="1:9" ht="15" customHeight="1" thickBot="1" x14ac:dyDescent="0.4">
      <c r="A811" s="330" t="s">
        <v>98</v>
      </c>
      <c r="B811" s="323" t="s">
        <v>627</v>
      </c>
      <c r="C811" s="244">
        <v>0</v>
      </c>
      <c r="D811" s="66">
        <v>2</v>
      </c>
      <c r="E811" s="66">
        <v>3</v>
      </c>
      <c r="F811" s="20"/>
      <c r="G811" s="18" t="s">
        <v>33</v>
      </c>
      <c r="H811" s="23">
        <v>288724610</v>
      </c>
      <c r="I811" s="16" t="s">
        <v>257</v>
      </c>
    </row>
    <row r="812" spans="1:9" ht="15" thickBot="1" x14ac:dyDescent="0.4">
      <c r="A812" s="328"/>
      <c r="B812" s="324"/>
      <c r="C812" s="66"/>
      <c r="D812" s="66"/>
      <c r="E812" s="66"/>
      <c r="F812" s="20"/>
      <c r="G812" s="18" t="s">
        <v>36</v>
      </c>
      <c r="H812" s="24"/>
      <c r="I812" s="16"/>
    </row>
    <row r="813" spans="1:9" ht="15" customHeight="1" thickBot="1" x14ac:dyDescent="0.4">
      <c r="A813" s="329"/>
      <c r="B813" s="325"/>
      <c r="C813" s="67">
        <f>C811+C812</f>
        <v>0</v>
      </c>
      <c r="D813" s="67">
        <f t="shared" ref="D813:E813" si="130">D811+D812</f>
        <v>2</v>
      </c>
      <c r="E813" s="67">
        <f t="shared" si="130"/>
        <v>3</v>
      </c>
      <c r="F813" s="19"/>
      <c r="G813" s="10" t="s">
        <v>38</v>
      </c>
      <c r="H813" s="24"/>
      <c r="I813" s="16"/>
    </row>
    <row r="814" spans="1:9" ht="15" thickBot="1" x14ac:dyDescent="0.4">
      <c r="A814" s="27" t="s">
        <v>30</v>
      </c>
      <c r="B814" s="28" t="s">
        <v>263</v>
      </c>
      <c r="C814" s="29"/>
      <c r="D814" s="29"/>
      <c r="E814" s="29"/>
      <c r="F814" s="30" t="s">
        <v>264</v>
      </c>
      <c r="G814" s="28"/>
      <c r="H814" s="29"/>
      <c r="I814" s="29"/>
    </row>
    <row r="815" spans="1:9" ht="39.5" thickBot="1" x14ac:dyDescent="0.4">
      <c r="A815" s="31" t="s">
        <v>51</v>
      </c>
      <c r="B815" s="32" t="s">
        <v>269</v>
      </c>
      <c r="C815" s="33"/>
      <c r="D815" s="33"/>
      <c r="E815" s="33"/>
      <c r="F815" s="34" t="s">
        <v>268</v>
      </c>
      <c r="G815" s="32"/>
      <c r="H815" s="33"/>
      <c r="I815" s="33"/>
    </row>
    <row r="816" spans="1:9" ht="15" customHeight="1" thickBot="1" x14ac:dyDescent="0.4">
      <c r="A816" s="330" t="s">
        <v>54</v>
      </c>
      <c r="B816" s="323" t="s">
        <v>270</v>
      </c>
      <c r="C816" s="66">
        <v>10</v>
      </c>
      <c r="D816" s="66">
        <v>11</v>
      </c>
      <c r="E816" s="66">
        <v>12</v>
      </c>
      <c r="F816" s="20"/>
      <c r="G816" s="18" t="s">
        <v>33</v>
      </c>
      <c r="H816" s="23">
        <v>288724610</v>
      </c>
      <c r="I816" s="16" t="s">
        <v>257</v>
      </c>
    </row>
    <row r="817" spans="1:9" ht="15" thickBot="1" x14ac:dyDescent="0.4">
      <c r="A817" s="328"/>
      <c r="B817" s="324"/>
      <c r="C817" s="66"/>
      <c r="D817" s="66"/>
      <c r="E817" s="66"/>
      <c r="F817" s="20"/>
      <c r="G817" s="18" t="s">
        <v>36</v>
      </c>
      <c r="H817" s="24"/>
      <c r="I817" s="16"/>
    </row>
    <row r="818" spans="1:9" ht="15" thickBot="1" x14ac:dyDescent="0.4">
      <c r="A818" s="329"/>
      <c r="B818" s="325"/>
      <c r="C818" s="67">
        <f>C816+C817</f>
        <v>10</v>
      </c>
      <c r="D818" s="67">
        <f t="shared" ref="D818" si="131">D816+D817</f>
        <v>11</v>
      </c>
      <c r="E818" s="67">
        <f t="shared" ref="E818" si="132">E816+E817</f>
        <v>12</v>
      </c>
      <c r="F818" s="19"/>
      <c r="G818" s="10" t="s">
        <v>38</v>
      </c>
      <c r="H818" s="24"/>
      <c r="I818" s="16"/>
    </row>
    <row r="819" spans="1:9" ht="15" customHeight="1" thickBot="1" x14ac:dyDescent="0.4">
      <c r="A819" s="27" t="s">
        <v>30</v>
      </c>
      <c r="B819" s="28" t="s">
        <v>263</v>
      </c>
      <c r="C819" s="29"/>
      <c r="D819" s="29"/>
      <c r="E819" s="29"/>
      <c r="F819" s="30" t="s">
        <v>264</v>
      </c>
      <c r="G819" s="28"/>
      <c r="H819" s="29"/>
      <c r="I819" s="29"/>
    </row>
    <row r="820" spans="1:9" ht="15" thickBot="1" x14ac:dyDescent="0.4">
      <c r="A820" s="31" t="s">
        <v>271</v>
      </c>
      <c r="B820" s="32" t="s">
        <v>274</v>
      </c>
      <c r="C820" s="33"/>
      <c r="D820" s="33"/>
      <c r="E820" s="33"/>
      <c r="F820" s="34" t="s">
        <v>273</v>
      </c>
      <c r="G820" s="32"/>
      <c r="H820" s="33"/>
      <c r="I820" s="33"/>
    </row>
    <row r="821" spans="1:9" ht="15" customHeight="1" thickBot="1" x14ac:dyDescent="0.4">
      <c r="A821" s="330" t="s">
        <v>272</v>
      </c>
      <c r="B821" s="323" t="s">
        <v>275</v>
      </c>
      <c r="C821" s="66">
        <v>5</v>
      </c>
      <c r="D821" s="66">
        <v>6</v>
      </c>
      <c r="E821" s="66">
        <v>7</v>
      </c>
      <c r="F821" s="20"/>
      <c r="G821" s="18" t="s">
        <v>33</v>
      </c>
      <c r="H821" s="23">
        <v>288724610</v>
      </c>
      <c r="I821" s="16" t="s">
        <v>257</v>
      </c>
    </row>
    <row r="822" spans="1:9" ht="15" thickBot="1" x14ac:dyDescent="0.4">
      <c r="A822" s="328"/>
      <c r="B822" s="324"/>
      <c r="C822" s="66"/>
      <c r="D822" s="66"/>
      <c r="E822" s="66"/>
      <c r="F822" s="20"/>
      <c r="G822" s="18" t="s">
        <v>36</v>
      </c>
      <c r="H822" s="24"/>
      <c r="I822" s="16"/>
    </row>
    <row r="823" spans="1:9" ht="15" thickBot="1" x14ac:dyDescent="0.4">
      <c r="A823" s="329"/>
      <c r="B823" s="325"/>
      <c r="C823" s="67">
        <f>C821+C822</f>
        <v>5</v>
      </c>
      <c r="D823" s="67">
        <f>D821+D822</f>
        <v>6</v>
      </c>
      <c r="E823" s="67">
        <f>E821+E822</f>
        <v>7</v>
      </c>
      <c r="F823" s="19"/>
      <c r="G823" s="10" t="s">
        <v>38</v>
      </c>
      <c r="H823" s="24"/>
      <c r="I823" s="16"/>
    </row>
    <row r="824" spans="1:9" ht="15" thickBot="1" x14ac:dyDescent="0.4">
      <c r="A824" s="17"/>
      <c r="B824" s="21" t="s">
        <v>105</v>
      </c>
      <c r="C824" s="9"/>
      <c r="D824" s="9"/>
      <c r="E824" s="9"/>
      <c r="F824" s="9"/>
      <c r="G824" s="10"/>
      <c r="H824" s="23"/>
      <c r="I824" s="23"/>
    </row>
    <row r="825" spans="1:9" ht="15" customHeight="1" thickBot="1" x14ac:dyDescent="0.4">
      <c r="A825" s="27" t="s">
        <v>106</v>
      </c>
      <c r="B825" s="28" t="s">
        <v>276</v>
      </c>
      <c r="C825" s="29"/>
      <c r="D825" s="29"/>
      <c r="E825" s="29"/>
      <c r="F825" s="30" t="s">
        <v>215</v>
      </c>
      <c r="G825" s="28"/>
      <c r="H825" s="29"/>
      <c r="I825" s="29"/>
    </row>
    <row r="826" spans="1:9" ht="15" thickBot="1" x14ac:dyDescent="0.4">
      <c r="A826" s="31" t="s">
        <v>107</v>
      </c>
      <c r="B826" s="32" t="s">
        <v>278</v>
      </c>
      <c r="C826" s="33"/>
      <c r="D826" s="33"/>
      <c r="E826" s="33"/>
      <c r="F826" s="34" t="s">
        <v>277</v>
      </c>
      <c r="G826" s="32"/>
      <c r="H826" s="33"/>
      <c r="I826" s="33"/>
    </row>
    <row r="827" spans="1:9" ht="15" customHeight="1" thickBot="1" x14ac:dyDescent="0.4">
      <c r="A827" s="330" t="s">
        <v>110</v>
      </c>
      <c r="B827" s="323" t="s">
        <v>279</v>
      </c>
      <c r="C827" s="243">
        <v>8.1999999999999993</v>
      </c>
      <c r="D827" s="66">
        <v>11</v>
      </c>
      <c r="E827" s="66">
        <v>12</v>
      </c>
      <c r="F827" s="20"/>
      <c r="G827" s="18" t="s">
        <v>33</v>
      </c>
      <c r="H827" s="23">
        <v>288724610</v>
      </c>
      <c r="I827" s="16" t="s">
        <v>257</v>
      </c>
    </row>
    <row r="828" spans="1:9" ht="15" thickBot="1" x14ac:dyDescent="0.4">
      <c r="A828" s="328"/>
      <c r="B828" s="324"/>
      <c r="C828" s="66"/>
      <c r="D828" s="66"/>
      <c r="E828" s="66"/>
      <c r="F828" s="20"/>
      <c r="G828" s="18" t="s">
        <v>36</v>
      </c>
      <c r="H828" s="24"/>
      <c r="I828" s="16"/>
    </row>
    <row r="829" spans="1:9" ht="15" thickBot="1" x14ac:dyDescent="0.4">
      <c r="A829" s="329"/>
      <c r="B829" s="325"/>
      <c r="C829" s="67">
        <f>C827+C828</f>
        <v>8.1999999999999993</v>
      </c>
      <c r="D829" s="67">
        <f>D827+D828</f>
        <v>11</v>
      </c>
      <c r="E829" s="67">
        <f>E827+E828</f>
        <v>12</v>
      </c>
      <c r="F829" s="19"/>
      <c r="G829" s="10" t="s">
        <v>38</v>
      </c>
      <c r="H829" s="24"/>
      <c r="I829" s="16"/>
    </row>
    <row r="830" spans="1:9" ht="15" customHeight="1" thickBot="1" x14ac:dyDescent="0.4">
      <c r="A830" s="330" t="s">
        <v>120</v>
      </c>
      <c r="B830" s="323" t="s">
        <v>280</v>
      </c>
      <c r="C830" s="66"/>
      <c r="D830" s="66">
        <v>15</v>
      </c>
      <c r="E830" s="66">
        <v>20</v>
      </c>
      <c r="F830" s="20"/>
      <c r="G830" s="18" t="s">
        <v>33</v>
      </c>
      <c r="H830" s="23">
        <v>288724610</v>
      </c>
      <c r="I830" s="16" t="s">
        <v>257</v>
      </c>
    </row>
    <row r="831" spans="1:9" ht="15" customHeight="1" thickBot="1" x14ac:dyDescent="0.4">
      <c r="A831" s="328"/>
      <c r="B831" s="324"/>
      <c r="C831" s="66"/>
      <c r="D831" s="66"/>
      <c r="E831" s="66"/>
      <c r="F831" s="20"/>
      <c r="G831" s="18" t="s">
        <v>36</v>
      </c>
      <c r="H831" s="24"/>
      <c r="I831" s="16"/>
    </row>
    <row r="832" spans="1:9" ht="15" thickBot="1" x14ac:dyDescent="0.4">
      <c r="A832" s="329"/>
      <c r="B832" s="325"/>
      <c r="C832" s="67">
        <f>C830+C831</f>
        <v>0</v>
      </c>
      <c r="D832" s="67">
        <f>D830+D831</f>
        <v>15</v>
      </c>
      <c r="E832" s="67">
        <f>E830+E831</f>
        <v>20</v>
      </c>
      <c r="F832" s="19"/>
      <c r="G832" s="10" t="s">
        <v>38</v>
      </c>
      <c r="H832" s="24"/>
      <c r="I832" s="16"/>
    </row>
    <row r="833" spans="1:9" ht="15" thickBot="1" x14ac:dyDescent="0.4">
      <c r="A833" s="27" t="s">
        <v>106</v>
      </c>
      <c r="B833" s="28" t="s">
        <v>276</v>
      </c>
      <c r="C833" s="29"/>
      <c r="D833" s="29"/>
      <c r="E833" s="29"/>
      <c r="F833" s="30" t="s">
        <v>215</v>
      </c>
      <c r="G833" s="28"/>
      <c r="H833" s="29"/>
      <c r="I833" s="29"/>
    </row>
    <row r="834" spans="1:9" ht="26.5" thickBot="1" x14ac:dyDescent="0.4">
      <c r="A834" s="31" t="s">
        <v>244</v>
      </c>
      <c r="B834" s="32" t="s">
        <v>281</v>
      </c>
      <c r="C834" s="33"/>
      <c r="D834" s="33"/>
      <c r="E834" s="33"/>
      <c r="F834" s="34" t="s">
        <v>217</v>
      </c>
      <c r="G834" s="32"/>
      <c r="H834" s="33"/>
      <c r="I834" s="33"/>
    </row>
    <row r="835" spans="1:9" ht="15" customHeight="1" thickBot="1" x14ac:dyDescent="0.4">
      <c r="A835" s="330" t="s">
        <v>247</v>
      </c>
      <c r="B835" s="323" t="s">
        <v>220</v>
      </c>
      <c r="C835" s="18"/>
      <c r="D835" s="66">
        <v>10</v>
      </c>
      <c r="E835" s="66"/>
      <c r="F835" s="20"/>
      <c r="G835" s="18" t="s">
        <v>33</v>
      </c>
      <c r="H835" s="23">
        <v>288724610</v>
      </c>
      <c r="I835" s="16" t="s">
        <v>257</v>
      </c>
    </row>
    <row r="836" spans="1:9" ht="15" thickBot="1" x14ac:dyDescent="0.4">
      <c r="A836" s="328"/>
      <c r="B836" s="324"/>
      <c r="C836" s="18"/>
      <c r="D836" s="66"/>
      <c r="E836" s="66"/>
      <c r="F836" s="20"/>
      <c r="G836" s="18" t="s">
        <v>36</v>
      </c>
      <c r="H836" s="24"/>
      <c r="I836" s="16"/>
    </row>
    <row r="837" spans="1:9" ht="15" customHeight="1" thickBot="1" x14ac:dyDescent="0.4">
      <c r="A837" s="329"/>
      <c r="B837" s="325"/>
      <c r="C837" s="10">
        <f>C835+C836</f>
        <v>0</v>
      </c>
      <c r="D837" s="67">
        <f>D835+D836</f>
        <v>10</v>
      </c>
      <c r="E837" s="67">
        <f>E835+E836</f>
        <v>0</v>
      </c>
      <c r="F837" s="19"/>
      <c r="G837" s="10" t="s">
        <v>38</v>
      </c>
      <c r="H837" s="24"/>
      <c r="I837" s="16"/>
    </row>
    <row r="838" spans="1:9" ht="15" customHeight="1" thickBot="1" x14ac:dyDescent="0.4">
      <c r="A838" s="330" t="s">
        <v>249</v>
      </c>
      <c r="B838" s="323" t="s">
        <v>282</v>
      </c>
      <c r="C838" s="66">
        <v>190</v>
      </c>
      <c r="D838" s="66">
        <v>200</v>
      </c>
      <c r="E838" s="66">
        <v>210</v>
      </c>
      <c r="F838" s="20"/>
      <c r="G838" s="18" t="s">
        <v>33</v>
      </c>
      <c r="H838" s="23">
        <v>288724610</v>
      </c>
      <c r="I838" s="16" t="s">
        <v>257</v>
      </c>
    </row>
    <row r="839" spans="1:9" ht="15" thickBot="1" x14ac:dyDescent="0.4">
      <c r="A839" s="328"/>
      <c r="B839" s="324"/>
      <c r="C839" s="66"/>
      <c r="D839" s="66"/>
      <c r="E839" s="66"/>
      <c r="F839" s="20"/>
      <c r="G839" s="18" t="s">
        <v>36</v>
      </c>
      <c r="H839" s="24"/>
      <c r="I839" s="16"/>
    </row>
    <row r="840" spans="1:9" ht="15" thickBot="1" x14ac:dyDescent="0.4">
      <c r="A840" s="329"/>
      <c r="B840" s="325"/>
      <c r="C840" s="67">
        <f>C838+C839</f>
        <v>190</v>
      </c>
      <c r="D840" s="67">
        <f>D838+D839</f>
        <v>200</v>
      </c>
      <c r="E840" s="67">
        <f>E838+E839</f>
        <v>210</v>
      </c>
      <c r="F840" s="19"/>
      <c r="G840" s="10" t="s">
        <v>38</v>
      </c>
      <c r="H840" s="24"/>
      <c r="I840" s="16"/>
    </row>
    <row r="841" spans="1:9" ht="15" customHeight="1" thickBot="1" x14ac:dyDescent="0.4">
      <c r="A841" s="330" t="s">
        <v>250</v>
      </c>
      <c r="B841" s="323" t="s">
        <v>283</v>
      </c>
      <c r="C841" s="18"/>
      <c r="D841" s="66">
        <v>10</v>
      </c>
      <c r="E841" s="66"/>
      <c r="F841" s="20"/>
      <c r="G841" s="18" t="s">
        <v>33</v>
      </c>
      <c r="H841" s="23">
        <v>288724610</v>
      </c>
      <c r="I841" s="16" t="s">
        <v>257</v>
      </c>
    </row>
    <row r="842" spans="1:9" ht="15" thickBot="1" x14ac:dyDescent="0.4">
      <c r="A842" s="328"/>
      <c r="B842" s="324"/>
      <c r="C842" s="18"/>
      <c r="D842" s="66"/>
      <c r="E842" s="66"/>
      <c r="F842" s="20"/>
      <c r="G842" s="18" t="s">
        <v>36</v>
      </c>
      <c r="H842" s="24"/>
      <c r="I842" s="16"/>
    </row>
    <row r="843" spans="1:9" ht="15" customHeight="1" thickBot="1" x14ac:dyDescent="0.4">
      <c r="A843" s="329"/>
      <c r="B843" s="325"/>
      <c r="C843" s="10">
        <f>C841+C842</f>
        <v>0</v>
      </c>
      <c r="D843" s="67">
        <f>D841+D842</f>
        <v>10</v>
      </c>
      <c r="E843" s="67">
        <f>E841+E842</f>
        <v>0</v>
      </c>
      <c r="F843" s="19"/>
      <c r="G843" s="10" t="s">
        <v>38</v>
      </c>
      <c r="H843" s="24"/>
      <c r="I843" s="16"/>
    </row>
    <row r="844" spans="1:9" ht="15" thickBot="1" x14ac:dyDescent="0.4">
      <c r="A844" s="330" t="s">
        <v>252</v>
      </c>
      <c r="B844" s="323" t="s">
        <v>284</v>
      </c>
      <c r="C844" s="244">
        <v>3150</v>
      </c>
      <c r="D844" s="105">
        <v>3250</v>
      </c>
      <c r="E844" s="105">
        <v>3250</v>
      </c>
      <c r="F844" s="20"/>
      <c r="G844" s="18" t="s">
        <v>33</v>
      </c>
      <c r="H844" s="23">
        <v>288724610</v>
      </c>
      <c r="I844" s="16" t="s">
        <v>257</v>
      </c>
    </row>
    <row r="845" spans="1:9" ht="15" thickBot="1" x14ac:dyDescent="0.4">
      <c r="A845" s="328"/>
      <c r="B845" s="324"/>
      <c r="C845" s="66"/>
      <c r="D845" s="105"/>
      <c r="E845" s="105"/>
      <c r="F845" s="20"/>
      <c r="G845" s="18" t="s">
        <v>36</v>
      </c>
      <c r="H845" s="24"/>
      <c r="I845" s="16"/>
    </row>
    <row r="846" spans="1:9" ht="15" thickBot="1" x14ac:dyDescent="0.4">
      <c r="A846" s="329"/>
      <c r="B846" s="325"/>
      <c r="C846" s="67">
        <f>C844+C845</f>
        <v>3150</v>
      </c>
      <c r="D846" s="67">
        <f>D844+D845</f>
        <v>3250</v>
      </c>
      <c r="E846" s="67">
        <f>E844+E845</f>
        <v>3250</v>
      </c>
      <c r="F846" s="19"/>
      <c r="G846" s="10" t="s">
        <v>38</v>
      </c>
      <c r="H846" s="24"/>
      <c r="I846" s="16"/>
    </row>
    <row r="847" spans="1:9" ht="28.75" customHeight="1" thickBot="1" x14ac:dyDescent="0.4">
      <c r="A847" s="27" t="s">
        <v>106</v>
      </c>
      <c r="B847" s="28" t="s">
        <v>276</v>
      </c>
      <c r="C847" s="29"/>
      <c r="D847" s="29"/>
      <c r="E847" s="29"/>
      <c r="F847" s="30" t="s">
        <v>215</v>
      </c>
      <c r="G847" s="28"/>
      <c r="H847" s="29"/>
      <c r="I847" s="29"/>
    </row>
    <row r="848" spans="1:9" ht="38.4" customHeight="1" thickBot="1" x14ac:dyDescent="0.4">
      <c r="A848" s="31" t="s">
        <v>285</v>
      </c>
      <c r="B848" s="32" t="s">
        <v>287</v>
      </c>
      <c r="C848" s="33"/>
      <c r="D848" s="33"/>
      <c r="E848" s="33"/>
      <c r="F848" s="34" t="s">
        <v>286</v>
      </c>
      <c r="G848" s="32"/>
      <c r="H848" s="33"/>
      <c r="I848" s="33"/>
    </row>
    <row r="849" spans="1:9" ht="15" customHeight="1" thickBot="1" x14ac:dyDescent="0.4">
      <c r="A849" s="330" t="s">
        <v>288</v>
      </c>
      <c r="B849" s="323" t="s">
        <v>289</v>
      </c>
      <c r="C849" s="244">
        <v>0</v>
      </c>
      <c r="D849" s="66">
        <v>3</v>
      </c>
      <c r="E849" s="66">
        <v>4</v>
      </c>
      <c r="F849" s="20"/>
      <c r="G849" s="18" t="s">
        <v>33</v>
      </c>
      <c r="H849" s="23">
        <v>288724610</v>
      </c>
      <c r="I849" s="16" t="s">
        <v>257</v>
      </c>
    </row>
    <row r="850" spans="1:9" ht="15" thickBot="1" x14ac:dyDescent="0.4">
      <c r="A850" s="328"/>
      <c r="B850" s="324"/>
      <c r="C850" s="66"/>
      <c r="D850" s="66"/>
      <c r="E850" s="66"/>
      <c r="F850" s="20"/>
      <c r="G850" s="18" t="s">
        <v>36</v>
      </c>
      <c r="H850" s="24"/>
      <c r="I850" s="16"/>
    </row>
    <row r="851" spans="1:9" ht="15" thickBot="1" x14ac:dyDescent="0.4">
      <c r="A851" s="329"/>
      <c r="B851" s="325"/>
      <c r="C851" s="67">
        <f>C849+C850</f>
        <v>0</v>
      </c>
      <c r="D851" s="67">
        <f>D849+D850</f>
        <v>3</v>
      </c>
      <c r="E851" s="67">
        <f>E849+E850</f>
        <v>4</v>
      </c>
      <c r="F851" s="19"/>
      <c r="G851" s="10" t="s">
        <v>38</v>
      </c>
      <c r="H851" s="24"/>
      <c r="I851" s="16"/>
    </row>
    <row r="852" spans="1:9" ht="15" customHeight="1" thickBot="1" x14ac:dyDescent="0.4">
      <c r="A852" s="330" t="s">
        <v>290</v>
      </c>
      <c r="B852" s="323" t="s">
        <v>291</v>
      </c>
      <c r="C852" s="244">
        <v>1.8</v>
      </c>
      <c r="D852" s="66">
        <v>3</v>
      </c>
      <c r="E852" s="66">
        <v>4</v>
      </c>
      <c r="F852" s="20"/>
      <c r="G852" s="18" t="s">
        <v>33</v>
      </c>
      <c r="H852" s="23">
        <v>288724610</v>
      </c>
      <c r="I852" s="16" t="s">
        <v>257</v>
      </c>
    </row>
    <row r="853" spans="1:9" ht="15" thickBot="1" x14ac:dyDescent="0.4">
      <c r="A853" s="328"/>
      <c r="B853" s="324"/>
      <c r="C853" s="66"/>
      <c r="D853" s="66"/>
      <c r="E853" s="66"/>
      <c r="F853" s="20"/>
      <c r="G853" s="18" t="s">
        <v>36</v>
      </c>
      <c r="H853" s="24"/>
      <c r="I853" s="16"/>
    </row>
    <row r="854" spans="1:9" ht="15" thickBot="1" x14ac:dyDescent="0.4">
      <c r="A854" s="329"/>
      <c r="B854" s="325"/>
      <c r="C854" s="67">
        <f>C852+C853</f>
        <v>1.8</v>
      </c>
      <c r="D854" s="67">
        <f t="shared" ref="D854" si="133">D852+D853</f>
        <v>3</v>
      </c>
      <c r="E854" s="67">
        <f t="shared" ref="E854" si="134">E852+E853</f>
        <v>4</v>
      </c>
      <c r="F854" s="19"/>
      <c r="G854" s="10" t="s">
        <v>38</v>
      </c>
      <c r="H854" s="24"/>
      <c r="I854" s="16"/>
    </row>
    <row r="855" spans="1:9" ht="15" thickBot="1" x14ac:dyDescent="0.4">
      <c r="A855" s="27" t="s">
        <v>106</v>
      </c>
      <c r="B855" s="28" t="s">
        <v>276</v>
      </c>
      <c r="C855" s="29"/>
      <c r="D855" s="29"/>
      <c r="E855" s="29"/>
      <c r="F855" s="30" t="s">
        <v>215</v>
      </c>
      <c r="G855" s="28"/>
      <c r="H855" s="29"/>
      <c r="I855" s="29"/>
    </row>
    <row r="856" spans="1:9" ht="39.5" thickBot="1" x14ac:dyDescent="0.4">
      <c r="A856" s="31" t="s">
        <v>292</v>
      </c>
      <c r="B856" s="32" t="s">
        <v>295</v>
      </c>
      <c r="C856" s="33"/>
      <c r="D856" s="33"/>
      <c r="E856" s="33"/>
      <c r="F856" s="34" t="s">
        <v>294</v>
      </c>
      <c r="G856" s="32"/>
      <c r="H856" s="33"/>
      <c r="I856" s="33"/>
    </row>
    <row r="857" spans="1:9" ht="15" customHeight="1" thickBot="1" x14ac:dyDescent="0.4">
      <c r="A857" s="330" t="s">
        <v>293</v>
      </c>
      <c r="B857" s="323" t="s">
        <v>298</v>
      </c>
      <c r="C857" s="244">
        <v>0</v>
      </c>
      <c r="D857" s="66">
        <v>11</v>
      </c>
      <c r="E857" s="66">
        <v>12</v>
      </c>
      <c r="F857" s="20"/>
      <c r="G857" s="18" t="s">
        <v>33</v>
      </c>
      <c r="H857" s="23">
        <v>288724610</v>
      </c>
      <c r="I857" s="16" t="s">
        <v>257</v>
      </c>
    </row>
    <row r="858" spans="1:9" ht="15" thickBot="1" x14ac:dyDescent="0.4">
      <c r="A858" s="328"/>
      <c r="B858" s="324"/>
      <c r="C858" s="66"/>
      <c r="D858" s="66"/>
      <c r="E858" s="66"/>
      <c r="F858" s="20"/>
      <c r="G858" s="18" t="s">
        <v>36</v>
      </c>
      <c r="H858" s="24"/>
      <c r="I858" s="16"/>
    </row>
    <row r="859" spans="1:9" ht="15" thickBot="1" x14ac:dyDescent="0.4">
      <c r="A859" s="329"/>
      <c r="B859" s="325"/>
      <c r="C859" s="67">
        <f>C857+C858</f>
        <v>0</v>
      </c>
      <c r="D859" s="67">
        <f t="shared" ref="D859" si="135">D857+D858</f>
        <v>11</v>
      </c>
      <c r="E859" s="67">
        <f t="shared" ref="E859" si="136">E857+E858</f>
        <v>12</v>
      </c>
      <c r="F859" s="19"/>
      <c r="G859" s="10" t="s">
        <v>38</v>
      </c>
      <c r="H859" s="24"/>
      <c r="I859" s="16"/>
    </row>
    <row r="860" spans="1:9" ht="15" customHeight="1" thickBot="1" x14ac:dyDescent="0.4">
      <c r="A860" s="330" t="s">
        <v>297</v>
      </c>
      <c r="B860" s="323" t="s">
        <v>296</v>
      </c>
      <c r="C860" s="244">
        <v>0</v>
      </c>
      <c r="D860" s="66">
        <v>6</v>
      </c>
      <c r="E860" s="66">
        <v>7</v>
      </c>
      <c r="F860" s="20"/>
      <c r="G860" s="18" t="s">
        <v>33</v>
      </c>
      <c r="H860" s="23">
        <v>288724610</v>
      </c>
      <c r="I860" s="16" t="s">
        <v>257</v>
      </c>
    </row>
    <row r="861" spans="1:9" ht="15" thickBot="1" x14ac:dyDescent="0.4">
      <c r="A861" s="328"/>
      <c r="B861" s="324"/>
      <c r="C861" s="66"/>
      <c r="D861" s="66"/>
      <c r="E861" s="66"/>
      <c r="F861" s="20"/>
      <c r="G861" s="18" t="s">
        <v>36</v>
      </c>
      <c r="H861" s="24"/>
      <c r="I861" s="16"/>
    </row>
    <row r="862" spans="1:9" ht="15" thickBot="1" x14ac:dyDescent="0.4">
      <c r="A862" s="329"/>
      <c r="B862" s="325"/>
      <c r="C862" s="67">
        <f>C860+C861</f>
        <v>0</v>
      </c>
      <c r="D862" s="67">
        <f t="shared" ref="D862" si="137">D860+D861</f>
        <v>6</v>
      </c>
      <c r="E862" s="67">
        <f t="shared" ref="E862" si="138">E860+E861</f>
        <v>7</v>
      </c>
      <c r="F862" s="19"/>
      <c r="G862" s="10" t="s">
        <v>38</v>
      </c>
      <c r="H862" s="24"/>
      <c r="I862" s="16"/>
    </row>
    <row r="863" spans="1:9" ht="15" thickBot="1" x14ac:dyDescent="0.4">
      <c r="A863" s="27" t="s">
        <v>106</v>
      </c>
      <c r="B863" s="28" t="s">
        <v>276</v>
      </c>
      <c r="C863" s="29"/>
      <c r="D863" s="29"/>
      <c r="E863" s="29"/>
      <c r="F863" s="30" t="s">
        <v>215</v>
      </c>
      <c r="G863" s="28"/>
      <c r="H863" s="29"/>
      <c r="I863" s="29"/>
    </row>
    <row r="864" spans="1:9" ht="26.5" thickBot="1" x14ac:dyDescent="0.4">
      <c r="A864" s="31" t="s">
        <v>299</v>
      </c>
      <c r="B864" s="32" t="s">
        <v>304</v>
      </c>
      <c r="C864" s="33"/>
      <c r="D864" s="33"/>
      <c r="E864" s="33"/>
      <c r="F864" s="34" t="s">
        <v>301</v>
      </c>
      <c r="G864" s="32"/>
      <c r="H864" s="33"/>
      <c r="I864" s="33"/>
    </row>
    <row r="865" spans="1:12" ht="15" customHeight="1" thickBot="1" x14ac:dyDescent="0.4">
      <c r="A865" s="330" t="s">
        <v>300</v>
      </c>
      <c r="B865" s="323" t="s">
        <v>302</v>
      </c>
      <c r="C865" s="18"/>
      <c r="D865" s="18"/>
      <c r="E865" s="66">
        <v>10</v>
      </c>
      <c r="F865" s="20"/>
      <c r="G865" s="18" t="s">
        <v>33</v>
      </c>
      <c r="H865" s="23">
        <v>288724610</v>
      </c>
      <c r="I865" s="16" t="s">
        <v>257</v>
      </c>
      <c r="J865" s="245">
        <f>C811+C816+C821+C827+C835+C838+C841+C844+C849+C857+C865+C852+C860</f>
        <v>3365</v>
      </c>
      <c r="K865" s="128">
        <f>D811+D816+D821+D827+D835+D838+D841+D844+D849+D857+D865+D852+D860+D832</f>
        <v>3538</v>
      </c>
      <c r="L865" s="128">
        <f>E811+E816+E821+E827+E835+E838+E841+E844+E849+E857+E865+E852+E860+E832</f>
        <v>3551</v>
      </c>
    </row>
    <row r="866" spans="1:12" ht="15" thickBot="1" x14ac:dyDescent="0.4">
      <c r="A866" s="328"/>
      <c r="B866" s="324"/>
      <c r="C866" s="18"/>
      <c r="D866" s="18"/>
      <c r="E866" s="66"/>
      <c r="F866" s="20"/>
      <c r="G866" s="18" t="s">
        <v>36</v>
      </c>
      <c r="H866" s="24"/>
      <c r="I866" s="16"/>
      <c r="J866" s="128">
        <f>C812+C817+C822+C828+C836+C839+C842+C845+C850+C858+C866+C853+C861</f>
        <v>0</v>
      </c>
      <c r="K866" s="128">
        <f t="shared" ref="K866:L866" si="139">D812+D817+D822+D828+D836+D839+D842+D845+D850+D858+D866+D853+D861</f>
        <v>0</v>
      </c>
      <c r="L866" s="128">
        <f t="shared" si="139"/>
        <v>0</v>
      </c>
    </row>
    <row r="867" spans="1:12" ht="15" thickBot="1" x14ac:dyDescent="0.4">
      <c r="A867" s="329"/>
      <c r="B867" s="325"/>
      <c r="C867" s="10">
        <f>C865+C866</f>
        <v>0</v>
      </c>
      <c r="D867" s="10">
        <f t="shared" ref="D867" si="140">D865+D866</f>
        <v>0</v>
      </c>
      <c r="E867" s="67">
        <f t="shared" ref="E867" si="141">E865+E866</f>
        <v>10</v>
      </c>
      <c r="F867" s="19"/>
      <c r="G867" s="10" t="s">
        <v>38</v>
      </c>
      <c r="H867" s="24"/>
      <c r="I867" s="16"/>
      <c r="J867" s="131">
        <f>SUM(J865:J866)</f>
        <v>3365</v>
      </c>
      <c r="K867" s="131">
        <f t="shared" ref="K867:L867" si="142">SUM(K865:K866)</f>
        <v>3538</v>
      </c>
      <c r="L867" s="131">
        <f t="shared" si="142"/>
        <v>3551</v>
      </c>
    </row>
    <row r="868" spans="1:12" ht="15" thickBot="1" x14ac:dyDescent="0.4">
      <c r="A868" s="17"/>
      <c r="B868" s="21" t="s">
        <v>123</v>
      </c>
      <c r="C868" s="9"/>
      <c r="D868" s="9"/>
      <c r="E868" s="9"/>
      <c r="F868" s="9"/>
      <c r="G868" s="10"/>
      <c r="H868" s="23"/>
      <c r="I868" s="23"/>
    </row>
    <row r="869" spans="1:12" ht="15" customHeight="1" thickBot="1" x14ac:dyDescent="0.4">
      <c r="A869" s="40"/>
      <c r="B869" s="41" t="s">
        <v>496</v>
      </c>
      <c r="C869" s="68">
        <f>C813+C818+C823+C829+C832+C846+C854+C859+C862+C867+C840+C851</f>
        <v>3365</v>
      </c>
      <c r="D869" s="68">
        <f>D813+D818+D823+D829+D832+D837+D840+D843+D846+D851+D854+D859+D862+D867</f>
        <v>3538</v>
      </c>
      <c r="E869" s="68">
        <f>E813+E818+E823+E829+E832+E837+E840+E843+E846+E851+E854+E859+E862+E867</f>
        <v>3551</v>
      </c>
      <c r="F869" s="42"/>
      <c r="G869" s="43"/>
      <c r="H869" s="44"/>
      <c r="I869" s="45"/>
    </row>
    <row r="872" spans="1:12" ht="15" thickBot="1" x14ac:dyDescent="0.4">
      <c r="A872" s="46" t="s">
        <v>305</v>
      </c>
      <c r="B872" s="46"/>
      <c r="C872" s="46"/>
      <c r="D872" s="46"/>
      <c r="E872" s="47"/>
      <c r="F872" s="48"/>
      <c r="G872" s="48"/>
      <c r="H872" s="48"/>
    </row>
    <row r="873" spans="1:12" ht="58" thickBot="1" x14ac:dyDescent="0.4">
      <c r="A873" s="49" t="s">
        <v>5</v>
      </c>
      <c r="B873" s="50" t="s">
        <v>230</v>
      </c>
      <c r="C873" s="50" t="s">
        <v>24</v>
      </c>
      <c r="D873" s="50" t="s">
        <v>25</v>
      </c>
      <c r="E873" s="50" t="s">
        <v>26</v>
      </c>
      <c r="F873" s="50" t="s">
        <v>6</v>
      </c>
      <c r="G873" s="50" t="s">
        <v>32</v>
      </c>
      <c r="H873" s="50" t="s">
        <v>27</v>
      </c>
      <c r="I873" s="50" t="s">
        <v>50</v>
      </c>
    </row>
    <row r="874" spans="1:12" ht="15" thickBot="1" x14ac:dyDescent="0.4">
      <c r="A874" s="51">
        <v>1</v>
      </c>
      <c r="B874" s="52">
        <v>2</v>
      </c>
      <c r="C874" s="52">
        <v>3</v>
      </c>
      <c r="D874" s="52">
        <v>4</v>
      </c>
      <c r="E874" s="52">
        <v>5</v>
      </c>
      <c r="F874" s="52">
        <v>6</v>
      </c>
      <c r="G874" s="52">
        <v>7</v>
      </c>
      <c r="H874" s="52">
        <v>8</v>
      </c>
      <c r="I874" s="52">
        <v>9</v>
      </c>
    </row>
    <row r="875" spans="1:12" ht="28.25" customHeight="1" thickBot="1" x14ac:dyDescent="0.4">
      <c r="A875" s="27" t="s">
        <v>30</v>
      </c>
      <c r="B875" s="28" t="s">
        <v>113</v>
      </c>
      <c r="C875" s="29"/>
      <c r="D875" s="29"/>
      <c r="E875" s="29"/>
      <c r="F875" s="30" t="s">
        <v>225</v>
      </c>
      <c r="G875" s="28"/>
      <c r="H875" s="29"/>
      <c r="I875" s="29"/>
    </row>
    <row r="876" spans="1:12" ht="21.65" customHeight="1" thickBot="1" x14ac:dyDescent="0.4">
      <c r="A876" s="31" t="s">
        <v>29</v>
      </c>
      <c r="B876" s="32" t="s">
        <v>308</v>
      </c>
      <c r="C876" s="33"/>
      <c r="D876" s="33"/>
      <c r="E876" s="33"/>
      <c r="F876" s="34" t="s">
        <v>307</v>
      </c>
      <c r="G876" s="32"/>
      <c r="H876" s="33"/>
      <c r="I876" s="33"/>
    </row>
    <row r="877" spans="1:12" ht="15" customHeight="1" thickBot="1" x14ac:dyDescent="0.4">
      <c r="A877" s="330" t="s">
        <v>98</v>
      </c>
      <c r="B877" s="323" t="s">
        <v>309</v>
      </c>
      <c r="C877" s="66">
        <v>5</v>
      </c>
      <c r="D877" s="66">
        <v>5.3</v>
      </c>
      <c r="E877" s="66">
        <v>5.6</v>
      </c>
      <c r="F877" s="20"/>
      <c r="G877" s="18" t="s">
        <v>306</v>
      </c>
      <c r="H877" s="23">
        <v>288724610</v>
      </c>
      <c r="I877" s="16" t="s">
        <v>254</v>
      </c>
    </row>
    <row r="878" spans="1:12" ht="15" thickBot="1" x14ac:dyDescent="0.4">
      <c r="A878" s="328"/>
      <c r="B878" s="324"/>
      <c r="C878" s="66"/>
      <c r="D878" s="66"/>
      <c r="E878" s="66"/>
      <c r="F878" s="20"/>
      <c r="G878" s="18" t="s">
        <v>36</v>
      </c>
      <c r="H878" s="24"/>
      <c r="I878" s="16"/>
    </row>
    <row r="879" spans="1:12" ht="15" thickBot="1" x14ac:dyDescent="0.4">
      <c r="A879" s="329"/>
      <c r="B879" s="325"/>
      <c r="C879" s="67">
        <f>C877+C878</f>
        <v>5</v>
      </c>
      <c r="D879" s="67">
        <f t="shared" ref="D879" si="143">D877+D878</f>
        <v>5.3</v>
      </c>
      <c r="E879" s="67">
        <f t="shared" ref="E879" si="144">E877+E878</f>
        <v>5.6</v>
      </c>
      <c r="F879" s="19"/>
      <c r="G879" s="10" t="s">
        <v>38</v>
      </c>
      <c r="H879" s="24"/>
      <c r="I879" s="16"/>
    </row>
    <row r="880" spans="1:12" ht="15" customHeight="1" thickBot="1" x14ac:dyDescent="0.4">
      <c r="A880" s="330" t="s">
        <v>40</v>
      </c>
      <c r="B880" s="323" t="s">
        <v>310</v>
      </c>
      <c r="C880" s="127">
        <v>5</v>
      </c>
      <c r="D880" s="127">
        <v>5.3</v>
      </c>
      <c r="E880" s="127">
        <v>5.6</v>
      </c>
      <c r="F880" s="58"/>
      <c r="G880" s="11" t="s">
        <v>306</v>
      </c>
      <c r="H880" s="64">
        <v>288724610</v>
      </c>
      <c r="I880" s="59" t="s">
        <v>254</v>
      </c>
    </row>
    <row r="881" spans="1:9" ht="20.399999999999999" customHeight="1" thickBot="1" x14ac:dyDescent="0.4">
      <c r="A881" s="328"/>
      <c r="B881" s="324"/>
      <c r="C881" s="105">
        <v>5.7</v>
      </c>
      <c r="D881" s="66"/>
      <c r="E881" s="66"/>
      <c r="F881" s="20"/>
      <c r="G881" s="96" t="s">
        <v>36</v>
      </c>
      <c r="H881" s="24"/>
      <c r="I881" s="16"/>
    </row>
    <row r="882" spans="1:9" ht="33.65" customHeight="1" thickBot="1" x14ac:dyDescent="0.4">
      <c r="A882" s="329"/>
      <c r="B882" s="325"/>
      <c r="C882" s="67">
        <f>C880+C881</f>
        <v>10.7</v>
      </c>
      <c r="D882" s="67">
        <f t="shared" ref="D882" si="145">D880+D881</f>
        <v>5.3</v>
      </c>
      <c r="E882" s="67">
        <f t="shared" ref="E882" si="146">E880+E881</f>
        <v>5.6</v>
      </c>
      <c r="F882" s="19"/>
      <c r="G882" s="10" t="s">
        <v>38</v>
      </c>
      <c r="H882" s="24"/>
      <c r="I882" s="16"/>
    </row>
    <row r="883" spans="1:9" ht="15" customHeight="1" thickBot="1" x14ac:dyDescent="0.4">
      <c r="A883" s="330" t="s">
        <v>42</v>
      </c>
      <c r="B883" s="323" t="s">
        <v>311</v>
      </c>
      <c r="C883" s="66"/>
      <c r="D883" s="66"/>
      <c r="E883" s="66"/>
      <c r="F883" s="20"/>
      <c r="G883" s="18" t="s">
        <v>306</v>
      </c>
      <c r="H883" s="23">
        <v>288724610</v>
      </c>
      <c r="I883" s="16" t="s">
        <v>254</v>
      </c>
    </row>
    <row r="884" spans="1:9" ht="15" thickBot="1" x14ac:dyDescent="0.4">
      <c r="A884" s="328"/>
      <c r="B884" s="324"/>
      <c r="C884" s="66">
        <v>10.9</v>
      </c>
      <c r="D884" s="66"/>
      <c r="E884" s="66"/>
      <c r="F884" s="20"/>
      <c r="G884" s="18" t="s">
        <v>36</v>
      </c>
      <c r="H884" s="24"/>
      <c r="I884" s="16"/>
    </row>
    <row r="885" spans="1:9" ht="15" thickBot="1" x14ac:dyDescent="0.4">
      <c r="A885" s="329"/>
      <c r="B885" s="325"/>
      <c r="C885" s="67">
        <f>C883+C884</f>
        <v>10.9</v>
      </c>
      <c r="D885" s="67">
        <f t="shared" ref="D885" si="147">D883+D884</f>
        <v>0</v>
      </c>
      <c r="E885" s="67">
        <f t="shared" ref="E885" si="148">E883+E884</f>
        <v>0</v>
      </c>
      <c r="F885" s="19"/>
      <c r="G885" s="10" t="s">
        <v>38</v>
      </c>
      <c r="H885" s="24"/>
      <c r="I885" s="16"/>
    </row>
    <row r="886" spans="1:9" ht="42.65" customHeight="1" thickBot="1" x14ac:dyDescent="0.4">
      <c r="A886" s="27" t="s">
        <v>30</v>
      </c>
      <c r="B886" s="28" t="s">
        <v>113</v>
      </c>
      <c r="C886" s="29"/>
      <c r="D886" s="29"/>
      <c r="E886" s="29"/>
      <c r="F886" s="30" t="s">
        <v>225</v>
      </c>
      <c r="G886" s="28"/>
      <c r="H886" s="29"/>
      <c r="I886" s="29"/>
    </row>
    <row r="887" spans="1:9" ht="44.4" customHeight="1" thickBot="1" x14ac:dyDescent="0.4">
      <c r="A887" s="31" t="s">
        <v>51</v>
      </c>
      <c r="B887" s="32" t="s">
        <v>312</v>
      </c>
      <c r="C887" s="33"/>
      <c r="D887" s="33"/>
      <c r="E887" s="33"/>
      <c r="F887" s="34"/>
      <c r="G887" s="32"/>
      <c r="H887" s="33"/>
      <c r="I887" s="33"/>
    </row>
    <row r="888" spans="1:9" ht="15" customHeight="1" thickBot="1" x14ac:dyDescent="0.4">
      <c r="A888" s="330" t="s">
        <v>54</v>
      </c>
      <c r="B888" s="323" t="s">
        <v>313</v>
      </c>
      <c r="C888" s="244">
        <v>233</v>
      </c>
      <c r="D888" s="66">
        <v>226</v>
      </c>
      <c r="E888" s="66">
        <v>237</v>
      </c>
      <c r="F888" s="20"/>
      <c r="G888" s="18" t="s">
        <v>306</v>
      </c>
      <c r="H888" s="23">
        <v>288724610</v>
      </c>
      <c r="I888" s="16" t="s">
        <v>254</v>
      </c>
    </row>
    <row r="889" spans="1:9" ht="15" thickBot="1" x14ac:dyDescent="0.4">
      <c r="A889" s="328"/>
      <c r="B889" s="324"/>
      <c r="C889" s="66">
        <v>417.5</v>
      </c>
      <c r="D889" s="66"/>
      <c r="E889" s="66"/>
      <c r="F889" s="20"/>
      <c r="G889" s="18" t="s">
        <v>36</v>
      </c>
      <c r="H889" s="24"/>
      <c r="I889" s="16"/>
    </row>
    <row r="890" spans="1:9" ht="15" thickBot="1" x14ac:dyDescent="0.4">
      <c r="A890" s="329"/>
      <c r="B890" s="325"/>
      <c r="C890" s="67">
        <f>C888+C889</f>
        <v>650.5</v>
      </c>
      <c r="D890" s="67">
        <f t="shared" ref="D890" si="149">D888+D889</f>
        <v>226</v>
      </c>
      <c r="E890" s="67">
        <f t="shared" ref="E890" si="150">E888+E889</f>
        <v>237</v>
      </c>
      <c r="F890" s="19"/>
      <c r="G890" s="10" t="s">
        <v>38</v>
      </c>
      <c r="H890" s="24"/>
      <c r="I890" s="16"/>
    </row>
    <row r="891" spans="1:9" ht="15" customHeight="1" thickBot="1" x14ac:dyDescent="0.4">
      <c r="A891" s="330" t="s">
        <v>55</v>
      </c>
      <c r="B891" s="323" t="s">
        <v>314</v>
      </c>
      <c r="C891" s="66">
        <v>30</v>
      </c>
      <c r="D891" s="66">
        <v>32</v>
      </c>
      <c r="E891" s="66">
        <v>34</v>
      </c>
      <c r="F891" s="20"/>
      <c r="G891" s="18" t="s">
        <v>306</v>
      </c>
      <c r="H891" s="23">
        <v>288724610</v>
      </c>
      <c r="I891" s="16" t="s">
        <v>254</v>
      </c>
    </row>
    <row r="892" spans="1:9" ht="15" thickBot="1" x14ac:dyDescent="0.4">
      <c r="A892" s="328"/>
      <c r="B892" s="324"/>
      <c r="C892" s="66">
        <v>10</v>
      </c>
      <c r="D892" s="66"/>
      <c r="E892" s="66"/>
      <c r="F892" s="20"/>
      <c r="G892" s="18" t="s">
        <v>36</v>
      </c>
      <c r="H892" s="24"/>
      <c r="I892" s="16"/>
    </row>
    <row r="893" spans="1:9" ht="15" customHeight="1" thickBot="1" x14ac:dyDescent="0.4">
      <c r="A893" s="329"/>
      <c r="B893" s="325"/>
      <c r="C893" s="67">
        <f t="shared" ref="C893" si="151">C891+C892</f>
        <v>40</v>
      </c>
      <c r="D893" s="67">
        <f t="shared" ref="D893" si="152">D891+D892</f>
        <v>32</v>
      </c>
      <c r="E893" s="67">
        <f t="shared" ref="E893" si="153">E891+E892</f>
        <v>34</v>
      </c>
      <c r="F893" s="19"/>
      <c r="G893" s="10" t="s">
        <v>38</v>
      </c>
      <c r="H893" s="24"/>
      <c r="I893" s="16"/>
    </row>
    <row r="894" spans="1:9" ht="15" customHeight="1" thickBot="1" x14ac:dyDescent="0.4">
      <c r="A894" s="330" t="s">
        <v>56</v>
      </c>
      <c r="B894" s="323" t="s">
        <v>315</v>
      </c>
      <c r="C894" s="244">
        <v>100</v>
      </c>
      <c r="D894" s="66">
        <v>53</v>
      </c>
      <c r="E894" s="66">
        <v>56</v>
      </c>
      <c r="F894" s="20"/>
      <c r="G894" s="18" t="s">
        <v>306</v>
      </c>
      <c r="H894" s="23">
        <v>288724610</v>
      </c>
      <c r="I894" s="16" t="s">
        <v>254</v>
      </c>
    </row>
    <row r="895" spans="1:9" ht="15" thickBot="1" x14ac:dyDescent="0.4">
      <c r="A895" s="328"/>
      <c r="B895" s="324"/>
      <c r="C895" s="66">
        <v>20</v>
      </c>
      <c r="D895" s="66"/>
      <c r="E895" s="66"/>
      <c r="F895" s="20"/>
      <c r="G895" s="18" t="s">
        <v>36</v>
      </c>
      <c r="H895" s="24"/>
      <c r="I895" s="16"/>
    </row>
    <row r="896" spans="1:9" ht="21" customHeight="1" thickBot="1" x14ac:dyDescent="0.4">
      <c r="A896" s="329"/>
      <c r="B896" s="325"/>
      <c r="C896" s="67">
        <f t="shared" ref="C896" si="154">C894+C895</f>
        <v>120</v>
      </c>
      <c r="D896" s="67">
        <f t="shared" ref="D896" si="155">D894+D895</f>
        <v>53</v>
      </c>
      <c r="E896" s="67">
        <f t="shared" ref="E896" si="156">E894+E895</f>
        <v>56</v>
      </c>
      <c r="F896" s="19"/>
      <c r="G896" s="10" t="s">
        <v>38</v>
      </c>
      <c r="H896" s="24"/>
      <c r="I896" s="16"/>
    </row>
    <row r="897" spans="1:13" ht="15" customHeight="1" thickBot="1" x14ac:dyDescent="0.4">
      <c r="A897" s="330" t="s">
        <v>57</v>
      </c>
      <c r="B897" s="337" t="s">
        <v>606</v>
      </c>
      <c r="C897" s="66">
        <v>65</v>
      </c>
      <c r="D897" s="66">
        <v>68</v>
      </c>
      <c r="E897" s="66">
        <v>72</v>
      </c>
      <c r="F897" s="20"/>
      <c r="G897" s="18" t="s">
        <v>306</v>
      </c>
      <c r="H897" s="23">
        <v>288724610</v>
      </c>
      <c r="I897" s="16" t="s">
        <v>254</v>
      </c>
    </row>
    <row r="898" spans="1:13" ht="15" thickBot="1" x14ac:dyDescent="0.4">
      <c r="A898" s="328"/>
      <c r="B898" s="338"/>
      <c r="C898" s="105">
        <v>430</v>
      </c>
      <c r="D898" s="66"/>
      <c r="E898" s="66"/>
      <c r="F898" s="20"/>
      <c r="G898" s="18" t="s">
        <v>33</v>
      </c>
      <c r="H898" s="24"/>
      <c r="I898" s="16"/>
    </row>
    <row r="899" spans="1:13" ht="15" thickBot="1" x14ac:dyDescent="0.4">
      <c r="A899" s="328"/>
      <c r="B899" s="338"/>
      <c r="C899" s="105">
        <v>35</v>
      </c>
      <c r="D899" s="105"/>
      <c r="E899" s="105"/>
      <c r="F899" s="53"/>
      <c r="G899" s="96" t="s">
        <v>36</v>
      </c>
      <c r="H899" s="24"/>
      <c r="I899" s="16"/>
    </row>
    <row r="900" spans="1:13" ht="25.25" customHeight="1" thickBot="1" x14ac:dyDescent="0.4">
      <c r="A900" s="329"/>
      <c r="B900" s="339"/>
      <c r="C900" s="94">
        <f>C897+C898+C899</f>
        <v>530</v>
      </c>
      <c r="D900" s="94">
        <f t="shared" ref="D900" si="157">D897+D898</f>
        <v>68</v>
      </c>
      <c r="E900" s="94">
        <f t="shared" ref="E900" si="158">E897+E898</f>
        <v>72</v>
      </c>
      <c r="F900" s="98"/>
      <c r="G900" s="95" t="s">
        <v>38</v>
      </c>
      <c r="H900" s="24"/>
      <c r="I900" s="16"/>
    </row>
    <row r="901" spans="1:13" ht="15" customHeight="1" thickBot="1" x14ac:dyDescent="0.4">
      <c r="A901" s="330" t="s">
        <v>58</v>
      </c>
      <c r="B901" s="323" t="s">
        <v>316</v>
      </c>
      <c r="C901" s="66">
        <v>15</v>
      </c>
      <c r="D901" s="66">
        <v>16</v>
      </c>
      <c r="E901" s="66">
        <v>17</v>
      </c>
      <c r="F901" s="20"/>
      <c r="G901" s="18" t="s">
        <v>306</v>
      </c>
      <c r="H901" s="23">
        <v>288724610</v>
      </c>
      <c r="I901" s="16" t="s">
        <v>254</v>
      </c>
    </row>
    <row r="902" spans="1:13" ht="15" thickBot="1" x14ac:dyDescent="0.4">
      <c r="A902" s="328"/>
      <c r="B902" s="324"/>
      <c r="C902" s="66">
        <v>3</v>
      </c>
      <c r="D902" s="66"/>
      <c r="E902" s="66"/>
      <c r="F902" s="20"/>
      <c r="G902" s="18" t="s">
        <v>36</v>
      </c>
      <c r="H902" s="24"/>
      <c r="I902" s="16"/>
    </row>
    <row r="903" spans="1:13" ht="15" thickBot="1" x14ac:dyDescent="0.4">
      <c r="A903" s="329"/>
      <c r="B903" s="325"/>
      <c r="C903" s="67">
        <f t="shared" ref="C903" si="159">C901+C902</f>
        <v>18</v>
      </c>
      <c r="D903" s="67">
        <f t="shared" ref="D903" si="160">D901+D902</f>
        <v>16</v>
      </c>
      <c r="E903" s="67">
        <f t="shared" ref="E903" si="161">E901+E902</f>
        <v>17</v>
      </c>
      <c r="F903" s="19"/>
      <c r="G903" s="10" t="s">
        <v>38</v>
      </c>
      <c r="H903" s="24"/>
      <c r="I903" s="16"/>
    </row>
    <row r="904" spans="1:13" ht="15" customHeight="1" thickBot="1" x14ac:dyDescent="0.4">
      <c r="A904" s="330" t="s">
        <v>59</v>
      </c>
      <c r="B904" s="323" t="s">
        <v>317</v>
      </c>
      <c r="C904" s="244">
        <v>17</v>
      </c>
      <c r="D904" s="66">
        <v>11</v>
      </c>
      <c r="E904" s="66">
        <v>12</v>
      </c>
      <c r="F904" s="20"/>
      <c r="G904" s="18" t="s">
        <v>306</v>
      </c>
      <c r="H904" s="23">
        <v>288724610</v>
      </c>
      <c r="I904" s="16" t="s">
        <v>254</v>
      </c>
    </row>
    <row r="905" spans="1:13" ht="15" thickBot="1" x14ac:dyDescent="0.4">
      <c r="A905" s="328"/>
      <c r="B905" s="324"/>
      <c r="C905" s="66">
        <v>40</v>
      </c>
      <c r="D905" s="66"/>
      <c r="E905" s="66"/>
      <c r="F905" s="20"/>
      <c r="G905" s="18" t="s">
        <v>36</v>
      </c>
      <c r="H905" s="24"/>
      <c r="I905" s="16"/>
    </row>
    <row r="906" spans="1:13" ht="15" thickBot="1" x14ac:dyDescent="0.4">
      <c r="A906" s="329"/>
      <c r="B906" s="325"/>
      <c r="C906" s="94">
        <f t="shared" ref="C906" si="162">C904+C905</f>
        <v>57</v>
      </c>
      <c r="D906" s="94">
        <f t="shared" ref="D906" si="163">D904+D905</f>
        <v>11</v>
      </c>
      <c r="E906" s="94">
        <f t="shared" ref="E906" si="164">E904+E905</f>
        <v>12</v>
      </c>
      <c r="F906" s="98"/>
      <c r="G906" s="95" t="s">
        <v>38</v>
      </c>
      <c r="H906" s="99"/>
      <c r="I906" s="146"/>
      <c r="J906" s="129"/>
      <c r="K906" s="129"/>
      <c r="L906" s="129"/>
      <c r="M906" s="129"/>
    </row>
    <row r="907" spans="1:13" ht="15" thickBot="1" x14ac:dyDescent="0.4">
      <c r="A907" s="330" t="s">
        <v>60</v>
      </c>
      <c r="B907" s="323" t="s">
        <v>318</v>
      </c>
      <c r="C907" s="105">
        <v>15</v>
      </c>
      <c r="D907" s="105"/>
      <c r="E907" s="105"/>
      <c r="F907" s="53"/>
      <c r="G907" s="96" t="s">
        <v>33</v>
      </c>
      <c r="H907" s="97">
        <v>288724610</v>
      </c>
      <c r="I907" s="146" t="s">
        <v>254</v>
      </c>
      <c r="J907" s="129"/>
      <c r="K907" s="129"/>
      <c r="L907" s="129"/>
      <c r="M907" s="129"/>
    </row>
    <row r="908" spans="1:13" ht="15" thickBot="1" x14ac:dyDescent="0.4">
      <c r="A908" s="328"/>
      <c r="B908" s="324"/>
      <c r="C908" s="243">
        <v>52.7</v>
      </c>
      <c r="D908" s="105"/>
      <c r="E908" s="105"/>
      <c r="F908" s="53"/>
      <c r="G908" s="96" t="s">
        <v>35</v>
      </c>
      <c r="H908" s="99"/>
      <c r="I908" s="146"/>
      <c r="J908" s="129"/>
      <c r="K908" s="129"/>
      <c r="L908" s="129"/>
      <c r="M908" s="129"/>
    </row>
    <row r="909" spans="1:13" ht="15" thickBot="1" x14ac:dyDescent="0.4">
      <c r="A909" s="329"/>
      <c r="B909" s="325"/>
      <c r="C909" s="94">
        <f t="shared" ref="C909" si="165">C907+C908</f>
        <v>67.7</v>
      </c>
      <c r="D909" s="94">
        <f t="shared" ref="D909" si="166">D907+D908</f>
        <v>0</v>
      </c>
      <c r="E909" s="94">
        <f t="shared" ref="E909" si="167">E907+E908</f>
        <v>0</v>
      </c>
      <c r="F909" s="98"/>
      <c r="G909" s="95" t="s">
        <v>38</v>
      </c>
      <c r="H909" s="99"/>
      <c r="I909" s="146"/>
      <c r="J909" s="129"/>
      <c r="K909" s="129"/>
      <c r="L909" s="129"/>
      <c r="M909" s="129"/>
    </row>
    <row r="910" spans="1:13" ht="15" customHeight="1" thickBot="1" x14ac:dyDescent="0.4">
      <c r="A910" s="330" t="s">
        <v>61</v>
      </c>
      <c r="B910" s="323" t="s">
        <v>319</v>
      </c>
      <c r="C910" s="96"/>
      <c r="D910" s="96"/>
      <c r="E910" s="96"/>
      <c r="F910" s="53"/>
      <c r="G910" s="96" t="s">
        <v>306</v>
      </c>
      <c r="H910" s="97">
        <v>288724610</v>
      </c>
      <c r="I910" s="146" t="s">
        <v>254</v>
      </c>
      <c r="J910" s="129"/>
      <c r="K910" s="129"/>
      <c r="L910" s="129"/>
      <c r="M910" s="129"/>
    </row>
    <row r="911" spans="1:13" ht="15" thickBot="1" x14ac:dyDescent="0.4">
      <c r="A911" s="328"/>
      <c r="B911" s="324"/>
      <c r="C911" s="96"/>
      <c r="D911" s="96"/>
      <c r="E911" s="96"/>
      <c r="F911" s="53"/>
      <c r="G911" s="96" t="s">
        <v>36</v>
      </c>
      <c r="H911" s="99"/>
      <c r="I911" s="146"/>
      <c r="J911" s="129"/>
      <c r="K911" s="129"/>
      <c r="L911" s="129"/>
      <c r="M911" s="129"/>
    </row>
    <row r="912" spans="1:13" ht="26.4" customHeight="1" thickBot="1" x14ac:dyDescent="0.4">
      <c r="A912" s="329"/>
      <c r="B912" s="325"/>
      <c r="C912" s="95">
        <f t="shared" ref="C912" si="168">C910+C911</f>
        <v>0</v>
      </c>
      <c r="D912" s="95">
        <f t="shared" ref="D912" si="169">D910+D911</f>
        <v>0</v>
      </c>
      <c r="E912" s="95">
        <f t="shared" ref="E912" si="170">E910+E911</f>
        <v>0</v>
      </c>
      <c r="F912" s="98"/>
      <c r="G912" s="95" t="s">
        <v>38</v>
      </c>
      <c r="H912" s="99"/>
      <c r="I912" s="146"/>
      <c r="J912" s="129"/>
      <c r="K912" s="129"/>
      <c r="L912" s="129"/>
      <c r="M912" s="129"/>
    </row>
    <row r="913" spans="1:13" ht="15" customHeight="1" thickBot="1" x14ac:dyDescent="0.4">
      <c r="A913" s="330" t="s">
        <v>62</v>
      </c>
      <c r="B913" s="323" t="s">
        <v>320</v>
      </c>
      <c r="C913" s="96"/>
      <c r="D913" s="96"/>
      <c r="E913" s="96"/>
      <c r="F913" s="53"/>
      <c r="G913" s="96" t="s">
        <v>306</v>
      </c>
      <c r="H913" s="97">
        <v>288724610</v>
      </c>
      <c r="I913" s="146" t="s">
        <v>254</v>
      </c>
      <c r="J913" s="129"/>
      <c r="K913" s="129"/>
      <c r="L913" s="129"/>
      <c r="M913" s="129"/>
    </row>
    <row r="914" spans="1:13" ht="15" thickBot="1" x14ac:dyDescent="0.4">
      <c r="A914" s="328"/>
      <c r="B914" s="324"/>
      <c r="C914" s="96">
        <v>795.8</v>
      </c>
      <c r="D914" s="96"/>
      <c r="E914" s="96"/>
      <c r="F914" s="53"/>
      <c r="G914" s="96" t="s">
        <v>36</v>
      </c>
      <c r="H914" s="99"/>
      <c r="I914" s="146"/>
      <c r="J914" s="129"/>
      <c r="K914" s="129"/>
      <c r="L914" s="129"/>
      <c r="M914" s="129"/>
    </row>
    <row r="915" spans="1:13" ht="15" thickBot="1" x14ac:dyDescent="0.4">
      <c r="A915" s="329"/>
      <c r="B915" s="325"/>
      <c r="C915" s="95">
        <f t="shared" ref="C915" si="171">C913+C914</f>
        <v>795.8</v>
      </c>
      <c r="D915" s="95">
        <f t="shared" ref="D915" si="172">D913+D914</f>
        <v>0</v>
      </c>
      <c r="E915" s="95">
        <f t="shared" ref="E915" si="173">E913+E914</f>
        <v>0</v>
      </c>
      <c r="F915" s="98"/>
      <c r="G915" s="95" t="s">
        <v>38</v>
      </c>
      <c r="H915" s="99"/>
      <c r="I915" s="146"/>
      <c r="J915" s="149">
        <f>C908*1</f>
        <v>52.7</v>
      </c>
      <c r="K915" s="129">
        <f t="shared" ref="K915:L915" si="174">D908*1</f>
        <v>0</v>
      </c>
      <c r="L915" s="129">
        <f t="shared" si="174"/>
        <v>0</v>
      </c>
      <c r="M915" s="129"/>
    </row>
    <row r="916" spans="1:13" ht="15" customHeight="1" thickBot="1" x14ac:dyDescent="0.4">
      <c r="A916" s="304" t="s">
        <v>63</v>
      </c>
      <c r="B916" s="314" t="s">
        <v>321</v>
      </c>
      <c r="C916" s="96">
        <v>847.6</v>
      </c>
      <c r="D916" s="105">
        <v>889</v>
      </c>
      <c r="E916" s="105">
        <v>930</v>
      </c>
      <c r="F916" s="53"/>
      <c r="G916" s="96" t="s">
        <v>33</v>
      </c>
      <c r="H916" s="97">
        <v>288724610</v>
      </c>
      <c r="I916" s="146" t="s">
        <v>640</v>
      </c>
      <c r="J916" s="160">
        <f>C898+C916+C907</f>
        <v>1292.5999999999999</v>
      </c>
      <c r="K916" s="160">
        <f t="shared" ref="K916:L916" si="175">D898+D916</f>
        <v>889</v>
      </c>
      <c r="L916" s="160">
        <f t="shared" si="175"/>
        <v>930</v>
      </c>
      <c r="M916" s="129"/>
    </row>
    <row r="917" spans="1:13" ht="15" customHeight="1" thickBot="1" x14ac:dyDescent="0.4">
      <c r="A917" s="301"/>
      <c r="B917" s="315"/>
      <c r="C917" s="96"/>
      <c r="D917" s="105"/>
      <c r="E917" s="105"/>
      <c r="F917" s="53"/>
      <c r="G917" s="96" t="s">
        <v>36</v>
      </c>
      <c r="H917" s="99"/>
      <c r="I917" s="146"/>
      <c r="J917" s="160">
        <f>C878+C881+C884+C889+C892+C895+C902+C905+C911+C914+C917+C899</f>
        <v>1337.9</v>
      </c>
      <c r="K917" s="160">
        <f t="shared" ref="K917:L917" si="176">D878+D881+D884+D889+D892+D895+D902+D905+D911+D914+D917</f>
        <v>0</v>
      </c>
      <c r="L917" s="160">
        <f t="shared" si="176"/>
        <v>0</v>
      </c>
      <c r="M917" s="129"/>
    </row>
    <row r="918" spans="1:13" ht="15" thickBot="1" x14ac:dyDescent="0.4">
      <c r="A918" s="301"/>
      <c r="B918" s="315"/>
      <c r="C918" s="105">
        <v>250</v>
      </c>
      <c r="D918" s="105">
        <v>126</v>
      </c>
      <c r="E918" s="105">
        <v>130</v>
      </c>
      <c r="F918" s="53"/>
      <c r="G918" s="96" t="s">
        <v>306</v>
      </c>
      <c r="H918" s="99"/>
      <c r="I918" s="146"/>
      <c r="J918" s="245">
        <f>C877+C880+C883+C888+C891+C894+C897+C901+C904+C910+C913+C918</f>
        <v>720</v>
      </c>
      <c r="K918" s="160">
        <f t="shared" ref="K918:L918" si="177">D877+D880+D883+D888+D891+D894+D897+D901+D904+D910+D913+D918</f>
        <v>542.6</v>
      </c>
      <c r="L918" s="160">
        <f t="shared" si="177"/>
        <v>569.20000000000005</v>
      </c>
      <c r="M918" s="129"/>
    </row>
    <row r="919" spans="1:13" ht="15" thickBot="1" x14ac:dyDescent="0.4">
      <c r="A919" s="302"/>
      <c r="B919" s="316"/>
      <c r="C919" s="94">
        <f>C916+C917+C918</f>
        <v>1097.5999999999999</v>
      </c>
      <c r="D919" s="94">
        <f t="shared" ref="D919:E919" si="178">D916+D917+D918</f>
        <v>1015</v>
      </c>
      <c r="E919" s="94">
        <f t="shared" si="178"/>
        <v>1060</v>
      </c>
      <c r="F919" s="98"/>
      <c r="G919" s="95" t="s">
        <v>38</v>
      </c>
      <c r="H919" s="99"/>
      <c r="I919" s="146"/>
      <c r="J919" s="178">
        <f>SUM(J915:J918)</f>
        <v>3403.2</v>
      </c>
      <c r="K919" s="178">
        <f t="shared" ref="K919:L919" si="179">SUM(K915:K918)</f>
        <v>1431.6</v>
      </c>
      <c r="L919" s="178">
        <f t="shared" si="179"/>
        <v>1499.2</v>
      </c>
      <c r="M919" s="129"/>
    </row>
    <row r="920" spans="1:13" ht="15" thickBot="1" x14ac:dyDescent="0.4">
      <c r="A920" s="17"/>
      <c r="B920" s="21" t="s">
        <v>105</v>
      </c>
      <c r="C920" s="9"/>
      <c r="D920" s="9"/>
      <c r="E920" s="9"/>
      <c r="F920" s="9"/>
      <c r="G920" s="10"/>
      <c r="H920" s="23"/>
      <c r="I920" s="23"/>
    </row>
    <row r="921" spans="1:13" ht="15" thickBot="1" x14ac:dyDescent="0.4">
      <c r="A921" s="35"/>
      <c r="B921" s="36" t="s">
        <v>84</v>
      </c>
      <c r="C921" s="69">
        <f>C922-C878-C881-C884-C889-C892-C895-C899-C902-C905-C911-C914-C917</f>
        <v>2065.3000000000002</v>
      </c>
      <c r="D921" s="69">
        <f t="shared" ref="D921:E921" si="180">D922-D878-D881-D884-D889-D892-D895-D899-D902-D905-D911-D914-D917</f>
        <v>1431.6</v>
      </c>
      <c r="E921" s="69">
        <f t="shared" si="180"/>
        <v>1499.2</v>
      </c>
      <c r="F921" s="37"/>
      <c r="G921" s="36"/>
      <c r="H921" s="38"/>
      <c r="I921" s="39"/>
    </row>
    <row r="922" spans="1:13" ht="15" thickBot="1" x14ac:dyDescent="0.4">
      <c r="A922" s="40"/>
      <c r="B922" s="41" t="s">
        <v>495</v>
      </c>
      <c r="C922" s="68">
        <f>C879+C882+C885+C890+C893+C896+C900+C903+C906+C909+C912+C915+C919</f>
        <v>3403.2</v>
      </c>
      <c r="D922" s="68">
        <f t="shared" ref="D922:E922" si="181">D879+D882+D885+D890+D893+D896+D900+D903+D906+D909+D912+D915+D919</f>
        <v>1431.6</v>
      </c>
      <c r="E922" s="68">
        <f t="shared" si="181"/>
        <v>1499.2</v>
      </c>
      <c r="F922" s="42"/>
      <c r="G922" s="43"/>
      <c r="H922" s="44"/>
      <c r="I922" s="45"/>
    </row>
    <row r="925" spans="1:13" ht="15" thickBot="1" x14ac:dyDescent="0.4">
      <c r="A925" s="46" t="s">
        <v>322</v>
      </c>
      <c r="B925" s="46"/>
      <c r="C925" s="46"/>
      <c r="D925" s="46"/>
      <c r="E925" s="47"/>
      <c r="F925" s="48"/>
      <c r="G925" s="48"/>
      <c r="H925" s="48"/>
    </row>
    <row r="926" spans="1:13" ht="58" thickBot="1" x14ac:dyDescent="0.4">
      <c r="A926" s="49" t="s">
        <v>5</v>
      </c>
      <c r="B926" s="50" t="s">
        <v>230</v>
      </c>
      <c r="C926" s="50" t="s">
        <v>24</v>
      </c>
      <c r="D926" s="50" t="s">
        <v>25</v>
      </c>
      <c r="E926" s="50" t="s">
        <v>26</v>
      </c>
      <c r="F926" s="50" t="s">
        <v>6</v>
      </c>
      <c r="G926" s="50" t="s">
        <v>32</v>
      </c>
      <c r="H926" s="50" t="s">
        <v>27</v>
      </c>
      <c r="I926" s="50" t="s">
        <v>50</v>
      </c>
    </row>
    <row r="927" spans="1:13" ht="15" thickBot="1" x14ac:dyDescent="0.4">
      <c r="A927" s="51">
        <v>1</v>
      </c>
      <c r="B927" s="52">
        <v>2</v>
      </c>
      <c r="C927" s="52">
        <v>3</v>
      </c>
      <c r="D927" s="52">
        <v>4</v>
      </c>
      <c r="E927" s="52">
        <v>5</v>
      </c>
      <c r="F927" s="52">
        <v>6</v>
      </c>
      <c r="G927" s="52">
        <v>7</v>
      </c>
      <c r="H927" s="52">
        <v>8</v>
      </c>
      <c r="I927" s="52">
        <v>9</v>
      </c>
    </row>
    <row r="928" spans="1:13" ht="26.5" thickBot="1" x14ac:dyDescent="0.4">
      <c r="A928" s="27" t="s">
        <v>30</v>
      </c>
      <c r="B928" s="28" t="s">
        <v>324</v>
      </c>
      <c r="C928" s="29"/>
      <c r="D928" s="29"/>
      <c r="E928" s="29"/>
      <c r="F928" s="30" t="s">
        <v>323</v>
      </c>
      <c r="G928" s="28"/>
      <c r="H928" s="29"/>
      <c r="I928" s="29"/>
    </row>
    <row r="929" spans="1:11" ht="27.65" customHeight="1" thickBot="1" x14ac:dyDescent="0.4">
      <c r="A929" s="31" t="s">
        <v>29</v>
      </c>
      <c r="B929" s="32" t="s">
        <v>326</v>
      </c>
      <c r="C929" s="33"/>
      <c r="D929" s="33"/>
      <c r="E929" s="33"/>
      <c r="F929" s="34" t="s">
        <v>325</v>
      </c>
      <c r="G929" s="32"/>
      <c r="H929" s="33"/>
      <c r="I929" s="33"/>
    </row>
    <row r="930" spans="1:11" ht="23" customHeight="1" thickBot="1" x14ac:dyDescent="0.4">
      <c r="A930" s="330" t="s">
        <v>98</v>
      </c>
      <c r="B930" s="314" t="s">
        <v>328</v>
      </c>
      <c r="C930" s="105">
        <v>79.5</v>
      </c>
      <c r="D930" s="105">
        <v>95</v>
      </c>
      <c r="E930" s="105">
        <v>100</v>
      </c>
      <c r="F930" s="53"/>
      <c r="G930" s="96" t="s">
        <v>33</v>
      </c>
      <c r="H930" s="97">
        <v>288724610</v>
      </c>
      <c r="I930" s="146" t="s">
        <v>327</v>
      </c>
    </row>
    <row r="931" spans="1:11" ht="18.649999999999999" customHeight="1" thickBot="1" x14ac:dyDescent="0.4">
      <c r="A931" s="328"/>
      <c r="B931" s="315"/>
      <c r="C931" s="105"/>
      <c r="D931" s="105"/>
      <c r="E931" s="105"/>
      <c r="F931" s="53"/>
      <c r="G931" s="96" t="s">
        <v>36</v>
      </c>
      <c r="H931" s="99"/>
      <c r="I931" s="146"/>
    </row>
    <row r="932" spans="1:11" ht="63.65" customHeight="1" thickBot="1" x14ac:dyDescent="0.4">
      <c r="A932" s="329"/>
      <c r="B932" s="316"/>
      <c r="C932" s="94">
        <f>C930+C931</f>
        <v>79.5</v>
      </c>
      <c r="D932" s="94">
        <f t="shared" ref="D932" si="182">D930+D931</f>
        <v>95</v>
      </c>
      <c r="E932" s="94">
        <f t="shared" ref="E932" si="183">E930+E931</f>
        <v>100</v>
      </c>
      <c r="F932" s="98"/>
      <c r="G932" s="95" t="s">
        <v>38</v>
      </c>
      <c r="H932" s="99"/>
      <c r="I932" s="146"/>
    </row>
    <row r="933" spans="1:11" ht="15" customHeight="1" thickBot="1" x14ac:dyDescent="0.4">
      <c r="A933" s="330" t="s">
        <v>40</v>
      </c>
      <c r="B933" s="314" t="s">
        <v>329</v>
      </c>
      <c r="C933" s="105">
        <v>90</v>
      </c>
      <c r="D933" s="105">
        <v>95</v>
      </c>
      <c r="E933" s="105">
        <v>100</v>
      </c>
      <c r="F933" s="53"/>
      <c r="G933" s="96" t="s">
        <v>33</v>
      </c>
      <c r="H933" s="97"/>
      <c r="I933" s="146" t="s">
        <v>327</v>
      </c>
    </row>
    <row r="934" spans="1:11" ht="32.4" customHeight="1" thickBot="1" x14ac:dyDescent="0.4">
      <c r="A934" s="328"/>
      <c r="B934" s="315"/>
      <c r="C934" s="105"/>
      <c r="D934" s="105"/>
      <c r="E934" s="105"/>
      <c r="F934" s="53"/>
      <c r="G934" s="96" t="s">
        <v>36</v>
      </c>
      <c r="H934" s="99"/>
      <c r="I934" s="146"/>
    </row>
    <row r="935" spans="1:11" ht="47" customHeight="1" thickBot="1" x14ac:dyDescent="0.4">
      <c r="A935" s="329"/>
      <c r="B935" s="316"/>
      <c r="C935" s="94">
        <f>C933+C934</f>
        <v>90</v>
      </c>
      <c r="D935" s="94">
        <f t="shared" ref="D935" si="184">D933+D934</f>
        <v>95</v>
      </c>
      <c r="E935" s="94">
        <f t="shared" ref="E935" si="185">E933+E934</f>
        <v>100</v>
      </c>
      <c r="F935" s="98"/>
      <c r="G935" s="95" t="s">
        <v>38</v>
      </c>
      <c r="H935" s="99"/>
      <c r="I935" s="146"/>
    </row>
    <row r="936" spans="1:11" ht="15" thickBot="1" x14ac:dyDescent="0.4">
      <c r="A936" s="17"/>
      <c r="B936" s="107" t="s">
        <v>105</v>
      </c>
      <c r="C936" s="124"/>
      <c r="D936" s="124"/>
      <c r="E936" s="124"/>
      <c r="F936" s="108"/>
      <c r="G936" s="95"/>
      <c r="H936" s="97"/>
      <c r="I936" s="97"/>
    </row>
    <row r="937" spans="1:11" ht="26.5" thickBot="1" x14ac:dyDescent="0.4">
      <c r="A937" s="27" t="s">
        <v>106</v>
      </c>
      <c r="B937" s="87" t="s">
        <v>324</v>
      </c>
      <c r="C937" s="88"/>
      <c r="D937" s="88"/>
      <c r="E937" s="88"/>
      <c r="F937" s="89" t="s">
        <v>330</v>
      </c>
      <c r="G937" s="87"/>
      <c r="H937" s="88"/>
      <c r="I937" s="88"/>
    </row>
    <row r="938" spans="1:11" ht="26.5" thickBot="1" x14ac:dyDescent="0.4">
      <c r="A938" s="31" t="s">
        <v>107</v>
      </c>
      <c r="B938" s="32" t="s">
        <v>331</v>
      </c>
      <c r="C938" s="33"/>
      <c r="D938" s="33"/>
      <c r="E938" s="33"/>
      <c r="F938" s="34" t="s">
        <v>332</v>
      </c>
      <c r="G938" s="32"/>
      <c r="H938" s="33"/>
      <c r="I938" s="33"/>
    </row>
    <row r="939" spans="1:11" ht="15" customHeight="1" thickBot="1" x14ac:dyDescent="0.4">
      <c r="A939" s="330" t="s">
        <v>110</v>
      </c>
      <c r="B939" s="314" t="s">
        <v>628</v>
      </c>
      <c r="C939" s="105">
        <v>16</v>
      </c>
      <c r="D939" s="105">
        <v>37</v>
      </c>
      <c r="E939" s="105">
        <v>39</v>
      </c>
      <c r="F939" s="53"/>
      <c r="G939" s="96" t="s">
        <v>33</v>
      </c>
      <c r="H939" s="97">
        <v>288724610</v>
      </c>
      <c r="I939" s="146" t="s">
        <v>327</v>
      </c>
      <c r="J939" s="129"/>
      <c r="K939" s="129"/>
    </row>
    <row r="940" spans="1:11" ht="15" thickBot="1" x14ac:dyDescent="0.4">
      <c r="A940" s="328"/>
      <c r="B940" s="315"/>
      <c r="C940" s="105"/>
      <c r="D940" s="105"/>
      <c r="E940" s="105"/>
      <c r="F940" s="53"/>
      <c r="G940" s="96" t="s">
        <v>36</v>
      </c>
      <c r="H940" s="99"/>
      <c r="I940" s="146"/>
      <c r="J940" s="129"/>
      <c r="K940" s="129"/>
    </row>
    <row r="941" spans="1:11" ht="15" thickBot="1" x14ac:dyDescent="0.4">
      <c r="A941" s="329"/>
      <c r="B941" s="316"/>
      <c r="C941" s="94">
        <f>C939+C940</f>
        <v>16</v>
      </c>
      <c r="D941" s="94">
        <f t="shared" ref="D941" si="186">D939+D940</f>
        <v>37</v>
      </c>
      <c r="E941" s="94">
        <f t="shared" ref="E941" si="187">E939+E940</f>
        <v>39</v>
      </c>
      <c r="F941" s="98"/>
      <c r="G941" s="95" t="s">
        <v>38</v>
      </c>
      <c r="H941" s="99"/>
      <c r="I941" s="146"/>
      <c r="J941" s="129"/>
      <c r="K941" s="129"/>
    </row>
    <row r="942" spans="1:11" ht="15" customHeight="1" thickBot="1" x14ac:dyDescent="0.4">
      <c r="A942" s="330" t="s">
        <v>120</v>
      </c>
      <c r="B942" s="314" t="s">
        <v>629</v>
      </c>
      <c r="C942" s="105">
        <v>96.6</v>
      </c>
      <c r="D942" s="105">
        <v>65</v>
      </c>
      <c r="E942" s="105">
        <v>68</v>
      </c>
      <c r="F942" s="53"/>
      <c r="G942" s="96" t="s">
        <v>33</v>
      </c>
      <c r="H942" s="97">
        <v>288724610</v>
      </c>
      <c r="I942" s="146" t="s">
        <v>327</v>
      </c>
      <c r="J942" s="129"/>
      <c r="K942" s="129"/>
    </row>
    <row r="943" spans="1:11" ht="15" thickBot="1" x14ac:dyDescent="0.4">
      <c r="A943" s="328"/>
      <c r="B943" s="315"/>
      <c r="C943" s="105"/>
      <c r="D943" s="105"/>
      <c r="E943" s="105"/>
      <c r="F943" s="53"/>
      <c r="G943" s="96" t="s">
        <v>36</v>
      </c>
      <c r="H943" s="99"/>
      <c r="I943" s="146"/>
      <c r="J943" s="129"/>
      <c r="K943" s="129"/>
    </row>
    <row r="944" spans="1:11" ht="15" thickBot="1" x14ac:dyDescent="0.4">
      <c r="A944" s="329"/>
      <c r="B944" s="316"/>
      <c r="C944" s="94">
        <f>C942+C943</f>
        <v>96.6</v>
      </c>
      <c r="D944" s="94">
        <f t="shared" ref="D944" si="188">D942+D943</f>
        <v>65</v>
      </c>
      <c r="E944" s="94">
        <f t="shared" ref="E944" si="189">E942+E943</f>
        <v>68</v>
      </c>
      <c r="F944" s="98"/>
      <c r="G944" s="95" t="s">
        <v>38</v>
      </c>
      <c r="H944" s="99"/>
      <c r="I944" s="146"/>
      <c r="J944" s="129"/>
      <c r="K944" s="129"/>
    </row>
    <row r="945" spans="1:12" ht="15" customHeight="1" thickBot="1" x14ac:dyDescent="0.4">
      <c r="A945" s="330" t="s">
        <v>240</v>
      </c>
      <c r="B945" s="314" t="s">
        <v>630</v>
      </c>
      <c r="C945" s="105">
        <v>15</v>
      </c>
      <c r="D945" s="105">
        <v>16</v>
      </c>
      <c r="E945" s="105">
        <v>17</v>
      </c>
      <c r="F945" s="53"/>
      <c r="G945" s="96" t="s">
        <v>33</v>
      </c>
      <c r="H945" s="97">
        <v>288724610</v>
      </c>
      <c r="I945" s="146" t="s">
        <v>327</v>
      </c>
      <c r="J945" s="129"/>
      <c r="K945" s="129"/>
    </row>
    <row r="946" spans="1:12" ht="15" thickBot="1" x14ac:dyDescent="0.4">
      <c r="A946" s="328"/>
      <c r="B946" s="315"/>
      <c r="C946" s="105"/>
      <c r="D946" s="105"/>
      <c r="E946" s="105"/>
      <c r="F946" s="53"/>
      <c r="G946" s="96" t="s">
        <v>36</v>
      </c>
      <c r="H946" s="99"/>
      <c r="I946" s="146"/>
      <c r="J946" s="129"/>
      <c r="K946" s="129"/>
    </row>
    <row r="947" spans="1:12" ht="15" thickBot="1" x14ac:dyDescent="0.4">
      <c r="A947" s="329"/>
      <c r="B947" s="316"/>
      <c r="C947" s="94">
        <f>C945+C946</f>
        <v>15</v>
      </c>
      <c r="D947" s="94">
        <f t="shared" ref="D947" si="190">D945+D946</f>
        <v>16</v>
      </c>
      <c r="E947" s="94">
        <f t="shared" ref="E947" si="191">E945+E946</f>
        <v>17</v>
      </c>
      <c r="F947" s="98"/>
      <c r="G947" s="95" t="s">
        <v>38</v>
      </c>
      <c r="H947" s="99"/>
      <c r="I947" s="146"/>
      <c r="J947" s="129"/>
      <c r="K947" s="129"/>
    </row>
    <row r="948" spans="1:12" ht="26.5" thickBot="1" x14ac:dyDescent="0.4">
      <c r="A948" s="27" t="s">
        <v>106</v>
      </c>
      <c r="B948" s="87" t="s">
        <v>324</v>
      </c>
      <c r="C948" s="88"/>
      <c r="D948" s="88"/>
      <c r="E948" s="88"/>
      <c r="F948" s="89" t="s">
        <v>330</v>
      </c>
      <c r="G948" s="87"/>
      <c r="H948" s="88"/>
      <c r="I948" s="88"/>
      <c r="J948" s="129"/>
      <c r="K948" s="129"/>
    </row>
    <row r="949" spans="1:12" ht="15" thickBot="1" x14ac:dyDescent="0.4">
      <c r="A949" s="31" t="s">
        <v>244</v>
      </c>
      <c r="B949" s="91" t="s">
        <v>335</v>
      </c>
      <c r="C949" s="92"/>
      <c r="D949" s="92"/>
      <c r="E949" s="92"/>
      <c r="F949" s="93" t="s">
        <v>334</v>
      </c>
      <c r="G949" s="91"/>
      <c r="H949" s="92"/>
      <c r="I949" s="92"/>
      <c r="J949" s="129"/>
      <c r="K949" s="129"/>
    </row>
    <row r="950" spans="1:12" ht="18.649999999999999" customHeight="1" thickBot="1" x14ac:dyDescent="0.4">
      <c r="A950" s="330" t="s">
        <v>247</v>
      </c>
      <c r="B950" s="314" t="s">
        <v>333</v>
      </c>
      <c r="C950" s="105">
        <v>98</v>
      </c>
      <c r="D950" s="105">
        <v>103</v>
      </c>
      <c r="E950" s="105">
        <v>108</v>
      </c>
      <c r="F950" s="53"/>
      <c r="G950" s="96" t="s">
        <v>33</v>
      </c>
      <c r="H950" s="97">
        <v>288724610</v>
      </c>
      <c r="I950" s="146" t="s">
        <v>343</v>
      </c>
      <c r="J950" s="160">
        <f>C930+C933+C939+C942+C950+C945</f>
        <v>395.1</v>
      </c>
      <c r="K950" s="160">
        <f t="shared" ref="K950:L950" si="192">D930+D933+D939+D942+D950+D945</f>
        <v>411</v>
      </c>
      <c r="L950" s="128">
        <f t="shared" si="192"/>
        <v>432</v>
      </c>
    </row>
    <row r="951" spans="1:12" ht="18" customHeight="1" thickBot="1" x14ac:dyDescent="0.4">
      <c r="A951" s="328"/>
      <c r="B951" s="315"/>
      <c r="C951" s="105"/>
      <c r="D951" s="105"/>
      <c r="E951" s="105"/>
      <c r="F951" s="53"/>
      <c r="G951" s="96" t="s">
        <v>36</v>
      </c>
      <c r="H951" s="99"/>
      <c r="I951" s="146"/>
      <c r="J951" s="160">
        <f>C931+C934+C940+C943+C951+C946</f>
        <v>0</v>
      </c>
      <c r="K951" s="160">
        <f t="shared" ref="K951:L951" si="193">D931+D934+D940+D943+D951+D946</f>
        <v>0</v>
      </c>
      <c r="L951" s="128">
        <f t="shared" si="193"/>
        <v>0</v>
      </c>
    </row>
    <row r="952" spans="1:12" ht="20" customHeight="1" thickBot="1" x14ac:dyDescent="0.4">
      <c r="A952" s="329"/>
      <c r="B952" s="316"/>
      <c r="C952" s="94">
        <f>C950+C951</f>
        <v>98</v>
      </c>
      <c r="D952" s="94">
        <f t="shared" ref="D952" si="194">D950+D951</f>
        <v>103</v>
      </c>
      <c r="E952" s="94">
        <f t="shared" ref="E952" si="195">E950+E951</f>
        <v>108</v>
      </c>
      <c r="F952" s="98"/>
      <c r="G952" s="95" t="s">
        <v>38</v>
      </c>
      <c r="H952" s="99"/>
      <c r="I952" s="146"/>
      <c r="J952" s="178">
        <f>SUM(J950:J951)</f>
        <v>395.1</v>
      </c>
      <c r="K952" s="178">
        <f t="shared" ref="K952:L952" si="196">SUM(K950:K951)</f>
        <v>411</v>
      </c>
      <c r="L952" s="131">
        <f t="shared" si="196"/>
        <v>432</v>
      </c>
    </row>
    <row r="953" spans="1:12" ht="15" customHeight="1" thickBot="1" x14ac:dyDescent="0.4">
      <c r="A953" s="17"/>
      <c r="B953" s="107" t="s">
        <v>123</v>
      </c>
      <c r="C953" s="124"/>
      <c r="D953" s="124"/>
      <c r="E953" s="124"/>
      <c r="F953" s="108"/>
      <c r="G953" s="95"/>
      <c r="H953" s="97"/>
      <c r="I953" s="97"/>
      <c r="J953" s="129"/>
      <c r="K953" s="129"/>
    </row>
    <row r="954" spans="1:12" ht="15" thickBot="1" x14ac:dyDescent="0.4">
      <c r="A954" s="40"/>
      <c r="B954" s="41" t="s">
        <v>494</v>
      </c>
      <c r="C954" s="68">
        <f>C932+C935+C941+C944+C947+C952</f>
        <v>395.1</v>
      </c>
      <c r="D954" s="68">
        <f>D932+D935+D941+D944+D947+D952</f>
        <v>411</v>
      </c>
      <c r="E954" s="68">
        <f>E932+E935+E941+E944+E947+E952</f>
        <v>432</v>
      </c>
      <c r="F954" s="42"/>
      <c r="G954" s="43"/>
      <c r="H954" s="44"/>
      <c r="I954" s="45"/>
    </row>
    <row r="957" spans="1:12" ht="15" thickBot="1" x14ac:dyDescent="0.4">
      <c r="A957" s="46" t="s">
        <v>337</v>
      </c>
      <c r="B957" s="46"/>
      <c r="C957" s="46"/>
      <c r="D957" s="46"/>
      <c r="E957" s="47"/>
      <c r="F957" s="48"/>
      <c r="G957" s="48"/>
      <c r="H957" s="48"/>
    </row>
    <row r="958" spans="1:12" ht="58" thickBot="1" x14ac:dyDescent="0.4">
      <c r="A958" s="49" t="s">
        <v>5</v>
      </c>
      <c r="B958" s="50" t="s">
        <v>230</v>
      </c>
      <c r="C958" s="50" t="s">
        <v>24</v>
      </c>
      <c r="D958" s="50" t="s">
        <v>25</v>
      </c>
      <c r="E958" s="50" t="s">
        <v>26</v>
      </c>
      <c r="F958" s="50" t="s">
        <v>6</v>
      </c>
      <c r="G958" s="50" t="s">
        <v>32</v>
      </c>
      <c r="H958" s="50" t="s">
        <v>27</v>
      </c>
      <c r="I958" s="50" t="s">
        <v>50</v>
      </c>
    </row>
    <row r="959" spans="1:12" ht="15" thickBot="1" x14ac:dyDescent="0.4">
      <c r="A959" s="51">
        <v>1</v>
      </c>
      <c r="B959" s="52">
        <v>2</v>
      </c>
      <c r="C959" s="52">
        <v>3</v>
      </c>
      <c r="D959" s="52">
        <v>4</v>
      </c>
      <c r="E959" s="52">
        <v>5</v>
      </c>
      <c r="F959" s="52">
        <v>6</v>
      </c>
      <c r="G959" s="52">
        <v>7</v>
      </c>
      <c r="H959" s="52">
        <v>8</v>
      </c>
      <c r="I959" s="52">
        <v>9</v>
      </c>
    </row>
    <row r="960" spans="1:12" ht="26.5" thickBot="1" x14ac:dyDescent="0.4">
      <c r="A960" s="27" t="s">
        <v>30</v>
      </c>
      <c r="B960" s="28" t="s">
        <v>113</v>
      </c>
      <c r="C960" s="29"/>
      <c r="D960" s="29"/>
      <c r="E960" s="29"/>
      <c r="F960" s="30" t="s">
        <v>225</v>
      </c>
      <c r="G960" s="28"/>
      <c r="H960" s="29"/>
      <c r="I960" s="29"/>
    </row>
    <row r="961" spans="1:12" ht="15" thickBot="1" x14ac:dyDescent="0.4">
      <c r="A961" s="31" t="s">
        <v>29</v>
      </c>
      <c r="B961" s="32" t="s">
        <v>227</v>
      </c>
      <c r="C961" s="33"/>
      <c r="D961" s="33"/>
      <c r="E961" s="33"/>
      <c r="F961" s="34" t="s">
        <v>226</v>
      </c>
      <c r="G961" s="32"/>
      <c r="H961" s="33"/>
      <c r="I961" s="33"/>
    </row>
    <row r="962" spans="1:12" ht="15" customHeight="1" thickBot="1" x14ac:dyDescent="0.4">
      <c r="A962" s="330" t="s">
        <v>98</v>
      </c>
      <c r="B962" s="323" t="s">
        <v>339</v>
      </c>
      <c r="C962" s="96">
        <v>6.2</v>
      </c>
      <c r="D962" s="105">
        <v>49</v>
      </c>
      <c r="E962" s="105">
        <v>51</v>
      </c>
      <c r="F962" s="53"/>
      <c r="G962" s="96" t="s">
        <v>33</v>
      </c>
      <c r="H962" s="97">
        <v>288724610</v>
      </c>
      <c r="I962" s="146" t="s">
        <v>338</v>
      </c>
    </row>
    <row r="963" spans="1:12" ht="15" thickBot="1" x14ac:dyDescent="0.4">
      <c r="A963" s="328"/>
      <c r="B963" s="324"/>
      <c r="C963" s="96"/>
      <c r="D963" s="105"/>
      <c r="E963" s="105"/>
      <c r="F963" s="53"/>
      <c r="G963" s="96" t="s">
        <v>36</v>
      </c>
      <c r="H963" s="99"/>
      <c r="I963" s="146"/>
    </row>
    <row r="964" spans="1:12" ht="15" thickBot="1" x14ac:dyDescent="0.4">
      <c r="A964" s="329"/>
      <c r="B964" s="325"/>
      <c r="C964" s="95">
        <f>C962+C963</f>
        <v>6.2</v>
      </c>
      <c r="D964" s="94">
        <f t="shared" ref="D964" si="197">D962+D963</f>
        <v>49</v>
      </c>
      <c r="E964" s="94">
        <f t="shared" ref="E964" si="198">E962+E963</f>
        <v>51</v>
      </c>
      <c r="F964" s="98"/>
      <c r="G964" s="95" t="s">
        <v>38</v>
      </c>
      <c r="H964" s="99"/>
      <c r="I964" s="146"/>
    </row>
    <row r="965" spans="1:12" ht="15" customHeight="1" thickBot="1" x14ac:dyDescent="0.4">
      <c r="A965" s="330" t="s">
        <v>40</v>
      </c>
      <c r="B965" s="323" t="s">
        <v>340</v>
      </c>
      <c r="C965" s="105">
        <v>348</v>
      </c>
      <c r="D965" s="105">
        <v>323</v>
      </c>
      <c r="E965" s="105">
        <v>339</v>
      </c>
      <c r="F965" s="235"/>
      <c r="G965" s="96" t="s">
        <v>33</v>
      </c>
      <c r="H965" s="97">
        <v>288724610</v>
      </c>
      <c r="I965" s="146" t="s">
        <v>338</v>
      </c>
    </row>
    <row r="966" spans="1:12" ht="15" thickBot="1" x14ac:dyDescent="0.4">
      <c r="A966" s="328"/>
      <c r="B966" s="324"/>
      <c r="C966" s="105"/>
      <c r="D966" s="105"/>
      <c r="E966" s="105"/>
      <c r="F966" s="235"/>
      <c r="G966" s="96" t="s">
        <v>36</v>
      </c>
      <c r="H966" s="99"/>
      <c r="I966" s="146"/>
    </row>
    <row r="967" spans="1:12" ht="15" thickBot="1" x14ac:dyDescent="0.4">
      <c r="A967" s="329"/>
      <c r="B967" s="325"/>
      <c r="C967" s="94">
        <f t="shared" ref="C967" si="199">C965+C966</f>
        <v>348</v>
      </c>
      <c r="D967" s="94">
        <f t="shared" ref="D967" si="200">D965+D966</f>
        <v>323</v>
      </c>
      <c r="E967" s="94">
        <f t="shared" ref="E967" si="201">E965+E966</f>
        <v>339</v>
      </c>
      <c r="F967" s="236"/>
      <c r="G967" s="95" t="s">
        <v>38</v>
      </c>
      <c r="H967" s="99"/>
      <c r="I967" s="146"/>
    </row>
    <row r="968" spans="1:12" ht="15" customHeight="1" thickBot="1" x14ac:dyDescent="0.4">
      <c r="A968" s="330" t="s">
        <v>42</v>
      </c>
      <c r="B968" s="323" t="s">
        <v>341</v>
      </c>
      <c r="C968" s="105"/>
      <c r="D968" s="105"/>
      <c r="E968" s="105"/>
      <c r="F968" s="235"/>
      <c r="G968" s="96" t="s">
        <v>33</v>
      </c>
      <c r="H968" s="97">
        <v>288724610</v>
      </c>
      <c r="I968" s="146" t="s">
        <v>338</v>
      </c>
    </row>
    <row r="969" spans="1:12" ht="15" thickBot="1" x14ac:dyDescent="0.4">
      <c r="A969" s="328"/>
      <c r="B969" s="324"/>
      <c r="C969" s="105"/>
      <c r="D969" s="105"/>
      <c r="E969" s="105"/>
      <c r="F969" s="235"/>
      <c r="G969" s="96" t="s">
        <v>36</v>
      </c>
      <c r="H969" s="99"/>
      <c r="I969" s="146"/>
    </row>
    <row r="970" spans="1:12" ht="15" thickBot="1" x14ac:dyDescent="0.4">
      <c r="A970" s="329"/>
      <c r="B970" s="325"/>
      <c r="C970" s="94">
        <f t="shared" ref="C970" si="202">C968+C969</f>
        <v>0</v>
      </c>
      <c r="D970" s="94">
        <f t="shared" ref="D970" si="203">D968+D969</f>
        <v>0</v>
      </c>
      <c r="E970" s="94">
        <f t="shared" ref="E970" si="204">E968+E969</f>
        <v>0</v>
      </c>
      <c r="F970" s="236"/>
      <c r="G970" s="95" t="s">
        <v>38</v>
      </c>
      <c r="H970" s="99"/>
      <c r="I970" s="146"/>
    </row>
    <row r="971" spans="1:12" ht="15" customHeight="1" thickBot="1" x14ac:dyDescent="0.4">
      <c r="A971" s="330" t="s">
        <v>44</v>
      </c>
      <c r="B971" s="323" t="s">
        <v>342</v>
      </c>
      <c r="C971" s="105"/>
      <c r="D971" s="105"/>
      <c r="E971" s="105"/>
      <c r="F971" s="235"/>
      <c r="G971" s="96" t="s">
        <v>33</v>
      </c>
      <c r="H971" s="97">
        <v>288724610</v>
      </c>
      <c r="I971" s="146" t="s">
        <v>338</v>
      </c>
      <c r="J971" s="128">
        <f>C962+C965+C968+C971</f>
        <v>354.2</v>
      </c>
      <c r="K971" s="128">
        <f t="shared" ref="K971:L971" si="205">D962+D965+D968+D971</f>
        <v>372</v>
      </c>
      <c r="L971" s="128">
        <f t="shared" si="205"/>
        <v>390</v>
      </c>
    </row>
    <row r="972" spans="1:12" ht="15" thickBot="1" x14ac:dyDescent="0.4">
      <c r="A972" s="328"/>
      <c r="B972" s="324"/>
      <c r="C972" s="105"/>
      <c r="D972" s="105"/>
      <c r="E972" s="105"/>
      <c r="F972" s="235"/>
      <c r="G972" s="96" t="s">
        <v>36</v>
      </c>
      <c r="H972" s="99"/>
      <c r="I972" s="146"/>
      <c r="J972" s="128">
        <f>C963+C966+C969+C972</f>
        <v>0</v>
      </c>
      <c r="K972" s="128">
        <f t="shared" ref="K972:L972" si="206">D963+D966+D969+D972</f>
        <v>0</v>
      </c>
      <c r="L972" s="128">
        <f t="shared" si="206"/>
        <v>0</v>
      </c>
    </row>
    <row r="973" spans="1:12" ht="15" thickBot="1" x14ac:dyDescent="0.4">
      <c r="A973" s="329"/>
      <c r="B973" s="325"/>
      <c r="C973" s="94">
        <f t="shared" ref="C973" si="207">C971+C972</f>
        <v>0</v>
      </c>
      <c r="D973" s="94">
        <f t="shared" ref="D973" si="208">D971+D972</f>
        <v>0</v>
      </c>
      <c r="E973" s="94">
        <f t="shared" ref="E973" si="209">E971+E972</f>
        <v>0</v>
      </c>
      <c r="F973" s="236"/>
      <c r="G973" s="95" t="s">
        <v>38</v>
      </c>
      <c r="H973" s="99"/>
      <c r="I973" s="146"/>
      <c r="J973" s="131">
        <f>SUM(J971:J972)</f>
        <v>354.2</v>
      </c>
      <c r="K973" s="131">
        <f t="shared" ref="K973:L973" si="210">SUM(K971:K972)</f>
        <v>372</v>
      </c>
      <c r="L973" s="131">
        <f t="shared" si="210"/>
        <v>390</v>
      </c>
    </row>
    <row r="974" spans="1:12" ht="15" thickBot="1" x14ac:dyDescent="0.4">
      <c r="A974" s="17"/>
      <c r="B974" s="21" t="s">
        <v>105</v>
      </c>
      <c r="C974" s="124"/>
      <c r="D974" s="124"/>
      <c r="E974" s="124"/>
      <c r="F974" s="124"/>
      <c r="G974" s="95"/>
      <c r="H974" s="97"/>
      <c r="I974" s="97"/>
    </row>
    <row r="975" spans="1:12" ht="15" thickBot="1" x14ac:dyDescent="0.4">
      <c r="A975" s="40"/>
      <c r="B975" s="41" t="s">
        <v>493</v>
      </c>
      <c r="C975" s="119">
        <f>C964+C967+C970+C973</f>
        <v>354.2</v>
      </c>
      <c r="D975" s="119">
        <f>D964+D967+D970+D973</f>
        <v>372</v>
      </c>
      <c r="E975" s="119">
        <f>E964+E967+E970+E973</f>
        <v>390</v>
      </c>
      <c r="F975" s="120"/>
      <c r="G975" s="121"/>
      <c r="H975" s="122"/>
      <c r="I975" s="123"/>
    </row>
    <row r="978" spans="1:9" ht="34.25" customHeight="1" thickBot="1" x14ac:dyDescent="0.4">
      <c r="A978" s="326" t="s">
        <v>344</v>
      </c>
      <c r="B978" s="326"/>
      <c r="C978" s="326"/>
      <c r="D978" s="326"/>
      <c r="E978" s="326"/>
      <c r="F978" s="326"/>
      <c r="G978" s="326"/>
      <c r="H978" s="326"/>
      <c r="I978" s="326"/>
    </row>
    <row r="979" spans="1:9" ht="58" thickBot="1" x14ac:dyDescent="0.4">
      <c r="A979" s="49" t="s">
        <v>5</v>
      </c>
      <c r="B979" s="50" t="s">
        <v>230</v>
      </c>
      <c r="C979" s="50" t="s">
        <v>24</v>
      </c>
      <c r="D979" s="50" t="s">
        <v>25</v>
      </c>
      <c r="E979" s="50" t="s">
        <v>26</v>
      </c>
      <c r="F979" s="50" t="s">
        <v>6</v>
      </c>
      <c r="G979" s="50" t="s">
        <v>32</v>
      </c>
      <c r="H979" s="50" t="s">
        <v>27</v>
      </c>
      <c r="I979" s="50" t="s">
        <v>50</v>
      </c>
    </row>
    <row r="980" spans="1:9" ht="15" thickBot="1" x14ac:dyDescent="0.4">
      <c r="A980" s="51">
        <v>1</v>
      </c>
      <c r="B980" s="52">
        <v>2</v>
      </c>
      <c r="C980" s="52">
        <v>3</v>
      </c>
      <c r="D980" s="52">
        <v>4</v>
      </c>
      <c r="E980" s="52">
        <v>5</v>
      </c>
      <c r="F980" s="52">
        <v>6</v>
      </c>
      <c r="G980" s="52">
        <v>7</v>
      </c>
      <c r="H980" s="52">
        <v>8</v>
      </c>
      <c r="I980" s="52">
        <v>9</v>
      </c>
    </row>
    <row r="981" spans="1:9" ht="26.5" thickBot="1" x14ac:dyDescent="0.4">
      <c r="A981" s="27" t="s">
        <v>30</v>
      </c>
      <c r="B981" s="28" t="s">
        <v>345</v>
      </c>
      <c r="C981" s="29"/>
      <c r="D981" s="29"/>
      <c r="E981" s="29"/>
      <c r="F981" s="30" t="s">
        <v>157</v>
      </c>
      <c r="G981" s="28"/>
      <c r="H981" s="29"/>
      <c r="I981" s="29"/>
    </row>
    <row r="982" spans="1:9" ht="33" customHeight="1" thickBot="1" x14ac:dyDescent="0.4">
      <c r="A982" s="31" t="s">
        <v>29</v>
      </c>
      <c r="B982" s="32" t="s">
        <v>346</v>
      </c>
      <c r="C982" s="33"/>
      <c r="D982" s="33"/>
      <c r="E982" s="33"/>
      <c r="F982" s="34" t="s">
        <v>159</v>
      </c>
      <c r="G982" s="32"/>
      <c r="H982" s="33"/>
      <c r="I982" s="33"/>
    </row>
    <row r="983" spans="1:9" ht="15" customHeight="1" thickBot="1" x14ac:dyDescent="0.4">
      <c r="A983" s="317" t="s">
        <v>98</v>
      </c>
      <c r="B983" s="314" t="s">
        <v>348</v>
      </c>
      <c r="C983" s="244">
        <v>332.7</v>
      </c>
      <c r="D983" s="105">
        <v>341</v>
      </c>
      <c r="E983" s="105">
        <v>358</v>
      </c>
      <c r="F983" s="53" t="s">
        <v>388</v>
      </c>
      <c r="G983" s="96" t="s">
        <v>33</v>
      </c>
      <c r="H983" s="97">
        <v>288724610</v>
      </c>
      <c r="I983" s="146" t="s">
        <v>641</v>
      </c>
    </row>
    <row r="984" spans="1:9" ht="15" thickBot="1" x14ac:dyDescent="0.4">
      <c r="A984" s="318"/>
      <c r="B984" s="315"/>
      <c r="C984" s="105"/>
      <c r="D984" s="105"/>
      <c r="E984" s="105"/>
      <c r="F984" s="53" t="s">
        <v>389</v>
      </c>
      <c r="G984" s="96" t="s">
        <v>35</v>
      </c>
      <c r="H984" s="97"/>
      <c r="I984" s="146"/>
    </row>
    <row r="985" spans="1:9" ht="15" thickBot="1" x14ac:dyDescent="0.4">
      <c r="A985" s="318"/>
      <c r="B985" s="315"/>
      <c r="C985" s="105"/>
      <c r="D985" s="105"/>
      <c r="E985" s="105"/>
      <c r="F985" s="53"/>
      <c r="G985" s="96" t="s">
        <v>100</v>
      </c>
      <c r="H985" s="97"/>
      <c r="I985" s="146"/>
    </row>
    <row r="986" spans="1:9" ht="15" thickBot="1" x14ac:dyDescent="0.4">
      <c r="A986" s="318"/>
      <c r="B986" s="315"/>
      <c r="C986" s="105">
        <v>378.1</v>
      </c>
      <c r="D986" s="105">
        <v>401</v>
      </c>
      <c r="E986" s="105">
        <v>421</v>
      </c>
      <c r="F986" s="53"/>
      <c r="G986" s="96" t="s">
        <v>347</v>
      </c>
      <c r="H986" s="97"/>
      <c r="I986" s="146"/>
    </row>
    <row r="987" spans="1:9" ht="15" thickBot="1" x14ac:dyDescent="0.4">
      <c r="A987" s="318"/>
      <c r="B987" s="315"/>
      <c r="C987" s="105">
        <v>55</v>
      </c>
      <c r="D987" s="105"/>
      <c r="E987" s="105"/>
      <c r="F987" s="53"/>
      <c r="G987" s="96" t="s">
        <v>36</v>
      </c>
      <c r="H987" s="99"/>
      <c r="I987" s="146"/>
    </row>
    <row r="988" spans="1:9" ht="15" customHeight="1" thickBot="1" x14ac:dyDescent="0.4">
      <c r="A988" s="319"/>
      <c r="B988" s="316"/>
      <c r="C988" s="94">
        <f>SUM(C983:C987)</f>
        <v>765.8</v>
      </c>
      <c r="D988" s="94">
        <f t="shared" ref="D988" si="211">SUM(D983:D987)</f>
        <v>742</v>
      </c>
      <c r="E988" s="94">
        <f>SUM(E983:E987)</f>
        <v>779</v>
      </c>
      <c r="F988" s="98"/>
      <c r="G988" s="95" t="s">
        <v>38</v>
      </c>
      <c r="H988" s="99"/>
      <c r="I988" s="146"/>
    </row>
    <row r="989" spans="1:9" ht="26.5" thickBot="1" x14ac:dyDescent="0.4">
      <c r="A989" s="27" t="s">
        <v>30</v>
      </c>
      <c r="B989" s="87" t="s">
        <v>345</v>
      </c>
      <c r="C989" s="88"/>
      <c r="D989" s="88"/>
      <c r="E989" s="88"/>
      <c r="F989" s="89" t="s">
        <v>157</v>
      </c>
      <c r="G989" s="87"/>
      <c r="H989" s="88"/>
      <c r="I989" s="88"/>
    </row>
    <row r="990" spans="1:9" ht="19.75" customHeight="1" thickBot="1" x14ac:dyDescent="0.4">
      <c r="A990" s="31" t="s">
        <v>51</v>
      </c>
      <c r="B990" s="91" t="s">
        <v>349</v>
      </c>
      <c r="C990" s="92"/>
      <c r="D990" s="92"/>
      <c r="E990" s="92"/>
      <c r="F990" s="93" t="s">
        <v>162</v>
      </c>
      <c r="G990" s="91"/>
      <c r="H990" s="92"/>
      <c r="I990" s="92"/>
    </row>
    <row r="991" spans="1:9" ht="15" customHeight="1" thickBot="1" x14ac:dyDescent="0.4">
      <c r="A991" s="317" t="s">
        <v>54</v>
      </c>
      <c r="B991" s="314" t="s">
        <v>583</v>
      </c>
      <c r="C991" s="246">
        <v>245.5</v>
      </c>
      <c r="D991" s="105">
        <v>172</v>
      </c>
      <c r="E991" s="105">
        <v>180</v>
      </c>
      <c r="F991" s="53" t="s">
        <v>384</v>
      </c>
      <c r="G991" s="96" t="s">
        <v>33</v>
      </c>
      <c r="H991" s="97">
        <v>288724610</v>
      </c>
      <c r="I991" s="146" t="s">
        <v>641</v>
      </c>
    </row>
    <row r="992" spans="1:9" ht="15" thickBot="1" x14ac:dyDescent="0.4">
      <c r="A992" s="318"/>
      <c r="B992" s="315"/>
      <c r="C992" s="105"/>
      <c r="D992" s="105"/>
      <c r="E992" s="105"/>
      <c r="F992" s="53" t="s">
        <v>385</v>
      </c>
      <c r="G992" s="96" t="s">
        <v>35</v>
      </c>
      <c r="H992" s="97"/>
      <c r="I992" s="146"/>
    </row>
    <row r="993" spans="1:9" ht="15" thickBot="1" x14ac:dyDescent="0.4">
      <c r="A993" s="318"/>
      <c r="B993" s="315"/>
      <c r="C993" s="105"/>
      <c r="D993" s="105"/>
      <c r="E993" s="105"/>
      <c r="F993" s="53" t="s">
        <v>165</v>
      </c>
      <c r="G993" s="96" t="s">
        <v>100</v>
      </c>
      <c r="H993" s="97"/>
      <c r="I993" s="146"/>
    </row>
    <row r="994" spans="1:9" ht="15" customHeight="1" thickBot="1" x14ac:dyDescent="0.4">
      <c r="A994" s="318"/>
      <c r="B994" s="315"/>
      <c r="C994" s="105">
        <v>205.4</v>
      </c>
      <c r="D994" s="105">
        <v>210</v>
      </c>
      <c r="E994" s="105">
        <v>220</v>
      </c>
      <c r="F994" s="53"/>
      <c r="G994" s="96" t="s">
        <v>347</v>
      </c>
      <c r="H994" s="97"/>
      <c r="I994" s="146"/>
    </row>
    <row r="995" spans="1:9" ht="15" thickBot="1" x14ac:dyDescent="0.4">
      <c r="A995" s="318"/>
      <c r="B995" s="315"/>
      <c r="C995" s="105"/>
      <c r="D995" s="105"/>
      <c r="E995" s="105"/>
      <c r="F995" s="53"/>
      <c r="G995" s="96" t="s">
        <v>36</v>
      </c>
      <c r="H995" s="99"/>
      <c r="I995" s="146"/>
    </row>
    <row r="996" spans="1:9" ht="33.65" customHeight="1" thickBot="1" x14ac:dyDescent="0.4">
      <c r="A996" s="319"/>
      <c r="B996" s="316"/>
      <c r="C996" s="94">
        <f>SUM(C991:C995)</f>
        <v>450.9</v>
      </c>
      <c r="D996" s="94">
        <f t="shared" ref="D996" si="212">SUM(D991:D995)</f>
        <v>382</v>
      </c>
      <c r="E996" s="94">
        <f>SUM(E991:E995)</f>
        <v>400</v>
      </c>
      <c r="F996" s="98"/>
      <c r="G996" s="95" t="s">
        <v>38</v>
      </c>
      <c r="H996" s="99"/>
      <c r="I996" s="146"/>
    </row>
    <row r="997" spans="1:9" ht="15" customHeight="1" thickBot="1" x14ac:dyDescent="0.4">
      <c r="A997" s="317" t="s">
        <v>55</v>
      </c>
      <c r="B997" s="314" t="s">
        <v>584</v>
      </c>
      <c r="C997" s="237">
        <v>48.4</v>
      </c>
      <c r="D997" s="65"/>
      <c r="E997" s="65"/>
      <c r="F997" s="136" t="s">
        <v>386</v>
      </c>
      <c r="G997" s="65" t="s">
        <v>33</v>
      </c>
      <c r="H997" s="137">
        <v>288724610</v>
      </c>
      <c r="I997" s="182" t="s">
        <v>254</v>
      </c>
    </row>
    <row r="998" spans="1:9" ht="15" thickBot="1" x14ac:dyDescent="0.4">
      <c r="A998" s="318"/>
      <c r="B998" s="315"/>
      <c r="C998" s="96"/>
      <c r="D998" s="96"/>
      <c r="E998" s="96"/>
      <c r="F998" s="53" t="s">
        <v>387</v>
      </c>
      <c r="G998" s="96" t="s">
        <v>35</v>
      </c>
      <c r="H998" s="97"/>
      <c r="I998" s="146"/>
    </row>
    <row r="999" spans="1:9" ht="15" thickBot="1" x14ac:dyDescent="0.4">
      <c r="A999" s="318"/>
      <c r="B999" s="315"/>
      <c r="C999" s="96"/>
      <c r="D999" s="96"/>
      <c r="E999" s="96"/>
      <c r="F999" s="53"/>
      <c r="G999" s="96" t="s">
        <v>100</v>
      </c>
      <c r="H999" s="97"/>
      <c r="I999" s="146"/>
    </row>
    <row r="1000" spans="1:9" ht="15" thickBot="1" x14ac:dyDescent="0.4">
      <c r="A1000" s="318"/>
      <c r="B1000" s="315"/>
      <c r="C1000" s="96"/>
      <c r="D1000" s="96"/>
      <c r="E1000" s="96"/>
      <c r="F1000" s="53"/>
      <c r="G1000" s="96" t="s">
        <v>347</v>
      </c>
      <c r="H1000" s="97"/>
      <c r="I1000" s="146"/>
    </row>
    <row r="1001" spans="1:9" ht="15" thickBot="1" x14ac:dyDescent="0.4">
      <c r="A1001" s="318"/>
      <c r="B1001" s="315"/>
      <c r="C1001" s="96"/>
      <c r="D1001" s="96"/>
      <c r="E1001" s="96"/>
      <c r="F1001" s="53"/>
      <c r="G1001" s="96" t="s">
        <v>36</v>
      </c>
      <c r="H1001" s="99"/>
      <c r="I1001" s="146"/>
    </row>
    <row r="1002" spans="1:9" ht="15" customHeight="1" thickBot="1" x14ac:dyDescent="0.4">
      <c r="A1002" s="319"/>
      <c r="B1002" s="316"/>
      <c r="C1002" s="95">
        <f t="shared" ref="C1002:D1002" si="213">SUM(C997:C1001)</f>
        <v>48.4</v>
      </c>
      <c r="D1002" s="95">
        <f t="shared" si="213"/>
        <v>0</v>
      </c>
      <c r="E1002" s="95">
        <f>SUM(E997:E1001)</f>
        <v>0</v>
      </c>
      <c r="F1002" s="98"/>
      <c r="G1002" s="95" t="s">
        <v>38</v>
      </c>
      <c r="H1002" s="99"/>
      <c r="I1002" s="146"/>
    </row>
    <row r="1003" spans="1:9" ht="26.5" thickBot="1" x14ac:dyDescent="0.4">
      <c r="A1003" s="27" t="s">
        <v>30</v>
      </c>
      <c r="B1003" s="28" t="s">
        <v>345</v>
      </c>
      <c r="C1003" s="29"/>
      <c r="D1003" s="29"/>
      <c r="E1003" s="29"/>
      <c r="F1003" s="30" t="s">
        <v>157</v>
      </c>
      <c r="G1003" s="28"/>
      <c r="H1003" s="29"/>
      <c r="I1003" s="29"/>
    </row>
    <row r="1004" spans="1:9" ht="26.5" thickBot="1" x14ac:dyDescent="0.4">
      <c r="A1004" s="31" t="s">
        <v>271</v>
      </c>
      <c r="B1004" s="32" t="s">
        <v>351</v>
      </c>
      <c r="C1004" s="33"/>
      <c r="D1004" s="33"/>
      <c r="E1004" s="33"/>
      <c r="F1004" s="34" t="s">
        <v>350</v>
      </c>
      <c r="G1004" s="32"/>
      <c r="H1004" s="33"/>
      <c r="I1004" s="33"/>
    </row>
    <row r="1005" spans="1:9" ht="15" customHeight="1" thickBot="1" x14ac:dyDescent="0.4">
      <c r="A1005" s="317" t="s">
        <v>272</v>
      </c>
      <c r="B1005" s="323" t="s">
        <v>585</v>
      </c>
      <c r="C1005" s="18"/>
      <c r="D1005" s="18"/>
      <c r="E1005" s="18"/>
      <c r="F1005" s="20"/>
      <c r="G1005" s="18" t="s">
        <v>33</v>
      </c>
      <c r="H1005" s="23">
        <v>288724610</v>
      </c>
      <c r="I1005" s="16" t="s">
        <v>254</v>
      </c>
    </row>
    <row r="1006" spans="1:9" ht="15" thickBot="1" x14ac:dyDescent="0.4">
      <c r="A1006" s="318"/>
      <c r="B1006" s="324"/>
      <c r="C1006" s="18"/>
      <c r="D1006" s="18"/>
      <c r="E1006" s="18"/>
      <c r="F1006" s="20"/>
      <c r="G1006" s="18" t="s">
        <v>35</v>
      </c>
      <c r="H1006" s="23"/>
      <c r="I1006" s="16"/>
    </row>
    <row r="1007" spans="1:9" ht="15" thickBot="1" x14ac:dyDescent="0.4">
      <c r="A1007" s="318"/>
      <c r="B1007" s="324"/>
      <c r="C1007" s="18"/>
      <c r="D1007" s="18"/>
      <c r="E1007" s="18"/>
      <c r="F1007" s="20"/>
      <c r="G1007" s="18" t="s">
        <v>100</v>
      </c>
      <c r="H1007" s="23"/>
      <c r="I1007" s="16"/>
    </row>
    <row r="1008" spans="1:9" ht="15" thickBot="1" x14ac:dyDescent="0.4">
      <c r="A1008" s="318"/>
      <c r="B1008" s="324"/>
      <c r="C1008" s="18"/>
      <c r="D1008" s="18"/>
      <c r="E1008" s="18"/>
      <c r="F1008" s="20"/>
      <c r="G1008" s="18" t="s">
        <v>347</v>
      </c>
      <c r="H1008" s="23"/>
      <c r="I1008" s="16"/>
    </row>
    <row r="1009" spans="1:9" ht="15" thickBot="1" x14ac:dyDescent="0.4">
      <c r="A1009" s="318"/>
      <c r="B1009" s="324"/>
      <c r="C1009" s="18"/>
      <c r="D1009" s="18"/>
      <c r="E1009" s="18"/>
      <c r="F1009" s="20"/>
      <c r="G1009" s="18" t="s">
        <v>36</v>
      </c>
      <c r="H1009" s="24"/>
      <c r="I1009" s="16"/>
    </row>
    <row r="1010" spans="1:9" ht="15" thickBot="1" x14ac:dyDescent="0.4">
      <c r="A1010" s="319"/>
      <c r="B1010" s="325"/>
      <c r="C1010" s="10">
        <f t="shared" ref="C1010:D1010" si="214">SUM(C1005:C1009)</f>
        <v>0</v>
      </c>
      <c r="D1010" s="10">
        <f t="shared" si="214"/>
        <v>0</v>
      </c>
      <c r="E1010" s="10">
        <f>SUM(E1005:E1009)</f>
        <v>0</v>
      </c>
      <c r="F1010" s="19"/>
      <c r="G1010" s="10" t="s">
        <v>38</v>
      </c>
      <c r="H1010" s="24"/>
      <c r="I1010" s="16"/>
    </row>
    <row r="1011" spans="1:9" ht="41.4" customHeight="1" thickBot="1" x14ac:dyDescent="0.4">
      <c r="A1011" s="27" t="s">
        <v>30</v>
      </c>
      <c r="B1011" s="28" t="s">
        <v>345</v>
      </c>
      <c r="C1011" s="29"/>
      <c r="D1011" s="29"/>
      <c r="E1011" s="29"/>
      <c r="F1011" s="30" t="s">
        <v>157</v>
      </c>
      <c r="G1011" s="28"/>
      <c r="H1011" s="29"/>
      <c r="I1011" s="29"/>
    </row>
    <row r="1012" spans="1:9" ht="35.4" customHeight="1" thickBot="1" x14ac:dyDescent="0.4">
      <c r="A1012" s="31" t="s">
        <v>352</v>
      </c>
      <c r="B1012" s="32" t="s">
        <v>169</v>
      </c>
      <c r="C1012" s="33"/>
      <c r="D1012" s="33"/>
      <c r="E1012" s="33"/>
      <c r="F1012" s="34" t="s">
        <v>168</v>
      </c>
      <c r="G1012" s="32"/>
      <c r="H1012" s="33"/>
      <c r="I1012" s="33"/>
    </row>
    <row r="1013" spans="1:9" ht="15" customHeight="1" thickBot="1" x14ac:dyDescent="0.4">
      <c r="A1013" s="317" t="s">
        <v>353</v>
      </c>
      <c r="B1013" s="323" t="s">
        <v>586</v>
      </c>
      <c r="C1013" s="18"/>
      <c r="D1013" s="18"/>
      <c r="E1013" s="18"/>
      <c r="F1013" s="20"/>
      <c r="G1013" s="18" t="s">
        <v>33</v>
      </c>
      <c r="H1013" s="23">
        <v>288724610</v>
      </c>
      <c r="I1013" s="16" t="s">
        <v>254</v>
      </c>
    </row>
    <row r="1014" spans="1:9" ht="15" thickBot="1" x14ac:dyDescent="0.4">
      <c r="A1014" s="318"/>
      <c r="B1014" s="324"/>
      <c r="C1014" s="18"/>
      <c r="D1014" s="18"/>
      <c r="E1014" s="18"/>
      <c r="F1014" s="20"/>
      <c r="G1014" s="18" t="s">
        <v>35</v>
      </c>
      <c r="H1014" s="23"/>
      <c r="I1014" s="16"/>
    </row>
    <row r="1015" spans="1:9" ht="21.65" customHeight="1" thickBot="1" x14ac:dyDescent="0.4">
      <c r="A1015" s="318"/>
      <c r="B1015" s="324"/>
      <c r="C1015" s="18"/>
      <c r="D1015" s="18"/>
      <c r="E1015" s="18"/>
      <c r="F1015" s="20"/>
      <c r="G1015" s="18" t="s">
        <v>100</v>
      </c>
      <c r="H1015" s="23"/>
      <c r="I1015" s="16"/>
    </row>
    <row r="1016" spans="1:9" ht="15" customHeight="1" thickBot="1" x14ac:dyDescent="0.4">
      <c r="A1016" s="318"/>
      <c r="B1016" s="324"/>
      <c r="C1016" s="18"/>
      <c r="D1016" s="18"/>
      <c r="E1016" s="18"/>
      <c r="F1016" s="20"/>
      <c r="G1016" s="18" t="s">
        <v>347</v>
      </c>
      <c r="H1016" s="23"/>
      <c r="I1016" s="16"/>
    </row>
    <row r="1017" spans="1:9" ht="15" thickBot="1" x14ac:dyDescent="0.4">
      <c r="A1017" s="318"/>
      <c r="B1017" s="324"/>
      <c r="C1017" s="18"/>
      <c r="D1017" s="18"/>
      <c r="E1017" s="18"/>
      <c r="F1017" s="20"/>
      <c r="G1017" s="18" t="s">
        <v>36</v>
      </c>
      <c r="H1017" s="24"/>
      <c r="I1017" s="16"/>
    </row>
    <row r="1018" spans="1:9" ht="19.75" customHeight="1" thickBot="1" x14ac:dyDescent="0.4">
      <c r="A1018" s="319"/>
      <c r="B1018" s="325"/>
      <c r="C1018" s="10">
        <f t="shared" ref="C1018:D1018" si="215">SUM(C1013:C1017)</f>
        <v>0</v>
      </c>
      <c r="D1018" s="10">
        <f t="shared" si="215"/>
        <v>0</v>
      </c>
      <c r="E1018" s="10">
        <f>SUM(E1013:E1017)</f>
        <v>0</v>
      </c>
      <c r="F1018" s="19"/>
      <c r="G1018" s="10" t="s">
        <v>38</v>
      </c>
      <c r="H1018" s="24"/>
      <c r="I1018" s="16"/>
    </row>
    <row r="1019" spans="1:9" ht="36" customHeight="1" thickBot="1" x14ac:dyDescent="0.4">
      <c r="A1019" s="27" t="s">
        <v>30</v>
      </c>
      <c r="B1019" s="28" t="s">
        <v>345</v>
      </c>
      <c r="C1019" s="29"/>
      <c r="D1019" s="29"/>
      <c r="E1019" s="29"/>
      <c r="F1019" s="30" t="s">
        <v>157</v>
      </c>
      <c r="G1019" s="28"/>
      <c r="H1019" s="29"/>
      <c r="I1019" s="29"/>
    </row>
    <row r="1020" spans="1:9" ht="49.75" customHeight="1" thickBot="1" x14ac:dyDescent="0.4">
      <c r="A1020" s="31" t="s">
        <v>354</v>
      </c>
      <c r="B1020" s="91" t="s">
        <v>633</v>
      </c>
      <c r="C1020" s="33"/>
      <c r="D1020" s="33"/>
      <c r="E1020" s="33"/>
      <c r="F1020" s="34" t="s">
        <v>356</v>
      </c>
      <c r="G1020" s="32"/>
      <c r="H1020" s="33"/>
      <c r="I1020" s="33"/>
    </row>
    <row r="1021" spans="1:9" ht="15" customHeight="1" thickBot="1" x14ac:dyDescent="0.4">
      <c r="A1021" s="317" t="s">
        <v>355</v>
      </c>
      <c r="B1021" s="314" t="s">
        <v>692</v>
      </c>
      <c r="C1021" s="247">
        <v>2523.8000000000002</v>
      </c>
      <c r="D1021" s="105">
        <v>2000</v>
      </c>
      <c r="E1021" s="105"/>
      <c r="F1021" s="53"/>
      <c r="G1021" s="96" t="s">
        <v>33</v>
      </c>
      <c r="H1021" s="97">
        <v>288724610</v>
      </c>
      <c r="I1021" s="16" t="s">
        <v>642</v>
      </c>
    </row>
    <row r="1022" spans="1:9" ht="15" customHeight="1" thickBot="1" x14ac:dyDescent="0.4">
      <c r="A1022" s="318"/>
      <c r="B1022" s="315"/>
      <c r="C1022" s="96"/>
      <c r="D1022" s="105"/>
      <c r="E1022" s="105"/>
      <c r="F1022" s="53"/>
      <c r="G1022" s="96" t="s">
        <v>35</v>
      </c>
      <c r="H1022" s="97"/>
      <c r="I1022" s="16"/>
    </row>
    <row r="1023" spans="1:9" ht="15" thickBot="1" x14ac:dyDescent="0.4">
      <c r="A1023" s="318"/>
      <c r="B1023" s="315"/>
      <c r="C1023" s="96"/>
      <c r="D1023" s="105"/>
      <c r="E1023" s="105"/>
      <c r="F1023" s="53"/>
      <c r="G1023" s="96" t="s">
        <v>100</v>
      </c>
      <c r="H1023" s="97"/>
      <c r="I1023" s="16"/>
    </row>
    <row r="1024" spans="1:9" ht="15" thickBot="1" x14ac:dyDescent="0.4">
      <c r="A1024" s="318"/>
      <c r="B1024" s="315"/>
      <c r="C1024" s="96"/>
      <c r="D1024" s="105"/>
      <c r="E1024" s="105"/>
      <c r="F1024" s="53"/>
      <c r="G1024" s="96" t="s">
        <v>347</v>
      </c>
      <c r="H1024" s="97"/>
      <c r="I1024" s="16"/>
    </row>
    <row r="1025" spans="1:9" ht="15" thickBot="1" x14ac:dyDescent="0.4">
      <c r="A1025" s="318"/>
      <c r="B1025" s="315"/>
      <c r="C1025" s="105">
        <v>145</v>
      </c>
      <c r="D1025" s="105"/>
      <c r="E1025" s="105"/>
      <c r="F1025" s="53"/>
      <c r="G1025" s="96" t="s">
        <v>36</v>
      </c>
      <c r="H1025" s="99"/>
      <c r="I1025" s="16"/>
    </row>
    <row r="1026" spans="1:9" ht="27" customHeight="1" thickBot="1" x14ac:dyDescent="0.4">
      <c r="A1026" s="319"/>
      <c r="B1026" s="316"/>
      <c r="C1026" s="95">
        <f t="shared" ref="C1026:D1026" si="216">SUM(C1021:C1025)</f>
        <v>2668.8</v>
      </c>
      <c r="D1026" s="94">
        <f t="shared" si="216"/>
        <v>2000</v>
      </c>
      <c r="E1026" s="94">
        <f>SUM(E1021:E1025)</f>
        <v>0</v>
      </c>
      <c r="F1026" s="98"/>
      <c r="G1026" s="95" t="s">
        <v>38</v>
      </c>
      <c r="H1026" s="99"/>
      <c r="I1026" s="16"/>
    </row>
    <row r="1027" spans="1:9" ht="15" customHeight="1" thickBot="1" x14ac:dyDescent="0.4">
      <c r="A1027" s="317" t="s">
        <v>357</v>
      </c>
      <c r="B1027" s="323" t="s">
        <v>358</v>
      </c>
      <c r="C1027" s="18"/>
      <c r="D1027" s="18"/>
      <c r="E1027" s="18"/>
      <c r="F1027" s="19"/>
      <c r="G1027" s="10"/>
      <c r="H1027" s="24"/>
      <c r="I1027" s="16" t="s">
        <v>641</v>
      </c>
    </row>
    <row r="1028" spans="1:9" ht="15" thickBot="1" x14ac:dyDescent="0.4">
      <c r="A1028" s="318"/>
      <c r="B1028" s="324"/>
      <c r="C1028" s="18"/>
      <c r="D1028" s="18"/>
      <c r="E1028" s="18"/>
      <c r="F1028" s="19"/>
      <c r="G1028" s="10"/>
      <c r="H1028" s="24"/>
      <c r="I1028" s="16"/>
    </row>
    <row r="1029" spans="1:9" ht="15" thickBot="1" x14ac:dyDescent="0.4">
      <c r="A1029" s="318"/>
      <c r="B1029" s="324"/>
      <c r="C1029" s="18"/>
      <c r="D1029" s="18"/>
      <c r="E1029" s="18"/>
      <c r="F1029" s="19"/>
      <c r="G1029" s="10"/>
      <c r="H1029" s="24"/>
      <c r="I1029" s="16"/>
    </row>
    <row r="1030" spans="1:9" ht="15" thickBot="1" x14ac:dyDescent="0.4">
      <c r="A1030" s="318"/>
      <c r="B1030" s="324"/>
      <c r="C1030" s="18"/>
      <c r="D1030" s="18"/>
      <c r="E1030" s="18"/>
      <c r="F1030" s="19"/>
      <c r="G1030" s="10"/>
      <c r="H1030" s="24"/>
      <c r="I1030" s="16"/>
    </row>
    <row r="1031" spans="1:9" ht="15" customHeight="1" thickBot="1" x14ac:dyDescent="0.4">
      <c r="A1031" s="318"/>
      <c r="B1031" s="324"/>
      <c r="C1031" s="18"/>
      <c r="D1031" s="18"/>
      <c r="E1031" s="18"/>
      <c r="F1031" s="19"/>
      <c r="G1031" s="10"/>
      <c r="H1031" s="24"/>
      <c r="I1031" s="16"/>
    </row>
    <row r="1032" spans="1:9" ht="20.399999999999999" customHeight="1" thickBot="1" x14ac:dyDescent="0.4">
      <c r="A1032" s="319"/>
      <c r="B1032" s="325"/>
      <c r="C1032" s="10">
        <f t="shared" ref="C1032:D1032" si="217">SUM(C1027:C1031)</f>
        <v>0</v>
      </c>
      <c r="D1032" s="10">
        <f t="shared" si="217"/>
        <v>0</v>
      </c>
      <c r="E1032" s="10">
        <f>SUM(E1027:E1031)</f>
        <v>0</v>
      </c>
      <c r="F1032" s="19"/>
      <c r="G1032" s="10"/>
      <c r="H1032" s="24"/>
      <c r="I1032" s="16"/>
    </row>
    <row r="1033" spans="1:9" ht="26.4" customHeight="1" thickBot="1" x14ac:dyDescent="0.4">
      <c r="A1033" s="17"/>
      <c r="B1033" s="21" t="s">
        <v>105</v>
      </c>
      <c r="C1033" s="9"/>
      <c r="D1033" s="9"/>
      <c r="E1033" s="9"/>
      <c r="F1033" s="9"/>
      <c r="G1033" s="10"/>
      <c r="H1033" s="23"/>
      <c r="I1033" s="23"/>
    </row>
    <row r="1034" spans="1:9" ht="26.5" thickBot="1" x14ac:dyDescent="0.4">
      <c r="A1034" s="27" t="s">
        <v>106</v>
      </c>
      <c r="B1034" s="28" t="s">
        <v>359</v>
      </c>
      <c r="C1034" s="29"/>
      <c r="D1034" s="29"/>
      <c r="E1034" s="29"/>
      <c r="F1034" s="30" t="s">
        <v>175</v>
      </c>
      <c r="G1034" s="28"/>
      <c r="H1034" s="29"/>
      <c r="I1034" s="29"/>
    </row>
    <row r="1035" spans="1:9" ht="36.65" customHeight="1" thickBot="1" x14ac:dyDescent="0.4">
      <c r="A1035" s="31" t="s">
        <v>107</v>
      </c>
      <c r="B1035" s="32" t="s">
        <v>360</v>
      </c>
      <c r="C1035" s="33"/>
      <c r="D1035" s="33"/>
      <c r="E1035" s="33"/>
      <c r="F1035" s="34" t="s">
        <v>177</v>
      </c>
      <c r="G1035" s="32"/>
      <c r="H1035" s="33"/>
      <c r="I1035" s="33"/>
    </row>
    <row r="1036" spans="1:9" ht="15" customHeight="1" thickBot="1" x14ac:dyDescent="0.4">
      <c r="A1036" s="317" t="s">
        <v>110</v>
      </c>
      <c r="B1036" s="323" t="s">
        <v>582</v>
      </c>
      <c r="C1036" s="18"/>
      <c r="D1036" s="18"/>
      <c r="E1036" s="18"/>
      <c r="F1036" s="20"/>
      <c r="G1036" s="18" t="s">
        <v>33</v>
      </c>
      <c r="H1036" s="23">
        <v>288724610</v>
      </c>
      <c r="I1036" s="16" t="s">
        <v>254</v>
      </c>
    </row>
    <row r="1037" spans="1:9" ht="15" customHeight="1" thickBot="1" x14ac:dyDescent="0.4">
      <c r="A1037" s="318"/>
      <c r="B1037" s="324"/>
      <c r="C1037" s="18"/>
      <c r="D1037" s="18"/>
      <c r="E1037" s="18"/>
      <c r="F1037" s="20"/>
      <c r="G1037" s="18" t="s">
        <v>35</v>
      </c>
      <c r="H1037" s="23"/>
      <c r="I1037" s="16"/>
    </row>
    <row r="1038" spans="1:9" ht="15" thickBot="1" x14ac:dyDescent="0.4">
      <c r="A1038" s="318"/>
      <c r="B1038" s="324"/>
      <c r="C1038" s="18"/>
      <c r="D1038" s="18"/>
      <c r="E1038" s="18"/>
      <c r="F1038" s="20"/>
      <c r="G1038" s="18" t="s">
        <v>100</v>
      </c>
      <c r="H1038" s="23"/>
      <c r="I1038" s="16"/>
    </row>
    <row r="1039" spans="1:9" ht="21" customHeight="1" thickBot="1" x14ac:dyDescent="0.4">
      <c r="A1039" s="318"/>
      <c r="B1039" s="324"/>
      <c r="C1039" s="18"/>
      <c r="D1039" s="18"/>
      <c r="E1039" s="18"/>
      <c r="F1039" s="20"/>
      <c r="G1039" s="18" t="s">
        <v>347</v>
      </c>
      <c r="H1039" s="23"/>
      <c r="I1039" s="16"/>
    </row>
    <row r="1040" spans="1:9" ht="15" thickBot="1" x14ac:dyDescent="0.4">
      <c r="A1040" s="318"/>
      <c r="B1040" s="324"/>
      <c r="C1040" s="18"/>
      <c r="D1040" s="18"/>
      <c r="E1040" s="18"/>
      <c r="F1040" s="20"/>
      <c r="G1040" s="18" t="s">
        <v>36</v>
      </c>
      <c r="H1040" s="24"/>
      <c r="I1040" s="16"/>
    </row>
    <row r="1041" spans="1:9" ht="36" customHeight="1" thickBot="1" x14ac:dyDescent="0.4">
      <c r="A1041" s="319"/>
      <c r="B1041" s="325"/>
      <c r="C1041" s="10">
        <f t="shared" ref="C1041:D1041" si="218">SUM(C1036:C1040)</f>
        <v>0</v>
      </c>
      <c r="D1041" s="10">
        <f t="shared" si="218"/>
        <v>0</v>
      </c>
      <c r="E1041" s="10">
        <f>SUM(E1036:E1040)</f>
        <v>0</v>
      </c>
      <c r="F1041" s="19"/>
      <c r="G1041" s="10" t="s">
        <v>38</v>
      </c>
      <c r="H1041" s="24"/>
      <c r="I1041" s="16"/>
    </row>
    <row r="1042" spans="1:9" ht="15" customHeight="1" thickBot="1" x14ac:dyDescent="0.4">
      <c r="A1042" s="317" t="s">
        <v>120</v>
      </c>
      <c r="B1042" s="323" t="s">
        <v>361</v>
      </c>
      <c r="C1042" s="18"/>
      <c r="D1042" s="18"/>
      <c r="E1042" s="18"/>
      <c r="F1042" s="20"/>
      <c r="G1042" s="18" t="s">
        <v>33</v>
      </c>
      <c r="H1042" s="23">
        <v>288724610</v>
      </c>
      <c r="I1042" s="16" t="s">
        <v>254</v>
      </c>
    </row>
    <row r="1043" spans="1:9" ht="15" thickBot="1" x14ac:dyDescent="0.4">
      <c r="A1043" s="318"/>
      <c r="B1043" s="324"/>
      <c r="C1043" s="18"/>
      <c r="D1043" s="18"/>
      <c r="E1043" s="18"/>
      <c r="F1043" s="20"/>
      <c r="G1043" s="18" t="s">
        <v>35</v>
      </c>
      <c r="H1043" s="23"/>
      <c r="I1043" s="16"/>
    </row>
    <row r="1044" spans="1:9" ht="19.25" customHeight="1" thickBot="1" x14ac:dyDescent="0.4">
      <c r="A1044" s="318"/>
      <c r="B1044" s="324"/>
      <c r="C1044" s="18"/>
      <c r="D1044" s="18"/>
      <c r="E1044" s="18"/>
      <c r="F1044" s="20"/>
      <c r="G1044" s="18" t="s">
        <v>100</v>
      </c>
      <c r="H1044" s="23"/>
      <c r="I1044" s="16"/>
    </row>
    <row r="1045" spans="1:9" ht="15" customHeight="1" thickBot="1" x14ac:dyDescent="0.4">
      <c r="A1045" s="318"/>
      <c r="B1045" s="324"/>
      <c r="C1045" s="18"/>
      <c r="D1045" s="18"/>
      <c r="E1045" s="18"/>
      <c r="F1045" s="20"/>
      <c r="G1045" s="18" t="s">
        <v>347</v>
      </c>
      <c r="H1045" s="23"/>
      <c r="I1045" s="16"/>
    </row>
    <row r="1046" spans="1:9" ht="15" thickBot="1" x14ac:dyDescent="0.4">
      <c r="A1046" s="318"/>
      <c r="B1046" s="324"/>
      <c r="C1046" s="18"/>
      <c r="D1046" s="18"/>
      <c r="E1046" s="18"/>
      <c r="F1046" s="20"/>
      <c r="G1046" s="18" t="s">
        <v>36</v>
      </c>
      <c r="H1046" s="24"/>
      <c r="I1046" s="16"/>
    </row>
    <row r="1047" spans="1:9" ht="19.75" customHeight="1" thickBot="1" x14ac:dyDescent="0.4">
      <c r="A1047" s="319"/>
      <c r="B1047" s="325"/>
      <c r="C1047" s="10">
        <f t="shared" ref="C1047:D1047" si="219">SUM(C1042:C1046)</f>
        <v>0</v>
      </c>
      <c r="D1047" s="10">
        <f t="shared" si="219"/>
        <v>0</v>
      </c>
      <c r="E1047" s="10">
        <f>SUM(E1042:E1046)</f>
        <v>0</v>
      </c>
      <c r="F1047" s="19"/>
      <c r="G1047" s="10" t="s">
        <v>38</v>
      </c>
      <c r="H1047" s="24"/>
      <c r="I1047" s="16"/>
    </row>
    <row r="1048" spans="1:9" ht="17.399999999999999" customHeight="1" thickBot="1" x14ac:dyDescent="0.4">
      <c r="A1048" s="317" t="s">
        <v>240</v>
      </c>
      <c r="B1048" s="323" t="s">
        <v>587</v>
      </c>
      <c r="C1048" s="18"/>
      <c r="D1048" s="18"/>
      <c r="E1048" s="18"/>
      <c r="F1048" s="20"/>
      <c r="G1048" s="18" t="s">
        <v>33</v>
      </c>
      <c r="H1048" s="23">
        <v>288724610</v>
      </c>
      <c r="I1048" s="16" t="s">
        <v>254</v>
      </c>
    </row>
    <row r="1049" spans="1:9" ht="12.65" customHeight="1" thickBot="1" x14ac:dyDescent="0.4">
      <c r="A1049" s="318"/>
      <c r="B1049" s="324"/>
      <c r="C1049" s="18"/>
      <c r="D1049" s="18"/>
      <c r="E1049" s="18"/>
      <c r="F1049" s="20"/>
      <c r="G1049" s="18" t="s">
        <v>35</v>
      </c>
      <c r="H1049" s="23"/>
      <c r="I1049" s="16"/>
    </row>
    <row r="1050" spans="1:9" ht="13.75" customHeight="1" thickBot="1" x14ac:dyDescent="0.4">
      <c r="A1050" s="318"/>
      <c r="B1050" s="324"/>
      <c r="C1050" s="18"/>
      <c r="D1050" s="18"/>
      <c r="E1050" s="18"/>
      <c r="F1050" s="20"/>
      <c r="G1050" s="18" t="s">
        <v>100</v>
      </c>
      <c r="H1050" s="23"/>
      <c r="I1050" s="16"/>
    </row>
    <row r="1051" spans="1:9" ht="13.25" customHeight="1" thickBot="1" x14ac:dyDescent="0.4">
      <c r="A1051" s="318"/>
      <c r="B1051" s="324"/>
      <c r="C1051" s="18"/>
      <c r="D1051" s="18"/>
      <c r="E1051" s="18"/>
      <c r="F1051" s="20"/>
      <c r="G1051" s="18" t="s">
        <v>347</v>
      </c>
      <c r="H1051" s="23"/>
      <c r="I1051" s="16"/>
    </row>
    <row r="1052" spans="1:9" ht="15" thickBot="1" x14ac:dyDescent="0.4">
      <c r="A1052" s="318"/>
      <c r="B1052" s="324"/>
      <c r="C1052" s="18"/>
      <c r="D1052" s="18"/>
      <c r="E1052" s="18"/>
      <c r="F1052" s="20"/>
      <c r="G1052" s="18" t="s">
        <v>36</v>
      </c>
      <c r="H1052" s="24"/>
      <c r="I1052" s="16"/>
    </row>
    <row r="1053" spans="1:9" ht="15" thickBot="1" x14ac:dyDescent="0.4">
      <c r="A1053" s="319"/>
      <c r="B1053" s="325"/>
      <c r="C1053" s="10">
        <f t="shared" ref="C1053:D1053" si="220">SUM(C1048:C1052)</f>
        <v>0</v>
      </c>
      <c r="D1053" s="10">
        <f t="shared" si="220"/>
        <v>0</v>
      </c>
      <c r="E1053" s="10">
        <f>SUM(E1048:E1052)</f>
        <v>0</v>
      </c>
      <c r="F1053" s="19"/>
      <c r="G1053" s="10" t="s">
        <v>38</v>
      </c>
      <c r="H1053" s="24"/>
      <c r="I1053" s="16"/>
    </row>
    <row r="1054" spans="1:9" ht="15" customHeight="1" thickBot="1" x14ac:dyDescent="0.4">
      <c r="A1054" s="317" t="s">
        <v>241</v>
      </c>
      <c r="B1054" s="323" t="s">
        <v>362</v>
      </c>
      <c r="C1054" s="105">
        <v>35.1</v>
      </c>
      <c r="D1054" s="105">
        <v>53</v>
      </c>
      <c r="E1054" s="105">
        <v>55</v>
      </c>
      <c r="F1054" s="53"/>
      <c r="G1054" s="96" t="s">
        <v>33</v>
      </c>
      <c r="H1054" s="97">
        <v>288724610</v>
      </c>
      <c r="I1054" s="16" t="s">
        <v>254</v>
      </c>
    </row>
    <row r="1055" spans="1:9" ht="15" thickBot="1" x14ac:dyDescent="0.4">
      <c r="A1055" s="318"/>
      <c r="B1055" s="324"/>
      <c r="C1055" s="105"/>
      <c r="D1055" s="105"/>
      <c r="E1055" s="105"/>
      <c r="F1055" s="53"/>
      <c r="G1055" s="96" t="s">
        <v>35</v>
      </c>
      <c r="H1055" s="97"/>
      <c r="I1055" s="16"/>
    </row>
    <row r="1056" spans="1:9" ht="15" thickBot="1" x14ac:dyDescent="0.4">
      <c r="A1056" s="318"/>
      <c r="B1056" s="324"/>
      <c r="C1056" s="105"/>
      <c r="D1056" s="105"/>
      <c r="E1056" s="105"/>
      <c r="F1056" s="53"/>
      <c r="G1056" s="96" t="s">
        <v>100</v>
      </c>
      <c r="H1056" s="97"/>
      <c r="I1056" s="16"/>
    </row>
    <row r="1057" spans="1:9" ht="15" thickBot="1" x14ac:dyDescent="0.4">
      <c r="A1057" s="318"/>
      <c r="B1057" s="324"/>
      <c r="C1057" s="105"/>
      <c r="D1057" s="105"/>
      <c r="E1057" s="105"/>
      <c r="F1057" s="53"/>
      <c r="G1057" s="96" t="s">
        <v>347</v>
      </c>
      <c r="H1057" s="97"/>
      <c r="I1057" s="16"/>
    </row>
    <row r="1058" spans="1:9" ht="15" thickBot="1" x14ac:dyDescent="0.4">
      <c r="A1058" s="318"/>
      <c r="B1058" s="324"/>
      <c r="C1058" s="105"/>
      <c r="D1058" s="105"/>
      <c r="E1058" s="105"/>
      <c r="F1058" s="53"/>
      <c r="G1058" s="96" t="s">
        <v>36</v>
      </c>
      <c r="H1058" s="99"/>
      <c r="I1058" s="16"/>
    </row>
    <row r="1059" spans="1:9" ht="15" customHeight="1" thickBot="1" x14ac:dyDescent="0.4">
      <c r="A1059" s="319"/>
      <c r="B1059" s="325"/>
      <c r="C1059" s="94">
        <f t="shared" ref="C1059:D1059" si="221">SUM(C1054:C1058)</f>
        <v>35.1</v>
      </c>
      <c r="D1059" s="94">
        <f t="shared" si="221"/>
        <v>53</v>
      </c>
      <c r="E1059" s="94">
        <f>SUM(E1054:E1058)</f>
        <v>55</v>
      </c>
      <c r="F1059" s="98"/>
      <c r="G1059" s="95" t="s">
        <v>38</v>
      </c>
      <c r="H1059" s="99"/>
      <c r="I1059" s="16"/>
    </row>
    <row r="1060" spans="1:9" ht="26.5" thickBot="1" x14ac:dyDescent="0.4">
      <c r="A1060" s="27" t="s">
        <v>106</v>
      </c>
      <c r="B1060" s="28" t="s">
        <v>359</v>
      </c>
      <c r="C1060" s="88"/>
      <c r="D1060" s="88"/>
      <c r="E1060" s="88"/>
      <c r="F1060" s="89" t="s">
        <v>175</v>
      </c>
      <c r="G1060" s="87"/>
      <c r="H1060" s="88"/>
      <c r="I1060" s="29"/>
    </row>
    <row r="1061" spans="1:9" ht="26.5" thickBot="1" x14ac:dyDescent="0.4">
      <c r="A1061" s="31" t="s">
        <v>244</v>
      </c>
      <c r="B1061" s="32" t="s">
        <v>363</v>
      </c>
      <c r="C1061" s="92"/>
      <c r="D1061" s="92"/>
      <c r="E1061" s="92"/>
      <c r="F1061" s="93" t="s">
        <v>186</v>
      </c>
      <c r="G1061" s="91"/>
      <c r="H1061" s="92"/>
      <c r="I1061" s="33"/>
    </row>
    <row r="1062" spans="1:9" ht="15" thickBot="1" x14ac:dyDescent="0.4">
      <c r="A1062" s="317" t="s">
        <v>247</v>
      </c>
      <c r="B1062" s="314" t="s">
        <v>364</v>
      </c>
      <c r="C1062" s="96">
        <v>0</v>
      </c>
      <c r="D1062" s="105">
        <v>118</v>
      </c>
      <c r="E1062" s="105">
        <v>120</v>
      </c>
      <c r="F1062" s="53"/>
      <c r="G1062" s="96" t="s">
        <v>33</v>
      </c>
      <c r="H1062" s="97">
        <v>288724610</v>
      </c>
      <c r="I1062" s="146" t="s">
        <v>254</v>
      </c>
    </row>
    <row r="1063" spans="1:9" ht="15" thickBot="1" x14ac:dyDescent="0.4">
      <c r="A1063" s="318"/>
      <c r="B1063" s="315"/>
      <c r="C1063" s="96"/>
      <c r="D1063" s="105"/>
      <c r="E1063" s="105"/>
      <c r="F1063" s="53"/>
      <c r="G1063" s="96" t="s">
        <v>35</v>
      </c>
      <c r="H1063" s="97"/>
      <c r="I1063" s="146"/>
    </row>
    <row r="1064" spans="1:9" ht="15" thickBot="1" x14ac:dyDescent="0.4">
      <c r="A1064" s="318"/>
      <c r="B1064" s="315"/>
      <c r="C1064" s="96"/>
      <c r="D1064" s="105"/>
      <c r="E1064" s="105"/>
      <c r="F1064" s="53"/>
      <c r="G1064" s="96" t="s">
        <v>100</v>
      </c>
      <c r="H1064" s="97"/>
      <c r="I1064" s="146"/>
    </row>
    <row r="1065" spans="1:9" ht="15" customHeight="1" thickBot="1" x14ac:dyDescent="0.4">
      <c r="A1065" s="318"/>
      <c r="B1065" s="315"/>
      <c r="C1065" s="96"/>
      <c r="D1065" s="105"/>
      <c r="E1065" s="105"/>
      <c r="F1065" s="53"/>
      <c r="G1065" s="96" t="s">
        <v>347</v>
      </c>
      <c r="H1065" s="97"/>
      <c r="I1065" s="146"/>
    </row>
    <row r="1066" spans="1:9" ht="15" thickBot="1" x14ac:dyDescent="0.4">
      <c r="A1066" s="318"/>
      <c r="B1066" s="315"/>
      <c r="C1066" s="96"/>
      <c r="D1066" s="105"/>
      <c r="E1066" s="105"/>
      <c r="F1066" s="53"/>
      <c r="G1066" s="96" t="s">
        <v>36</v>
      </c>
      <c r="H1066" s="99"/>
      <c r="I1066" s="146"/>
    </row>
    <row r="1067" spans="1:9" ht="15" thickBot="1" x14ac:dyDescent="0.4">
      <c r="A1067" s="319"/>
      <c r="B1067" s="316"/>
      <c r="C1067" s="95">
        <f t="shared" ref="C1067:D1067" si="222">SUM(C1062:C1066)</f>
        <v>0</v>
      </c>
      <c r="D1067" s="94">
        <f t="shared" si="222"/>
        <v>118</v>
      </c>
      <c r="E1067" s="94">
        <f>SUM(E1062:E1066)</f>
        <v>120</v>
      </c>
      <c r="F1067" s="98"/>
      <c r="G1067" s="95" t="s">
        <v>38</v>
      </c>
      <c r="H1067" s="99"/>
      <c r="I1067" s="146"/>
    </row>
    <row r="1068" spans="1:9" ht="15" thickBot="1" x14ac:dyDescent="0.4">
      <c r="A1068" s="320" t="s">
        <v>249</v>
      </c>
      <c r="B1068" s="314" t="s">
        <v>365</v>
      </c>
      <c r="C1068" s="246">
        <v>4409.8999999999996</v>
      </c>
      <c r="D1068" s="105">
        <v>4275</v>
      </c>
      <c r="E1068" s="105">
        <v>4489</v>
      </c>
      <c r="F1068" s="53"/>
      <c r="G1068" s="96" t="s">
        <v>33</v>
      </c>
      <c r="H1068" s="97">
        <v>288724610</v>
      </c>
      <c r="I1068" s="146" t="s">
        <v>641</v>
      </c>
    </row>
    <row r="1069" spans="1:9" ht="15" thickBot="1" x14ac:dyDescent="0.4">
      <c r="A1069" s="321"/>
      <c r="B1069" s="315"/>
      <c r="C1069" s="105"/>
      <c r="D1069" s="105"/>
      <c r="E1069" s="105"/>
      <c r="F1069" s="53"/>
      <c r="G1069" s="96" t="s">
        <v>35</v>
      </c>
      <c r="H1069" s="97"/>
      <c r="I1069" s="146"/>
    </row>
    <row r="1070" spans="1:9" ht="15" thickBot="1" x14ac:dyDescent="0.4">
      <c r="A1070" s="321"/>
      <c r="B1070" s="315"/>
      <c r="C1070" s="105"/>
      <c r="D1070" s="105"/>
      <c r="E1070" s="105"/>
      <c r="F1070" s="53"/>
      <c r="G1070" s="96" t="s">
        <v>100</v>
      </c>
      <c r="H1070" s="97"/>
      <c r="I1070" s="146"/>
    </row>
    <row r="1071" spans="1:9" ht="15" customHeight="1" thickBot="1" x14ac:dyDescent="0.4">
      <c r="A1071" s="321"/>
      <c r="B1071" s="315"/>
      <c r="C1071" s="105"/>
      <c r="D1071" s="105"/>
      <c r="E1071" s="105"/>
      <c r="F1071" s="53"/>
      <c r="G1071" s="96" t="s">
        <v>347</v>
      </c>
      <c r="H1071" s="97"/>
      <c r="I1071" s="146"/>
    </row>
    <row r="1072" spans="1:9" ht="15" thickBot="1" x14ac:dyDescent="0.4">
      <c r="A1072" s="321"/>
      <c r="B1072" s="315"/>
      <c r="C1072" s="105">
        <v>8.5</v>
      </c>
      <c r="D1072" s="105"/>
      <c r="E1072" s="105"/>
      <c r="F1072" s="53"/>
      <c r="G1072" s="96" t="s">
        <v>36</v>
      </c>
      <c r="H1072" s="99"/>
      <c r="I1072" s="146"/>
    </row>
    <row r="1073" spans="1:9" ht="15" thickBot="1" x14ac:dyDescent="0.4">
      <c r="A1073" s="321"/>
      <c r="B1073" s="315"/>
      <c r="C1073" s="244">
        <v>26.2</v>
      </c>
      <c r="D1073" s="105"/>
      <c r="E1073" s="105"/>
      <c r="F1073" s="53"/>
      <c r="G1073" s="96" t="s">
        <v>661</v>
      </c>
      <c r="H1073" s="99"/>
      <c r="I1073" s="146"/>
    </row>
    <row r="1074" spans="1:9" ht="15" thickBot="1" x14ac:dyDescent="0.4">
      <c r="A1074" s="322"/>
      <c r="B1074" s="316"/>
      <c r="C1074" s="94">
        <f>SUM(C1068:C1073)</f>
        <v>4444.5999999999995</v>
      </c>
      <c r="D1074" s="94">
        <f t="shared" ref="D1074" si="223">SUM(D1068:D1072)</f>
        <v>4275</v>
      </c>
      <c r="E1074" s="94">
        <f>SUM(E1068:E1072)</f>
        <v>4489</v>
      </c>
      <c r="F1074" s="98"/>
      <c r="G1074" s="95" t="s">
        <v>38</v>
      </c>
      <c r="H1074" s="99"/>
      <c r="I1074" s="146"/>
    </row>
    <row r="1075" spans="1:9" ht="15" customHeight="1" thickBot="1" x14ac:dyDescent="0.4">
      <c r="A1075" s="320" t="s">
        <v>250</v>
      </c>
      <c r="B1075" s="314" t="s">
        <v>366</v>
      </c>
      <c r="C1075" s="205">
        <v>1087.0999999999999</v>
      </c>
      <c r="D1075" s="105">
        <v>1166</v>
      </c>
      <c r="E1075" s="105">
        <v>1225</v>
      </c>
      <c r="F1075" s="53"/>
      <c r="G1075" s="96" t="s">
        <v>33</v>
      </c>
      <c r="H1075" s="97">
        <v>288724610</v>
      </c>
      <c r="I1075" s="146" t="s">
        <v>643</v>
      </c>
    </row>
    <row r="1076" spans="1:9" ht="15" thickBot="1" x14ac:dyDescent="0.4">
      <c r="A1076" s="321"/>
      <c r="B1076" s="315"/>
      <c r="C1076" s="96"/>
      <c r="D1076" s="105"/>
      <c r="E1076" s="105"/>
      <c r="F1076" s="53"/>
      <c r="G1076" s="96" t="s">
        <v>35</v>
      </c>
      <c r="H1076" s="97"/>
      <c r="I1076" s="146"/>
    </row>
    <row r="1077" spans="1:9" ht="15" thickBot="1" x14ac:dyDescent="0.4">
      <c r="A1077" s="321"/>
      <c r="B1077" s="315"/>
      <c r="C1077" s="96"/>
      <c r="D1077" s="105"/>
      <c r="E1077" s="105"/>
      <c r="F1077" s="53"/>
      <c r="G1077" s="96" t="s">
        <v>100</v>
      </c>
      <c r="H1077" s="97"/>
      <c r="I1077" s="146"/>
    </row>
    <row r="1078" spans="1:9" ht="15" customHeight="1" thickBot="1" x14ac:dyDescent="0.4">
      <c r="A1078" s="321"/>
      <c r="B1078" s="315"/>
      <c r="C1078" s="96"/>
      <c r="D1078" s="105"/>
      <c r="E1078" s="105"/>
      <c r="F1078" s="53"/>
      <c r="G1078" s="96" t="s">
        <v>347</v>
      </c>
      <c r="H1078" s="97"/>
      <c r="I1078" s="146"/>
    </row>
    <row r="1079" spans="1:9" ht="15" thickBot="1" x14ac:dyDescent="0.4">
      <c r="A1079" s="321"/>
      <c r="B1079" s="315"/>
      <c r="C1079" s="96"/>
      <c r="D1079" s="105"/>
      <c r="E1079" s="105"/>
      <c r="F1079" s="53"/>
      <c r="G1079" s="96" t="s">
        <v>36</v>
      </c>
      <c r="H1079" s="99"/>
      <c r="I1079" s="146"/>
    </row>
    <row r="1080" spans="1:9" ht="15" thickBot="1" x14ac:dyDescent="0.4">
      <c r="A1080" s="322"/>
      <c r="B1080" s="316"/>
      <c r="C1080" s="95">
        <f>SUM(C1075:C1079)</f>
        <v>1087.0999999999999</v>
      </c>
      <c r="D1080" s="94">
        <f>SUM(D1075:D1079)</f>
        <v>1166</v>
      </c>
      <c r="E1080" s="94">
        <f>SUM(E1075:E1079)</f>
        <v>1225</v>
      </c>
      <c r="F1080" s="98"/>
      <c r="G1080" s="95" t="s">
        <v>38</v>
      </c>
      <c r="H1080" s="99"/>
      <c r="I1080" s="146"/>
    </row>
    <row r="1081" spans="1:9" ht="15" customHeight="1" thickBot="1" x14ac:dyDescent="0.4">
      <c r="A1081" s="320" t="s">
        <v>252</v>
      </c>
      <c r="B1081" s="314" t="s">
        <v>687</v>
      </c>
      <c r="C1081" s="105">
        <v>14</v>
      </c>
      <c r="D1081" s="105"/>
      <c r="E1081" s="105"/>
      <c r="F1081" s="53"/>
      <c r="G1081" s="96" t="s">
        <v>33</v>
      </c>
      <c r="H1081" s="97">
        <v>288724610</v>
      </c>
      <c r="I1081" s="146" t="s">
        <v>254</v>
      </c>
    </row>
    <row r="1082" spans="1:9" ht="15" thickBot="1" x14ac:dyDescent="0.4">
      <c r="A1082" s="321"/>
      <c r="B1082" s="315"/>
      <c r="C1082" s="105"/>
      <c r="D1082" s="105"/>
      <c r="E1082" s="105"/>
      <c r="F1082" s="53"/>
      <c r="G1082" s="96" t="s">
        <v>35</v>
      </c>
      <c r="H1082" s="97"/>
      <c r="I1082" s="146"/>
    </row>
    <row r="1083" spans="1:9" ht="15" thickBot="1" x14ac:dyDescent="0.4">
      <c r="A1083" s="321"/>
      <c r="B1083" s="315"/>
      <c r="C1083" s="105"/>
      <c r="D1083" s="105"/>
      <c r="E1083" s="105"/>
      <c r="F1083" s="53"/>
      <c r="G1083" s="96" t="s">
        <v>100</v>
      </c>
      <c r="H1083" s="97"/>
      <c r="I1083" s="146"/>
    </row>
    <row r="1084" spans="1:9" ht="15" thickBot="1" x14ac:dyDescent="0.4">
      <c r="A1084" s="321"/>
      <c r="B1084" s="315"/>
      <c r="C1084" s="105"/>
      <c r="D1084" s="105"/>
      <c r="E1084" s="105"/>
      <c r="F1084" s="53"/>
      <c r="G1084" s="96" t="s">
        <v>347</v>
      </c>
      <c r="H1084" s="97"/>
      <c r="I1084" s="146"/>
    </row>
    <row r="1085" spans="1:9" ht="15" thickBot="1" x14ac:dyDescent="0.4">
      <c r="A1085" s="321"/>
      <c r="B1085" s="315"/>
      <c r="C1085" s="105"/>
      <c r="D1085" s="105"/>
      <c r="E1085" s="105"/>
      <c r="F1085" s="53"/>
      <c r="G1085" s="96" t="s">
        <v>36</v>
      </c>
      <c r="H1085" s="99"/>
      <c r="I1085" s="146"/>
    </row>
    <row r="1086" spans="1:9" ht="15" thickBot="1" x14ac:dyDescent="0.4">
      <c r="A1086" s="322"/>
      <c r="B1086" s="316"/>
      <c r="C1086" s="94">
        <f>SUM(C1081:C1085)</f>
        <v>14</v>
      </c>
      <c r="D1086" s="94">
        <f>SUM(D1081:D1085)</f>
        <v>0</v>
      </c>
      <c r="E1086" s="94">
        <f>SUM(E1081:E1085)</f>
        <v>0</v>
      </c>
      <c r="F1086" s="98"/>
      <c r="G1086" s="95" t="s">
        <v>38</v>
      </c>
      <c r="H1086" s="99"/>
      <c r="I1086" s="146"/>
    </row>
    <row r="1087" spans="1:9" ht="15" thickBot="1" x14ac:dyDescent="0.4">
      <c r="A1087" s="27" t="s">
        <v>124</v>
      </c>
      <c r="B1087" s="87" t="s">
        <v>367</v>
      </c>
      <c r="C1087" s="88"/>
      <c r="D1087" s="88"/>
      <c r="E1087" s="88"/>
      <c r="F1087" s="89" t="s">
        <v>192</v>
      </c>
      <c r="G1087" s="87"/>
      <c r="H1087" s="88"/>
      <c r="I1087" s="88"/>
    </row>
    <row r="1088" spans="1:9" ht="26.5" thickBot="1" x14ac:dyDescent="0.4">
      <c r="A1088" s="31" t="s">
        <v>125</v>
      </c>
      <c r="B1088" s="91" t="s">
        <v>238</v>
      </c>
      <c r="C1088" s="92"/>
      <c r="D1088" s="92"/>
      <c r="E1088" s="92"/>
      <c r="F1088" s="93" t="s">
        <v>194</v>
      </c>
      <c r="G1088" s="91"/>
      <c r="H1088" s="92"/>
      <c r="I1088" s="92"/>
    </row>
    <row r="1089" spans="1:9" ht="15" customHeight="1" thickBot="1" x14ac:dyDescent="0.4">
      <c r="A1089" s="320" t="s">
        <v>126</v>
      </c>
      <c r="B1089" s="314" t="s">
        <v>200</v>
      </c>
      <c r="C1089" s="180">
        <v>1989.8</v>
      </c>
      <c r="D1089" s="105">
        <v>2330</v>
      </c>
      <c r="E1089" s="105">
        <v>2446</v>
      </c>
      <c r="F1089" s="53"/>
      <c r="G1089" s="96" t="s">
        <v>33</v>
      </c>
      <c r="H1089" s="97">
        <v>288724610</v>
      </c>
      <c r="I1089" s="146" t="s">
        <v>641</v>
      </c>
    </row>
    <row r="1090" spans="1:9" ht="15" thickBot="1" x14ac:dyDescent="0.4">
      <c r="A1090" s="321"/>
      <c r="B1090" s="315"/>
      <c r="C1090" s="105"/>
      <c r="D1090" s="105"/>
      <c r="E1090" s="105"/>
      <c r="F1090" s="53"/>
      <c r="G1090" s="96" t="s">
        <v>35</v>
      </c>
      <c r="H1090" s="97"/>
      <c r="I1090" s="146"/>
    </row>
    <row r="1091" spans="1:9" ht="15" thickBot="1" x14ac:dyDescent="0.4">
      <c r="A1091" s="321"/>
      <c r="B1091" s="315"/>
      <c r="C1091" s="105">
        <v>517.6</v>
      </c>
      <c r="D1091" s="105"/>
      <c r="E1091" s="105"/>
      <c r="F1091" s="53"/>
      <c r="G1091" s="96" t="s">
        <v>100</v>
      </c>
      <c r="H1091" s="97"/>
      <c r="I1091" s="146"/>
    </row>
    <row r="1092" spans="1:9" ht="15" thickBot="1" x14ac:dyDescent="0.4">
      <c r="A1092" s="321"/>
      <c r="B1092" s="315"/>
      <c r="C1092" s="105">
        <v>3866.6</v>
      </c>
      <c r="D1092" s="105">
        <v>3560</v>
      </c>
      <c r="E1092" s="105">
        <v>3738</v>
      </c>
      <c r="F1092" s="53"/>
      <c r="G1092" s="96" t="s">
        <v>347</v>
      </c>
      <c r="H1092" s="97"/>
      <c r="I1092" s="146"/>
    </row>
    <row r="1093" spans="1:9" ht="15" thickBot="1" x14ac:dyDescent="0.4">
      <c r="A1093" s="321"/>
      <c r="B1093" s="315"/>
      <c r="C1093" s="105">
        <v>360.8</v>
      </c>
      <c r="D1093" s="105"/>
      <c r="E1093" s="105"/>
      <c r="F1093" s="53"/>
      <c r="G1093" s="96" t="s">
        <v>36</v>
      </c>
      <c r="H1093" s="99"/>
      <c r="I1093" s="146"/>
    </row>
    <row r="1094" spans="1:9" ht="15" thickBot="1" x14ac:dyDescent="0.4">
      <c r="A1094" s="322"/>
      <c r="B1094" s="316"/>
      <c r="C1094" s="94">
        <f t="shared" ref="C1094:D1094" si="224">SUM(C1089:C1093)</f>
        <v>6734.8</v>
      </c>
      <c r="D1094" s="94">
        <f t="shared" si="224"/>
        <v>5890</v>
      </c>
      <c r="E1094" s="94">
        <f>SUM(E1089:E1093)</f>
        <v>6184</v>
      </c>
      <c r="F1094" s="98"/>
      <c r="G1094" s="95" t="s">
        <v>38</v>
      </c>
      <c r="H1094" s="99"/>
      <c r="I1094" s="146"/>
    </row>
    <row r="1095" spans="1:9" ht="15" customHeight="1" thickBot="1" x14ac:dyDescent="0.4">
      <c r="A1095" s="317" t="s">
        <v>133</v>
      </c>
      <c r="B1095" s="314" t="s">
        <v>372</v>
      </c>
      <c r="C1095" s="205">
        <v>1355.3</v>
      </c>
      <c r="D1095" s="105">
        <v>1381</v>
      </c>
      <c r="E1095" s="105">
        <v>1450</v>
      </c>
      <c r="F1095" s="53"/>
      <c r="G1095" s="96" t="s">
        <v>33</v>
      </c>
      <c r="H1095" s="97">
        <v>288724610</v>
      </c>
      <c r="I1095" s="146" t="s">
        <v>254</v>
      </c>
    </row>
    <row r="1096" spans="1:9" ht="15" thickBot="1" x14ac:dyDescent="0.4">
      <c r="A1096" s="318"/>
      <c r="B1096" s="315"/>
      <c r="C1096" s="96"/>
      <c r="D1096" s="105"/>
      <c r="E1096" s="105"/>
      <c r="F1096" s="53"/>
      <c r="G1096" s="96" t="s">
        <v>35</v>
      </c>
      <c r="H1096" s="97"/>
      <c r="I1096" s="146"/>
    </row>
    <row r="1097" spans="1:9" ht="15" thickBot="1" x14ac:dyDescent="0.4">
      <c r="A1097" s="318"/>
      <c r="B1097" s="315"/>
      <c r="C1097" s="96"/>
      <c r="D1097" s="105"/>
      <c r="E1097" s="105"/>
      <c r="F1097" s="53"/>
      <c r="G1097" s="96" t="s">
        <v>100</v>
      </c>
      <c r="H1097" s="97"/>
      <c r="I1097" s="146"/>
    </row>
    <row r="1098" spans="1:9" ht="15" thickBot="1" x14ac:dyDescent="0.4">
      <c r="A1098" s="318"/>
      <c r="B1098" s="315"/>
      <c r="C1098" s="96"/>
      <c r="D1098" s="105"/>
      <c r="E1098" s="105"/>
      <c r="F1098" s="53"/>
      <c r="G1098" s="96" t="s">
        <v>347</v>
      </c>
      <c r="H1098" s="97"/>
      <c r="I1098" s="146"/>
    </row>
    <row r="1099" spans="1:9" ht="15" thickBot="1" x14ac:dyDescent="0.4">
      <c r="A1099" s="318"/>
      <c r="B1099" s="315"/>
      <c r="C1099" s="96"/>
      <c r="D1099" s="105"/>
      <c r="E1099" s="105"/>
      <c r="F1099" s="53"/>
      <c r="G1099" s="96" t="s">
        <v>36</v>
      </c>
      <c r="H1099" s="99"/>
      <c r="I1099" s="146"/>
    </row>
    <row r="1100" spans="1:9" ht="15" thickBot="1" x14ac:dyDescent="0.4">
      <c r="A1100" s="319"/>
      <c r="B1100" s="316"/>
      <c r="C1100" s="95">
        <f t="shared" ref="C1100:D1100" si="225">SUM(C1095:C1099)</f>
        <v>1355.3</v>
      </c>
      <c r="D1100" s="94">
        <f t="shared" si="225"/>
        <v>1381</v>
      </c>
      <c r="E1100" s="94">
        <f>SUM(E1095:E1099)</f>
        <v>1450</v>
      </c>
      <c r="F1100" s="98"/>
      <c r="G1100" s="95" t="s">
        <v>38</v>
      </c>
      <c r="H1100" s="99"/>
      <c r="I1100" s="146"/>
    </row>
    <row r="1101" spans="1:9" ht="15" thickBot="1" x14ac:dyDescent="0.4">
      <c r="A1101" s="317" t="s">
        <v>368</v>
      </c>
      <c r="B1101" s="323" t="s">
        <v>373</v>
      </c>
      <c r="C1101" s="66">
        <v>10</v>
      </c>
      <c r="D1101" s="66">
        <v>11</v>
      </c>
      <c r="E1101" s="66">
        <v>12</v>
      </c>
      <c r="F1101" s="20"/>
      <c r="G1101" s="18" t="s">
        <v>33</v>
      </c>
      <c r="H1101" s="23">
        <v>288724610</v>
      </c>
      <c r="I1101" s="16" t="s">
        <v>254</v>
      </c>
    </row>
    <row r="1102" spans="1:9" ht="15" thickBot="1" x14ac:dyDescent="0.4">
      <c r="A1102" s="318"/>
      <c r="B1102" s="324"/>
      <c r="C1102" s="66"/>
      <c r="D1102" s="66"/>
      <c r="E1102" s="66"/>
      <c r="F1102" s="20"/>
      <c r="G1102" s="18" t="s">
        <v>35</v>
      </c>
      <c r="H1102" s="23"/>
      <c r="I1102" s="16"/>
    </row>
    <row r="1103" spans="1:9" ht="15" thickBot="1" x14ac:dyDescent="0.4">
      <c r="A1103" s="318"/>
      <c r="B1103" s="324"/>
      <c r="C1103" s="66"/>
      <c r="D1103" s="66"/>
      <c r="E1103" s="66"/>
      <c r="F1103" s="20"/>
      <c r="G1103" s="18" t="s">
        <v>100</v>
      </c>
      <c r="H1103" s="23"/>
      <c r="I1103" s="16"/>
    </row>
    <row r="1104" spans="1:9" ht="15" thickBot="1" x14ac:dyDescent="0.4">
      <c r="A1104" s="318"/>
      <c r="B1104" s="324"/>
      <c r="C1104" s="66"/>
      <c r="D1104" s="66"/>
      <c r="E1104" s="66"/>
      <c r="F1104" s="20"/>
      <c r="G1104" s="18" t="s">
        <v>347</v>
      </c>
      <c r="H1104" s="23"/>
      <c r="I1104" s="16"/>
    </row>
    <row r="1105" spans="1:9" ht="15" thickBot="1" x14ac:dyDescent="0.4">
      <c r="A1105" s="318"/>
      <c r="B1105" s="324"/>
      <c r="C1105" s="66"/>
      <c r="D1105" s="66"/>
      <c r="E1105" s="66"/>
      <c r="F1105" s="20"/>
      <c r="G1105" s="18" t="s">
        <v>36</v>
      </c>
      <c r="H1105" s="24"/>
      <c r="I1105" s="16"/>
    </row>
    <row r="1106" spans="1:9" ht="15" thickBot="1" x14ac:dyDescent="0.4">
      <c r="A1106" s="319"/>
      <c r="B1106" s="325"/>
      <c r="C1106" s="67">
        <f t="shared" ref="C1106:D1106" si="226">SUM(C1101:C1105)</f>
        <v>10</v>
      </c>
      <c r="D1106" s="67">
        <f t="shared" si="226"/>
        <v>11</v>
      </c>
      <c r="E1106" s="67">
        <f>SUM(E1101:E1105)</f>
        <v>12</v>
      </c>
      <c r="F1106" s="19"/>
      <c r="G1106" s="10" t="s">
        <v>38</v>
      </c>
      <c r="H1106" s="24"/>
      <c r="I1106" s="16"/>
    </row>
    <row r="1107" spans="1:9" ht="15" customHeight="1" thickBot="1" x14ac:dyDescent="0.4">
      <c r="A1107" s="317" t="s">
        <v>369</v>
      </c>
      <c r="B1107" s="314" t="s">
        <v>374</v>
      </c>
      <c r="C1107" s="105">
        <v>40</v>
      </c>
      <c r="D1107" s="105">
        <v>42</v>
      </c>
      <c r="E1107" s="105">
        <v>44</v>
      </c>
      <c r="F1107" s="53"/>
      <c r="G1107" s="96" t="s">
        <v>33</v>
      </c>
      <c r="H1107" s="97">
        <v>288724610</v>
      </c>
      <c r="I1107" s="146" t="s">
        <v>642</v>
      </c>
    </row>
    <row r="1108" spans="1:9" ht="15" thickBot="1" x14ac:dyDescent="0.4">
      <c r="A1108" s="318"/>
      <c r="B1108" s="315"/>
      <c r="C1108" s="105"/>
      <c r="D1108" s="105"/>
      <c r="E1108" s="105"/>
      <c r="F1108" s="53"/>
      <c r="G1108" s="96" t="s">
        <v>35</v>
      </c>
      <c r="H1108" s="97"/>
      <c r="I1108" s="146"/>
    </row>
    <row r="1109" spans="1:9" ht="15" thickBot="1" x14ac:dyDescent="0.4">
      <c r="A1109" s="318"/>
      <c r="B1109" s="315"/>
      <c r="C1109" s="105"/>
      <c r="D1109" s="105"/>
      <c r="E1109" s="105"/>
      <c r="F1109" s="53"/>
      <c r="G1109" s="96" t="s">
        <v>100</v>
      </c>
      <c r="H1109" s="97"/>
      <c r="I1109" s="146"/>
    </row>
    <row r="1110" spans="1:9" ht="15" thickBot="1" x14ac:dyDescent="0.4">
      <c r="A1110" s="318"/>
      <c r="B1110" s="315"/>
      <c r="C1110" s="105">
        <v>65.5</v>
      </c>
      <c r="D1110" s="105">
        <v>63</v>
      </c>
      <c r="E1110" s="105">
        <v>66</v>
      </c>
      <c r="F1110" s="53"/>
      <c r="G1110" s="96" t="s">
        <v>347</v>
      </c>
      <c r="H1110" s="97"/>
      <c r="I1110" s="146"/>
    </row>
    <row r="1111" spans="1:9" ht="15" thickBot="1" x14ac:dyDescent="0.4">
      <c r="A1111" s="318"/>
      <c r="B1111" s="315"/>
      <c r="C1111" s="105"/>
      <c r="D1111" s="105"/>
      <c r="E1111" s="105"/>
      <c r="F1111" s="53"/>
      <c r="G1111" s="96" t="s">
        <v>36</v>
      </c>
      <c r="H1111" s="99"/>
      <c r="I1111" s="146"/>
    </row>
    <row r="1112" spans="1:9" ht="15" thickBot="1" x14ac:dyDescent="0.4">
      <c r="A1112" s="319"/>
      <c r="B1112" s="316"/>
      <c r="C1112" s="94">
        <f t="shared" ref="C1112:D1112" si="227">SUM(C1107:C1111)</f>
        <v>105.5</v>
      </c>
      <c r="D1112" s="94">
        <f t="shared" si="227"/>
        <v>105</v>
      </c>
      <c r="E1112" s="94">
        <f>SUM(E1107:E1111)</f>
        <v>110</v>
      </c>
      <c r="F1112" s="98"/>
      <c r="G1112" s="95" t="s">
        <v>38</v>
      </c>
      <c r="H1112" s="99"/>
      <c r="I1112" s="146"/>
    </row>
    <row r="1113" spans="1:9" ht="15" customHeight="1" thickBot="1" x14ac:dyDescent="0.4">
      <c r="A1113" s="320" t="s">
        <v>370</v>
      </c>
      <c r="B1113" s="314" t="s">
        <v>375</v>
      </c>
      <c r="C1113" s="105">
        <v>124</v>
      </c>
      <c r="D1113" s="105">
        <v>130</v>
      </c>
      <c r="E1113" s="105">
        <v>137</v>
      </c>
      <c r="F1113" s="53"/>
      <c r="G1113" s="96" t="s">
        <v>33</v>
      </c>
      <c r="H1113" s="97">
        <v>288724610</v>
      </c>
      <c r="I1113" s="146" t="s">
        <v>254</v>
      </c>
    </row>
    <row r="1114" spans="1:9" ht="15" thickBot="1" x14ac:dyDescent="0.4">
      <c r="A1114" s="321"/>
      <c r="B1114" s="315"/>
      <c r="C1114" s="105"/>
      <c r="D1114" s="105"/>
      <c r="E1114" s="105"/>
      <c r="F1114" s="53"/>
      <c r="G1114" s="96" t="s">
        <v>35</v>
      </c>
      <c r="H1114" s="97"/>
      <c r="I1114" s="146"/>
    </row>
    <row r="1115" spans="1:9" ht="15" thickBot="1" x14ac:dyDescent="0.4">
      <c r="A1115" s="321"/>
      <c r="B1115" s="315"/>
      <c r="C1115" s="105"/>
      <c r="D1115" s="105"/>
      <c r="E1115" s="105"/>
      <c r="F1115" s="53"/>
      <c r="G1115" s="96" t="s">
        <v>100</v>
      </c>
      <c r="H1115" s="97"/>
      <c r="I1115" s="146"/>
    </row>
    <row r="1116" spans="1:9" ht="15" customHeight="1" thickBot="1" x14ac:dyDescent="0.4">
      <c r="A1116" s="321"/>
      <c r="B1116" s="315"/>
      <c r="C1116" s="105">
        <v>209.5</v>
      </c>
      <c r="D1116" s="105">
        <v>420</v>
      </c>
      <c r="E1116" s="105">
        <v>440</v>
      </c>
      <c r="F1116" s="53"/>
      <c r="G1116" s="96" t="s">
        <v>347</v>
      </c>
      <c r="H1116" s="97"/>
      <c r="I1116" s="146"/>
    </row>
    <row r="1117" spans="1:9" ht="15" thickBot="1" x14ac:dyDescent="0.4">
      <c r="A1117" s="321"/>
      <c r="B1117" s="315"/>
      <c r="C1117" s="105"/>
      <c r="D1117" s="105"/>
      <c r="E1117" s="105"/>
      <c r="F1117" s="53"/>
      <c r="G1117" s="96" t="s">
        <v>36</v>
      </c>
      <c r="H1117" s="99"/>
      <c r="I1117" s="146"/>
    </row>
    <row r="1118" spans="1:9" ht="21.65" customHeight="1" thickBot="1" x14ac:dyDescent="0.4">
      <c r="A1118" s="322"/>
      <c r="B1118" s="316"/>
      <c r="C1118" s="94">
        <f t="shared" ref="C1118:D1118" si="228">SUM(C1113:C1117)</f>
        <v>333.5</v>
      </c>
      <c r="D1118" s="94">
        <f t="shared" si="228"/>
        <v>550</v>
      </c>
      <c r="E1118" s="94">
        <f>SUM(E1113:E1117)</f>
        <v>577</v>
      </c>
      <c r="F1118" s="98"/>
      <c r="G1118" s="95" t="s">
        <v>38</v>
      </c>
      <c r="H1118" s="99"/>
      <c r="I1118" s="146"/>
    </row>
    <row r="1119" spans="1:9" ht="15" customHeight="1" thickBot="1" x14ac:dyDescent="0.4">
      <c r="A1119" s="317" t="s">
        <v>371</v>
      </c>
      <c r="B1119" s="314" t="s">
        <v>376</v>
      </c>
      <c r="C1119" s="105">
        <v>625</v>
      </c>
      <c r="D1119" s="105">
        <v>650</v>
      </c>
      <c r="E1119" s="105">
        <v>685</v>
      </c>
      <c r="F1119" s="53"/>
      <c r="G1119" s="96" t="s">
        <v>33</v>
      </c>
      <c r="H1119" s="97">
        <v>288724610</v>
      </c>
      <c r="I1119" s="146" t="s">
        <v>254</v>
      </c>
    </row>
    <row r="1120" spans="1:9" ht="15" thickBot="1" x14ac:dyDescent="0.4">
      <c r="A1120" s="318"/>
      <c r="B1120" s="315"/>
      <c r="C1120" s="105"/>
      <c r="D1120" s="105"/>
      <c r="E1120" s="105"/>
      <c r="F1120" s="53"/>
      <c r="G1120" s="96" t="s">
        <v>35</v>
      </c>
      <c r="H1120" s="97"/>
      <c r="I1120" s="146"/>
    </row>
    <row r="1121" spans="1:13" ht="15" thickBot="1" x14ac:dyDescent="0.4">
      <c r="A1121" s="318"/>
      <c r="B1121" s="315"/>
      <c r="C1121" s="105"/>
      <c r="D1121" s="105"/>
      <c r="E1121" s="105"/>
      <c r="F1121" s="53"/>
      <c r="G1121" s="96" t="s">
        <v>100</v>
      </c>
      <c r="H1121" s="97"/>
      <c r="I1121" s="146"/>
    </row>
    <row r="1122" spans="1:13" ht="15" thickBot="1" x14ac:dyDescent="0.4">
      <c r="A1122" s="318"/>
      <c r="B1122" s="315"/>
      <c r="C1122" s="105"/>
      <c r="D1122" s="105"/>
      <c r="E1122" s="105"/>
      <c r="F1122" s="53"/>
      <c r="G1122" s="96" t="s">
        <v>347</v>
      </c>
      <c r="H1122" s="97"/>
      <c r="I1122" s="146"/>
    </row>
    <row r="1123" spans="1:13" ht="15" thickBot="1" x14ac:dyDescent="0.4">
      <c r="A1123" s="318"/>
      <c r="B1123" s="315"/>
      <c r="C1123" s="105"/>
      <c r="D1123" s="105"/>
      <c r="E1123" s="105"/>
      <c r="F1123" s="53"/>
      <c r="G1123" s="96" t="s">
        <v>36</v>
      </c>
      <c r="H1123" s="99"/>
      <c r="I1123" s="146"/>
    </row>
    <row r="1124" spans="1:13" ht="15" thickBot="1" x14ac:dyDescent="0.4">
      <c r="A1124" s="319"/>
      <c r="B1124" s="316"/>
      <c r="C1124" s="94">
        <f t="shared" ref="C1124:D1124" si="229">SUM(C1119:C1123)</f>
        <v>625</v>
      </c>
      <c r="D1124" s="94">
        <f t="shared" si="229"/>
        <v>650</v>
      </c>
      <c r="E1124" s="94">
        <f>SUM(E1119:E1123)</f>
        <v>685</v>
      </c>
      <c r="F1124" s="98"/>
      <c r="G1124" s="95" t="s">
        <v>38</v>
      </c>
      <c r="H1124" s="99"/>
      <c r="I1124" s="146"/>
    </row>
    <row r="1125" spans="1:13" ht="15" thickBot="1" x14ac:dyDescent="0.4">
      <c r="A1125" s="27" t="s">
        <v>124</v>
      </c>
      <c r="B1125" s="28" t="s">
        <v>367</v>
      </c>
      <c r="C1125" s="29"/>
      <c r="D1125" s="29"/>
      <c r="E1125" s="29"/>
      <c r="F1125" s="30" t="s">
        <v>192</v>
      </c>
      <c r="G1125" s="28"/>
      <c r="H1125" s="29"/>
      <c r="I1125" s="29"/>
    </row>
    <row r="1126" spans="1:13" ht="39.5" thickBot="1" x14ac:dyDescent="0.4">
      <c r="A1126" s="31" t="s">
        <v>137</v>
      </c>
      <c r="B1126" s="32" t="s">
        <v>377</v>
      </c>
      <c r="C1126" s="33"/>
      <c r="D1126" s="33"/>
      <c r="E1126" s="33"/>
      <c r="F1126" s="34"/>
      <c r="G1126" s="32"/>
      <c r="H1126" s="33"/>
      <c r="I1126" s="33"/>
    </row>
    <row r="1127" spans="1:13" ht="15" customHeight="1" thickBot="1" x14ac:dyDescent="0.4">
      <c r="A1127" s="317" t="s">
        <v>140</v>
      </c>
      <c r="B1127" s="323" t="s">
        <v>380</v>
      </c>
      <c r="C1127" s="180">
        <v>250</v>
      </c>
      <c r="D1127" s="105">
        <v>230</v>
      </c>
      <c r="E1127" s="66">
        <v>240</v>
      </c>
      <c r="F1127" s="20"/>
      <c r="G1127" s="18" t="s">
        <v>33</v>
      </c>
      <c r="H1127" s="23">
        <v>288724610</v>
      </c>
      <c r="I1127" s="16" t="s">
        <v>642</v>
      </c>
    </row>
    <row r="1128" spans="1:13" ht="15" customHeight="1" thickBot="1" x14ac:dyDescent="0.4">
      <c r="A1128" s="318"/>
      <c r="B1128" s="324"/>
      <c r="C1128" s="105"/>
      <c r="D1128" s="105"/>
      <c r="E1128" s="66"/>
      <c r="F1128" s="20"/>
      <c r="G1128" s="18" t="s">
        <v>35</v>
      </c>
      <c r="H1128" s="23"/>
      <c r="I1128" s="16"/>
    </row>
    <row r="1129" spans="1:13" ht="15" thickBot="1" x14ac:dyDescent="0.4">
      <c r="A1129" s="318"/>
      <c r="B1129" s="324"/>
      <c r="C1129" s="105"/>
      <c r="D1129" s="105"/>
      <c r="E1129" s="66"/>
      <c r="F1129" s="20"/>
      <c r="G1129" s="18" t="s">
        <v>100</v>
      </c>
      <c r="H1129" s="23"/>
      <c r="I1129" s="16"/>
    </row>
    <row r="1130" spans="1:13" ht="15" thickBot="1" x14ac:dyDescent="0.4">
      <c r="A1130" s="318"/>
      <c r="B1130" s="324"/>
      <c r="C1130" s="105"/>
      <c r="D1130" s="105"/>
      <c r="E1130" s="66"/>
      <c r="F1130" s="20"/>
      <c r="G1130" s="18" t="s">
        <v>347</v>
      </c>
      <c r="H1130" s="23"/>
      <c r="I1130" s="16"/>
    </row>
    <row r="1131" spans="1:13" ht="15" thickBot="1" x14ac:dyDescent="0.4">
      <c r="A1131" s="318"/>
      <c r="B1131" s="324"/>
      <c r="C1131" s="105"/>
      <c r="D1131" s="105"/>
      <c r="E1131" s="66"/>
      <c r="F1131" s="20"/>
      <c r="G1131" s="18" t="s">
        <v>36</v>
      </c>
      <c r="H1131" s="24"/>
      <c r="I1131" s="16"/>
    </row>
    <row r="1132" spans="1:13" ht="15" thickBot="1" x14ac:dyDescent="0.4">
      <c r="A1132" s="319"/>
      <c r="B1132" s="325"/>
      <c r="C1132" s="94">
        <f t="shared" ref="C1132:D1132" si="230">SUM(C1127:C1131)</f>
        <v>250</v>
      </c>
      <c r="D1132" s="94">
        <f t="shared" si="230"/>
        <v>230</v>
      </c>
      <c r="E1132" s="67">
        <f>SUM(E1127:E1131)</f>
        <v>240</v>
      </c>
      <c r="F1132" s="19"/>
      <c r="G1132" s="10" t="s">
        <v>38</v>
      </c>
      <c r="H1132" s="24"/>
      <c r="I1132" s="16"/>
    </row>
    <row r="1133" spans="1:13" ht="15" thickBot="1" x14ac:dyDescent="0.4">
      <c r="A1133" s="317" t="s">
        <v>378</v>
      </c>
      <c r="B1133" s="314" t="s">
        <v>381</v>
      </c>
      <c r="C1133" s="105">
        <v>4</v>
      </c>
      <c r="D1133" s="105">
        <v>4.5</v>
      </c>
      <c r="E1133" s="105">
        <v>5</v>
      </c>
      <c r="F1133" s="53"/>
      <c r="G1133" s="96" t="s">
        <v>33</v>
      </c>
      <c r="H1133" s="97">
        <v>288724610</v>
      </c>
      <c r="I1133" s="146" t="s">
        <v>642</v>
      </c>
      <c r="J1133" s="129"/>
      <c r="K1133" s="129"/>
      <c r="L1133" s="129"/>
      <c r="M1133" s="129"/>
    </row>
    <row r="1134" spans="1:13" ht="15" thickBot="1" x14ac:dyDescent="0.4">
      <c r="A1134" s="318"/>
      <c r="B1134" s="315"/>
      <c r="C1134" s="105"/>
      <c r="D1134" s="105"/>
      <c r="E1134" s="105"/>
      <c r="F1134" s="53"/>
      <c r="G1134" s="96" t="s">
        <v>35</v>
      </c>
      <c r="H1134" s="97"/>
      <c r="I1134" s="146"/>
      <c r="J1134" s="129"/>
      <c r="K1134" s="129"/>
      <c r="L1134" s="129"/>
      <c r="M1134" s="129"/>
    </row>
    <row r="1135" spans="1:13" ht="15" thickBot="1" x14ac:dyDescent="0.4">
      <c r="A1135" s="318"/>
      <c r="B1135" s="315"/>
      <c r="C1135" s="105"/>
      <c r="D1135" s="105"/>
      <c r="E1135" s="105"/>
      <c r="F1135" s="53"/>
      <c r="G1135" s="96" t="s">
        <v>100</v>
      </c>
      <c r="H1135" s="97"/>
      <c r="I1135" s="146"/>
      <c r="J1135" s="129"/>
      <c r="K1135" s="129"/>
      <c r="L1135" s="129"/>
      <c r="M1135" s="129"/>
    </row>
    <row r="1136" spans="1:13" ht="15" thickBot="1" x14ac:dyDescent="0.4">
      <c r="A1136" s="318"/>
      <c r="B1136" s="315"/>
      <c r="C1136" s="105"/>
      <c r="D1136" s="105"/>
      <c r="E1136" s="105"/>
      <c r="F1136" s="53"/>
      <c r="G1136" s="96" t="s">
        <v>347</v>
      </c>
      <c r="H1136" s="97"/>
      <c r="I1136" s="146"/>
      <c r="J1136" s="129"/>
      <c r="K1136" s="129"/>
      <c r="L1136" s="129"/>
      <c r="M1136" s="129"/>
    </row>
    <row r="1137" spans="1:13" ht="15" thickBot="1" x14ac:dyDescent="0.4">
      <c r="A1137" s="318"/>
      <c r="B1137" s="315"/>
      <c r="C1137" s="105"/>
      <c r="D1137" s="105"/>
      <c r="E1137" s="105"/>
      <c r="F1137" s="53"/>
      <c r="G1137" s="96" t="s">
        <v>36</v>
      </c>
      <c r="H1137" s="99"/>
      <c r="I1137" s="146"/>
      <c r="J1137" s="129"/>
      <c r="K1137" s="129"/>
      <c r="L1137" s="129"/>
      <c r="M1137" s="129"/>
    </row>
    <row r="1138" spans="1:13" ht="15" thickBot="1" x14ac:dyDescent="0.4">
      <c r="A1138" s="319"/>
      <c r="B1138" s="316"/>
      <c r="C1138" s="94">
        <f t="shared" ref="C1138:D1138" si="231">SUM(C1133:C1137)</f>
        <v>4</v>
      </c>
      <c r="D1138" s="94">
        <f t="shared" si="231"/>
        <v>4.5</v>
      </c>
      <c r="E1138" s="94">
        <f>SUM(E1133:E1137)</f>
        <v>5</v>
      </c>
      <c r="F1138" s="98"/>
      <c r="G1138" s="95" t="s">
        <v>38</v>
      </c>
      <c r="H1138" s="99"/>
      <c r="I1138" s="146"/>
      <c r="J1138" s="129"/>
      <c r="K1138" s="129"/>
      <c r="L1138" s="129"/>
      <c r="M1138" s="129"/>
    </row>
    <row r="1139" spans="1:13" ht="15" customHeight="1" thickBot="1" x14ac:dyDescent="0.4">
      <c r="A1139" s="320" t="s">
        <v>635</v>
      </c>
      <c r="B1139" s="314" t="s">
        <v>382</v>
      </c>
      <c r="C1139" s="96">
        <v>27.9</v>
      </c>
      <c r="D1139" s="105">
        <v>29</v>
      </c>
      <c r="E1139" s="105">
        <v>31</v>
      </c>
      <c r="F1139" s="53"/>
      <c r="G1139" s="96" t="s">
        <v>33</v>
      </c>
      <c r="H1139" s="97">
        <v>288724610</v>
      </c>
      <c r="I1139" s="146">
        <v>0</v>
      </c>
      <c r="J1139" s="129"/>
      <c r="K1139" s="129"/>
      <c r="L1139" s="129"/>
      <c r="M1139" s="129"/>
    </row>
    <row r="1140" spans="1:13" ht="15" thickBot="1" x14ac:dyDescent="0.4">
      <c r="A1140" s="321"/>
      <c r="B1140" s="315"/>
      <c r="C1140" s="105"/>
      <c r="D1140" s="105"/>
      <c r="E1140" s="105"/>
      <c r="F1140" s="53"/>
      <c r="G1140" s="96" t="s">
        <v>35</v>
      </c>
      <c r="H1140" s="97"/>
      <c r="I1140" s="146"/>
      <c r="J1140" s="129"/>
      <c r="K1140" s="129"/>
      <c r="L1140" s="129"/>
      <c r="M1140" s="129"/>
    </row>
    <row r="1141" spans="1:13" ht="15" thickBot="1" x14ac:dyDescent="0.4">
      <c r="A1141" s="321"/>
      <c r="B1141" s="315"/>
      <c r="C1141" s="105"/>
      <c r="D1141" s="105"/>
      <c r="E1141" s="105"/>
      <c r="F1141" s="53"/>
      <c r="G1141" s="96" t="s">
        <v>100</v>
      </c>
      <c r="H1141" s="97"/>
      <c r="I1141" s="146"/>
      <c r="J1141" s="129"/>
      <c r="K1141" s="129"/>
      <c r="L1141" s="129"/>
      <c r="M1141" s="129"/>
    </row>
    <row r="1142" spans="1:13" ht="15" thickBot="1" x14ac:dyDescent="0.4">
      <c r="A1142" s="321"/>
      <c r="B1142" s="315"/>
      <c r="C1142" s="105"/>
      <c r="D1142" s="105"/>
      <c r="E1142" s="105"/>
      <c r="F1142" s="53"/>
      <c r="G1142" s="96" t="s">
        <v>347</v>
      </c>
      <c r="H1142" s="97"/>
      <c r="I1142" s="146"/>
      <c r="J1142" s="129"/>
      <c r="K1142" s="129"/>
      <c r="L1142" s="129"/>
      <c r="M1142" s="129"/>
    </row>
    <row r="1143" spans="1:13" ht="15" customHeight="1" thickBot="1" x14ac:dyDescent="0.4">
      <c r="A1143" s="321"/>
      <c r="B1143" s="315"/>
      <c r="C1143" s="105"/>
      <c r="D1143" s="105"/>
      <c r="E1143" s="105"/>
      <c r="F1143" s="53"/>
      <c r="G1143" s="96" t="s">
        <v>36</v>
      </c>
      <c r="H1143" s="99"/>
      <c r="I1143" s="146"/>
      <c r="J1143" s="129"/>
      <c r="K1143" s="129"/>
      <c r="L1143" s="129"/>
      <c r="M1143" s="129"/>
    </row>
    <row r="1144" spans="1:13" ht="15" thickBot="1" x14ac:dyDescent="0.4">
      <c r="A1144" s="322"/>
      <c r="B1144" s="316"/>
      <c r="C1144" s="94">
        <f>SUM(C1139:C1143)</f>
        <v>27.9</v>
      </c>
      <c r="D1144" s="94">
        <f t="shared" ref="D1144" si="232">SUM(D1139:D1143)</f>
        <v>29</v>
      </c>
      <c r="E1144" s="94">
        <f>SUM(E1139:E1143)</f>
        <v>31</v>
      </c>
      <c r="F1144" s="98"/>
      <c r="G1144" s="95" t="s">
        <v>38</v>
      </c>
      <c r="H1144" s="99"/>
      <c r="I1144" s="146"/>
      <c r="J1144" s="129"/>
      <c r="K1144" s="129"/>
      <c r="L1144" s="129"/>
      <c r="M1144" s="129"/>
    </row>
    <row r="1145" spans="1:13" ht="15" customHeight="1" thickBot="1" x14ac:dyDescent="0.4">
      <c r="A1145" s="317" t="s">
        <v>379</v>
      </c>
      <c r="B1145" s="314" t="s">
        <v>383</v>
      </c>
      <c r="C1145" s="96">
        <v>1124.2</v>
      </c>
      <c r="D1145" s="105">
        <v>980</v>
      </c>
      <c r="E1145" s="105">
        <v>1029</v>
      </c>
      <c r="F1145" s="53"/>
      <c r="G1145" s="96" t="s">
        <v>33</v>
      </c>
      <c r="H1145" s="97">
        <v>288724610</v>
      </c>
      <c r="I1145" s="146" t="s">
        <v>642</v>
      </c>
      <c r="J1145" s="245">
        <f>C983+C991+C997+C1005+C1013+C1021+C1027+C1036+C1042+C1048+C1054+C1062+C1068+C1075+C1089+C1095+C1101+C1107+C1113+C1119+C1127+C1133+C1145+C1139+C1081</f>
        <v>14246.699999999999</v>
      </c>
      <c r="K1145" s="160">
        <f>D983+D991+D997+D1005+D1013+D1021+D1027+D1036+D1042+D1048+D1054+D1062+D1068+D1075+D1089+D1095+D1101+D1107+D1113+D1119+D1127+D1133+D1145+D1139</f>
        <v>13912.5</v>
      </c>
      <c r="L1145" s="160">
        <f>E983+E991+E997+E1005+E1013+E1021+E1027+E1036+E1042+E1048+E1054+E1062+E1068+E1075+E1089+E1095+E1101+E1107+E1113+E1119+E1127+E1133+E1145+E1139</f>
        <v>12506</v>
      </c>
      <c r="M1145" s="129"/>
    </row>
    <row r="1146" spans="1:13" ht="15" thickBot="1" x14ac:dyDescent="0.4">
      <c r="A1146" s="318"/>
      <c r="B1146" s="315"/>
      <c r="C1146" s="96"/>
      <c r="D1146" s="105"/>
      <c r="E1146" s="105"/>
      <c r="F1146" s="53"/>
      <c r="G1146" s="96" t="s">
        <v>35</v>
      </c>
      <c r="H1146" s="97"/>
      <c r="I1146" s="146"/>
      <c r="J1146" s="160">
        <f t="shared" ref="J1146:L1148" si="233">C984+C992+C998+C1006+C1014+C1022+C1028+C1037+C1043+C1049+C1055+C1063+C1069+C1076+C1090+C1096+C1102+C1108+C1114+C1120+C1128+C1134+C1146</f>
        <v>0</v>
      </c>
      <c r="K1146" s="160">
        <f t="shared" si="233"/>
        <v>0</v>
      </c>
      <c r="L1146" s="160">
        <f t="shared" si="233"/>
        <v>0</v>
      </c>
      <c r="M1146" s="129"/>
    </row>
    <row r="1147" spans="1:13" ht="15" thickBot="1" x14ac:dyDescent="0.4">
      <c r="A1147" s="318"/>
      <c r="B1147" s="315"/>
      <c r="C1147" s="96"/>
      <c r="D1147" s="105"/>
      <c r="E1147" s="105"/>
      <c r="F1147" s="53"/>
      <c r="G1147" s="96" t="s">
        <v>100</v>
      </c>
      <c r="H1147" s="97"/>
      <c r="I1147" s="146"/>
      <c r="J1147" s="160">
        <f t="shared" si="233"/>
        <v>517.6</v>
      </c>
      <c r="K1147" s="160">
        <f t="shared" si="233"/>
        <v>0</v>
      </c>
      <c r="L1147" s="160">
        <f t="shared" si="233"/>
        <v>0</v>
      </c>
      <c r="M1147" s="129"/>
    </row>
    <row r="1148" spans="1:13" ht="15" thickBot="1" x14ac:dyDescent="0.4">
      <c r="A1148" s="318"/>
      <c r="B1148" s="315"/>
      <c r="C1148" s="96"/>
      <c r="D1148" s="105"/>
      <c r="E1148" s="105"/>
      <c r="F1148" s="53"/>
      <c r="G1148" s="96" t="s">
        <v>347</v>
      </c>
      <c r="H1148" s="97"/>
      <c r="I1148" s="146"/>
      <c r="J1148" s="160">
        <f t="shared" si="233"/>
        <v>4725.1000000000004</v>
      </c>
      <c r="K1148" s="160">
        <f t="shared" si="233"/>
        <v>4654</v>
      </c>
      <c r="L1148" s="160">
        <f t="shared" si="233"/>
        <v>4885</v>
      </c>
      <c r="M1148" s="129"/>
    </row>
    <row r="1149" spans="1:13" ht="15" customHeight="1" thickBot="1" x14ac:dyDescent="0.4">
      <c r="A1149" s="318"/>
      <c r="B1149" s="315"/>
      <c r="C1149" s="96"/>
      <c r="D1149" s="105"/>
      <c r="E1149" s="105"/>
      <c r="F1149" s="53"/>
      <c r="G1149" s="96" t="s">
        <v>36</v>
      </c>
      <c r="H1149" s="99"/>
      <c r="I1149" s="146"/>
      <c r="J1149" s="160">
        <f>C987+C995+C1001+C1009+C1017+C1025+C1031+C1040+C1046+C1052+C1058+C1066+C1072+C1079+C1093+C1099+C1105+C1111+C1117+C1123+C1131+C1137+C1149+C1143</f>
        <v>569.29999999999995</v>
      </c>
      <c r="K1149" s="160">
        <f>D987+D995+D1001+D1009+D1017+D1025+D1031+D1040+D1046+D1052+D1058+D1066+D1072+D1079+D1093+D1099+D1105+D1111+D1117+D1123+D1131+D1137+D1149+D1143</f>
        <v>0</v>
      </c>
      <c r="L1149" s="160">
        <f>E987+E995+E1001+E1009+E1017+E1025+E1031+E1040+E1046+E1052+E1058+E1066+E1072+E1079+E1093+E1099+E1105+E1111+E1117+E1123+E1131+E1137+E1149+E1143</f>
        <v>0</v>
      </c>
      <c r="M1149" s="129"/>
    </row>
    <row r="1150" spans="1:13" ht="15" customHeight="1" thickBot="1" x14ac:dyDescent="0.4">
      <c r="A1150" s="318"/>
      <c r="B1150" s="315"/>
      <c r="C1150" s="96"/>
      <c r="D1150" s="105"/>
      <c r="E1150" s="105"/>
      <c r="F1150" s="53"/>
      <c r="G1150" s="96" t="s">
        <v>661</v>
      </c>
      <c r="H1150" s="99"/>
      <c r="I1150" s="146"/>
      <c r="J1150" s="245">
        <f>C1073*1</f>
        <v>26.2</v>
      </c>
      <c r="K1150" s="160"/>
      <c r="L1150" s="160"/>
      <c r="M1150" s="129"/>
    </row>
    <row r="1151" spans="1:13" ht="15" thickBot="1" x14ac:dyDescent="0.4">
      <c r="A1151" s="319"/>
      <c r="B1151" s="316"/>
      <c r="C1151" s="95">
        <f t="shared" ref="C1151" si="234">SUM(C1145:C1149)</f>
        <v>1124.2</v>
      </c>
      <c r="D1151" s="94">
        <f t="shared" ref="D1151" si="235">SUM(D1145:D1149)</f>
        <v>980</v>
      </c>
      <c r="E1151" s="94">
        <f>SUM(E1145:E1149)</f>
        <v>1029</v>
      </c>
      <c r="F1151" s="98"/>
      <c r="G1151" s="95" t="s">
        <v>38</v>
      </c>
      <c r="H1151" s="99"/>
      <c r="I1151" s="146"/>
      <c r="J1151" s="178">
        <f>SUM(J1145:J1150)</f>
        <v>20084.900000000001</v>
      </c>
      <c r="K1151" s="178">
        <f t="shared" ref="K1151:L1151" si="236">SUM(K1145:K1149)</f>
        <v>18566.5</v>
      </c>
      <c r="L1151" s="178">
        <f t="shared" si="236"/>
        <v>17391</v>
      </c>
      <c r="M1151" s="129"/>
    </row>
    <row r="1152" spans="1:13" ht="15" thickBot="1" x14ac:dyDescent="0.4">
      <c r="A1152" s="17"/>
      <c r="B1152" s="107" t="s">
        <v>136</v>
      </c>
      <c r="C1152" s="108"/>
      <c r="D1152" s="108"/>
      <c r="E1152" s="108"/>
      <c r="F1152" s="108"/>
      <c r="G1152" s="95"/>
      <c r="H1152" s="97"/>
      <c r="I1152" s="97"/>
      <c r="J1152" s="129"/>
      <c r="K1152" s="129"/>
      <c r="L1152" s="129"/>
      <c r="M1152" s="129"/>
    </row>
    <row r="1153" spans="1:13" ht="15" thickBot="1" x14ac:dyDescent="0.4">
      <c r="A1153" s="35"/>
      <c r="B1153" s="112" t="s">
        <v>84</v>
      </c>
      <c r="C1153" s="113">
        <f>C1154-C1149-C1143-C1137-C1131-C1123-C1117-C1111-C1105-C1099-C1093-C1079-C1072-C1066-C1058-C1052-C1046-C1040-C1031-C1025-C1017-C1009-C1001--C995-C987</f>
        <v>19515.600000000002</v>
      </c>
      <c r="D1153" s="113">
        <f>D1154-D1149-D1143-D1137-D1131-D1123-D1117-D1111-D1105-D1099-D1093-D1079-D1072-D1066-D1058-D1052-D1046-D1040-D1031-D1025-D1017-D1009-D1001--D995-D987</f>
        <v>18566.5</v>
      </c>
      <c r="E1153" s="113">
        <f>E1154-E1149-E1143-E1137-E1131-E1123-E1117-E1111-E1105-E1099-E1093-E1079-E1072-E1066-E1058-E1052-E1046-E1040-E1031-E1025-E1017-E1009-E1001--E995-E987</f>
        <v>17391</v>
      </c>
      <c r="F1153" s="114"/>
      <c r="G1153" s="112"/>
      <c r="H1153" s="115"/>
      <c r="I1153" s="116"/>
      <c r="J1153" s="129"/>
      <c r="K1153" s="129"/>
      <c r="L1153" s="129"/>
      <c r="M1153" s="129"/>
    </row>
    <row r="1154" spans="1:13" ht="15" thickBot="1" x14ac:dyDescent="0.4">
      <c r="A1154" s="40"/>
      <c r="B1154" s="118" t="s">
        <v>492</v>
      </c>
      <c r="C1154" s="119">
        <f>C988+C996+C1002+C1010+C1018+C1026+C1032+C1041+C1047+C1053+C1059+C1067+C1074+C1080+C1094+C1100+C1106+C1112+C1118+C1124+C1132+C1138+C1151+C1144+C1086</f>
        <v>20084.900000000001</v>
      </c>
      <c r="D1154" s="119">
        <f t="shared" ref="D1154:E1154" si="237">D988+D996+D1002+D1010+D1018+D1026+D1032+D1041+D1047+D1053+D1059+D1067+D1074+D1080+D1094+D1100+D1106+D1112+D1118+D1124+D1132+D1138+D1151+D1144+D1086</f>
        <v>18566.5</v>
      </c>
      <c r="E1154" s="119">
        <f t="shared" si="237"/>
        <v>17391</v>
      </c>
      <c r="F1154" s="120"/>
      <c r="G1154" s="121"/>
      <c r="H1154" s="122"/>
      <c r="I1154" s="123"/>
      <c r="J1154" s="129"/>
      <c r="K1154" s="129"/>
      <c r="L1154" s="129"/>
      <c r="M1154" s="129"/>
    </row>
    <row r="1157" spans="1:13" ht="15" customHeight="1" thickBot="1" x14ac:dyDescent="0.4">
      <c r="A1157" s="326" t="s">
        <v>390</v>
      </c>
      <c r="B1157" s="326"/>
      <c r="C1157" s="326"/>
      <c r="D1157" s="326"/>
      <c r="E1157" s="326"/>
      <c r="F1157" s="326"/>
      <c r="G1157" s="326"/>
      <c r="H1157" s="326"/>
      <c r="I1157" s="326"/>
    </row>
    <row r="1158" spans="1:13" ht="58" thickBot="1" x14ac:dyDescent="0.4">
      <c r="A1158" s="49" t="s">
        <v>5</v>
      </c>
      <c r="B1158" s="50" t="s">
        <v>230</v>
      </c>
      <c r="C1158" s="50" t="s">
        <v>24</v>
      </c>
      <c r="D1158" s="50" t="s">
        <v>25</v>
      </c>
      <c r="E1158" s="50" t="s">
        <v>26</v>
      </c>
      <c r="F1158" s="50" t="s">
        <v>6</v>
      </c>
      <c r="G1158" s="50" t="s">
        <v>32</v>
      </c>
      <c r="H1158" s="50" t="s">
        <v>27</v>
      </c>
      <c r="I1158" s="50" t="s">
        <v>50</v>
      </c>
    </row>
    <row r="1159" spans="1:13" ht="15" thickBot="1" x14ac:dyDescent="0.4">
      <c r="A1159" s="51">
        <v>1</v>
      </c>
      <c r="B1159" s="52">
        <v>2</v>
      </c>
      <c r="C1159" s="52">
        <v>3</v>
      </c>
      <c r="D1159" s="52">
        <v>4</v>
      </c>
      <c r="E1159" s="52">
        <v>5</v>
      </c>
      <c r="F1159" s="52">
        <v>6</v>
      </c>
      <c r="G1159" s="52">
        <v>7</v>
      </c>
      <c r="H1159" s="52">
        <v>8</v>
      </c>
      <c r="I1159" s="52">
        <v>9</v>
      </c>
    </row>
    <row r="1160" spans="1:13" ht="39.5" thickBot="1" x14ac:dyDescent="0.4">
      <c r="A1160" s="27" t="s">
        <v>30</v>
      </c>
      <c r="B1160" s="28" t="s">
        <v>115</v>
      </c>
      <c r="C1160" s="29"/>
      <c r="D1160" s="29"/>
      <c r="E1160" s="29"/>
      <c r="F1160" s="30" t="s">
        <v>422</v>
      </c>
      <c r="G1160" s="28"/>
      <c r="H1160" s="29"/>
      <c r="I1160" s="29"/>
    </row>
    <row r="1161" spans="1:13" ht="39.5" thickBot="1" x14ac:dyDescent="0.4">
      <c r="A1161" s="31" t="s">
        <v>29</v>
      </c>
      <c r="B1161" s="32" t="s">
        <v>391</v>
      </c>
      <c r="C1161" s="33"/>
      <c r="D1161" s="33"/>
      <c r="E1161" s="33"/>
      <c r="F1161" s="34" t="s">
        <v>414</v>
      </c>
      <c r="G1161" s="32"/>
      <c r="H1161" s="33"/>
      <c r="I1161" s="33"/>
    </row>
    <row r="1162" spans="1:13" ht="15" customHeight="1" thickBot="1" x14ac:dyDescent="0.4">
      <c r="A1162" s="330" t="s">
        <v>98</v>
      </c>
      <c r="B1162" s="323" t="s">
        <v>393</v>
      </c>
      <c r="C1162" s="66">
        <v>3</v>
      </c>
      <c r="D1162" s="66">
        <v>3.2</v>
      </c>
      <c r="E1162" s="66">
        <v>3.4</v>
      </c>
      <c r="F1162" s="20" t="s">
        <v>415</v>
      </c>
      <c r="G1162" s="18" t="s">
        <v>33</v>
      </c>
      <c r="H1162" s="23">
        <v>288724610</v>
      </c>
      <c r="I1162" s="16" t="s">
        <v>395</v>
      </c>
    </row>
    <row r="1163" spans="1:13" ht="15" thickBot="1" x14ac:dyDescent="0.4">
      <c r="A1163" s="328"/>
      <c r="B1163" s="324"/>
      <c r="C1163" s="66"/>
      <c r="D1163" s="66"/>
      <c r="E1163" s="66"/>
      <c r="F1163" s="20"/>
      <c r="G1163" s="18" t="s">
        <v>306</v>
      </c>
      <c r="H1163" s="23"/>
      <c r="I1163" s="16"/>
    </row>
    <row r="1164" spans="1:13" ht="15" thickBot="1" x14ac:dyDescent="0.4">
      <c r="A1164" s="328"/>
      <c r="B1164" s="324"/>
      <c r="C1164" s="66"/>
      <c r="D1164" s="66"/>
      <c r="E1164" s="66"/>
      <c r="F1164" s="20"/>
      <c r="G1164" s="18" t="s">
        <v>35</v>
      </c>
      <c r="H1164" s="23"/>
      <c r="I1164" s="16"/>
    </row>
    <row r="1165" spans="1:13" ht="15" thickBot="1" x14ac:dyDescent="0.4">
      <c r="A1165" s="328"/>
      <c r="B1165" s="324"/>
      <c r="C1165" s="66"/>
      <c r="D1165" s="66"/>
      <c r="E1165" s="66"/>
      <c r="F1165" s="20"/>
      <c r="G1165" s="18" t="s">
        <v>34</v>
      </c>
      <c r="H1165" s="23"/>
      <c r="I1165" s="16"/>
    </row>
    <row r="1166" spans="1:13" ht="15" thickBot="1" x14ac:dyDescent="0.4">
      <c r="A1166" s="328"/>
      <c r="B1166" s="324"/>
      <c r="C1166" s="66"/>
      <c r="D1166" s="66"/>
      <c r="E1166" s="66"/>
      <c r="F1166" s="20"/>
      <c r="G1166" s="18" t="s">
        <v>36</v>
      </c>
      <c r="H1166" s="24"/>
      <c r="I1166" s="16"/>
    </row>
    <row r="1167" spans="1:13" ht="15" thickBot="1" x14ac:dyDescent="0.4">
      <c r="A1167" s="329"/>
      <c r="B1167" s="325"/>
      <c r="C1167" s="67">
        <f t="shared" ref="C1167:D1167" si="238">SUM(C1162:C1166)</f>
        <v>3</v>
      </c>
      <c r="D1167" s="67">
        <f t="shared" si="238"/>
        <v>3.2</v>
      </c>
      <c r="E1167" s="67">
        <f>SUM(E1162:E1166)</f>
        <v>3.4</v>
      </c>
      <c r="F1167" s="19"/>
      <c r="G1167" s="10" t="s">
        <v>38</v>
      </c>
      <c r="H1167" s="24"/>
      <c r="I1167" s="16"/>
    </row>
    <row r="1168" spans="1:13" ht="15" customHeight="1" thickBot="1" x14ac:dyDescent="0.4">
      <c r="A1168" s="330" t="s">
        <v>40</v>
      </c>
      <c r="B1168" s="323" t="s">
        <v>394</v>
      </c>
      <c r="C1168" s="244">
        <v>22.1</v>
      </c>
      <c r="D1168" s="66">
        <v>42</v>
      </c>
      <c r="E1168" s="66">
        <v>44</v>
      </c>
      <c r="F1168" s="20" t="s">
        <v>416</v>
      </c>
      <c r="G1168" s="18" t="s">
        <v>33</v>
      </c>
      <c r="H1168" s="23">
        <v>288724610</v>
      </c>
      <c r="I1168" s="16" t="s">
        <v>395</v>
      </c>
    </row>
    <row r="1169" spans="1:9" ht="15" thickBot="1" x14ac:dyDescent="0.4">
      <c r="A1169" s="328"/>
      <c r="B1169" s="324"/>
      <c r="C1169" s="105"/>
      <c r="D1169" s="66"/>
      <c r="E1169" s="66"/>
      <c r="F1169" s="20"/>
      <c r="G1169" s="18" t="s">
        <v>306</v>
      </c>
      <c r="H1169" s="23"/>
      <c r="I1169" s="16"/>
    </row>
    <row r="1170" spans="1:9" ht="15" thickBot="1" x14ac:dyDescent="0.4">
      <c r="A1170" s="328"/>
      <c r="B1170" s="324"/>
      <c r="C1170" s="105"/>
      <c r="D1170" s="66"/>
      <c r="E1170" s="66"/>
      <c r="F1170" s="20"/>
      <c r="G1170" s="18" t="s">
        <v>35</v>
      </c>
      <c r="H1170" s="23"/>
      <c r="I1170" s="16"/>
    </row>
    <row r="1171" spans="1:9" ht="15" thickBot="1" x14ac:dyDescent="0.4">
      <c r="A1171" s="328"/>
      <c r="B1171" s="324"/>
      <c r="C1171" s="105"/>
      <c r="D1171" s="66"/>
      <c r="E1171" s="66"/>
      <c r="F1171" s="20"/>
      <c r="G1171" s="18" t="s">
        <v>34</v>
      </c>
      <c r="H1171" s="23"/>
      <c r="I1171" s="16"/>
    </row>
    <row r="1172" spans="1:9" ht="15" thickBot="1" x14ac:dyDescent="0.4">
      <c r="A1172" s="328"/>
      <c r="B1172" s="324"/>
      <c r="C1172" s="105"/>
      <c r="D1172" s="66"/>
      <c r="E1172" s="66"/>
      <c r="F1172" s="20"/>
      <c r="G1172" s="18" t="s">
        <v>36</v>
      </c>
      <c r="H1172" s="24"/>
      <c r="I1172" s="16"/>
    </row>
    <row r="1173" spans="1:9" ht="15" thickBot="1" x14ac:dyDescent="0.4">
      <c r="A1173" s="328"/>
      <c r="B1173" s="324"/>
      <c r="C1173" s="105">
        <v>39.1</v>
      </c>
      <c r="D1173" s="105"/>
      <c r="E1173" s="105"/>
      <c r="F1173" s="53"/>
      <c r="G1173" s="96" t="s">
        <v>588</v>
      </c>
      <c r="H1173" s="99"/>
      <c r="I1173" s="16"/>
    </row>
    <row r="1174" spans="1:9" ht="15" thickBot="1" x14ac:dyDescent="0.4">
      <c r="A1174" s="329"/>
      <c r="B1174" s="325"/>
      <c r="C1174" s="94">
        <f>SUM(C1168:C1173)</f>
        <v>61.2</v>
      </c>
      <c r="D1174" s="94">
        <f t="shared" ref="D1174" si="239">SUM(D1168:D1172)</f>
        <v>42</v>
      </c>
      <c r="E1174" s="94">
        <f>SUM(E1168:E1172)</f>
        <v>44</v>
      </c>
      <c r="F1174" s="98"/>
      <c r="G1174" s="95" t="s">
        <v>38</v>
      </c>
      <c r="H1174" s="99"/>
      <c r="I1174" s="16"/>
    </row>
    <row r="1175" spans="1:9" ht="15" customHeight="1" thickBot="1" x14ac:dyDescent="0.4">
      <c r="A1175" s="330" t="s">
        <v>42</v>
      </c>
      <c r="B1175" s="314" t="s">
        <v>396</v>
      </c>
      <c r="C1175" s="244">
        <v>163.19999999999999</v>
      </c>
      <c r="D1175" s="105">
        <v>137</v>
      </c>
      <c r="E1175" s="105">
        <v>144</v>
      </c>
      <c r="F1175" s="53" t="s">
        <v>417</v>
      </c>
      <c r="G1175" s="96" t="s">
        <v>33</v>
      </c>
      <c r="H1175" s="97">
        <v>288724610</v>
      </c>
      <c r="I1175" s="16" t="s">
        <v>395</v>
      </c>
    </row>
    <row r="1176" spans="1:9" ht="15" thickBot="1" x14ac:dyDescent="0.4">
      <c r="A1176" s="328"/>
      <c r="B1176" s="315"/>
      <c r="C1176" s="105"/>
      <c r="D1176" s="105"/>
      <c r="E1176" s="105"/>
      <c r="F1176" s="53"/>
      <c r="G1176" s="96" t="s">
        <v>306</v>
      </c>
      <c r="H1176" s="97"/>
      <c r="I1176" s="16"/>
    </row>
    <row r="1177" spans="1:9" ht="15" thickBot="1" x14ac:dyDescent="0.4">
      <c r="A1177" s="328"/>
      <c r="B1177" s="315"/>
      <c r="C1177" s="105"/>
      <c r="D1177" s="105"/>
      <c r="E1177" s="105"/>
      <c r="F1177" s="53"/>
      <c r="G1177" s="96" t="s">
        <v>35</v>
      </c>
      <c r="H1177" s="97"/>
      <c r="I1177" s="16"/>
    </row>
    <row r="1178" spans="1:9" ht="15" thickBot="1" x14ac:dyDescent="0.4">
      <c r="A1178" s="328"/>
      <c r="B1178" s="315"/>
      <c r="C1178" s="105"/>
      <c r="D1178" s="105"/>
      <c r="E1178" s="105"/>
      <c r="F1178" s="53"/>
      <c r="G1178" s="96" t="s">
        <v>34</v>
      </c>
      <c r="H1178" s="97"/>
      <c r="I1178" s="16"/>
    </row>
    <row r="1179" spans="1:9" ht="15" thickBot="1" x14ac:dyDescent="0.4">
      <c r="A1179" s="328"/>
      <c r="B1179" s="315"/>
      <c r="C1179" s="105"/>
      <c r="D1179" s="105"/>
      <c r="E1179" s="105"/>
      <c r="F1179" s="53"/>
      <c r="G1179" s="96" t="s">
        <v>36</v>
      </c>
      <c r="H1179" s="99"/>
      <c r="I1179" s="16"/>
    </row>
    <row r="1180" spans="1:9" ht="19.75" customHeight="1" thickBot="1" x14ac:dyDescent="0.4">
      <c r="A1180" s="329"/>
      <c r="B1180" s="316"/>
      <c r="C1180" s="94">
        <f t="shared" ref="C1180:D1180" si="240">SUM(C1175:C1179)</f>
        <v>163.19999999999999</v>
      </c>
      <c r="D1180" s="94">
        <f t="shared" si="240"/>
        <v>137</v>
      </c>
      <c r="E1180" s="94">
        <f>SUM(E1175:E1179)</f>
        <v>144</v>
      </c>
      <c r="F1180" s="98"/>
      <c r="G1180" s="95" t="s">
        <v>38</v>
      </c>
      <c r="H1180" s="99"/>
      <c r="I1180" s="16"/>
    </row>
    <row r="1181" spans="1:9" ht="15" customHeight="1" thickBot="1" x14ac:dyDescent="0.4">
      <c r="A1181" s="330" t="s">
        <v>44</v>
      </c>
      <c r="B1181" s="314" t="s">
        <v>397</v>
      </c>
      <c r="C1181" s="105">
        <v>1304.5</v>
      </c>
      <c r="D1181" s="105">
        <v>1370</v>
      </c>
      <c r="E1181" s="105">
        <v>1438</v>
      </c>
      <c r="F1181" s="53"/>
      <c r="G1181" s="96" t="s">
        <v>33</v>
      </c>
      <c r="H1181" s="97">
        <v>190431250</v>
      </c>
      <c r="I1181" s="16" t="s">
        <v>395</v>
      </c>
    </row>
    <row r="1182" spans="1:9" ht="15" thickBot="1" x14ac:dyDescent="0.4">
      <c r="A1182" s="328"/>
      <c r="B1182" s="315"/>
      <c r="C1182" s="105">
        <v>4.7</v>
      </c>
      <c r="D1182" s="105">
        <v>3.2</v>
      </c>
      <c r="E1182" s="105">
        <v>3.4</v>
      </c>
      <c r="F1182" s="53"/>
      <c r="G1182" s="96" t="s">
        <v>306</v>
      </c>
      <c r="H1182" s="97"/>
      <c r="I1182" s="16"/>
    </row>
    <row r="1183" spans="1:9" ht="15" thickBot="1" x14ac:dyDescent="0.4">
      <c r="A1183" s="328"/>
      <c r="B1183" s="315"/>
      <c r="C1183" s="105">
        <v>35.799999999999997</v>
      </c>
      <c r="D1183" s="105">
        <v>37.6</v>
      </c>
      <c r="E1183" s="105">
        <v>39.5</v>
      </c>
      <c r="F1183" s="53"/>
      <c r="G1183" s="96" t="s">
        <v>35</v>
      </c>
      <c r="H1183" s="97"/>
      <c r="I1183" s="16"/>
    </row>
    <row r="1184" spans="1:9" ht="15" thickBot="1" x14ac:dyDescent="0.4">
      <c r="A1184" s="328"/>
      <c r="B1184" s="315"/>
      <c r="C1184" s="105"/>
      <c r="D1184" s="105"/>
      <c r="E1184" s="105"/>
      <c r="F1184" s="53"/>
      <c r="G1184" s="96" t="s">
        <v>34</v>
      </c>
      <c r="H1184" s="97"/>
      <c r="I1184" s="16"/>
    </row>
    <row r="1185" spans="1:9" ht="15" thickBot="1" x14ac:dyDescent="0.4">
      <c r="A1185" s="328"/>
      <c r="B1185" s="315"/>
      <c r="C1185" s="105">
        <v>4.0999999999999996</v>
      </c>
      <c r="D1185" s="105"/>
      <c r="E1185" s="105"/>
      <c r="F1185" s="53"/>
      <c r="G1185" s="96" t="s">
        <v>36</v>
      </c>
      <c r="H1185" s="99"/>
      <c r="I1185" s="16"/>
    </row>
    <row r="1186" spans="1:9" ht="24.65" customHeight="1" thickBot="1" x14ac:dyDescent="0.4">
      <c r="A1186" s="329"/>
      <c r="B1186" s="316"/>
      <c r="C1186" s="94">
        <f t="shared" ref="C1186:D1186" si="241">SUM(C1181:C1185)</f>
        <v>1349.1</v>
      </c>
      <c r="D1186" s="94">
        <f t="shared" si="241"/>
        <v>1410.8</v>
      </c>
      <c r="E1186" s="94">
        <f>SUM(E1181:E1185)</f>
        <v>1480.9</v>
      </c>
      <c r="F1186" s="98"/>
      <c r="G1186" s="95" t="s">
        <v>38</v>
      </c>
      <c r="H1186" s="24"/>
      <c r="I1186" s="16"/>
    </row>
    <row r="1187" spans="1:9" ht="15" customHeight="1" thickBot="1" x14ac:dyDescent="0.4">
      <c r="A1187" s="330" t="s">
        <v>45</v>
      </c>
      <c r="B1187" s="314" t="s">
        <v>398</v>
      </c>
      <c r="C1187" s="244">
        <v>787.6</v>
      </c>
      <c r="D1187" s="105">
        <v>817</v>
      </c>
      <c r="E1187" s="105">
        <v>858</v>
      </c>
      <c r="F1187" s="53"/>
      <c r="G1187" s="96" t="s">
        <v>33</v>
      </c>
      <c r="H1187" s="23">
        <v>190431446</v>
      </c>
      <c r="I1187" s="16" t="s">
        <v>395</v>
      </c>
    </row>
    <row r="1188" spans="1:9" ht="15" thickBot="1" x14ac:dyDescent="0.4">
      <c r="A1188" s="328"/>
      <c r="B1188" s="315"/>
      <c r="C1188" s="105">
        <v>15</v>
      </c>
      <c r="D1188" s="105">
        <v>16</v>
      </c>
      <c r="E1188" s="105">
        <v>17</v>
      </c>
      <c r="F1188" s="53"/>
      <c r="G1188" s="96" t="s">
        <v>306</v>
      </c>
      <c r="H1188" s="97"/>
      <c r="I1188" s="146"/>
    </row>
    <row r="1189" spans="1:9" ht="15" thickBot="1" x14ac:dyDescent="0.4">
      <c r="A1189" s="328"/>
      <c r="B1189" s="315"/>
      <c r="C1189" s="105"/>
      <c r="D1189" s="105"/>
      <c r="E1189" s="105"/>
      <c r="F1189" s="53"/>
      <c r="G1189" s="96" t="s">
        <v>35</v>
      </c>
      <c r="H1189" s="97"/>
      <c r="I1189" s="146"/>
    </row>
    <row r="1190" spans="1:9" ht="15" thickBot="1" x14ac:dyDescent="0.4">
      <c r="A1190" s="328"/>
      <c r="B1190" s="315"/>
      <c r="C1190" s="105">
        <v>61.7</v>
      </c>
      <c r="D1190" s="105"/>
      <c r="E1190" s="105"/>
      <c r="F1190" s="53"/>
      <c r="G1190" s="96" t="s">
        <v>34</v>
      </c>
      <c r="H1190" s="97"/>
      <c r="I1190" s="146"/>
    </row>
    <row r="1191" spans="1:9" ht="15" thickBot="1" x14ac:dyDescent="0.4">
      <c r="A1191" s="328"/>
      <c r="B1191" s="315"/>
      <c r="C1191" s="105"/>
      <c r="D1191" s="105"/>
      <c r="E1191" s="105"/>
      <c r="F1191" s="53"/>
      <c r="G1191" s="96" t="s">
        <v>36</v>
      </c>
      <c r="H1191" s="99"/>
      <c r="I1191" s="146"/>
    </row>
    <row r="1192" spans="1:9" ht="33" customHeight="1" thickBot="1" x14ac:dyDescent="0.4">
      <c r="A1192" s="329"/>
      <c r="B1192" s="316"/>
      <c r="C1192" s="94">
        <f t="shared" ref="C1192:D1192" si="242">SUM(C1187:C1191)</f>
        <v>864.30000000000007</v>
      </c>
      <c r="D1192" s="94">
        <f t="shared" si="242"/>
        <v>833</v>
      </c>
      <c r="E1192" s="94">
        <f>SUM(E1187:E1191)</f>
        <v>875</v>
      </c>
      <c r="F1192" s="98"/>
      <c r="G1192" s="95" t="s">
        <v>38</v>
      </c>
      <c r="H1192" s="99"/>
      <c r="I1192" s="146"/>
    </row>
    <row r="1193" spans="1:9" ht="15" thickBot="1" x14ac:dyDescent="0.4">
      <c r="A1193" s="330" t="s">
        <v>47</v>
      </c>
      <c r="B1193" s="323" t="s">
        <v>399</v>
      </c>
      <c r="C1193" s="105">
        <v>390.4</v>
      </c>
      <c r="D1193" s="105">
        <v>410</v>
      </c>
      <c r="E1193" s="105">
        <v>430</v>
      </c>
      <c r="F1193" s="53"/>
      <c r="G1193" s="96" t="s">
        <v>33</v>
      </c>
      <c r="H1193" s="97">
        <v>302477544</v>
      </c>
      <c r="I1193" s="146" t="s">
        <v>400</v>
      </c>
    </row>
    <row r="1194" spans="1:9" ht="15" thickBot="1" x14ac:dyDescent="0.4">
      <c r="A1194" s="328"/>
      <c r="B1194" s="324"/>
      <c r="C1194" s="244">
        <v>18.7</v>
      </c>
      <c r="D1194" s="105">
        <v>14</v>
      </c>
      <c r="E1194" s="105">
        <v>15</v>
      </c>
      <c r="F1194" s="53"/>
      <c r="G1194" s="96" t="s">
        <v>306</v>
      </c>
      <c r="H1194" s="97"/>
      <c r="I1194" s="146"/>
    </row>
    <row r="1195" spans="1:9" ht="15" thickBot="1" x14ac:dyDescent="0.4">
      <c r="A1195" s="328"/>
      <c r="B1195" s="324"/>
      <c r="C1195" s="105"/>
      <c r="D1195" s="105"/>
      <c r="E1195" s="105"/>
      <c r="F1195" s="53"/>
      <c r="G1195" s="96" t="s">
        <v>35</v>
      </c>
      <c r="H1195" s="97"/>
      <c r="I1195" s="146"/>
    </row>
    <row r="1196" spans="1:9" ht="15" customHeight="1" thickBot="1" x14ac:dyDescent="0.4">
      <c r="A1196" s="328"/>
      <c r="B1196" s="324"/>
      <c r="C1196" s="105">
        <v>22.6</v>
      </c>
      <c r="D1196" s="105"/>
      <c r="E1196" s="105"/>
      <c r="F1196" s="53"/>
      <c r="G1196" s="96" t="s">
        <v>34</v>
      </c>
      <c r="H1196" s="97"/>
      <c r="I1196" s="146"/>
    </row>
    <row r="1197" spans="1:9" ht="15" thickBot="1" x14ac:dyDescent="0.4">
      <c r="A1197" s="328"/>
      <c r="B1197" s="324"/>
      <c r="C1197" s="105">
        <v>6.2</v>
      </c>
      <c r="D1197" s="105"/>
      <c r="E1197" s="105"/>
      <c r="F1197" s="53"/>
      <c r="G1197" s="96" t="s">
        <v>36</v>
      </c>
      <c r="H1197" s="99"/>
      <c r="I1197" s="146"/>
    </row>
    <row r="1198" spans="1:9" ht="34.75" customHeight="1" thickBot="1" x14ac:dyDescent="0.4">
      <c r="A1198" s="329"/>
      <c r="B1198" s="325"/>
      <c r="C1198" s="94">
        <f t="shared" ref="C1198:D1198" si="243">SUM(C1193:C1197)</f>
        <v>437.9</v>
      </c>
      <c r="D1198" s="94">
        <f t="shared" si="243"/>
        <v>424</v>
      </c>
      <c r="E1198" s="94">
        <f>SUM(E1193:E1197)</f>
        <v>445</v>
      </c>
      <c r="F1198" s="98"/>
      <c r="G1198" s="95" t="s">
        <v>38</v>
      </c>
      <c r="H1198" s="99"/>
      <c r="I1198" s="146"/>
    </row>
    <row r="1199" spans="1:9" ht="15" thickBot="1" x14ac:dyDescent="0.4">
      <c r="A1199" s="330" t="s">
        <v>49</v>
      </c>
      <c r="B1199" s="323" t="s">
        <v>401</v>
      </c>
      <c r="C1199" s="66">
        <v>1414.5</v>
      </c>
      <c r="D1199" s="66">
        <v>1485</v>
      </c>
      <c r="E1199" s="66">
        <v>1559</v>
      </c>
      <c r="F1199" s="20"/>
      <c r="G1199" s="18" t="s">
        <v>33</v>
      </c>
      <c r="H1199" s="23">
        <v>304929400</v>
      </c>
      <c r="I1199" s="16" t="s">
        <v>395</v>
      </c>
    </row>
    <row r="1200" spans="1:9" ht="15" thickBot="1" x14ac:dyDescent="0.4">
      <c r="A1200" s="328"/>
      <c r="B1200" s="324"/>
      <c r="C1200" s="105">
        <v>270</v>
      </c>
      <c r="D1200" s="105">
        <v>8.4</v>
      </c>
      <c r="E1200" s="105">
        <v>9</v>
      </c>
      <c r="F1200" s="53"/>
      <c r="G1200" s="96" t="s">
        <v>306</v>
      </c>
      <c r="H1200" s="97"/>
      <c r="I1200" s="16"/>
    </row>
    <row r="1201" spans="1:9" ht="15" thickBot="1" x14ac:dyDescent="0.4">
      <c r="A1201" s="328"/>
      <c r="B1201" s="324"/>
      <c r="C1201" s="105"/>
      <c r="D1201" s="105"/>
      <c r="E1201" s="105"/>
      <c r="F1201" s="53"/>
      <c r="G1201" s="96" t="s">
        <v>35</v>
      </c>
      <c r="H1201" s="97"/>
      <c r="I1201" s="16"/>
    </row>
    <row r="1202" spans="1:9" ht="15" customHeight="1" thickBot="1" x14ac:dyDescent="0.4">
      <c r="A1202" s="328"/>
      <c r="B1202" s="324"/>
      <c r="C1202" s="105"/>
      <c r="D1202" s="105"/>
      <c r="E1202" s="105"/>
      <c r="F1202" s="53"/>
      <c r="G1202" s="96" t="s">
        <v>34</v>
      </c>
      <c r="H1202" s="97"/>
      <c r="I1202" s="16"/>
    </row>
    <row r="1203" spans="1:9" ht="15" thickBot="1" x14ac:dyDescent="0.4">
      <c r="A1203" s="328"/>
      <c r="B1203" s="324"/>
      <c r="C1203" s="66">
        <v>2</v>
      </c>
      <c r="D1203" s="66"/>
      <c r="E1203" s="66"/>
      <c r="F1203" s="20"/>
      <c r="G1203" s="18" t="s">
        <v>36</v>
      </c>
      <c r="H1203" s="24"/>
      <c r="I1203" s="16"/>
    </row>
    <row r="1204" spans="1:9" ht="24" customHeight="1" thickBot="1" x14ac:dyDescent="0.4">
      <c r="A1204" s="329"/>
      <c r="B1204" s="325"/>
      <c r="C1204" s="67">
        <f t="shared" ref="C1204:D1204" si="244">SUM(C1199:C1203)</f>
        <v>1686.5</v>
      </c>
      <c r="D1204" s="67">
        <f t="shared" si="244"/>
        <v>1493.4</v>
      </c>
      <c r="E1204" s="67">
        <f>SUM(E1199:E1203)</f>
        <v>1568</v>
      </c>
      <c r="F1204" s="19"/>
      <c r="G1204" s="10" t="s">
        <v>38</v>
      </c>
      <c r="H1204" s="24"/>
      <c r="I1204" s="16"/>
    </row>
    <row r="1205" spans="1:9" ht="15" thickBot="1" x14ac:dyDescent="0.4">
      <c r="A1205" s="330" t="s">
        <v>336</v>
      </c>
      <c r="B1205" s="323" t="s">
        <v>631</v>
      </c>
      <c r="C1205" s="244">
        <v>1313.2</v>
      </c>
      <c r="D1205" s="105">
        <v>1339</v>
      </c>
      <c r="E1205" s="105">
        <v>1406</v>
      </c>
      <c r="F1205" s="20"/>
      <c r="G1205" s="18" t="s">
        <v>33</v>
      </c>
      <c r="H1205" s="23">
        <v>193278297</v>
      </c>
      <c r="I1205" s="16" t="s">
        <v>395</v>
      </c>
    </row>
    <row r="1206" spans="1:9" ht="15" thickBot="1" x14ac:dyDescent="0.4">
      <c r="A1206" s="328"/>
      <c r="B1206" s="324"/>
      <c r="C1206" s="105">
        <v>226</v>
      </c>
      <c r="D1206" s="105">
        <v>155</v>
      </c>
      <c r="E1206" s="105">
        <v>163</v>
      </c>
      <c r="F1206" s="20"/>
      <c r="G1206" s="18" t="s">
        <v>306</v>
      </c>
      <c r="H1206" s="23"/>
      <c r="I1206" s="16"/>
    </row>
    <row r="1207" spans="1:9" ht="15" thickBot="1" x14ac:dyDescent="0.4">
      <c r="A1207" s="328"/>
      <c r="B1207" s="324"/>
      <c r="C1207" s="105"/>
      <c r="D1207" s="105"/>
      <c r="E1207" s="105"/>
      <c r="F1207" s="20"/>
      <c r="G1207" s="18" t="s">
        <v>35</v>
      </c>
      <c r="H1207" s="23"/>
      <c r="I1207" s="16"/>
    </row>
    <row r="1208" spans="1:9" ht="15" customHeight="1" thickBot="1" x14ac:dyDescent="0.4">
      <c r="A1208" s="328"/>
      <c r="B1208" s="324"/>
      <c r="C1208" s="105"/>
      <c r="D1208" s="105"/>
      <c r="E1208" s="105"/>
      <c r="F1208" s="20"/>
      <c r="G1208" s="18" t="s">
        <v>34</v>
      </c>
      <c r="H1208" s="23"/>
      <c r="I1208" s="16"/>
    </row>
    <row r="1209" spans="1:9" ht="15" thickBot="1" x14ac:dyDescent="0.4">
      <c r="A1209" s="328"/>
      <c r="B1209" s="324"/>
      <c r="C1209" s="105">
        <v>85.7</v>
      </c>
      <c r="D1209" s="105"/>
      <c r="E1209" s="105"/>
      <c r="F1209" s="20"/>
      <c r="G1209" s="18" t="s">
        <v>36</v>
      </c>
      <c r="H1209" s="24"/>
      <c r="I1209" s="16"/>
    </row>
    <row r="1210" spans="1:9" ht="15" thickBot="1" x14ac:dyDescent="0.4">
      <c r="A1210" s="329"/>
      <c r="B1210" s="325"/>
      <c r="C1210" s="94">
        <f t="shared" ref="C1210:D1210" si="245">SUM(C1205:C1209)</f>
        <v>1624.9</v>
      </c>
      <c r="D1210" s="94">
        <f t="shared" si="245"/>
        <v>1494</v>
      </c>
      <c r="E1210" s="94">
        <f>SUM(E1205:E1209)</f>
        <v>1569</v>
      </c>
      <c r="F1210" s="19"/>
      <c r="G1210" s="10" t="s">
        <v>38</v>
      </c>
      <c r="H1210" s="24"/>
      <c r="I1210" s="16"/>
    </row>
    <row r="1211" spans="1:9" ht="15" thickBot="1" x14ac:dyDescent="0.4">
      <c r="A1211" s="330" t="s">
        <v>392</v>
      </c>
      <c r="B1211" s="323" t="s">
        <v>402</v>
      </c>
      <c r="C1211" s="105">
        <v>362.1</v>
      </c>
      <c r="D1211" s="105">
        <v>380</v>
      </c>
      <c r="E1211" s="105">
        <v>399</v>
      </c>
      <c r="F1211" s="20"/>
      <c r="G1211" s="18" t="s">
        <v>33</v>
      </c>
      <c r="H1211" s="23">
        <v>148504349</v>
      </c>
      <c r="I1211" s="16" t="s">
        <v>395</v>
      </c>
    </row>
    <row r="1212" spans="1:9" ht="15" thickBot="1" x14ac:dyDescent="0.4">
      <c r="A1212" s="328"/>
      <c r="B1212" s="324"/>
      <c r="C1212" s="105">
        <v>94</v>
      </c>
      <c r="D1212" s="105">
        <v>88</v>
      </c>
      <c r="E1212" s="105">
        <v>93</v>
      </c>
      <c r="F1212" s="20"/>
      <c r="G1212" s="18" t="s">
        <v>306</v>
      </c>
      <c r="H1212" s="23"/>
      <c r="I1212" s="16"/>
    </row>
    <row r="1213" spans="1:9" ht="15" thickBot="1" x14ac:dyDescent="0.4">
      <c r="A1213" s="328"/>
      <c r="B1213" s="324"/>
      <c r="C1213" s="105"/>
      <c r="D1213" s="105"/>
      <c r="E1213" s="105"/>
      <c r="F1213" s="20"/>
      <c r="G1213" s="18" t="s">
        <v>35</v>
      </c>
      <c r="H1213" s="23"/>
      <c r="I1213" s="16"/>
    </row>
    <row r="1214" spans="1:9" ht="15" customHeight="1" thickBot="1" x14ac:dyDescent="0.4">
      <c r="A1214" s="328"/>
      <c r="B1214" s="324"/>
      <c r="C1214" s="105"/>
      <c r="D1214" s="105"/>
      <c r="E1214" s="105"/>
      <c r="F1214" s="20"/>
      <c r="G1214" s="18" t="s">
        <v>34</v>
      </c>
      <c r="H1214" s="23"/>
      <c r="I1214" s="16"/>
    </row>
    <row r="1215" spans="1:9" ht="15" thickBot="1" x14ac:dyDescent="0.4">
      <c r="A1215" s="328"/>
      <c r="B1215" s="324"/>
      <c r="C1215" s="105">
        <v>57.6</v>
      </c>
      <c r="D1215" s="105"/>
      <c r="E1215" s="105"/>
      <c r="F1215" s="20"/>
      <c r="G1215" s="18" t="s">
        <v>36</v>
      </c>
      <c r="H1215" s="24"/>
      <c r="I1215" s="16"/>
    </row>
    <row r="1216" spans="1:9" ht="15" thickBot="1" x14ac:dyDescent="0.4">
      <c r="A1216" s="329"/>
      <c r="B1216" s="325"/>
      <c r="C1216" s="94">
        <f t="shared" ref="C1216:D1216" si="246">SUM(C1211:C1215)</f>
        <v>513.70000000000005</v>
      </c>
      <c r="D1216" s="94">
        <f t="shared" si="246"/>
        <v>468</v>
      </c>
      <c r="E1216" s="94">
        <f>SUM(E1211:E1215)</f>
        <v>492</v>
      </c>
      <c r="F1216" s="19"/>
      <c r="G1216" s="10" t="s">
        <v>38</v>
      </c>
      <c r="H1216" s="24"/>
      <c r="I1216" s="16"/>
    </row>
    <row r="1217" spans="1:9" ht="26.5" thickBot="1" x14ac:dyDescent="0.4">
      <c r="A1217" s="27" t="s">
        <v>30</v>
      </c>
      <c r="B1217" s="28" t="s">
        <v>115</v>
      </c>
      <c r="C1217" s="29"/>
      <c r="D1217" s="29"/>
      <c r="E1217" s="29"/>
      <c r="F1217" s="30" t="s">
        <v>323</v>
      </c>
      <c r="G1217" s="28"/>
      <c r="H1217" s="29"/>
      <c r="I1217" s="29"/>
    </row>
    <row r="1218" spans="1:9" ht="26.5" thickBot="1" x14ac:dyDescent="0.4">
      <c r="A1218" s="31" t="s">
        <v>51</v>
      </c>
      <c r="B1218" s="32" t="s">
        <v>403</v>
      </c>
      <c r="C1218" s="33"/>
      <c r="D1218" s="33"/>
      <c r="E1218" s="33"/>
      <c r="F1218" s="34" t="s">
        <v>418</v>
      </c>
      <c r="G1218" s="32"/>
      <c r="H1218" s="33"/>
      <c r="I1218" s="33"/>
    </row>
    <row r="1219" spans="1:9" ht="15" thickBot="1" x14ac:dyDescent="0.4">
      <c r="A1219" s="330" t="s">
        <v>54</v>
      </c>
      <c r="B1219" s="323" t="s">
        <v>404</v>
      </c>
      <c r="C1219" s="66">
        <v>23</v>
      </c>
      <c r="D1219" s="66">
        <v>24</v>
      </c>
      <c r="E1219" s="66">
        <v>25</v>
      </c>
      <c r="F1219" s="20" t="s">
        <v>419</v>
      </c>
      <c r="G1219" s="18" t="s">
        <v>33</v>
      </c>
      <c r="H1219" s="23">
        <v>288724610</v>
      </c>
      <c r="I1219" s="16" t="s">
        <v>395</v>
      </c>
    </row>
    <row r="1220" spans="1:9" ht="15" thickBot="1" x14ac:dyDescent="0.4">
      <c r="A1220" s="328"/>
      <c r="B1220" s="324"/>
      <c r="C1220" s="66"/>
      <c r="D1220" s="66"/>
      <c r="E1220" s="66"/>
      <c r="F1220" s="20"/>
      <c r="G1220" s="18" t="s">
        <v>306</v>
      </c>
      <c r="H1220" s="23"/>
      <c r="I1220" s="16"/>
    </row>
    <row r="1221" spans="1:9" ht="15" thickBot="1" x14ac:dyDescent="0.4">
      <c r="A1221" s="328"/>
      <c r="B1221" s="324"/>
      <c r="C1221" s="66"/>
      <c r="D1221" s="66"/>
      <c r="E1221" s="66"/>
      <c r="F1221" s="20"/>
      <c r="G1221" s="18" t="s">
        <v>35</v>
      </c>
      <c r="H1221" s="23"/>
      <c r="I1221" s="16"/>
    </row>
    <row r="1222" spans="1:9" ht="15" thickBot="1" x14ac:dyDescent="0.4">
      <c r="A1222" s="328"/>
      <c r="B1222" s="324"/>
      <c r="C1222" s="66"/>
      <c r="D1222" s="66"/>
      <c r="E1222" s="66"/>
      <c r="F1222" s="20"/>
      <c r="G1222" s="18" t="s">
        <v>34</v>
      </c>
      <c r="H1222" s="23"/>
      <c r="I1222" s="16"/>
    </row>
    <row r="1223" spans="1:9" ht="15" thickBot="1" x14ac:dyDescent="0.4">
      <c r="A1223" s="328"/>
      <c r="B1223" s="324"/>
      <c r="C1223" s="66"/>
      <c r="D1223" s="66"/>
      <c r="E1223" s="66"/>
      <c r="F1223" s="20"/>
      <c r="G1223" s="18" t="s">
        <v>36</v>
      </c>
      <c r="H1223" s="24"/>
      <c r="I1223" s="16"/>
    </row>
    <row r="1224" spans="1:9" ht="15" thickBot="1" x14ac:dyDescent="0.4">
      <c r="A1224" s="329"/>
      <c r="B1224" s="325"/>
      <c r="C1224" s="67">
        <f t="shared" ref="C1224:D1224" si="247">SUM(C1219:C1223)</f>
        <v>23</v>
      </c>
      <c r="D1224" s="67">
        <f t="shared" si="247"/>
        <v>24</v>
      </c>
      <c r="E1224" s="67">
        <f>SUM(E1219:E1223)</f>
        <v>25</v>
      </c>
      <c r="F1224" s="19"/>
      <c r="G1224" s="10" t="s">
        <v>38</v>
      </c>
      <c r="H1224" s="24"/>
      <c r="I1224" s="16"/>
    </row>
    <row r="1225" spans="1:9" ht="15" thickBot="1" x14ac:dyDescent="0.4">
      <c r="A1225" s="330" t="s">
        <v>55</v>
      </c>
      <c r="B1225" s="323" t="s">
        <v>405</v>
      </c>
      <c r="C1225" s="18"/>
      <c r="D1225" s="18"/>
      <c r="E1225" s="18"/>
      <c r="F1225" s="20" t="s">
        <v>420</v>
      </c>
      <c r="G1225" s="18" t="s">
        <v>33</v>
      </c>
      <c r="H1225" s="23">
        <v>288724610</v>
      </c>
      <c r="I1225" s="16" t="s">
        <v>395</v>
      </c>
    </row>
    <row r="1226" spans="1:9" ht="15" customHeight="1" thickBot="1" x14ac:dyDescent="0.4">
      <c r="A1226" s="328"/>
      <c r="B1226" s="324"/>
      <c r="C1226" s="18"/>
      <c r="D1226" s="18"/>
      <c r="E1226" s="18"/>
      <c r="F1226" s="20"/>
      <c r="G1226" s="18" t="s">
        <v>306</v>
      </c>
      <c r="H1226" s="23"/>
      <c r="I1226" s="16"/>
    </row>
    <row r="1227" spans="1:9" ht="15" thickBot="1" x14ac:dyDescent="0.4">
      <c r="A1227" s="328"/>
      <c r="B1227" s="324"/>
      <c r="C1227" s="18"/>
      <c r="D1227" s="18"/>
      <c r="E1227" s="18"/>
      <c r="F1227" s="20"/>
      <c r="G1227" s="18" t="s">
        <v>35</v>
      </c>
      <c r="H1227" s="23"/>
      <c r="I1227" s="16"/>
    </row>
    <row r="1228" spans="1:9" ht="12.65" customHeight="1" thickBot="1" x14ac:dyDescent="0.4">
      <c r="A1228" s="328"/>
      <c r="B1228" s="324"/>
      <c r="C1228" s="18"/>
      <c r="D1228" s="18"/>
      <c r="E1228" s="18"/>
      <c r="F1228" s="20"/>
      <c r="G1228" s="18" t="s">
        <v>34</v>
      </c>
      <c r="H1228" s="23"/>
      <c r="I1228" s="16"/>
    </row>
    <row r="1229" spans="1:9" ht="15" thickBot="1" x14ac:dyDescent="0.4">
      <c r="A1229" s="328"/>
      <c r="B1229" s="324"/>
      <c r="C1229" s="18"/>
      <c r="D1229" s="18"/>
      <c r="E1229" s="18"/>
      <c r="F1229" s="20"/>
      <c r="G1229" s="18" t="s">
        <v>36</v>
      </c>
      <c r="H1229" s="24"/>
      <c r="I1229" s="16"/>
    </row>
    <row r="1230" spans="1:9" ht="15" thickBot="1" x14ac:dyDescent="0.4">
      <c r="A1230" s="329"/>
      <c r="B1230" s="325"/>
      <c r="C1230" s="10">
        <f t="shared" ref="C1230:D1230" si="248">SUM(C1225:C1229)</f>
        <v>0</v>
      </c>
      <c r="D1230" s="10">
        <f t="shared" si="248"/>
        <v>0</v>
      </c>
      <c r="E1230" s="10">
        <f>SUM(E1225:E1229)</f>
        <v>0</v>
      </c>
      <c r="F1230" s="19"/>
      <c r="G1230" s="10" t="s">
        <v>38</v>
      </c>
      <c r="H1230" s="24"/>
      <c r="I1230" s="16"/>
    </row>
    <row r="1231" spans="1:9" ht="15" thickBot="1" x14ac:dyDescent="0.4">
      <c r="A1231" s="330" t="s">
        <v>56</v>
      </c>
      <c r="B1231" s="323" t="s">
        <v>406</v>
      </c>
      <c r="C1231" s="66">
        <v>707</v>
      </c>
      <c r="D1231" s="66">
        <v>742</v>
      </c>
      <c r="E1231" s="66">
        <v>779</v>
      </c>
      <c r="F1231" s="20"/>
      <c r="G1231" s="18" t="s">
        <v>33</v>
      </c>
      <c r="H1231" s="23">
        <v>190432352</v>
      </c>
      <c r="I1231" s="16" t="s">
        <v>395</v>
      </c>
    </row>
    <row r="1232" spans="1:9" ht="15" thickBot="1" x14ac:dyDescent="0.4">
      <c r="A1232" s="328"/>
      <c r="B1232" s="324"/>
      <c r="C1232" s="66">
        <v>50</v>
      </c>
      <c r="D1232" s="66">
        <v>53</v>
      </c>
      <c r="E1232" s="66">
        <v>56</v>
      </c>
      <c r="F1232" s="20"/>
      <c r="G1232" s="18" t="s">
        <v>306</v>
      </c>
      <c r="H1232" s="23"/>
      <c r="I1232" s="16"/>
    </row>
    <row r="1233" spans="1:9" ht="15" thickBot="1" x14ac:dyDescent="0.4">
      <c r="A1233" s="328"/>
      <c r="B1233" s="324"/>
      <c r="C1233" s="66"/>
      <c r="D1233" s="66"/>
      <c r="E1233" s="66"/>
      <c r="F1233" s="20"/>
      <c r="G1233" s="18" t="s">
        <v>35</v>
      </c>
      <c r="H1233" s="23"/>
      <c r="I1233" s="16"/>
    </row>
    <row r="1234" spans="1:9" ht="15" thickBot="1" x14ac:dyDescent="0.4">
      <c r="A1234" s="328"/>
      <c r="B1234" s="324"/>
      <c r="C1234" s="66"/>
      <c r="D1234" s="66"/>
      <c r="E1234" s="66"/>
      <c r="F1234" s="20"/>
      <c r="G1234" s="18" t="s">
        <v>34</v>
      </c>
      <c r="H1234" s="23"/>
      <c r="I1234" s="16"/>
    </row>
    <row r="1235" spans="1:9" ht="15" customHeight="1" thickBot="1" x14ac:dyDescent="0.4">
      <c r="A1235" s="328"/>
      <c r="B1235" s="324"/>
      <c r="C1235" s="66">
        <v>16.899999999999999</v>
      </c>
      <c r="D1235" s="66"/>
      <c r="E1235" s="66"/>
      <c r="F1235" s="20"/>
      <c r="G1235" s="18" t="s">
        <v>36</v>
      </c>
      <c r="H1235" s="24"/>
      <c r="I1235" s="16"/>
    </row>
    <row r="1236" spans="1:9" ht="15" thickBot="1" x14ac:dyDescent="0.4">
      <c r="A1236" s="329"/>
      <c r="B1236" s="325"/>
      <c r="C1236" s="67">
        <f t="shared" ref="C1236:D1236" si="249">SUM(C1231:C1235)</f>
        <v>773.9</v>
      </c>
      <c r="D1236" s="67">
        <f t="shared" si="249"/>
        <v>795</v>
      </c>
      <c r="E1236" s="67">
        <f>SUM(E1231:E1235)</f>
        <v>835</v>
      </c>
      <c r="F1236" s="19"/>
      <c r="G1236" s="10" t="s">
        <v>38</v>
      </c>
      <c r="H1236" s="24"/>
      <c r="I1236" s="16"/>
    </row>
    <row r="1237" spans="1:9" ht="15" thickBot="1" x14ac:dyDescent="0.4">
      <c r="A1237" s="330" t="s">
        <v>57</v>
      </c>
      <c r="B1237" s="323" t="s">
        <v>407</v>
      </c>
      <c r="C1237" s="105">
        <v>617.5</v>
      </c>
      <c r="D1237" s="105">
        <v>648.4</v>
      </c>
      <c r="E1237" s="105">
        <v>681</v>
      </c>
      <c r="F1237" s="53"/>
      <c r="G1237" s="96" t="s">
        <v>33</v>
      </c>
      <c r="H1237" s="23">
        <v>191782373</v>
      </c>
      <c r="I1237" s="16" t="s">
        <v>395</v>
      </c>
    </row>
    <row r="1238" spans="1:9" ht="15" thickBot="1" x14ac:dyDescent="0.4">
      <c r="A1238" s="328"/>
      <c r="B1238" s="324"/>
      <c r="C1238" s="105">
        <v>45</v>
      </c>
      <c r="D1238" s="105">
        <v>42</v>
      </c>
      <c r="E1238" s="105">
        <v>44</v>
      </c>
      <c r="F1238" s="53"/>
      <c r="G1238" s="96" t="s">
        <v>306</v>
      </c>
      <c r="H1238" s="23"/>
      <c r="I1238" s="16"/>
    </row>
    <row r="1239" spans="1:9" ht="15" thickBot="1" x14ac:dyDescent="0.4">
      <c r="A1239" s="328"/>
      <c r="B1239" s="324"/>
      <c r="C1239" s="105"/>
      <c r="D1239" s="105"/>
      <c r="E1239" s="105"/>
      <c r="F1239" s="53"/>
      <c r="G1239" s="96" t="s">
        <v>35</v>
      </c>
      <c r="H1239" s="23"/>
      <c r="I1239" s="16"/>
    </row>
    <row r="1240" spans="1:9" ht="15" thickBot="1" x14ac:dyDescent="0.4">
      <c r="A1240" s="328"/>
      <c r="B1240" s="324"/>
      <c r="C1240" s="105"/>
      <c r="D1240" s="105"/>
      <c r="E1240" s="105"/>
      <c r="F1240" s="53"/>
      <c r="G1240" s="96" t="s">
        <v>34</v>
      </c>
      <c r="H1240" s="23"/>
      <c r="I1240" s="16"/>
    </row>
    <row r="1241" spans="1:9" ht="15" customHeight="1" thickBot="1" x14ac:dyDescent="0.4">
      <c r="A1241" s="328"/>
      <c r="B1241" s="324"/>
      <c r="C1241" s="105">
        <v>14.9</v>
      </c>
      <c r="D1241" s="105"/>
      <c r="E1241" s="105"/>
      <c r="F1241" s="53"/>
      <c r="G1241" s="96" t="s">
        <v>36</v>
      </c>
      <c r="H1241" s="24"/>
      <c r="I1241" s="16"/>
    </row>
    <row r="1242" spans="1:9" ht="15" thickBot="1" x14ac:dyDescent="0.4">
      <c r="A1242" s="329"/>
      <c r="B1242" s="325"/>
      <c r="C1242" s="94">
        <f t="shared" ref="C1242:D1242" si="250">SUM(C1237:C1241)</f>
        <v>677.4</v>
      </c>
      <c r="D1242" s="94">
        <f t="shared" si="250"/>
        <v>690.4</v>
      </c>
      <c r="E1242" s="94">
        <f>SUM(E1237:E1241)</f>
        <v>725</v>
      </c>
      <c r="F1242" s="98"/>
      <c r="G1242" s="95" t="s">
        <v>38</v>
      </c>
      <c r="H1242" s="24"/>
      <c r="I1242" s="16"/>
    </row>
    <row r="1243" spans="1:9" ht="15" thickBot="1" x14ac:dyDescent="0.4">
      <c r="A1243" s="330" t="s">
        <v>58</v>
      </c>
      <c r="B1243" s="323" t="s">
        <v>408</v>
      </c>
      <c r="C1243" s="105">
        <v>2117.3000000000002</v>
      </c>
      <c r="D1243" s="105">
        <v>2221</v>
      </c>
      <c r="E1243" s="105">
        <v>2332</v>
      </c>
      <c r="F1243" s="53"/>
      <c r="G1243" s="96" t="s">
        <v>33</v>
      </c>
      <c r="H1243" s="23">
        <v>148428990</v>
      </c>
      <c r="I1243" s="16" t="s">
        <v>395</v>
      </c>
    </row>
    <row r="1244" spans="1:9" ht="15" thickBot="1" x14ac:dyDescent="0.4">
      <c r="A1244" s="328"/>
      <c r="B1244" s="324"/>
      <c r="C1244" s="105">
        <v>160</v>
      </c>
      <c r="D1244" s="105">
        <v>147</v>
      </c>
      <c r="E1244" s="105">
        <v>154</v>
      </c>
      <c r="F1244" s="53"/>
      <c r="G1244" s="96" t="s">
        <v>306</v>
      </c>
      <c r="H1244" s="23"/>
      <c r="I1244" s="16"/>
    </row>
    <row r="1245" spans="1:9" ht="15" thickBot="1" x14ac:dyDescent="0.4">
      <c r="A1245" s="328"/>
      <c r="B1245" s="324"/>
      <c r="C1245" s="105"/>
      <c r="D1245" s="105"/>
      <c r="E1245" s="105"/>
      <c r="F1245" s="53"/>
      <c r="G1245" s="96" t="s">
        <v>35</v>
      </c>
      <c r="H1245" s="23"/>
      <c r="I1245" s="16"/>
    </row>
    <row r="1246" spans="1:9" ht="15" thickBot="1" x14ac:dyDescent="0.4">
      <c r="A1246" s="328"/>
      <c r="B1246" s="324"/>
      <c r="C1246" s="105"/>
      <c r="D1246" s="105"/>
      <c r="E1246" s="105"/>
      <c r="F1246" s="53"/>
      <c r="G1246" s="96" t="s">
        <v>34</v>
      </c>
      <c r="H1246" s="23"/>
      <c r="I1246" s="16"/>
    </row>
    <row r="1247" spans="1:9" ht="15" thickBot="1" x14ac:dyDescent="0.4">
      <c r="A1247" s="328"/>
      <c r="B1247" s="324"/>
      <c r="C1247" s="105">
        <v>36.200000000000003</v>
      </c>
      <c r="D1247" s="105"/>
      <c r="E1247" s="105"/>
      <c r="F1247" s="53"/>
      <c r="G1247" s="96" t="s">
        <v>36</v>
      </c>
      <c r="H1247" s="24"/>
      <c r="I1247" s="16"/>
    </row>
    <row r="1248" spans="1:9" ht="24" customHeight="1" thickBot="1" x14ac:dyDescent="0.4">
      <c r="A1248" s="329"/>
      <c r="B1248" s="325"/>
      <c r="C1248" s="94">
        <f t="shared" ref="C1248:D1248" si="251">SUM(C1243:C1247)</f>
        <v>2313.5</v>
      </c>
      <c r="D1248" s="94">
        <f t="shared" si="251"/>
        <v>2368</v>
      </c>
      <c r="E1248" s="94">
        <f>SUM(E1243:E1247)</f>
        <v>2486</v>
      </c>
      <c r="F1248" s="98"/>
      <c r="G1248" s="95" t="s">
        <v>38</v>
      </c>
      <c r="H1248" s="24"/>
      <c r="I1248" s="16"/>
    </row>
    <row r="1249" spans="1:12" ht="41.4" customHeight="1" thickBot="1" x14ac:dyDescent="0.4">
      <c r="A1249" s="27" t="s">
        <v>30</v>
      </c>
      <c r="B1249" s="28" t="s">
        <v>115</v>
      </c>
      <c r="C1249" s="88"/>
      <c r="D1249" s="88"/>
      <c r="E1249" s="88"/>
      <c r="F1249" s="89" t="s">
        <v>323</v>
      </c>
      <c r="G1249" s="87"/>
      <c r="H1249" s="29"/>
      <c r="I1249" s="29"/>
    </row>
    <row r="1250" spans="1:12" ht="61.25" customHeight="1" thickBot="1" x14ac:dyDescent="0.4">
      <c r="A1250" s="31" t="s">
        <v>271</v>
      </c>
      <c r="B1250" s="32" t="s">
        <v>413</v>
      </c>
      <c r="C1250" s="33"/>
      <c r="D1250" s="33"/>
      <c r="E1250" s="33"/>
      <c r="F1250" s="34" t="s">
        <v>421</v>
      </c>
      <c r="G1250" s="32"/>
      <c r="H1250" s="33"/>
      <c r="I1250" s="33"/>
    </row>
    <row r="1251" spans="1:12" ht="24.65" customHeight="1" thickBot="1" x14ac:dyDescent="0.4">
      <c r="A1251" s="328" t="s">
        <v>272</v>
      </c>
      <c r="B1251" s="323" t="s">
        <v>410</v>
      </c>
      <c r="C1251" s="18"/>
      <c r="D1251" s="18"/>
      <c r="E1251" s="18"/>
      <c r="F1251" s="20"/>
      <c r="G1251" s="18" t="s">
        <v>33</v>
      </c>
      <c r="H1251" s="23">
        <v>288724610</v>
      </c>
      <c r="I1251" s="16" t="s">
        <v>395</v>
      </c>
    </row>
    <row r="1252" spans="1:12" ht="15" thickBot="1" x14ac:dyDescent="0.4">
      <c r="A1252" s="328"/>
      <c r="B1252" s="324"/>
      <c r="C1252" s="18"/>
      <c r="D1252" s="18"/>
      <c r="E1252" s="18"/>
      <c r="F1252" s="20"/>
      <c r="G1252" s="18" t="s">
        <v>306</v>
      </c>
      <c r="H1252" s="23"/>
      <c r="I1252" s="16"/>
    </row>
    <row r="1253" spans="1:12" ht="15" thickBot="1" x14ac:dyDescent="0.4">
      <c r="A1253" s="328"/>
      <c r="B1253" s="324"/>
      <c r="C1253" s="18"/>
      <c r="D1253" s="18"/>
      <c r="E1253" s="18"/>
      <c r="F1253" s="20"/>
      <c r="G1253" s="18" t="s">
        <v>35</v>
      </c>
      <c r="H1253" s="23"/>
      <c r="I1253" s="16"/>
    </row>
    <row r="1254" spans="1:12" ht="15" thickBot="1" x14ac:dyDescent="0.4">
      <c r="A1254" s="328"/>
      <c r="B1254" s="324"/>
      <c r="C1254" s="18"/>
      <c r="D1254" s="18"/>
      <c r="E1254" s="18"/>
      <c r="F1254" s="20"/>
      <c r="G1254" s="18" t="s">
        <v>34</v>
      </c>
      <c r="H1254" s="23"/>
      <c r="I1254" s="16"/>
    </row>
    <row r="1255" spans="1:12" ht="26.4" customHeight="1" thickBot="1" x14ac:dyDescent="0.4">
      <c r="A1255" s="328"/>
      <c r="B1255" s="324"/>
      <c r="C1255" s="18"/>
      <c r="D1255" s="18"/>
      <c r="E1255" s="18"/>
      <c r="F1255" s="20"/>
      <c r="G1255" s="18" t="s">
        <v>36</v>
      </c>
      <c r="H1255" s="24"/>
      <c r="I1255" s="16"/>
    </row>
    <row r="1256" spans="1:12" ht="34.25" customHeight="1" thickBot="1" x14ac:dyDescent="0.4">
      <c r="A1256" s="329"/>
      <c r="B1256" s="325"/>
      <c r="C1256" s="95">
        <f t="shared" ref="C1256:D1256" si="252">SUM(C1251:C1255)</f>
        <v>0</v>
      </c>
      <c r="D1256" s="95">
        <f t="shared" si="252"/>
        <v>0</v>
      </c>
      <c r="E1256" s="95">
        <f>SUM(E1251:E1255)</f>
        <v>0</v>
      </c>
      <c r="F1256" s="98"/>
      <c r="G1256" s="95" t="s">
        <v>38</v>
      </c>
      <c r="H1256" s="99"/>
      <c r="I1256" s="146"/>
      <c r="J1256" s="129"/>
      <c r="K1256" s="129"/>
      <c r="L1256" s="129"/>
    </row>
    <row r="1257" spans="1:12" ht="15" thickBot="1" x14ac:dyDescent="0.4">
      <c r="A1257" s="328" t="s">
        <v>303</v>
      </c>
      <c r="B1257" s="314" t="s">
        <v>411</v>
      </c>
      <c r="C1257" s="105">
        <v>3</v>
      </c>
      <c r="D1257" s="105">
        <v>11</v>
      </c>
      <c r="E1257" s="105">
        <v>12</v>
      </c>
      <c r="F1257" s="53"/>
      <c r="G1257" s="96" t="s">
        <v>33</v>
      </c>
      <c r="H1257" s="97">
        <v>288724610</v>
      </c>
      <c r="I1257" s="146" t="s">
        <v>395</v>
      </c>
      <c r="J1257" s="129"/>
      <c r="K1257" s="129"/>
      <c r="L1257" s="129"/>
    </row>
    <row r="1258" spans="1:12" ht="15" thickBot="1" x14ac:dyDescent="0.4">
      <c r="A1258" s="328"/>
      <c r="B1258" s="315"/>
      <c r="C1258" s="105"/>
      <c r="D1258" s="105"/>
      <c r="E1258" s="105"/>
      <c r="F1258" s="53"/>
      <c r="G1258" s="96" t="s">
        <v>306</v>
      </c>
      <c r="H1258" s="97"/>
      <c r="I1258" s="146"/>
      <c r="J1258" s="129"/>
      <c r="K1258" s="129"/>
      <c r="L1258" s="129"/>
    </row>
    <row r="1259" spans="1:12" ht="15" thickBot="1" x14ac:dyDescent="0.4">
      <c r="A1259" s="328"/>
      <c r="B1259" s="315"/>
      <c r="C1259" s="105"/>
      <c r="D1259" s="105"/>
      <c r="E1259" s="105"/>
      <c r="F1259" s="53"/>
      <c r="G1259" s="96" t="s">
        <v>35</v>
      </c>
      <c r="H1259" s="97"/>
      <c r="I1259" s="146"/>
      <c r="J1259" s="129"/>
      <c r="K1259" s="129"/>
      <c r="L1259" s="129"/>
    </row>
    <row r="1260" spans="1:12" ht="15" thickBot="1" x14ac:dyDescent="0.4">
      <c r="A1260" s="328"/>
      <c r="B1260" s="315"/>
      <c r="C1260" s="105"/>
      <c r="D1260" s="105"/>
      <c r="E1260" s="105"/>
      <c r="F1260" s="53"/>
      <c r="G1260" s="96" t="s">
        <v>34</v>
      </c>
      <c r="H1260" s="97"/>
      <c r="I1260" s="146"/>
      <c r="J1260" s="129"/>
      <c r="K1260" s="129"/>
      <c r="L1260" s="129"/>
    </row>
    <row r="1261" spans="1:12" ht="15" thickBot="1" x14ac:dyDescent="0.4">
      <c r="A1261" s="328"/>
      <c r="B1261" s="315"/>
      <c r="C1261" s="105"/>
      <c r="D1261" s="105"/>
      <c r="E1261" s="105"/>
      <c r="F1261" s="53"/>
      <c r="G1261" s="96" t="s">
        <v>36</v>
      </c>
      <c r="H1261" s="99"/>
      <c r="I1261" s="146"/>
      <c r="J1261" s="129"/>
      <c r="K1261" s="129"/>
      <c r="L1261" s="129"/>
    </row>
    <row r="1262" spans="1:12" ht="31.75" customHeight="1" thickBot="1" x14ac:dyDescent="0.4">
      <c r="A1262" s="329"/>
      <c r="B1262" s="316"/>
      <c r="C1262" s="94">
        <f t="shared" ref="C1262:D1262" si="253">SUM(C1257:C1261)</f>
        <v>3</v>
      </c>
      <c r="D1262" s="94">
        <f t="shared" si="253"/>
        <v>11</v>
      </c>
      <c r="E1262" s="94">
        <f>SUM(E1257:E1261)</f>
        <v>12</v>
      </c>
      <c r="F1262" s="98"/>
      <c r="G1262" s="95" t="s">
        <v>38</v>
      </c>
      <c r="H1262" s="99"/>
      <c r="I1262" s="146"/>
      <c r="J1262" s="129"/>
      <c r="K1262" s="129"/>
      <c r="L1262" s="129"/>
    </row>
    <row r="1263" spans="1:12" ht="15" thickBot="1" x14ac:dyDescent="0.4">
      <c r="A1263" s="328" t="s">
        <v>409</v>
      </c>
      <c r="B1263" s="314" t="s">
        <v>412</v>
      </c>
      <c r="C1263" s="105">
        <v>5</v>
      </c>
      <c r="D1263" s="105">
        <v>5.5</v>
      </c>
      <c r="E1263" s="105">
        <v>6</v>
      </c>
      <c r="F1263" s="53"/>
      <c r="G1263" s="96" t="s">
        <v>33</v>
      </c>
      <c r="H1263" s="97">
        <v>288724610</v>
      </c>
      <c r="I1263" s="146" t="s">
        <v>395</v>
      </c>
      <c r="J1263" s="245">
        <f>C1162+C1168+C1175+C1181+C1187+C1193+C1199+C1205+C1211+C1219+C1225+C1231+C1237+C1243+C1251+C1257+C1263</f>
        <v>9233.4000000000015</v>
      </c>
      <c r="K1263" s="160">
        <f t="shared" ref="K1263:L1263" si="254">D1162+D1168+D1175+D1181+D1187+D1193+D1199+D1205+D1211+D1219+D1225+D1231+D1237+D1243+D1251+D1257+D1263</f>
        <v>9635.0999999999985</v>
      </c>
      <c r="L1263" s="160">
        <f t="shared" si="254"/>
        <v>10116.4</v>
      </c>
    </row>
    <row r="1264" spans="1:12" ht="15" thickBot="1" x14ac:dyDescent="0.4">
      <c r="A1264" s="328"/>
      <c r="B1264" s="315"/>
      <c r="C1264" s="105"/>
      <c r="D1264" s="105"/>
      <c r="E1264" s="105"/>
      <c r="F1264" s="53"/>
      <c r="G1264" s="96" t="s">
        <v>306</v>
      </c>
      <c r="H1264" s="97"/>
      <c r="I1264" s="146"/>
      <c r="J1264" s="245">
        <f>C1163+C1169+C1176+C1182+C1188+C1194+C1200+C1206+C1212+C1220+C1226+C1232+C1238+C1244+C1252+C1258+C1264</f>
        <v>883.4</v>
      </c>
      <c r="K1264" s="160">
        <f t="shared" ref="K1264:L1264" si="255">D1163+D1169+D1176+D1182+D1188+D1194+D1200+D1206+D1212+D1220+D1226+D1232+D1238+D1244+D1252+D1258+D1264</f>
        <v>526.6</v>
      </c>
      <c r="L1264" s="160">
        <f t="shared" si="255"/>
        <v>554.4</v>
      </c>
    </row>
    <row r="1265" spans="1:12" ht="15" thickBot="1" x14ac:dyDescent="0.4">
      <c r="A1265" s="328"/>
      <c r="B1265" s="315"/>
      <c r="C1265" s="105"/>
      <c r="D1265" s="105"/>
      <c r="E1265" s="105"/>
      <c r="F1265" s="53"/>
      <c r="G1265" s="96" t="s">
        <v>35</v>
      </c>
      <c r="H1265" s="97"/>
      <c r="I1265" s="146"/>
      <c r="J1265" s="160">
        <f>C1164+C1170+C1177+C1183+C1189+C1195+C1201+C1207+C1213+C1221+C1227+C1233+C1239+C1245+C1253+C1259+C1265</f>
        <v>35.799999999999997</v>
      </c>
      <c r="K1265" s="160">
        <f t="shared" ref="K1265:L1265" si="256">D1164+D1170+D1177+D1183+D1189+D1195+D1201+D1207+D1213+D1221+D1227+D1233+D1239+D1245+D1253+D1259+D1265</f>
        <v>37.6</v>
      </c>
      <c r="L1265" s="160">
        <f t="shared" si="256"/>
        <v>39.5</v>
      </c>
    </row>
    <row r="1266" spans="1:12" ht="15" thickBot="1" x14ac:dyDescent="0.4">
      <c r="A1266" s="328"/>
      <c r="B1266" s="315"/>
      <c r="C1266" s="105"/>
      <c r="D1266" s="105"/>
      <c r="E1266" s="105"/>
      <c r="F1266" s="53"/>
      <c r="G1266" s="96" t="s">
        <v>34</v>
      </c>
      <c r="H1266" s="97"/>
      <c r="I1266" s="146"/>
      <c r="J1266" s="160">
        <f>C1165+C1171+C1178+C1184+C1190+C1196+C1202+C1208+C1214+C1222+C1228+C1234+C1240+C1246+C1254+C1260+C1266</f>
        <v>84.300000000000011</v>
      </c>
      <c r="K1266" s="160">
        <f>D1165+D1171+D1178+D1184+D1190+D1196+D1202+D1208+D1214+D1222+D1228+D1234+D1240+D1246+D1254+D1260+D1266</f>
        <v>0</v>
      </c>
      <c r="L1266" s="160">
        <f>E1165+E1171+E1178+E1184+E1190+E1196+E1202+E1208+E1214+E1222+E1228+E1234+E1240+E1246+E1254+E1260+E1266</f>
        <v>0</v>
      </c>
    </row>
    <row r="1267" spans="1:12" ht="15" thickBot="1" x14ac:dyDescent="0.4">
      <c r="A1267" s="328"/>
      <c r="B1267" s="315"/>
      <c r="C1267" s="105"/>
      <c r="D1267" s="105"/>
      <c r="E1267" s="105"/>
      <c r="F1267" s="53"/>
      <c r="G1267" s="96" t="s">
        <v>36</v>
      </c>
      <c r="H1267" s="99"/>
      <c r="I1267" s="146"/>
      <c r="J1267" s="160">
        <f t="shared" ref="J1267" si="257">C1166+C1172+C1179+C1185+C1191+C1197+C1203+C1209+C1215+C1223+C1229+C1235+C1241+C1247+C1255+C1261+C1267</f>
        <v>223.60000000000002</v>
      </c>
      <c r="K1267" s="160">
        <f>D1166+D1172+D1179+D1185+D1191+D1197+D1203+D1209+D1215+D1223+D1229+D1235+D1241+D1247+D1255+D1261+D1267</f>
        <v>0</v>
      </c>
      <c r="L1267" s="160">
        <f>E1166+E1172+E1179+E1185+E1191+E1197+E1203+E1209+E1215+E1223+E1229+E1235+E1241+E1247+E1255+E1261+E1267</f>
        <v>0</v>
      </c>
    </row>
    <row r="1268" spans="1:12" ht="15" thickBot="1" x14ac:dyDescent="0.4">
      <c r="A1268" s="328"/>
      <c r="B1268" s="315"/>
      <c r="C1268" s="105"/>
      <c r="D1268" s="105"/>
      <c r="E1268" s="105"/>
      <c r="F1268" s="53"/>
      <c r="G1268" s="96" t="s">
        <v>588</v>
      </c>
      <c r="H1268" s="99"/>
      <c r="I1268" s="146"/>
      <c r="J1268" s="160">
        <f>C1173*1</f>
        <v>39.1</v>
      </c>
      <c r="K1268" s="160"/>
      <c r="L1268" s="160"/>
    </row>
    <row r="1269" spans="1:12" ht="15" thickBot="1" x14ac:dyDescent="0.4">
      <c r="A1269" s="329"/>
      <c r="B1269" s="316"/>
      <c r="C1269" s="94">
        <f t="shared" ref="C1269:D1269" si="258">SUM(C1263:C1267)</f>
        <v>5</v>
      </c>
      <c r="D1269" s="94">
        <f t="shared" si="258"/>
        <v>5.5</v>
      </c>
      <c r="E1269" s="94">
        <f>SUM(E1263:E1267)</f>
        <v>6</v>
      </c>
      <c r="F1269" s="98"/>
      <c r="G1269" s="95" t="s">
        <v>38</v>
      </c>
      <c r="H1269" s="99"/>
      <c r="I1269" s="146"/>
      <c r="J1269" s="178">
        <f>SUM(J1263:J1268)</f>
        <v>10499.6</v>
      </c>
      <c r="K1269" s="178">
        <f t="shared" ref="K1269:L1269" si="259">SUM(K1263:K1267)</f>
        <v>10199.299999999999</v>
      </c>
      <c r="L1269" s="178">
        <f t="shared" si="259"/>
        <v>10710.3</v>
      </c>
    </row>
    <row r="1270" spans="1:12" ht="15" thickBot="1" x14ac:dyDescent="0.4">
      <c r="A1270" s="17"/>
      <c r="B1270" s="21" t="s">
        <v>105</v>
      </c>
      <c r="C1270" s="108"/>
      <c r="D1270" s="108"/>
      <c r="E1270" s="108"/>
      <c r="F1270" s="108"/>
      <c r="G1270" s="95"/>
      <c r="H1270" s="97"/>
      <c r="I1270" s="97"/>
      <c r="J1270" s="129"/>
      <c r="K1270" s="129"/>
      <c r="L1270" s="129"/>
    </row>
    <row r="1271" spans="1:12" ht="15" thickBot="1" x14ac:dyDescent="0.4">
      <c r="A1271" s="35"/>
      <c r="B1271" s="36" t="s">
        <v>695</v>
      </c>
      <c r="C1271" s="113">
        <f>C1272-C1267-C1261-C1255-C1247-C1241-C1235-C1229-C1223-C1215-C1209-C1203-C1197-C1191-C1185-C1179-C1172-C1166-C1173</f>
        <v>10236.899999999996</v>
      </c>
      <c r="D1271" s="113">
        <f t="shared" ref="D1271:E1271" si="260">D1272-D1267-D1261-D1255-D1247-D1241-D1235-D1229-D1223-D1215-D1209-D1203-D1197-D1191-D1185-D1179-D1172-D1166</f>
        <v>10199.299999999999</v>
      </c>
      <c r="E1271" s="113">
        <f t="shared" si="260"/>
        <v>10710.3</v>
      </c>
      <c r="F1271" s="114"/>
      <c r="G1271" s="112"/>
      <c r="H1271" s="115"/>
      <c r="I1271" s="116"/>
      <c r="J1271" s="129"/>
      <c r="K1271" s="129"/>
      <c r="L1271" s="129"/>
    </row>
    <row r="1272" spans="1:12" ht="15" thickBot="1" x14ac:dyDescent="0.4">
      <c r="A1272" s="40"/>
      <c r="B1272" s="41" t="s">
        <v>491</v>
      </c>
      <c r="C1272" s="68">
        <f>C1167+C1174+C1180+C1186+C1192+C1198+C1204+C1210+C1216+C1224+C1230+C1236+C1242+C1248+C1256+C1262+C1269</f>
        <v>10499.599999999999</v>
      </c>
      <c r="D1272" s="68">
        <f t="shared" ref="D1272:E1272" si="261">D1167+D1174+D1180+D1186+D1192+D1198+D1204+D1210+D1216+D1224+D1230+D1236+D1242+D1248+D1256+D1262+D1269</f>
        <v>10199.299999999999</v>
      </c>
      <c r="E1272" s="68">
        <f t="shared" si="261"/>
        <v>10710.3</v>
      </c>
      <c r="F1272" s="42"/>
      <c r="G1272" s="43"/>
      <c r="H1272" s="44"/>
      <c r="I1272" s="45"/>
    </row>
    <row r="1275" spans="1:12" ht="15" thickBot="1" x14ac:dyDescent="0.4">
      <c r="A1275" s="326" t="s">
        <v>423</v>
      </c>
      <c r="B1275" s="327"/>
      <c r="C1275" s="327"/>
      <c r="D1275" s="327"/>
      <c r="E1275" s="327"/>
      <c r="F1275" s="327"/>
      <c r="G1275" s="327"/>
      <c r="H1275" s="327"/>
      <c r="I1275" s="327"/>
    </row>
    <row r="1276" spans="1:12" ht="58" thickBot="1" x14ac:dyDescent="0.4">
      <c r="A1276" s="49" t="s">
        <v>5</v>
      </c>
      <c r="B1276" s="50" t="s">
        <v>230</v>
      </c>
      <c r="C1276" s="50" t="s">
        <v>24</v>
      </c>
      <c r="D1276" s="50" t="s">
        <v>25</v>
      </c>
      <c r="E1276" s="50" t="s">
        <v>26</v>
      </c>
      <c r="F1276" s="50" t="s">
        <v>6</v>
      </c>
      <c r="G1276" s="50" t="s">
        <v>32</v>
      </c>
      <c r="H1276" s="50" t="s">
        <v>27</v>
      </c>
      <c r="I1276" s="50" t="s">
        <v>50</v>
      </c>
    </row>
    <row r="1277" spans="1:12" ht="24.65" customHeight="1" thickBot="1" x14ac:dyDescent="0.4">
      <c r="A1277" s="51">
        <v>1</v>
      </c>
      <c r="B1277" s="52">
        <v>2</v>
      </c>
      <c r="C1277" s="52">
        <v>3</v>
      </c>
      <c r="D1277" s="52">
        <v>4</v>
      </c>
      <c r="E1277" s="52">
        <v>5</v>
      </c>
      <c r="F1277" s="52">
        <v>6</v>
      </c>
      <c r="G1277" s="52">
        <v>7</v>
      </c>
      <c r="H1277" s="52">
        <v>8</v>
      </c>
      <c r="I1277" s="52">
        <v>9</v>
      </c>
    </row>
    <row r="1278" spans="1:12" ht="40.25" customHeight="1" thickBot="1" x14ac:dyDescent="0.4">
      <c r="A1278" s="27" t="s">
        <v>30</v>
      </c>
      <c r="B1278" s="28" t="s">
        <v>424</v>
      </c>
      <c r="C1278" s="29"/>
      <c r="D1278" s="29"/>
      <c r="E1278" s="29"/>
      <c r="F1278" s="30" t="s">
        <v>109</v>
      </c>
      <c r="G1278" s="28"/>
      <c r="H1278" s="29"/>
      <c r="I1278" s="29"/>
    </row>
    <row r="1279" spans="1:12" ht="45.65" customHeight="1" thickBot="1" x14ac:dyDescent="0.4">
      <c r="A1279" s="31" t="s">
        <v>29</v>
      </c>
      <c r="B1279" s="32" t="s">
        <v>119</v>
      </c>
      <c r="C1279" s="33"/>
      <c r="D1279" s="33"/>
      <c r="E1279" s="33"/>
      <c r="F1279" s="34" t="s">
        <v>108</v>
      </c>
      <c r="G1279" s="32"/>
      <c r="H1279" s="33"/>
      <c r="I1279" s="33"/>
    </row>
    <row r="1280" spans="1:12" ht="15" thickBot="1" x14ac:dyDescent="0.4">
      <c r="A1280" s="328" t="s">
        <v>98</v>
      </c>
      <c r="B1280" s="323" t="s">
        <v>426</v>
      </c>
      <c r="C1280" s="105">
        <v>2524.8000000000002</v>
      </c>
      <c r="D1280" s="105">
        <v>2621</v>
      </c>
      <c r="E1280" s="105">
        <v>2752</v>
      </c>
      <c r="F1280" s="53"/>
      <c r="G1280" s="96" t="s">
        <v>33</v>
      </c>
      <c r="H1280" s="331" t="s">
        <v>557</v>
      </c>
      <c r="I1280" s="16" t="s">
        <v>425</v>
      </c>
    </row>
    <row r="1281" spans="1:11" ht="15" thickBot="1" x14ac:dyDescent="0.4">
      <c r="A1281" s="328"/>
      <c r="B1281" s="324"/>
      <c r="C1281" s="105">
        <v>419.5</v>
      </c>
      <c r="D1281" s="105">
        <v>452</v>
      </c>
      <c r="E1281" s="105">
        <v>474</v>
      </c>
      <c r="F1281" s="53"/>
      <c r="G1281" s="96" t="s">
        <v>33</v>
      </c>
      <c r="H1281" s="332"/>
      <c r="I1281" s="16"/>
    </row>
    <row r="1282" spans="1:11" ht="15" thickBot="1" x14ac:dyDescent="0.4">
      <c r="A1282" s="328"/>
      <c r="B1282" s="324"/>
      <c r="C1282" s="105">
        <v>230</v>
      </c>
      <c r="D1282" s="105">
        <v>158</v>
      </c>
      <c r="E1282" s="105">
        <v>165</v>
      </c>
      <c r="F1282" s="53"/>
      <c r="G1282" s="96" t="s">
        <v>306</v>
      </c>
      <c r="H1282" s="333"/>
      <c r="I1282" s="16"/>
      <c r="K1282" s="76"/>
    </row>
    <row r="1283" spans="1:11" ht="15" thickBot="1" x14ac:dyDescent="0.4">
      <c r="A1283" s="328"/>
      <c r="B1283" s="324"/>
      <c r="C1283" s="105"/>
      <c r="D1283" s="105"/>
      <c r="E1283" s="105"/>
      <c r="F1283" s="53"/>
      <c r="G1283" s="96" t="s">
        <v>35</v>
      </c>
      <c r="H1283" s="333"/>
      <c r="I1283" s="16"/>
      <c r="K1283" s="76"/>
    </row>
    <row r="1284" spans="1:11" ht="15" thickBot="1" x14ac:dyDescent="0.4">
      <c r="A1284" s="328"/>
      <c r="B1284" s="324"/>
      <c r="C1284" s="105"/>
      <c r="D1284" s="105"/>
      <c r="E1284" s="105"/>
      <c r="F1284" s="53"/>
      <c r="G1284" s="96" t="s">
        <v>34</v>
      </c>
      <c r="H1284" s="333"/>
      <c r="I1284" s="16"/>
    </row>
    <row r="1285" spans="1:11" ht="15" thickBot="1" x14ac:dyDescent="0.4">
      <c r="A1285" s="328"/>
      <c r="B1285" s="324"/>
      <c r="C1285" s="105">
        <v>51.2</v>
      </c>
      <c r="D1285" s="105"/>
      <c r="E1285" s="105"/>
      <c r="F1285" s="53"/>
      <c r="G1285" s="96" t="s">
        <v>36</v>
      </c>
      <c r="H1285" s="333"/>
      <c r="I1285" s="16"/>
    </row>
    <row r="1286" spans="1:11" ht="15" thickBot="1" x14ac:dyDescent="0.4">
      <c r="A1286" s="329"/>
      <c r="B1286" s="325"/>
      <c r="C1286" s="94">
        <f>SUM(C1280:C1285)</f>
        <v>3225.5</v>
      </c>
      <c r="D1286" s="94">
        <f>SUM(D1280:D1285)</f>
        <v>3231</v>
      </c>
      <c r="E1286" s="94">
        <f>SUM(E1280:E1285)</f>
        <v>3391</v>
      </c>
      <c r="F1286" s="98"/>
      <c r="G1286" s="95" t="s">
        <v>38</v>
      </c>
      <c r="H1286" s="334"/>
      <c r="I1286" s="16"/>
    </row>
    <row r="1287" spans="1:11" ht="15" thickBot="1" x14ac:dyDescent="0.4">
      <c r="A1287" s="328" t="s">
        <v>40</v>
      </c>
      <c r="B1287" s="323" t="s">
        <v>427</v>
      </c>
      <c r="C1287" s="105">
        <v>0</v>
      </c>
      <c r="D1287" s="96"/>
      <c r="E1287" s="96"/>
      <c r="F1287" s="53"/>
      <c r="G1287" s="96" t="s">
        <v>33</v>
      </c>
      <c r="H1287" s="97">
        <v>288724610</v>
      </c>
      <c r="I1287" s="16" t="s">
        <v>425</v>
      </c>
    </row>
    <row r="1288" spans="1:11" ht="15" thickBot="1" x14ac:dyDescent="0.4">
      <c r="A1288" s="328"/>
      <c r="B1288" s="324"/>
      <c r="C1288" s="96"/>
      <c r="D1288" s="96"/>
      <c r="E1288" s="96"/>
      <c r="F1288" s="53"/>
      <c r="G1288" s="96" t="s">
        <v>306</v>
      </c>
      <c r="H1288" s="97"/>
      <c r="I1288" s="16"/>
    </row>
    <row r="1289" spans="1:11" ht="15" thickBot="1" x14ac:dyDescent="0.4">
      <c r="A1289" s="328"/>
      <c r="B1289" s="324"/>
      <c r="C1289" s="96"/>
      <c r="D1289" s="96"/>
      <c r="E1289" s="96"/>
      <c r="F1289" s="53"/>
      <c r="G1289" s="96" t="s">
        <v>35</v>
      </c>
      <c r="H1289" s="97"/>
      <c r="I1289" s="16"/>
    </row>
    <row r="1290" spans="1:11" ht="15" thickBot="1" x14ac:dyDescent="0.4">
      <c r="A1290" s="328"/>
      <c r="B1290" s="324"/>
      <c r="C1290" s="96"/>
      <c r="D1290" s="96"/>
      <c r="E1290" s="96"/>
      <c r="F1290" s="53"/>
      <c r="G1290" s="96" t="s">
        <v>34</v>
      </c>
      <c r="H1290" s="97"/>
      <c r="I1290" s="16"/>
    </row>
    <row r="1291" spans="1:11" ht="15" thickBot="1" x14ac:dyDescent="0.4">
      <c r="A1291" s="328"/>
      <c r="B1291" s="324"/>
      <c r="C1291" s="96"/>
      <c r="D1291" s="96"/>
      <c r="E1291" s="96"/>
      <c r="F1291" s="53"/>
      <c r="G1291" s="96" t="s">
        <v>36</v>
      </c>
      <c r="H1291" s="99"/>
      <c r="I1291" s="16"/>
    </row>
    <row r="1292" spans="1:11" ht="15" customHeight="1" thickBot="1" x14ac:dyDescent="0.4">
      <c r="A1292" s="329"/>
      <c r="B1292" s="325"/>
      <c r="C1292" s="94">
        <f t="shared" ref="C1292:D1292" si="262">SUM(C1287:C1291)</f>
        <v>0</v>
      </c>
      <c r="D1292" s="95">
        <f t="shared" si="262"/>
        <v>0</v>
      </c>
      <c r="E1292" s="95">
        <f>SUM(E1287:E1291)</f>
        <v>0</v>
      </c>
      <c r="F1292" s="98"/>
      <c r="G1292" s="95" t="s">
        <v>38</v>
      </c>
      <c r="H1292" s="99"/>
      <c r="I1292" s="16"/>
    </row>
    <row r="1293" spans="1:11" ht="15" thickBot="1" x14ac:dyDescent="0.4">
      <c r="A1293" s="328" t="s">
        <v>42</v>
      </c>
      <c r="B1293" s="323" t="s">
        <v>428</v>
      </c>
      <c r="C1293" s="105">
        <v>57</v>
      </c>
      <c r="D1293" s="105">
        <v>68</v>
      </c>
      <c r="E1293" s="105">
        <v>71</v>
      </c>
      <c r="F1293" s="53"/>
      <c r="G1293" s="18" t="s">
        <v>33</v>
      </c>
      <c r="H1293" s="23">
        <v>288724610</v>
      </c>
      <c r="I1293" s="16" t="s">
        <v>425</v>
      </c>
    </row>
    <row r="1294" spans="1:11" ht="15" thickBot="1" x14ac:dyDescent="0.4">
      <c r="A1294" s="328"/>
      <c r="B1294" s="324"/>
      <c r="C1294" s="105"/>
      <c r="D1294" s="105"/>
      <c r="E1294" s="105"/>
      <c r="F1294" s="53"/>
      <c r="G1294" s="18" t="s">
        <v>306</v>
      </c>
      <c r="H1294" s="23"/>
      <c r="I1294" s="16"/>
    </row>
    <row r="1295" spans="1:11" ht="15" thickBot="1" x14ac:dyDescent="0.4">
      <c r="A1295" s="328"/>
      <c r="B1295" s="324"/>
      <c r="C1295" s="105"/>
      <c r="D1295" s="105"/>
      <c r="E1295" s="105"/>
      <c r="F1295" s="53"/>
      <c r="G1295" s="18" t="s">
        <v>35</v>
      </c>
      <c r="H1295" s="23"/>
      <c r="I1295" s="16"/>
    </row>
    <row r="1296" spans="1:11" ht="15" thickBot="1" x14ac:dyDescent="0.4">
      <c r="A1296" s="328"/>
      <c r="B1296" s="324"/>
      <c r="C1296" s="105"/>
      <c r="D1296" s="105"/>
      <c r="E1296" s="105"/>
      <c r="F1296" s="53"/>
      <c r="G1296" s="18" t="s">
        <v>34</v>
      </c>
      <c r="H1296" s="23"/>
      <c r="I1296" s="16"/>
    </row>
    <row r="1297" spans="1:13" ht="15" thickBot="1" x14ac:dyDescent="0.4">
      <c r="A1297" s="328"/>
      <c r="B1297" s="324"/>
      <c r="C1297" s="105"/>
      <c r="D1297" s="105"/>
      <c r="E1297" s="105"/>
      <c r="F1297" s="53"/>
      <c r="G1297" s="18" t="s">
        <v>36</v>
      </c>
      <c r="H1297" s="24"/>
      <c r="I1297" s="16"/>
    </row>
    <row r="1298" spans="1:13" ht="27.65" customHeight="1" thickBot="1" x14ac:dyDescent="0.4">
      <c r="A1298" s="329"/>
      <c r="B1298" s="325"/>
      <c r="C1298" s="94">
        <f t="shared" ref="C1298:D1298" si="263">SUM(C1293:C1297)</f>
        <v>57</v>
      </c>
      <c r="D1298" s="94">
        <f t="shared" si="263"/>
        <v>68</v>
      </c>
      <c r="E1298" s="94">
        <f>SUM(E1293:E1297)</f>
        <v>71</v>
      </c>
      <c r="F1298" s="98"/>
      <c r="G1298" s="10" t="s">
        <v>38</v>
      </c>
      <c r="H1298" s="24"/>
      <c r="I1298" s="16"/>
    </row>
    <row r="1299" spans="1:13" ht="33.65" customHeight="1" thickBot="1" x14ac:dyDescent="0.4">
      <c r="A1299" s="27" t="s">
        <v>30</v>
      </c>
      <c r="B1299" s="28" t="s">
        <v>424</v>
      </c>
      <c r="C1299" s="29"/>
      <c r="D1299" s="29"/>
      <c r="E1299" s="29"/>
      <c r="F1299" s="30" t="s">
        <v>109</v>
      </c>
      <c r="G1299" s="28"/>
      <c r="H1299" s="29"/>
      <c r="I1299" s="29"/>
    </row>
    <row r="1300" spans="1:13" ht="22.75" customHeight="1" thickBot="1" x14ac:dyDescent="0.4">
      <c r="A1300" s="31" t="s">
        <v>51</v>
      </c>
      <c r="B1300" s="32" t="s">
        <v>430</v>
      </c>
      <c r="C1300" s="33"/>
      <c r="D1300" s="33"/>
      <c r="E1300" s="33"/>
      <c r="F1300" s="34" t="s">
        <v>429</v>
      </c>
      <c r="G1300" s="32"/>
      <c r="H1300" s="33"/>
      <c r="I1300" s="33"/>
    </row>
    <row r="1301" spans="1:13" ht="15" thickBot="1" x14ac:dyDescent="0.4">
      <c r="A1301" s="328" t="s">
        <v>54</v>
      </c>
      <c r="B1301" s="323" t="s">
        <v>431</v>
      </c>
      <c r="C1301" s="105">
        <v>120</v>
      </c>
      <c r="D1301" s="105">
        <v>158</v>
      </c>
      <c r="E1301" s="105">
        <v>166</v>
      </c>
      <c r="F1301" s="53"/>
      <c r="G1301" s="96" t="s">
        <v>33</v>
      </c>
      <c r="H1301" s="97">
        <v>288724610</v>
      </c>
      <c r="I1301" s="146" t="s">
        <v>425</v>
      </c>
      <c r="J1301" s="129"/>
      <c r="K1301" s="129"/>
      <c r="L1301" s="129"/>
      <c r="M1301" s="129"/>
    </row>
    <row r="1302" spans="1:13" ht="15" thickBot="1" x14ac:dyDescent="0.4">
      <c r="A1302" s="328"/>
      <c r="B1302" s="324"/>
      <c r="C1302" s="105"/>
      <c r="D1302" s="105"/>
      <c r="E1302" s="105"/>
      <c r="F1302" s="53"/>
      <c r="G1302" s="96" t="s">
        <v>306</v>
      </c>
      <c r="H1302" s="97"/>
      <c r="I1302" s="146"/>
      <c r="J1302" s="129"/>
      <c r="K1302" s="129"/>
      <c r="L1302" s="129"/>
      <c r="M1302" s="129"/>
    </row>
    <row r="1303" spans="1:13" ht="15" thickBot="1" x14ac:dyDescent="0.4">
      <c r="A1303" s="328"/>
      <c r="B1303" s="324"/>
      <c r="C1303" s="105"/>
      <c r="D1303" s="105"/>
      <c r="E1303" s="105"/>
      <c r="F1303" s="53"/>
      <c r="G1303" s="96" t="s">
        <v>35</v>
      </c>
      <c r="H1303" s="97"/>
      <c r="I1303" s="146"/>
      <c r="J1303" s="129"/>
      <c r="K1303" s="129"/>
      <c r="L1303" s="129"/>
      <c r="M1303" s="129"/>
    </row>
    <row r="1304" spans="1:13" ht="15" thickBot="1" x14ac:dyDescent="0.4">
      <c r="A1304" s="328"/>
      <c r="B1304" s="324"/>
      <c r="C1304" s="105"/>
      <c r="D1304" s="105"/>
      <c r="E1304" s="105"/>
      <c r="F1304" s="53"/>
      <c r="G1304" s="96" t="s">
        <v>34</v>
      </c>
      <c r="H1304" s="97"/>
      <c r="I1304" s="146"/>
      <c r="J1304" s="129"/>
      <c r="K1304" s="129"/>
      <c r="L1304" s="129"/>
      <c r="M1304" s="129"/>
    </row>
    <row r="1305" spans="1:13" ht="15" thickBot="1" x14ac:dyDescent="0.4">
      <c r="A1305" s="328"/>
      <c r="B1305" s="324"/>
      <c r="C1305" s="105"/>
      <c r="D1305" s="105"/>
      <c r="E1305" s="105"/>
      <c r="F1305" s="53"/>
      <c r="G1305" s="96" t="s">
        <v>36</v>
      </c>
      <c r="H1305" s="99"/>
      <c r="I1305" s="146"/>
      <c r="J1305" s="129"/>
      <c r="K1305" s="129"/>
      <c r="L1305" s="129"/>
      <c r="M1305" s="129"/>
    </row>
    <row r="1306" spans="1:13" ht="22.25" customHeight="1" thickBot="1" x14ac:dyDescent="0.4">
      <c r="A1306" s="329"/>
      <c r="B1306" s="325"/>
      <c r="C1306" s="94">
        <f>SUM(C1301:C1305)</f>
        <v>120</v>
      </c>
      <c r="D1306" s="94">
        <f>SUM(D1301:D1305)</f>
        <v>158</v>
      </c>
      <c r="E1306" s="94">
        <f>SUM(E1301:E1305)</f>
        <v>166</v>
      </c>
      <c r="F1306" s="98"/>
      <c r="G1306" s="95" t="s">
        <v>38</v>
      </c>
      <c r="H1306" s="99"/>
      <c r="I1306" s="146"/>
      <c r="J1306" s="129"/>
      <c r="K1306" s="129"/>
      <c r="L1306" s="129"/>
      <c r="M1306" s="129"/>
    </row>
    <row r="1307" spans="1:13" ht="15" thickBot="1" x14ac:dyDescent="0.4">
      <c r="A1307" s="328" t="s">
        <v>55</v>
      </c>
      <c r="B1307" s="323" t="s">
        <v>432</v>
      </c>
      <c r="C1307" s="105">
        <v>44.4</v>
      </c>
      <c r="D1307" s="105">
        <v>53</v>
      </c>
      <c r="E1307" s="105">
        <v>56</v>
      </c>
      <c r="F1307" s="53"/>
      <c r="G1307" s="96" t="s">
        <v>33</v>
      </c>
      <c r="H1307" s="97">
        <v>288724610</v>
      </c>
      <c r="I1307" s="146" t="s">
        <v>425</v>
      </c>
      <c r="J1307" s="129"/>
      <c r="K1307" s="129"/>
      <c r="L1307" s="129"/>
      <c r="M1307" s="129"/>
    </row>
    <row r="1308" spans="1:13" ht="15" thickBot="1" x14ac:dyDescent="0.4">
      <c r="A1308" s="328"/>
      <c r="B1308" s="324"/>
      <c r="C1308" s="105"/>
      <c r="D1308" s="105"/>
      <c r="E1308" s="105"/>
      <c r="F1308" s="53"/>
      <c r="G1308" s="96" t="s">
        <v>306</v>
      </c>
      <c r="H1308" s="97"/>
      <c r="I1308" s="146"/>
      <c r="J1308" s="129"/>
      <c r="K1308" s="129"/>
      <c r="L1308" s="129"/>
      <c r="M1308" s="129"/>
    </row>
    <row r="1309" spans="1:13" ht="15" thickBot="1" x14ac:dyDescent="0.4">
      <c r="A1309" s="328"/>
      <c r="B1309" s="324"/>
      <c r="C1309" s="105"/>
      <c r="D1309" s="105"/>
      <c r="E1309" s="105"/>
      <c r="F1309" s="53"/>
      <c r="G1309" s="96" t="s">
        <v>35</v>
      </c>
      <c r="H1309" s="97"/>
      <c r="I1309" s="146"/>
      <c r="J1309" s="129"/>
      <c r="K1309" s="129"/>
      <c r="L1309" s="129"/>
      <c r="M1309" s="129"/>
    </row>
    <row r="1310" spans="1:13" ht="15" thickBot="1" x14ac:dyDescent="0.4">
      <c r="A1310" s="328"/>
      <c r="B1310" s="324"/>
      <c r="C1310" s="105"/>
      <c r="D1310" s="105"/>
      <c r="E1310" s="105"/>
      <c r="F1310" s="53"/>
      <c r="G1310" s="96" t="s">
        <v>34</v>
      </c>
      <c r="H1310" s="97"/>
      <c r="I1310" s="146"/>
      <c r="J1310" s="129"/>
      <c r="K1310" s="129"/>
      <c r="L1310" s="129"/>
      <c r="M1310" s="129"/>
    </row>
    <row r="1311" spans="1:13" ht="15" thickBot="1" x14ac:dyDescent="0.4">
      <c r="A1311" s="328"/>
      <c r="B1311" s="324"/>
      <c r="C1311" s="105"/>
      <c r="D1311" s="105"/>
      <c r="E1311" s="105"/>
      <c r="F1311" s="53"/>
      <c r="G1311" s="96" t="s">
        <v>36</v>
      </c>
      <c r="H1311" s="99"/>
      <c r="I1311" s="146"/>
      <c r="J1311" s="129"/>
      <c r="K1311" s="129"/>
      <c r="L1311" s="129"/>
      <c r="M1311" s="129"/>
    </row>
    <row r="1312" spans="1:13" ht="31.25" customHeight="1" thickBot="1" x14ac:dyDescent="0.4">
      <c r="A1312" s="329"/>
      <c r="B1312" s="325"/>
      <c r="C1312" s="94">
        <f t="shared" ref="C1312:D1312" si="264">SUM(C1307:C1311)</f>
        <v>44.4</v>
      </c>
      <c r="D1312" s="94">
        <f t="shared" si="264"/>
        <v>53</v>
      </c>
      <c r="E1312" s="94">
        <f>SUM(E1307:E1311)</f>
        <v>56</v>
      </c>
      <c r="F1312" s="98"/>
      <c r="G1312" s="95" t="s">
        <v>38</v>
      </c>
      <c r="H1312" s="99"/>
      <c r="I1312" s="146"/>
      <c r="J1312" s="129"/>
      <c r="K1312" s="129"/>
      <c r="L1312" s="129"/>
      <c r="M1312" s="129"/>
    </row>
    <row r="1313" spans="1:13" ht="15" thickBot="1" x14ac:dyDescent="0.4">
      <c r="A1313" s="328" t="s">
        <v>56</v>
      </c>
      <c r="B1313" s="323" t="s">
        <v>433</v>
      </c>
      <c r="C1313" s="105">
        <v>1096.0999999999999</v>
      </c>
      <c r="D1313" s="105">
        <v>1103</v>
      </c>
      <c r="E1313" s="105">
        <v>1158</v>
      </c>
      <c r="F1313" s="53"/>
      <c r="G1313" s="96" t="s">
        <v>33</v>
      </c>
      <c r="H1313" s="97">
        <v>288724610</v>
      </c>
      <c r="I1313" s="146" t="s">
        <v>425</v>
      </c>
      <c r="J1313" s="160">
        <f>C1280+C1281+C1287+C1293+C1301+C1307+C1313</f>
        <v>4261.8</v>
      </c>
      <c r="K1313" s="160">
        <f t="shared" ref="K1313:L1313" si="265">D1280+D1281+D1287+D1293+D1301+D1307+D1313</f>
        <v>4455</v>
      </c>
      <c r="L1313" s="160">
        <f t="shared" si="265"/>
        <v>4677</v>
      </c>
      <c r="M1313" s="129"/>
    </row>
    <row r="1314" spans="1:13" ht="15" thickBot="1" x14ac:dyDescent="0.4">
      <c r="A1314" s="328"/>
      <c r="B1314" s="324"/>
      <c r="C1314" s="105"/>
      <c r="D1314" s="105"/>
      <c r="E1314" s="105"/>
      <c r="F1314" s="53"/>
      <c r="G1314" s="96" t="s">
        <v>306</v>
      </c>
      <c r="H1314" s="97"/>
      <c r="I1314" s="146"/>
      <c r="J1314" s="160">
        <f>C1282+C1288+C1294+C1302+C1308+C1314</f>
        <v>230</v>
      </c>
      <c r="K1314" s="160">
        <f t="shared" ref="K1314:L1314" si="266">D1282+D1288+D1294+D1302+D1308+D1314</f>
        <v>158</v>
      </c>
      <c r="L1314" s="160">
        <f t="shared" si="266"/>
        <v>165</v>
      </c>
      <c r="M1314" s="129"/>
    </row>
    <row r="1315" spans="1:13" ht="15" thickBot="1" x14ac:dyDescent="0.4">
      <c r="A1315" s="328"/>
      <c r="B1315" s="324"/>
      <c r="C1315" s="105"/>
      <c r="D1315" s="105"/>
      <c r="E1315" s="105"/>
      <c r="F1315" s="53"/>
      <c r="G1315" s="96" t="s">
        <v>35</v>
      </c>
      <c r="H1315" s="97"/>
      <c r="I1315" s="146"/>
      <c r="J1315" s="160">
        <f>C1283+C1289+C1295+C1303+C1309+C1315</f>
        <v>0</v>
      </c>
      <c r="K1315" s="160">
        <f t="shared" ref="K1315:L1315" si="267">D1283+D1289+D1295+D1303+D1309+D1315</f>
        <v>0</v>
      </c>
      <c r="L1315" s="160">
        <f t="shared" si="267"/>
        <v>0</v>
      </c>
      <c r="M1315" s="129"/>
    </row>
    <row r="1316" spans="1:13" ht="15" thickBot="1" x14ac:dyDescent="0.4">
      <c r="A1316" s="328"/>
      <c r="B1316" s="324"/>
      <c r="C1316" s="105"/>
      <c r="D1316" s="105"/>
      <c r="E1316" s="105"/>
      <c r="F1316" s="53"/>
      <c r="G1316" s="96" t="s">
        <v>34</v>
      </c>
      <c r="H1316" s="97"/>
      <c r="I1316" s="146"/>
      <c r="J1316" s="160">
        <f>C1284+C1290+C1296+C1304+C1310+C1316</f>
        <v>0</v>
      </c>
      <c r="K1316" s="160">
        <f t="shared" ref="K1316:L1316" si="268">D1284+D1290+D1296+D1304+D1310+D1316</f>
        <v>0</v>
      </c>
      <c r="L1316" s="160">
        <f t="shared" si="268"/>
        <v>0</v>
      </c>
      <c r="M1316" s="129"/>
    </row>
    <row r="1317" spans="1:13" ht="15" thickBot="1" x14ac:dyDescent="0.4">
      <c r="A1317" s="328"/>
      <c r="B1317" s="324"/>
      <c r="C1317" s="105"/>
      <c r="D1317" s="105"/>
      <c r="E1317" s="105"/>
      <c r="F1317" s="53"/>
      <c r="G1317" s="96" t="s">
        <v>36</v>
      </c>
      <c r="H1317" s="99"/>
      <c r="I1317" s="146"/>
      <c r="J1317" s="160">
        <f>C1285+C1291+C1297+C1305+C1311+C1317</f>
        <v>51.2</v>
      </c>
      <c r="K1317" s="160">
        <f t="shared" ref="K1317:L1317" si="269">D1285+D1291+D1297+D1305+D1311+D1317</f>
        <v>0</v>
      </c>
      <c r="L1317" s="160">
        <f t="shared" si="269"/>
        <v>0</v>
      </c>
      <c r="M1317" s="129"/>
    </row>
    <row r="1318" spans="1:13" ht="15" thickBot="1" x14ac:dyDescent="0.4">
      <c r="A1318" s="329"/>
      <c r="B1318" s="325"/>
      <c r="C1318" s="94">
        <f t="shared" ref="C1318:D1318" si="270">SUM(C1313:C1317)</f>
        <v>1096.0999999999999</v>
      </c>
      <c r="D1318" s="94">
        <f t="shared" si="270"/>
        <v>1103</v>
      </c>
      <c r="E1318" s="94">
        <f>SUM(E1313:E1317)</f>
        <v>1158</v>
      </c>
      <c r="F1318" s="98"/>
      <c r="G1318" s="95" t="s">
        <v>38</v>
      </c>
      <c r="H1318" s="99"/>
      <c r="I1318" s="146"/>
      <c r="J1318" s="178">
        <f>SUM(J1313:J1317)</f>
        <v>4543</v>
      </c>
      <c r="K1318" s="178">
        <f t="shared" ref="K1318:L1318" si="271">SUM(K1313:K1317)</f>
        <v>4613</v>
      </c>
      <c r="L1318" s="178">
        <f t="shared" si="271"/>
        <v>4842</v>
      </c>
      <c r="M1318" s="129"/>
    </row>
    <row r="1319" spans="1:13" ht="15" thickBot="1" x14ac:dyDescent="0.4">
      <c r="A1319" s="17"/>
      <c r="B1319" s="21" t="s">
        <v>105</v>
      </c>
      <c r="C1319" s="108"/>
      <c r="D1319" s="108"/>
      <c r="E1319" s="108"/>
      <c r="F1319" s="108"/>
      <c r="G1319" s="95"/>
      <c r="H1319" s="97"/>
      <c r="I1319" s="97"/>
      <c r="J1319" s="129"/>
      <c r="K1319" s="129"/>
      <c r="L1319" s="129"/>
      <c r="M1319" s="129"/>
    </row>
    <row r="1320" spans="1:13" ht="15" thickBot="1" x14ac:dyDescent="0.4">
      <c r="A1320" s="35"/>
      <c r="B1320" s="36" t="s">
        <v>84</v>
      </c>
      <c r="C1320" s="69">
        <f>C1321-C1285</f>
        <v>4491.8</v>
      </c>
      <c r="D1320" s="69">
        <f t="shared" ref="D1320:E1320" si="272">D1321-D1285</f>
        <v>4613</v>
      </c>
      <c r="E1320" s="69">
        <f t="shared" si="272"/>
        <v>4842</v>
      </c>
      <c r="F1320" s="37"/>
      <c r="G1320" s="36"/>
      <c r="H1320" s="38"/>
      <c r="I1320" s="39"/>
    </row>
    <row r="1321" spans="1:13" ht="15" thickBot="1" x14ac:dyDescent="0.4">
      <c r="A1321" s="40"/>
      <c r="B1321" s="41" t="s">
        <v>490</v>
      </c>
      <c r="C1321" s="68">
        <f>C1286+C1292+C1298+C1306+C1312+C1318</f>
        <v>4543</v>
      </c>
      <c r="D1321" s="68">
        <f>D1286+D1292+D1298+D1306+D1312+D1318</f>
        <v>4613</v>
      </c>
      <c r="E1321" s="68">
        <f>E1286+E1292+E1298+E1306+E1312+E1318</f>
        <v>4842</v>
      </c>
      <c r="F1321" s="42"/>
      <c r="G1321" s="43"/>
      <c r="H1321" s="44"/>
      <c r="I1321" s="45"/>
    </row>
    <row r="1322" spans="1:13" ht="9" customHeight="1" x14ac:dyDescent="0.35"/>
    <row r="1324" spans="1:13" ht="15" thickBot="1" x14ac:dyDescent="0.4">
      <c r="A1324" s="326" t="s">
        <v>434</v>
      </c>
      <c r="B1324" s="327"/>
      <c r="C1324" s="327"/>
      <c r="D1324" s="327"/>
      <c r="E1324" s="327"/>
      <c r="F1324" s="327"/>
      <c r="G1324" s="327"/>
      <c r="H1324" s="327"/>
      <c r="I1324" s="327"/>
    </row>
    <row r="1325" spans="1:13" ht="58" thickBot="1" x14ac:dyDescent="0.4">
      <c r="A1325" s="49" t="s">
        <v>5</v>
      </c>
      <c r="B1325" s="50" t="s">
        <v>230</v>
      </c>
      <c r="C1325" s="50" t="s">
        <v>24</v>
      </c>
      <c r="D1325" s="50" t="s">
        <v>25</v>
      </c>
      <c r="E1325" s="50" t="s">
        <v>26</v>
      </c>
      <c r="F1325" s="50" t="s">
        <v>6</v>
      </c>
      <c r="G1325" s="50" t="s">
        <v>32</v>
      </c>
      <c r="H1325" s="50" t="s">
        <v>27</v>
      </c>
      <c r="I1325" s="50" t="s">
        <v>50</v>
      </c>
    </row>
    <row r="1326" spans="1:13" ht="15" thickBot="1" x14ac:dyDescent="0.4">
      <c r="A1326" s="51">
        <v>1</v>
      </c>
      <c r="B1326" s="52">
        <v>2</v>
      </c>
      <c r="C1326" s="52">
        <v>3</v>
      </c>
      <c r="D1326" s="52">
        <v>4</v>
      </c>
      <c r="E1326" s="52">
        <v>5</v>
      </c>
      <c r="F1326" s="52">
        <v>6</v>
      </c>
      <c r="G1326" s="52">
        <v>7</v>
      </c>
      <c r="H1326" s="52">
        <v>8</v>
      </c>
      <c r="I1326" s="52">
        <v>9</v>
      </c>
    </row>
    <row r="1327" spans="1:13" ht="26.5" thickBot="1" x14ac:dyDescent="0.4">
      <c r="A1327" s="27" t="s">
        <v>30</v>
      </c>
      <c r="B1327" s="28" t="s">
        <v>438</v>
      </c>
      <c r="C1327" s="29"/>
      <c r="D1327" s="29"/>
      <c r="E1327" s="29"/>
      <c r="F1327" s="30" t="s">
        <v>555</v>
      </c>
      <c r="G1327" s="28"/>
      <c r="H1327" s="29"/>
      <c r="I1327" s="29"/>
    </row>
    <row r="1328" spans="1:13" ht="15" thickBot="1" x14ac:dyDescent="0.4">
      <c r="A1328" s="31" t="s">
        <v>29</v>
      </c>
      <c r="B1328" s="91" t="s">
        <v>440</v>
      </c>
      <c r="C1328" s="92"/>
      <c r="D1328" s="92"/>
      <c r="E1328" s="92"/>
      <c r="F1328" s="93" t="s">
        <v>439</v>
      </c>
      <c r="G1328" s="228"/>
      <c r="H1328" s="92"/>
      <c r="I1328" s="92"/>
    </row>
    <row r="1329" spans="1:10" ht="15" thickBot="1" x14ac:dyDescent="0.4">
      <c r="A1329" s="330" t="s">
        <v>98</v>
      </c>
      <c r="B1329" s="314" t="s">
        <v>441</v>
      </c>
      <c r="C1329" s="247">
        <v>17089.099999999999</v>
      </c>
      <c r="D1329" s="105">
        <v>17458</v>
      </c>
      <c r="E1329" s="105">
        <v>18331</v>
      </c>
      <c r="F1329" s="53"/>
      <c r="G1329" s="55" t="s">
        <v>33</v>
      </c>
      <c r="H1329" s="343" t="s">
        <v>553</v>
      </c>
      <c r="I1329" s="146" t="s">
        <v>435</v>
      </c>
    </row>
    <row r="1330" spans="1:10" ht="15" thickBot="1" x14ac:dyDescent="0.4">
      <c r="A1330" s="328"/>
      <c r="B1330" s="315"/>
      <c r="C1330" s="96">
        <v>2284.5</v>
      </c>
      <c r="D1330" s="105">
        <v>2348</v>
      </c>
      <c r="E1330" s="105">
        <v>2466</v>
      </c>
      <c r="F1330" s="53"/>
      <c r="G1330" s="61" t="s">
        <v>306</v>
      </c>
      <c r="H1330" s="344"/>
      <c r="I1330" s="146"/>
      <c r="J1330" s="74"/>
    </row>
    <row r="1331" spans="1:10" ht="15" thickBot="1" x14ac:dyDescent="0.4">
      <c r="A1331" s="328"/>
      <c r="B1331" s="315"/>
      <c r="C1331" s="105">
        <v>273.7</v>
      </c>
      <c r="D1331" s="105"/>
      <c r="E1331" s="105"/>
      <c r="F1331" s="53"/>
      <c r="G1331" s="62" t="s">
        <v>35</v>
      </c>
      <c r="H1331" s="344"/>
      <c r="I1331" s="146"/>
      <c r="J1331" s="74"/>
    </row>
    <row r="1332" spans="1:10" ht="15" thickBot="1" x14ac:dyDescent="0.4">
      <c r="A1332" s="328"/>
      <c r="B1332" s="315"/>
      <c r="C1332" s="96">
        <v>12113.7</v>
      </c>
      <c r="D1332" s="105">
        <v>12061</v>
      </c>
      <c r="E1332" s="105">
        <v>12664</v>
      </c>
      <c r="F1332" s="53"/>
      <c r="G1332" s="61" t="s">
        <v>436</v>
      </c>
      <c r="H1332" s="344"/>
      <c r="I1332" s="146"/>
      <c r="J1332" s="74"/>
    </row>
    <row r="1333" spans="1:10" ht="15" thickBot="1" x14ac:dyDescent="0.4">
      <c r="A1333" s="328"/>
      <c r="B1333" s="315"/>
      <c r="C1333" s="96"/>
      <c r="D1333" s="105"/>
      <c r="E1333" s="105"/>
      <c r="F1333" s="53"/>
      <c r="G1333" s="62" t="s">
        <v>37</v>
      </c>
      <c r="H1333" s="344"/>
      <c r="I1333" s="146"/>
      <c r="J1333" s="74"/>
    </row>
    <row r="1334" spans="1:10" ht="15" thickBot="1" x14ac:dyDescent="0.4">
      <c r="A1334" s="328"/>
      <c r="B1334" s="315"/>
      <c r="C1334" s="96"/>
      <c r="D1334" s="105"/>
      <c r="E1334" s="105"/>
      <c r="F1334" s="53"/>
      <c r="G1334" s="61" t="s">
        <v>34</v>
      </c>
      <c r="H1334" s="344"/>
      <c r="I1334" s="146"/>
      <c r="J1334" s="74"/>
    </row>
    <row r="1335" spans="1:10" ht="15" thickBot="1" x14ac:dyDescent="0.4">
      <c r="A1335" s="328"/>
      <c r="B1335" s="315"/>
      <c r="C1335" s="96">
        <v>187.7</v>
      </c>
      <c r="D1335" s="105"/>
      <c r="E1335" s="105"/>
      <c r="F1335" s="53"/>
      <c r="G1335" s="62" t="s">
        <v>36</v>
      </c>
      <c r="H1335" s="344"/>
      <c r="I1335" s="146"/>
      <c r="J1335" s="74"/>
    </row>
    <row r="1336" spans="1:10" ht="15" thickBot="1" x14ac:dyDescent="0.4">
      <c r="A1336" s="328"/>
      <c r="B1336" s="315"/>
      <c r="C1336" s="96"/>
      <c r="D1336" s="105"/>
      <c r="E1336" s="105"/>
      <c r="F1336" s="53"/>
      <c r="G1336" s="61" t="s">
        <v>437</v>
      </c>
      <c r="H1336" s="344"/>
      <c r="I1336" s="146"/>
      <c r="J1336" s="74"/>
    </row>
    <row r="1337" spans="1:10" ht="15" thickBot="1" x14ac:dyDescent="0.4">
      <c r="A1337" s="328"/>
      <c r="B1337" s="315"/>
      <c r="C1337" s="94">
        <f>SUM(C1329:C1336)</f>
        <v>31948.7</v>
      </c>
      <c r="D1337" s="94">
        <f t="shared" ref="D1337:E1337" si="273">SUM(D1329:D1336)</f>
        <v>31867</v>
      </c>
      <c r="E1337" s="94">
        <f t="shared" si="273"/>
        <v>33461</v>
      </c>
      <c r="F1337" s="53"/>
      <c r="G1337" s="63" t="s">
        <v>38</v>
      </c>
      <c r="H1337" s="344"/>
      <c r="I1337" s="146"/>
      <c r="J1337" s="74"/>
    </row>
    <row r="1338" spans="1:10" ht="15" thickBot="1" x14ac:dyDescent="0.4">
      <c r="A1338" s="328"/>
      <c r="B1338" s="315"/>
      <c r="C1338" s="95"/>
      <c r="D1338" s="95"/>
      <c r="E1338" s="95"/>
      <c r="F1338" s="53"/>
      <c r="G1338" s="60"/>
      <c r="H1338" s="344"/>
      <c r="I1338" s="146"/>
      <c r="J1338" s="74"/>
    </row>
    <row r="1339" spans="1:10" ht="15" thickBot="1" x14ac:dyDescent="0.4">
      <c r="A1339" s="328"/>
      <c r="B1339" s="315"/>
      <c r="C1339" s="95"/>
      <c r="D1339" s="95"/>
      <c r="E1339" s="95"/>
      <c r="F1339" s="53"/>
      <c r="G1339" s="60"/>
      <c r="H1339" s="344"/>
      <c r="I1339" s="146"/>
      <c r="J1339" s="74"/>
    </row>
    <row r="1340" spans="1:10" ht="15" thickBot="1" x14ac:dyDescent="0.4">
      <c r="A1340" s="328"/>
      <c r="B1340" s="315"/>
      <c r="C1340" s="95"/>
      <c r="D1340" s="95"/>
      <c r="E1340" s="95"/>
      <c r="F1340" s="53"/>
      <c r="G1340" s="60"/>
      <c r="H1340" s="344"/>
      <c r="I1340" s="146"/>
      <c r="J1340" s="74"/>
    </row>
    <row r="1341" spans="1:10" ht="15" thickBot="1" x14ac:dyDescent="0.4">
      <c r="A1341" s="328"/>
      <c r="B1341" s="315"/>
      <c r="C1341" s="95"/>
      <c r="D1341" s="95"/>
      <c r="E1341" s="95"/>
      <c r="F1341" s="53"/>
      <c r="G1341" s="60"/>
      <c r="H1341" s="344"/>
      <c r="I1341" s="146"/>
      <c r="J1341" s="74"/>
    </row>
    <row r="1342" spans="1:10" ht="18" customHeight="1" thickBot="1" x14ac:dyDescent="0.4">
      <c r="A1342" s="328"/>
      <c r="B1342" s="315"/>
      <c r="C1342" s="95"/>
      <c r="D1342" s="95"/>
      <c r="E1342" s="95"/>
      <c r="F1342" s="53"/>
      <c r="G1342" s="60"/>
      <c r="H1342" s="344"/>
      <c r="I1342" s="146"/>
      <c r="J1342" s="74"/>
    </row>
    <row r="1343" spans="1:10" ht="16.25" customHeight="1" thickBot="1" x14ac:dyDescent="0.4">
      <c r="A1343" s="328"/>
      <c r="B1343" s="315"/>
      <c r="C1343" s="95"/>
      <c r="D1343" s="95"/>
      <c r="E1343" s="95"/>
      <c r="F1343" s="53"/>
      <c r="G1343" s="60"/>
      <c r="H1343" s="344"/>
      <c r="I1343" s="146"/>
      <c r="J1343" s="74"/>
    </row>
    <row r="1344" spans="1:10" ht="15" thickBot="1" x14ac:dyDescent="0.4">
      <c r="A1344" s="328"/>
      <c r="B1344" s="315"/>
      <c r="C1344" s="95"/>
      <c r="D1344" s="95"/>
      <c r="E1344" s="95"/>
      <c r="F1344" s="53"/>
      <c r="G1344" s="60"/>
      <c r="H1344" s="344"/>
      <c r="I1344" s="146"/>
      <c r="J1344" s="74"/>
    </row>
    <row r="1345" spans="1:10" ht="15" thickBot="1" x14ac:dyDescent="0.4">
      <c r="A1345" s="328"/>
      <c r="B1345" s="315"/>
      <c r="C1345" s="95"/>
      <c r="D1345" s="95"/>
      <c r="E1345" s="95"/>
      <c r="F1345" s="53"/>
      <c r="G1345" s="60"/>
      <c r="H1345" s="344"/>
      <c r="I1345" s="146"/>
      <c r="J1345" s="74"/>
    </row>
    <row r="1346" spans="1:10" ht="15" thickBot="1" x14ac:dyDescent="0.4">
      <c r="A1346" s="328"/>
      <c r="B1346" s="315"/>
      <c r="C1346" s="95"/>
      <c r="D1346" s="95"/>
      <c r="E1346" s="95"/>
      <c r="F1346" s="53"/>
      <c r="G1346" s="60"/>
      <c r="H1346" s="344"/>
      <c r="I1346" s="146"/>
      <c r="J1346" s="74"/>
    </row>
    <row r="1347" spans="1:10" ht="15" thickBot="1" x14ac:dyDescent="0.4">
      <c r="A1347" s="328"/>
      <c r="B1347" s="315"/>
      <c r="C1347" s="95"/>
      <c r="D1347" s="95"/>
      <c r="E1347" s="95"/>
      <c r="F1347" s="53"/>
      <c r="G1347" s="60"/>
      <c r="H1347" s="344"/>
      <c r="I1347" s="146"/>
      <c r="J1347" s="74"/>
    </row>
    <row r="1348" spans="1:10" ht="15" thickBot="1" x14ac:dyDescent="0.4">
      <c r="A1348" s="328"/>
      <c r="B1348" s="315"/>
      <c r="C1348" s="95"/>
      <c r="D1348" s="95"/>
      <c r="E1348" s="95"/>
      <c r="F1348" s="53"/>
      <c r="G1348" s="60"/>
      <c r="H1348" s="344"/>
      <c r="I1348" s="146"/>
      <c r="J1348" s="74"/>
    </row>
    <row r="1349" spans="1:10" ht="15" thickBot="1" x14ac:dyDescent="0.4">
      <c r="A1349" s="328"/>
      <c r="B1349" s="315"/>
      <c r="C1349" s="95"/>
      <c r="D1349" s="95"/>
      <c r="E1349" s="95"/>
      <c r="F1349" s="53"/>
      <c r="G1349" s="60"/>
      <c r="H1349" s="344"/>
      <c r="I1349" s="146"/>
      <c r="J1349" s="74"/>
    </row>
    <row r="1350" spans="1:10" ht="15" thickBot="1" x14ac:dyDescent="0.4">
      <c r="A1350" s="328"/>
      <c r="B1350" s="315"/>
      <c r="C1350" s="95"/>
      <c r="D1350" s="95"/>
      <c r="E1350" s="95"/>
      <c r="F1350" s="53"/>
      <c r="G1350" s="60"/>
      <c r="H1350" s="344"/>
      <c r="I1350" s="146"/>
      <c r="J1350" s="74"/>
    </row>
    <row r="1351" spans="1:10" ht="15" thickBot="1" x14ac:dyDescent="0.4">
      <c r="A1351" s="329"/>
      <c r="B1351" s="315"/>
      <c r="C1351" s="95"/>
      <c r="D1351" s="95"/>
      <c r="E1351" s="95"/>
      <c r="F1351" s="53"/>
      <c r="G1351" s="60"/>
      <c r="H1351" s="344"/>
      <c r="I1351" s="146"/>
      <c r="J1351" s="74"/>
    </row>
    <row r="1352" spans="1:10" ht="15" thickBot="1" x14ac:dyDescent="0.4">
      <c r="A1352" s="328" t="s">
        <v>40</v>
      </c>
      <c r="B1352" s="314" t="s">
        <v>442</v>
      </c>
      <c r="C1352" s="96"/>
      <c r="D1352" s="96"/>
      <c r="E1352" s="96"/>
      <c r="F1352" s="53"/>
      <c r="G1352" s="61" t="s">
        <v>33</v>
      </c>
      <c r="H1352" s="229">
        <v>288724610</v>
      </c>
      <c r="I1352" s="146" t="s">
        <v>435</v>
      </c>
    </row>
    <row r="1353" spans="1:10" ht="16.75" customHeight="1" thickBot="1" x14ac:dyDescent="0.4">
      <c r="A1353" s="328"/>
      <c r="B1353" s="315"/>
      <c r="C1353" s="96"/>
      <c r="D1353" s="96"/>
      <c r="E1353" s="96"/>
      <c r="F1353" s="53"/>
      <c r="G1353" s="55" t="s">
        <v>306</v>
      </c>
      <c r="H1353" s="97"/>
      <c r="I1353" s="146"/>
    </row>
    <row r="1354" spans="1:10" ht="13.25" customHeight="1" thickBot="1" x14ac:dyDescent="0.4">
      <c r="A1354" s="328"/>
      <c r="B1354" s="315"/>
      <c r="C1354" s="96"/>
      <c r="D1354" s="96"/>
      <c r="E1354" s="96"/>
      <c r="F1354" s="53"/>
      <c r="G1354" s="56" t="s">
        <v>35</v>
      </c>
      <c r="H1354" s="97"/>
      <c r="I1354" s="146"/>
    </row>
    <row r="1355" spans="1:10" ht="15.65" customHeight="1" thickBot="1" x14ac:dyDescent="0.4">
      <c r="A1355" s="328"/>
      <c r="B1355" s="315"/>
      <c r="C1355" s="96">
        <v>143.4</v>
      </c>
      <c r="D1355" s="105">
        <v>140</v>
      </c>
      <c r="E1355" s="105">
        <v>148</v>
      </c>
      <c r="F1355" s="53"/>
      <c r="G1355" s="55" t="s">
        <v>436</v>
      </c>
      <c r="H1355" s="97"/>
      <c r="I1355" s="146"/>
    </row>
    <row r="1356" spans="1:10" ht="11.4" customHeight="1" thickBot="1" x14ac:dyDescent="0.4">
      <c r="A1356" s="328"/>
      <c r="B1356" s="315"/>
      <c r="C1356" s="96"/>
      <c r="D1356" s="105"/>
      <c r="E1356" s="105"/>
      <c r="F1356" s="53"/>
      <c r="G1356" s="56" t="s">
        <v>37</v>
      </c>
      <c r="H1356" s="99"/>
      <c r="I1356" s="146"/>
    </row>
    <row r="1357" spans="1:10" ht="16.75" customHeight="1" thickBot="1" x14ac:dyDescent="0.4">
      <c r="A1357" s="328"/>
      <c r="B1357" s="315"/>
      <c r="C1357" s="96"/>
      <c r="D1357" s="105"/>
      <c r="E1357" s="105"/>
      <c r="F1357" s="53"/>
      <c r="G1357" s="55" t="s">
        <v>34</v>
      </c>
      <c r="H1357" s="99"/>
      <c r="I1357" s="146"/>
    </row>
    <row r="1358" spans="1:10" ht="15" thickBot="1" x14ac:dyDescent="0.4">
      <c r="A1358" s="328"/>
      <c r="B1358" s="315"/>
      <c r="C1358" s="96"/>
      <c r="D1358" s="105"/>
      <c r="E1358" s="105"/>
      <c r="F1358" s="53"/>
      <c r="G1358" s="56" t="s">
        <v>36</v>
      </c>
      <c r="H1358" s="99"/>
      <c r="I1358" s="146"/>
    </row>
    <row r="1359" spans="1:10" ht="15" thickBot="1" x14ac:dyDescent="0.4">
      <c r="A1359" s="328"/>
      <c r="B1359" s="315"/>
      <c r="C1359" s="96"/>
      <c r="D1359" s="105"/>
      <c r="E1359" s="105"/>
      <c r="F1359" s="53"/>
      <c r="G1359" s="55" t="s">
        <v>437</v>
      </c>
      <c r="H1359" s="99"/>
      <c r="I1359" s="146"/>
    </row>
    <row r="1360" spans="1:10" ht="15" thickBot="1" x14ac:dyDescent="0.4">
      <c r="A1360" s="329"/>
      <c r="B1360" s="316"/>
      <c r="C1360" s="95">
        <f>SUM(C1352:C1359)</f>
        <v>143.4</v>
      </c>
      <c r="D1360" s="94">
        <f t="shared" ref="D1360" si="274">SUM(D1352:D1359)</f>
        <v>140</v>
      </c>
      <c r="E1360" s="94">
        <f t="shared" ref="E1360" si="275">SUM(E1352:E1359)</f>
        <v>148</v>
      </c>
      <c r="F1360" s="98"/>
      <c r="G1360" s="57" t="s">
        <v>38</v>
      </c>
      <c r="H1360" s="99"/>
      <c r="I1360" s="146"/>
    </row>
    <row r="1361" spans="1:9" ht="16.25" customHeight="1" thickBot="1" x14ac:dyDescent="0.4">
      <c r="A1361" s="330" t="s">
        <v>42</v>
      </c>
      <c r="B1361" s="314" t="s">
        <v>443</v>
      </c>
      <c r="C1361" s="244">
        <v>8077.4</v>
      </c>
      <c r="D1361" s="105">
        <v>8276</v>
      </c>
      <c r="E1361" s="105">
        <v>8690</v>
      </c>
      <c r="F1361" s="53"/>
      <c r="G1361" s="55" t="s">
        <v>33</v>
      </c>
      <c r="H1361" s="345" t="s">
        <v>554</v>
      </c>
      <c r="I1361" s="146" t="s">
        <v>435</v>
      </c>
    </row>
    <row r="1362" spans="1:9" ht="15" thickBot="1" x14ac:dyDescent="0.4">
      <c r="A1362" s="328"/>
      <c r="B1362" s="315"/>
      <c r="C1362" s="105">
        <v>469.3</v>
      </c>
      <c r="D1362" s="105">
        <v>440</v>
      </c>
      <c r="E1362" s="105">
        <v>462</v>
      </c>
      <c r="F1362" s="53"/>
      <c r="G1362" s="55" t="s">
        <v>306</v>
      </c>
      <c r="H1362" s="346"/>
      <c r="I1362" s="146"/>
    </row>
    <row r="1363" spans="1:9" ht="15" thickBot="1" x14ac:dyDescent="0.4">
      <c r="A1363" s="328"/>
      <c r="B1363" s="315"/>
      <c r="C1363" s="105">
        <v>219.4</v>
      </c>
      <c r="D1363" s="105"/>
      <c r="E1363" s="105"/>
      <c r="F1363" s="53"/>
      <c r="G1363" s="56" t="s">
        <v>35</v>
      </c>
      <c r="H1363" s="346"/>
      <c r="I1363" s="146"/>
    </row>
    <row r="1364" spans="1:9" ht="15" thickBot="1" x14ac:dyDescent="0.4">
      <c r="A1364" s="328"/>
      <c r="B1364" s="315"/>
      <c r="C1364" s="105">
        <v>30687.4</v>
      </c>
      <c r="D1364" s="105">
        <v>30218</v>
      </c>
      <c r="E1364" s="105">
        <v>31729</v>
      </c>
      <c r="F1364" s="53"/>
      <c r="G1364" s="55" t="s">
        <v>436</v>
      </c>
      <c r="H1364" s="346"/>
      <c r="I1364" s="146"/>
    </row>
    <row r="1365" spans="1:9" ht="15" thickBot="1" x14ac:dyDescent="0.4">
      <c r="A1365" s="328"/>
      <c r="B1365" s="315"/>
      <c r="C1365" s="105"/>
      <c r="D1365" s="105"/>
      <c r="E1365" s="105"/>
      <c r="F1365" s="53"/>
      <c r="G1365" s="56" t="s">
        <v>37</v>
      </c>
      <c r="H1365" s="346"/>
      <c r="I1365" s="146"/>
    </row>
    <row r="1366" spans="1:9" ht="15" thickBot="1" x14ac:dyDescent="0.4">
      <c r="A1366" s="328"/>
      <c r="B1366" s="315"/>
      <c r="C1366" s="105"/>
      <c r="D1366" s="105"/>
      <c r="E1366" s="105"/>
      <c r="F1366" s="53"/>
      <c r="G1366" s="55" t="s">
        <v>34</v>
      </c>
      <c r="H1366" s="346"/>
      <c r="I1366" s="146"/>
    </row>
    <row r="1367" spans="1:9" ht="15" thickBot="1" x14ac:dyDescent="0.4">
      <c r="A1367" s="328"/>
      <c r="B1367" s="315"/>
      <c r="C1367" s="105">
        <v>120.5</v>
      </c>
      <c r="D1367" s="105"/>
      <c r="E1367" s="105"/>
      <c r="F1367" s="53"/>
      <c r="G1367" s="56" t="s">
        <v>36</v>
      </c>
      <c r="H1367" s="346"/>
      <c r="I1367" s="146"/>
    </row>
    <row r="1368" spans="1:9" ht="15" thickBot="1" x14ac:dyDescent="0.4">
      <c r="A1368" s="328"/>
      <c r="B1368" s="315"/>
      <c r="C1368" s="105">
        <v>2192.6999999999998</v>
      </c>
      <c r="D1368" s="105">
        <v>2302</v>
      </c>
      <c r="E1368" s="105">
        <v>2417</v>
      </c>
      <c r="F1368" s="53"/>
      <c r="G1368" s="55" t="s">
        <v>437</v>
      </c>
      <c r="H1368" s="346"/>
      <c r="I1368" s="146"/>
    </row>
    <row r="1369" spans="1:9" ht="15" thickBot="1" x14ac:dyDescent="0.4">
      <c r="A1369" s="328"/>
      <c r="B1369" s="315"/>
      <c r="C1369" s="179">
        <f>SUM(C1361:C1368)</f>
        <v>41766.699999999997</v>
      </c>
      <c r="D1369" s="140">
        <f t="shared" ref="D1369:E1369" si="276">SUM(D1361:D1368)</f>
        <v>41236</v>
      </c>
      <c r="E1369" s="140">
        <f t="shared" si="276"/>
        <v>43298</v>
      </c>
      <c r="F1369" s="53"/>
      <c r="G1369" s="57" t="s">
        <v>38</v>
      </c>
      <c r="H1369" s="346"/>
      <c r="I1369" s="146"/>
    </row>
    <row r="1370" spans="1:9" ht="15" thickBot="1" x14ac:dyDescent="0.4">
      <c r="A1370" s="328"/>
      <c r="B1370" s="315"/>
      <c r="C1370" s="96"/>
      <c r="D1370" s="96"/>
      <c r="E1370" s="96"/>
      <c r="F1370" s="53"/>
      <c r="G1370" s="57"/>
      <c r="H1370" s="346"/>
      <c r="I1370" s="146"/>
    </row>
    <row r="1371" spans="1:9" ht="15" thickBot="1" x14ac:dyDescent="0.4">
      <c r="A1371" s="328"/>
      <c r="B1371" s="315"/>
      <c r="C1371" s="96"/>
      <c r="D1371" s="96"/>
      <c r="E1371" s="96"/>
      <c r="F1371" s="53"/>
      <c r="G1371" s="57"/>
      <c r="H1371" s="346"/>
      <c r="I1371" s="146"/>
    </row>
    <row r="1372" spans="1:9" ht="15" thickBot="1" x14ac:dyDescent="0.4">
      <c r="A1372" s="328"/>
      <c r="B1372" s="315"/>
      <c r="C1372" s="96"/>
      <c r="D1372" s="96"/>
      <c r="E1372" s="96"/>
      <c r="F1372" s="53"/>
      <c r="G1372" s="57"/>
      <c r="H1372" s="346"/>
      <c r="I1372" s="146"/>
    </row>
    <row r="1373" spans="1:9" ht="15" thickBot="1" x14ac:dyDescent="0.4">
      <c r="A1373" s="328"/>
      <c r="B1373" s="315"/>
      <c r="C1373" s="96"/>
      <c r="D1373" s="96"/>
      <c r="E1373" s="96"/>
      <c r="F1373" s="53"/>
      <c r="G1373" s="57"/>
      <c r="H1373" s="346"/>
      <c r="I1373" s="146"/>
    </row>
    <row r="1374" spans="1:9" ht="15" thickBot="1" x14ac:dyDescent="0.4">
      <c r="A1374" s="328"/>
      <c r="B1374" s="315"/>
      <c r="C1374" s="96"/>
      <c r="D1374" s="96"/>
      <c r="E1374" s="96"/>
      <c r="F1374" s="53"/>
      <c r="G1374" s="57"/>
      <c r="H1374" s="346"/>
      <c r="I1374" s="146"/>
    </row>
    <row r="1375" spans="1:9" ht="15" thickBot="1" x14ac:dyDescent="0.4">
      <c r="A1375" s="328"/>
      <c r="B1375" s="315"/>
      <c r="C1375" s="96"/>
      <c r="D1375" s="96"/>
      <c r="E1375" s="96"/>
      <c r="F1375" s="53"/>
      <c r="G1375" s="57"/>
      <c r="H1375" s="346"/>
      <c r="I1375" s="146"/>
    </row>
    <row r="1376" spans="1:9" ht="15" thickBot="1" x14ac:dyDescent="0.4">
      <c r="A1376" s="328"/>
      <c r="B1376" s="315"/>
      <c r="C1376" s="96"/>
      <c r="D1376" s="96"/>
      <c r="E1376" s="96"/>
      <c r="F1376" s="53"/>
      <c r="G1376" s="57"/>
      <c r="H1376" s="346"/>
      <c r="I1376" s="146"/>
    </row>
    <row r="1377" spans="1:11" ht="13.75" customHeight="1" thickBot="1" x14ac:dyDescent="0.4">
      <c r="A1377" s="329"/>
      <c r="B1377" s="315"/>
      <c r="C1377" s="96"/>
      <c r="D1377" s="96"/>
      <c r="E1377" s="96"/>
      <c r="F1377" s="53"/>
      <c r="G1377" s="75"/>
      <c r="H1377" s="346"/>
      <c r="I1377" s="230"/>
    </row>
    <row r="1378" spans="1:11" ht="15" thickBot="1" x14ac:dyDescent="0.4">
      <c r="A1378" s="328" t="s">
        <v>44</v>
      </c>
      <c r="B1378" s="314" t="s">
        <v>444</v>
      </c>
      <c r="C1378" s="96"/>
      <c r="D1378" s="96"/>
      <c r="E1378" s="96"/>
      <c r="F1378" s="53"/>
      <c r="G1378" s="55" t="s">
        <v>33</v>
      </c>
      <c r="H1378" s="137">
        <v>288724610</v>
      </c>
      <c r="I1378" s="182" t="s">
        <v>435</v>
      </c>
    </row>
    <row r="1379" spans="1:11" ht="15" thickBot="1" x14ac:dyDescent="0.4">
      <c r="A1379" s="328"/>
      <c r="B1379" s="315"/>
      <c r="C1379" s="96"/>
      <c r="D1379" s="96"/>
      <c r="E1379" s="96"/>
      <c r="F1379" s="53"/>
      <c r="G1379" s="55" t="s">
        <v>306</v>
      </c>
      <c r="H1379" s="97"/>
      <c r="I1379" s="146"/>
    </row>
    <row r="1380" spans="1:11" ht="15" thickBot="1" x14ac:dyDescent="0.4">
      <c r="A1380" s="328"/>
      <c r="B1380" s="315"/>
      <c r="C1380" s="96">
        <v>18.5</v>
      </c>
      <c r="D1380" s="96"/>
      <c r="E1380" s="96"/>
      <c r="F1380" s="53"/>
      <c r="G1380" s="56" t="s">
        <v>35</v>
      </c>
      <c r="H1380" s="97"/>
      <c r="I1380" s="146"/>
    </row>
    <row r="1381" spans="1:11" ht="15" thickBot="1" x14ac:dyDescent="0.4">
      <c r="A1381" s="328"/>
      <c r="B1381" s="315"/>
      <c r="C1381" s="96">
        <v>2686.5</v>
      </c>
      <c r="D1381" s="105">
        <v>2592</v>
      </c>
      <c r="E1381" s="105">
        <v>2722</v>
      </c>
      <c r="F1381" s="53"/>
      <c r="G1381" s="55" t="s">
        <v>436</v>
      </c>
      <c r="H1381" s="97"/>
      <c r="I1381" s="146"/>
    </row>
    <row r="1382" spans="1:11" ht="15" thickBot="1" x14ac:dyDescent="0.4">
      <c r="A1382" s="328"/>
      <c r="B1382" s="315"/>
      <c r="C1382" s="96"/>
      <c r="D1382" s="105"/>
      <c r="E1382" s="105"/>
      <c r="F1382" s="53"/>
      <c r="G1382" s="56" t="s">
        <v>37</v>
      </c>
      <c r="H1382" s="99"/>
      <c r="I1382" s="146"/>
    </row>
    <row r="1383" spans="1:11" ht="15" thickBot="1" x14ac:dyDescent="0.4">
      <c r="A1383" s="328"/>
      <c r="B1383" s="315"/>
      <c r="C1383" s="96"/>
      <c r="D1383" s="105"/>
      <c r="E1383" s="105"/>
      <c r="F1383" s="53"/>
      <c r="G1383" s="55" t="s">
        <v>34</v>
      </c>
      <c r="H1383" s="99"/>
      <c r="I1383" s="146"/>
    </row>
    <row r="1384" spans="1:11" ht="15" thickBot="1" x14ac:dyDescent="0.4">
      <c r="A1384" s="328"/>
      <c r="B1384" s="315"/>
      <c r="C1384" s="96"/>
      <c r="D1384" s="105"/>
      <c r="E1384" s="105"/>
      <c r="F1384" s="53"/>
      <c r="G1384" s="56" t="s">
        <v>36</v>
      </c>
      <c r="H1384" s="99"/>
      <c r="I1384" s="146"/>
    </row>
    <row r="1385" spans="1:11" ht="15" thickBot="1" x14ac:dyDescent="0.4">
      <c r="A1385" s="328"/>
      <c r="B1385" s="315"/>
      <c r="C1385" s="96"/>
      <c r="D1385" s="105"/>
      <c r="E1385" s="105"/>
      <c r="F1385" s="53"/>
      <c r="G1385" s="55" t="s">
        <v>437</v>
      </c>
      <c r="H1385" s="99"/>
      <c r="I1385" s="146"/>
    </row>
    <row r="1386" spans="1:11" ht="25.75" customHeight="1" thickBot="1" x14ac:dyDescent="0.4">
      <c r="A1386" s="329"/>
      <c r="B1386" s="316"/>
      <c r="C1386" s="95">
        <f>SUM(C1378:C1385)</f>
        <v>2705</v>
      </c>
      <c r="D1386" s="94">
        <f t="shared" ref="D1386" si="277">SUM(D1378:D1385)</f>
        <v>2592</v>
      </c>
      <c r="E1386" s="94">
        <f t="shared" ref="E1386" si="278">SUM(E1378:E1385)</f>
        <v>2722</v>
      </c>
      <c r="F1386" s="98"/>
      <c r="G1386" s="57" t="s">
        <v>38</v>
      </c>
      <c r="H1386" s="99"/>
      <c r="I1386" s="146"/>
    </row>
    <row r="1387" spans="1:11" ht="15" thickBot="1" x14ac:dyDescent="0.4">
      <c r="A1387" s="328" t="s">
        <v>45</v>
      </c>
      <c r="B1387" s="314" t="s">
        <v>445</v>
      </c>
      <c r="C1387" s="244">
        <v>3163.3</v>
      </c>
      <c r="D1387" s="105">
        <v>3155</v>
      </c>
      <c r="E1387" s="105">
        <v>3313</v>
      </c>
      <c r="F1387" s="53" t="s">
        <v>454</v>
      </c>
      <c r="G1387" s="55" t="s">
        <v>33</v>
      </c>
      <c r="H1387" s="331" t="s">
        <v>556</v>
      </c>
      <c r="I1387" s="146" t="s">
        <v>435</v>
      </c>
      <c r="K1387" s="76"/>
    </row>
    <row r="1388" spans="1:11" ht="15" thickBot="1" x14ac:dyDescent="0.4">
      <c r="A1388" s="328"/>
      <c r="B1388" s="315"/>
      <c r="C1388" s="105">
        <v>286</v>
      </c>
      <c r="D1388" s="105">
        <v>258</v>
      </c>
      <c r="E1388" s="105">
        <v>272</v>
      </c>
      <c r="F1388" s="53"/>
      <c r="G1388" s="55" t="s">
        <v>306</v>
      </c>
      <c r="H1388" s="333"/>
      <c r="I1388" s="146"/>
      <c r="K1388" s="76"/>
    </row>
    <row r="1389" spans="1:11" ht="15" thickBot="1" x14ac:dyDescent="0.4">
      <c r="A1389" s="328"/>
      <c r="B1389" s="315"/>
      <c r="C1389" s="105">
        <v>648.6</v>
      </c>
      <c r="D1389" s="105"/>
      <c r="E1389" s="105"/>
      <c r="F1389" s="53"/>
      <c r="G1389" s="56" t="s">
        <v>35</v>
      </c>
      <c r="H1389" s="333"/>
      <c r="I1389" s="146"/>
      <c r="K1389" s="76"/>
    </row>
    <row r="1390" spans="1:11" ht="15" thickBot="1" x14ac:dyDescent="0.4">
      <c r="A1390" s="328"/>
      <c r="B1390" s="315"/>
      <c r="C1390" s="105">
        <v>249</v>
      </c>
      <c r="D1390" s="105">
        <v>252</v>
      </c>
      <c r="E1390" s="105">
        <v>264</v>
      </c>
      <c r="F1390" s="53"/>
      <c r="G1390" s="55" t="s">
        <v>436</v>
      </c>
      <c r="H1390" s="333"/>
      <c r="I1390" s="146"/>
      <c r="K1390" s="76"/>
    </row>
    <row r="1391" spans="1:11" ht="15" thickBot="1" x14ac:dyDescent="0.4">
      <c r="A1391" s="328"/>
      <c r="B1391" s="315"/>
      <c r="C1391" s="105"/>
      <c r="D1391" s="105"/>
      <c r="E1391" s="105"/>
      <c r="F1391" s="53"/>
      <c r="G1391" s="56" t="s">
        <v>37</v>
      </c>
      <c r="H1391" s="333"/>
      <c r="I1391" s="146"/>
    </row>
    <row r="1392" spans="1:11" ht="15" thickBot="1" x14ac:dyDescent="0.4">
      <c r="A1392" s="328"/>
      <c r="B1392" s="315"/>
      <c r="C1392" s="105"/>
      <c r="D1392" s="105"/>
      <c r="E1392" s="105"/>
      <c r="F1392" s="53"/>
      <c r="G1392" s="55" t="s">
        <v>34</v>
      </c>
      <c r="H1392" s="333"/>
      <c r="I1392" s="146"/>
    </row>
    <row r="1393" spans="1:10" ht="15" thickBot="1" x14ac:dyDescent="0.4">
      <c r="A1393" s="328"/>
      <c r="B1393" s="315"/>
      <c r="C1393" s="105">
        <v>48.2</v>
      </c>
      <c r="D1393" s="105"/>
      <c r="E1393" s="105"/>
      <c r="F1393" s="53"/>
      <c r="G1393" s="56" t="s">
        <v>36</v>
      </c>
      <c r="H1393" s="333"/>
      <c r="I1393" s="146"/>
    </row>
    <row r="1394" spans="1:10" ht="15" thickBot="1" x14ac:dyDescent="0.4">
      <c r="A1394" s="328"/>
      <c r="B1394" s="315"/>
      <c r="C1394" s="105"/>
      <c r="D1394" s="105"/>
      <c r="E1394" s="105"/>
      <c r="F1394" s="53"/>
      <c r="G1394" s="55" t="s">
        <v>437</v>
      </c>
      <c r="H1394" s="333"/>
      <c r="I1394" s="146"/>
    </row>
    <row r="1395" spans="1:10" ht="15" thickBot="1" x14ac:dyDescent="0.4">
      <c r="A1395" s="329"/>
      <c r="B1395" s="316"/>
      <c r="C1395" s="94">
        <f>SUM(C1387:C1394)</f>
        <v>4395.1000000000004</v>
      </c>
      <c r="D1395" s="94">
        <f t="shared" ref="D1395" si="279">SUM(D1387:D1394)</f>
        <v>3665</v>
      </c>
      <c r="E1395" s="94">
        <f t="shared" ref="E1395" si="280">SUM(E1387:E1394)</f>
        <v>3849</v>
      </c>
      <c r="F1395" s="98"/>
      <c r="G1395" s="57" t="s">
        <v>38</v>
      </c>
      <c r="H1395" s="334"/>
      <c r="I1395" s="146"/>
    </row>
    <row r="1396" spans="1:10" ht="15" thickBot="1" x14ac:dyDescent="0.4">
      <c r="A1396" s="27" t="s">
        <v>30</v>
      </c>
      <c r="B1396" s="28" t="s">
        <v>438</v>
      </c>
      <c r="C1396" s="29"/>
      <c r="D1396" s="29"/>
      <c r="E1396" s="29"/>
      <c r="F1396" s="30" t="s">
        <v>205</v>
      </c>
      <c r="G1396" s="28"/>
      <c r="H1396" s="29"/>
      <c r="I1396" s="29"/>
    </row>
    <row r="1397" spans="1:10" ht="26.5" thickBot="1" x14ac:dyDescent="0.4">
      <c r="A1397" s="31" t="s">
        <v>51</v>
      </c>
      <c r="B1397" s="32" t="s">
        <v>446</v>
      </c>
      <c r="C1397" s="33"/>
      <c r="D1397" s="33"/>
      <c r="E1397" s="33"/>
      <c r="F1397" s="34" t="s">
        <v>207</v>
      </c>
      <c r="G1397" s="54"/>
      <c r="H1397" s="33"/>
      <c r="I1397" s="33"/>
    </row>
    <row r="1398" spans="1:10" ht="15" thickBot="1" x14ac:dyDescent="0.4">
      <c r="A1398" s="330" t="s">
        <v>54</v>
      </c>
      <c r="B1398" s="314" t="s">
        <v>447</v>
      </c>
      <c r="C1398" s="135">
        <v>343.1</v>
      </c>
      <c r="D1398" s="135">
        <v>352</v>
      </c>
      <c r="E1398" s="135">
        <v>369</v>
      </c>
      <c r="F1398" s="136" t="s">
        <v>209</v>
      </c>
      <c r="G1398" s="55" t="s">
        <v>33</v>
      </c>
      <c r="H1398" s="137">
        <v>288724610</v>
      </c>
      <c r="I1398" s="182" t="s">
        <v>435</v>
      </c>
    </row>
    <row r="1399" spans="1:10" ht="15" thickBot="1" x14ac:dyDescent="0.4">
      <c r="A1399" s="328"/>
      <c r="B1399" s="315"/>
      <c r="C1399" s="105"/>
      <c r="D1399" s="105"/>
      <c r="E1399" s="105"/>
      <c r="F1399" s="53" t="s">
        <v>455</v>
      </c>
      <c r="G1399" s="61" t="s">
        <v>306</v>
      </c>
      <c r="H1399" s="181"/>
      <c r="I1399" s="146"/>
    </row>
    <row r="1400" spans="1:10" ht="15" thickBot="1" x14ac:dyDescent="0.4">
      <c r="A1400" s="328"/>
      <c r="B1400" s="315"/>
      <c r="C1400" s="105">
        <v>458.1</v>
      </c>
      <c r="D1400" s="180">
        <v>237</v>
      </c>
      <c r="E1400" s="180"/>
      <c r="F1400" s="53" t="s">
        <v>456</v>
      </c>
      <c r="G1400" s="62" t="s">
        <v>35</v>
      </c>
      <c r="H1400" s="181"/>
      <c r="I1400" s="146"/>
      <c r="J1400" s="129"/>
    </row>
    <row r="1401" spans="1:10" ht="15" thickBot="1" x14ac:dyDescent="0.4">
      <c r="A1401" s="328"/>
      <c r="B1401" s="315"/>
      <c r="C1401" s="105"/>
      <c r="D1401" s="105"/>
      <c r="E1401" s="105"/>
      <c r="F1401" s="53"/>
      <c r="G1401" s="61" t="s">
        <v>436</v>
      </c>
      <c r="H1401" s="181"/>
      <c r="I1401" s="146"/>
      <c r="J1401" s="129"/>
    </row>
    <row r="1402" spans="1:10" ht="15" thickBot="1" x14ac:dyDescent="0.4">
      <c r="A1402" s="328"/>
      <c r="B1402" s="315"/>
      <c r="C1402" s="105"/>
      <c r="D1402" s="105"/>
      <c r="E1402" s="105"/>
      <c r="F1402" s="53"/>
      <c r="G1402" s="62" t="s">
        <v>37</v>
      </c>
      <c r="H1402" s="181"/>
      <c r="I1402" s="146"/>
      <c r="J1402" s="129"/>
    </row>
    <row r="1403" spans="1:10" ht="15" thickBot="1" x14ac:dyDescent="0.4">
      <c r="A1403" s="328"/>
      <c r="B1403" s="315"/>
      <c r="C1403" s="105">
        <v>70.3</v>
      </c>
      <c r="D1403" s="105"/>
      <c r="E1403" s="105"/>
      <c r="F1403" s="53"/>
      <c r="G1403" s="61" t="s">
        <v>34</v>
      </c>
      <c r="H1403" s="181"/>
      <c r="I1403" s="146"/>
      <c r="J1403" s="129"/>
    </row>
    <row r="1404" spans="1:10" ht="15" thickBot="1" x14ac:dyDescent="0.4">
      <c r="A1404" s="328"/>
      <c r="B1404" s="315"/>
      <c r="C1404" s="105"/>
      <c r="D1404" s="105"/>
      <c r="E1404" s="105"/>
      <c r="F1404" s="53"/>
      <c r="G1404" s="62" t="s">
        <v>36</v>
      </c>
      <c r="H1404" s="181"/>
      <c r="I1404" s="146"/>
      <c r="J1404" s="129"/>
    </row>
    <row r="1405" spans="1:10" ht="15" thickBot="1" x14ac:dyDescent="0.4">
      <c r="A1405" s="328"/>
      <c r="B1405" s="315"/>
      <c r="C1405" s="105"/>
      <c r="D1405" s="105"/>
      <c r="E1405" s="105"/>
      <c r="F1405" s="53"/>
      <c r="G1405" s="61" t="s">
        <v>437</v>
      </c>
      <c r="H1405" s="181"/>
      <c r="I1405" s="146"/>
    </row>
    <row r="1406" spans="1:10" ht="15" thickBot="1" x14ac:dyDescent="0.4">
      <c r="A1406" s="328"/>
      <c r="B1406" s="315"/>
      <c r="C1406" s="105">
        <v>10</v>
      </c>
      <c r="D1406" s="105"/>
      <c r="E1406" s="105"/>
      <c r="F1406" s="53"/>
      <c r="G1406" s="231" t="s">
        <v>588</v>
      </c>
      <c r="H1406" s="181"/>
      <c r="I1406" s="146"/>
    </row>
    <row r="1407" spans="1:10" ht="15" thickBot="1" x14ac:dyDescent="0.4">
      <c r="A1407" s="329"/>
      <c r="B1407" s="316"/>
      <c r="C1407" s="94">
        <f>SUM(C1398:C1406)</f>
        <v>881.5</v>
      </c>
      <c r="D1407" s="94">
        <f t="shared" ref="D1407" si="281">SUM(D1398:D1405)</f>
        <v>589</v>
      </c>
      <c r="E1407" s="94">
        <f t="shared" ref="E1407" si="282">SUM(E1398:E1405)</f>
        <v>369</v>
      </c>
      <c r="F1407" s="53"/>
      <c r="G1407" s="63" t="s">
        <v>38</v>
      </c>
      <c r="H1407" s="181"/>
      <c r="I1407" s="146"/>
    </row>
    <row r="1408" spans="1:10" ht="15" thickBot="1" x14ac:dyDescent="0.4">
      <c r="A1408" s="330" t="s">
        <v>55</v>
      </c>
      <c r="B1408" s="314" t="s">
        <v>448</v>
      </c>
      <c r="C1408" s="248">
        <v>80.3</v>
      </c>
      <c r="D1408" s="135">
        <v>74</v>
      </c>
      <c r="E1408" s="135">
        <v>78</v>
      </c>
      <c r="F1408" s="136"/>
      <c r="G1408" s="55" t="s">
        <v>33</v>
      </c>
      <c r="H1408" s="137">
        <v>195472991</v>
      </c>
      <c r="I1408" s="182" t="s">
        <v>435</v>
      </c>
    </row>
    <row r="1409" spans="1:9" ht="15" thickBot="1" x14ac:dyDescent="0.4">
      <c r="A1409" s="328"/>
      <c r="B1409" s="315"/>
      <c r="C1409" s="105">
        <v>4.2</v>
      </c>
      <c r="D1409" s="105">
        <v>4.4000000000000004</v>
      </c>
      <c r="E1409" s="105">
        <v>4.5999999999999996</v>
      </c>
      <c r="F1409" s="53"/>
      <c r="G1409" s="61" t="s">
        <v>306</v>
      </c>
      <c r="H1409" s="181"/>
      <c r="I1409" s="146"/>
    </row>
    <row r="1410" spans="1:9" ht="15" thickBot="1" x14ac:dyDescent="0.4">
      <c r="A1410" s="328"/>
      <c r="B1410" s="315"/>
      <c r="C1410" s="105"/>
      <c r="D1410" s="105"/>
      <c r="E1410" s="105"/>
      <c r="F1410" s="53"/>
      <c r="G1410" s="62" t="s">
        <v>35</v>
      </c>
      <c r="H1410" s="181"/>
      <c r="I1410" s="146"/>
    </row>
    <row r="1411" spans="1:9" ht="15" thickBot="1" x14ac:dyDescent="0.4">
      <c r="A1411" s="328"/>
      <c r="B1411" s="315"/>
      <c r="C1411" s="105">
        <v>483</v>
      </c>
      <c r="D1411" s="105">
        <v>485</v>
      </c>
      <c r="E1411" s="105">
        <v>510</v>
      </c>
      <c r="F1411" s="53"/>
      <c r="G1411" s="61" t="s">
        <v>436</v>
      </c>
      <c r="H1411" s="181"/>
      <c r="I1411" s="146"/>
    </row>
    <row r="1412" spans="1:9" ht="15" thickBot="1" x14ac:dyDescent="0.4">
      <c r="A1412" s="328"/>
      <c r="B1412" s="315"/>
      <c r="C1412" s="105"/>
      <c r="D1412" s="105"/>
      <c r="E1412" s="105"/>
      <c r="F1412" s="53"/>
      <c r="G1412" s="62" t="s">
        <v>37</v>
      </c>
      <c r="H1412" s="181"/>
      <c r="I1412" s="146"/>
    </row>
    <row r="1413" spans="1:9" ht="15" thickBot="1" x14ac:dyDescent="0.4">
      <c r="A1413" s="328"/>
      <c r="B1413" s="315"/>
      <c r="C1413" s="105"/>
      <c r="D1413" s="105"/>
      <c r="E1413" s="105"/>
      <c r="F1413" s="53"/>
      <c r="G1413" s="61" t="s">
        <v>34</v>
      </c>
      <c r="H1413" s="181"/>
      <c r="I1413" s="146"/>
    </row>
    <row r="1414" spans="1:9" ht="15" thickBot="1" x14ac:dyDescent="0.4">
      <c r="A1414" s="328"/>
      <c r="B1414" s="315"/>
      <c r="C1414" s="105">
        <v>3.5</v>
      </c>
      <c r="D1414" s="105"/>
      <c r="E1414" s="105"/>
      <c r="F1414" s="53"/>
      <c r="G1414" s="62" t="s">
        <v>36</v>
      </c>
      <c r="H1414" s="181"/>
      <c r="I1414" s="146"/>
    </row>
    <row r="1415" spans="1:9" ht="15" thickBot="1" x14ac:dyDescent="0.4">
      <c r="A1415" s="328"/>
      <c r="B1415" s="315"/>
      <c r="C1415" s="105"/>
      <c r="D1415" s="105"/>
      <c r="E1415" s="105"/>
      <c r="F1415" s="53"/>
      <c r="G1415" s="61" t="s">
        <v>437</v>
      </c>
      <c r="H1415" s="181"/>
      <c r="I1415" s="146"/>
    </row>
    <row r="1416" spans="1:9" ht="13.75" customHeight="1" thickBot="1" x14ac:dyDescent="0.4">
      <c r="A1416" s="329"/>
      <c r="B1416" s="316"/>
      <c r="C1416" s="94">
        <f>SUM(C1408:C1415)</f>
        <v>571</v>
      </c>
      <c r="D1416" s="94">
        <f t="shared" ref="D1416" si="283">SUM(D1408:D1415)</f>
        <v>563.4</v>
      </c>
      <c r="E1416" s="94">
        <f t="shared" ref="E1416" si="284">SUM(E1408:E1415)</f>
        <v>592.6</v>
      </c>
      <c r="F1416" s="53"/>
      <c r="G1416" s="63" t="s">
        <v>38</v>
      </c>
      <c r="H1416" s="181"/>
      <c r="I1416" s="146"/>
    </row>
    <row r="1417" spans="1:9" ht="20.399999999999999" customHeight="1" thickBot="1" x14ac:dyDescent="0.4">
      <c r="A1417" s="27" t="s">
        <v>30</v>
      </c>
      <c r="B1417" s="28" t="s">
        <v>438</v>
      </c>
      <c r="C1417" s="88"/>
      <c r="D1417" s="88"/>
      <c r="E1417" s="88"/>
      <c r="F1417" s="89" t="s">
        <v>205</v>
      </c>
      <c r="G1417" s="87"/>
      <c r="H1417" s="88"/>
      <c r="I1417" s="88"/>
    </row>
    <row r="1418" spans="1:9" ht="31.25" customHeight="1" thickBot="1" x14ac:dyDescent="0.4">
      <c r="A1418" s="31" t="s">
        <v>271</v>
      </c>
      <c r="B1418" s="32" t="s">
        <v>450</v>
      </c>
      <c r="C1418" s="33"/>
      <c r="D1418" s="33"/>
      <c r="E1418" s="33"/>
      <c r="F1418" s="34" t="s">
        <v>449</v>
      </c>
      <c r="G1418" s="54"/>
      <c r="H1418" s="33"/>
      <c r="I1418" s="33"/>
    </row>
    <row r="1419" spans="1:9" ht="15" thickBot="1" x14ac:dyDescent="0.4">
      <c r="A1419" s="304" t="s">
        <v>272</v>
      </c>
      <c r="B1419" s="314" t="s">
        <v>451</v>
      </c>
      <c r="C1419" s="248">
        <v>654.9</v>
      </c>
      <c r="D1419" s="135">
        <v>650</v>
      </c>
      <c r="E1419" s="135">
        <v>683</v>
      </c>
      <c r="F1419" s="136" t="s">
        <v>457</v>
      </c>
      <c r="G1419" s="55" t="s">
        <v>33</v>
      </c>
      <c r="H1419" s="137">
        <v>195473036</v>
      </c>
      <c r="I1419" s="182" t="s">
        <v>435</v>
      </c>
    </row>
    <row r="1420" spans="1:9" ht="15" thickBot="1" x14ac:dyDescent="0.4">
      <c r="A1420" s="301"/>
      <c r="B1420" s="315"/>
      <c r="C1420" s="105">
        <v>36</v>
      </c>
      <c r="D1420" s="105">
        <v>34</v>
      </c>
      <c r="E1420" s="105">
        <v>35</v>
      </c>
      <c r="F1420" s="136" t="s">
        <v>458</v>
      </c>
      <c r="G1420" s="61" t="s">
        <v>306</v>
      </c>
      <c r="H1420" s="181"/>
      <c r="I1420" s="146"/>
    </row>
    <row r="1421" spans="1:9" ht="15" thickBot="1" x14ac:dyDescent="0.4">
      <c r="A1421" s="301"/>
      <c r="B1421" s="315"/>
      <c r="C1421" s="105">
        <v>59.1</v>
      </c>
      <c r="D1421" s="105"/>
      <c r="E1421" s="105"/>
      <c r="F1421" s="136" t="s">
        <v>459</v>
      </c>
      <c r="G1421" s="62" t="s">
        <v>35</v>
      </c>
      <c r="H1421" s="181"/>
      <c r="I1421" s="146"/>
    </row>
    <row r="1422" spans="1:9" ht="15" thickBot="1" x14ac:dyDescent="0.4">
      <c r="A1422" s="301"/>
      <c r="B1422" s="315"/>
      <c r="C1422" s="105"/>
      <c r="D1422" s="105"/>
      <c r="E1422" s="105"/>
      <c r="F1422" s="136" t="s">
        <v>460</v>
      </c>
      <c r="G1422" s="61" t="s">
        <v>436</v>
      </c>
      <c r="H1422" s="181"/>
      <c r="I1422" s="146"/>
    </row>
    <row r="1423" spans="1:9" ht="15" thickBot="1" x14ac:dyDescent="0.4">
      <c r="A1423" s="301"/>
      <c r="B1423" s="315"/>
      <c r="C1423" s="105"/>
      <c r="D1423" s="105"/>
      <c r="E1423" s="105"/>
      <c r="F1423" s="136" t="s">
        <v>461</v>
      </c>
      <c r="G1423" s="62" t="s">
        <v>37</v>
      </c>
      <c r="H1423" s="181"/>
      <c r="I1423" s="146"/>
    </row>
    <row r="1424" spans="1:9" ht="16.75" customHeight="1" thickBot="1" x14ac:dyDescent="0.4">
      <c r="A1424" s="301"/>
      <c r="B1424" s="315"/>
      <c r="C1424" s="243">
        <v>219.2</v>
      </c>
      <c r="D1424" s="105">
        <v>206</v>
      </c>
      <c r="E1424" s="105">
        <v>216</v>
      </c>
      <c r="F1424" s="53"/>
      <c r="G1424" s="61" t="s">
        <v>34</v>
      </c>
      <c r="H1424" s="181"/>
      <c r="I1424" s="146"/>
    </row>
    <row r="1425" spans="1:13" ht="15" thickBot="1" x14ac:dyDescent="0.4">
      <c r="A1425" s="301"/>
      <c r="B1425" s="315"/>
      <c r="C1425" s="105">
        <v>3.1</v>
      </c>
      <c r="D1425" s="105"/>
      <c r="E1425" s="105"/>
      <c r="F1425" s="53"/>
      <c r="G1425" s="62" t="s">
        <v>36</v>
      </c>
      <c r="H1425" s="181"/>
      <c r="I1425" s="146"/>
    </row>
    <row r="1426" spans="1:13" ht="11.4" customHeight="1" thickBot="1" x14ac:dyDescent="0.4">
      <c r="A1426" s="301"/>
      <c r="B1426" s="315"/>
      <c r="C1426" s="105"/>
      <c r="D1426" s="105"/>
      <c r="E1426" s="105"/>
      <c r="F1426" s="53"/>
      <c r="G1426" s="61" t="s">
        <v>437</v>
      </c>
      <c r="H1426" s="181"/>
      <c r="I1426" s="146"/>
    </row>
    <row r="1427" spans="1:13" ht="15" thickBot="1" x14ac:dyDescent="0.4">
      <c r="A1427" s="302"/>
      <c r="B1427" s="316"/>
      <c r="C1427" s="94">
        <f>SUM(C1419:C1426)</f>
        <v>972.30000000000007</v>
      </c>
      <c r="D1427" s="94">
        <f t="shared" ref="D1427" si="285">SUM(D1419:D1426)</f>
        <v>890</v>
      </c>
      <c r="E1427" s="94">
        <f t="shared" ref="E1427" si="286">SUM(E1419:E1426)</f>
        <v>934</v>
      </c>
      <c r="F1427" s="53"/>
      <c r="G1427" s="63" t="s">
        <v>38</v>
      </c>
      <c r="H1427" s="181"/>
      <c r="I1427" s="146"/>
    </row>
    <row r="1428" spans="1:13" ht="14.4" customHeight="1" thickBot="1" x14ac:dyDescent="0.4">
      <c r="A1428" s="100"/>
      <c r="B1428" s="107" t="s">
        <v>105</v>
      </c>
      <c r="C1428" s="108"/>
      <c r="D1428" s="108"/>
      <c r="E1428" s="108"/>
      <c r="F1428" s="108"/>
      <c r="G1428" s="95"/>
      <c r="H1428" s="97"/>
      <c r="I1428" s="97"/>
    </row>
    <row r="1429" spans="1:13" ht="21.65" customHeight="1" thickBot="1" x14ac:dyDescent="0.4">
      <c r="A1429" s="86" t="s">
        <v>106</v>
      </c>
      <c r="B1429" s="87" t="s">
        <v>263</v>
      </c>
      <c r="C1429" s="88"/>
      <c r="D1429" s="88"/>
      <c r="E1429" s="88"/>
      <c r="F1429" s="89" t="s">
        <v>264</v>
      </c>
      <c r="G1429" s="87"/>
      <c r="H1429" s="88"/>
      <c r="I1429" s="88"/>
    </row>
    <row r="1430" spans="1:13" ht="39.5" thickBot="1" x14ac:dyDescent="0.4">
      <c r="A1430" s="31" t="s">
        <v>107</v>
      </c>
      <c r="B1430" s="32" t="s">
        <v>267</v>
      </c>
      <c r="C1430" s="33"/>
      <c r="D1430" s="33"/>
      <c r="E1430" s="33"/>
      <c r="F1430" s="34" t="s">
        <v>266</v>
      </c>
      <c r="G1430" s="54"/>
      <c r="H1430" s="33"/>
      <c r="I1430" s="33"/>
    </row>
    <row r="1431" spans="1:13" ht="13.75" customHeight="1" thickBot="1" x14ac:dyDescent="0.4">
      <c r="A1431" s="304" t="s">
        <v>110</v>
      </c>
      <c r="B1431" s="314" t="s">
        <v>452</v>
      </c>
      <c r="C1431" s="65"/>
      <c r="D1431" s="65"/>
      <c r="E1431" s="65"/>
      <c r="F1431" s="136"/>
      <c r="G1431" s="55" t="s">
        <v>33</v>
      </c>
      <c r="H1431" s="137">
        <v>288724610</v>
      </c>
      <c r="I1431" s="182" t="s">
        <v>435</v>
      </c>
      <c r="J1431" s="129"/>
      <c r="K1431" s="129"/>
      <c r="L1431" s="129"/>
      <c r="M1431" s="129"/>
    </row>
    <row r="1432" spans="1:13" ht="13.25" customHeight="1" thickBot="1" x14ac:dyDescent="0.4">
      <c r="A1432" s="301"/>
      <c r="B1432" s="315"/>
      <c r="C1432" s="96"/>
      <c r="D1432" s="96"/>
      <c r="E1432" s="96"/>
      <c r="F1432" s="53"/>
      <c r="G1432" s="61" t="s">
        <v>306</v>
      </c>
      <c r="H1432" s="181"/>
      <c r="I1432" s="146"/>
      <c r="J1432" s="129"/>
      <c r="K1432" s="129"/>
      <c r="L1432" s="129"/>
      <c r="M1432" s="129"/>
    </row>
    <row r="1433" spans="1:13" ht="15" thickBot="1" x14ac:dyDescent="0.4">
      <c r="A1433" s="301"/>
      <c r="B1433" s="315"/>
      <c r="C1433" s="96"/>
      <c r="D1433" s="96"/>
      <c r="E1433" s="96"/>
      <c r="F1433" s="53"/>
      <c r="G1433" s="62" t="s">
        <v>35</v>
      </c>
      <c r="H1433" s="181"/>
      <c r="I1433" s="146"/>
      <c r="J1433" s="129"/>
      <c r="K1433" s="129"/>
      <c r="L1433" s="129"/>
      <c r="M1433" s="129"/>
    </row>
    <row r="1434" spans="1:13" ht="11.4" customHeight="1" thickBot="1" x14ac:dyDescent="0.4">
      <c r="A1434" s="301"/>
      <c r="B1434" s="315"/>
      <c r="C1434" s="96"/>
      <c r="D1434" s="96"/>
      <c r="E1434" s="96"/>
      <c r="F1434" s="53"/>
      <c r="G1434" s="61" t="s">
        <v>436</v>
      </c>
      <c r="H1434" s="181"/>
      <c r="I1434" s="146"/>
      <c r="J1434" s="129"/>
      <c r="K1434" s="129"/>
      <c r="L1434" s="129"/>
      <c r="M1434" s="129"/>
    </row>
    <row r="1435" spans="1:13" ht="16.25" customHeight="1" thickBot="1" x14ac:dyDescent="0.4">
      <c r="A1435" s="301"/>
      <c r="B1435" s="315"/>
      <c r="C1435" s="96"/>
      <c r="D1435" s="96"/>
      <c r="E1435" s="96"/>
      <c r="F1435" s="53"/>
      <c r="G1435" s="62" t="s">
        <v>37</v>
      </c>
      <c r="H1435" s="181"/>
      <c r="I1435" s="146"/>
      <c r="J1435" s="129"/>
      <c r="K1435" s="129"/>
      <c r="L1435" s="129"/>
      <c r="M1435" s="129"/>
    </row>
    <row r="1436" spans="1:13" ht="15" thickBot="1" x14ac:dyDescent="0.4">
      <c r="A1436" s="301"/>
      <c r="B1436" s="315"/>
      <c r="C1436" s="96">
        <v>32.4</v>
      </c>
      <c r="D1436" s="96"/>
      <c r="E1436" s="96"/>
      <c r="F1436" s="53"/>
      <c r="G1436" s="61" t="s">
        <v>34</v>
      </c>
      <c r="H1436" s="181"/>
      <c r="I1436" s="146"/>
      <c r="J1436" s="129"/>
      <c r="K1436" s="129"/>
      <c r="L1436" s="129"/>
      <c r="M1436" s="129"/>
    </row>
    <row r="1437" spans="1:13" ht="15" thickBot="1" x14ac:dyDescent="0.4">
      <c r="A1437" s="301"/>
      <c r="B1437" s="315"/>
      <c r="C1437" s="96"/>
      <c r="D1437" s="96"/>
      <c r="E1437" s="96"/>
      <c r="F1437" s="53"/>
      <c r="G1437" s="62" t="s">
        <v>36</v>
      </c>
      <c r="H1437" s="181"/>
      <c r="I1437" s="146"/>
      <c r="J1437" s="129"/>
      <c r="K1437" s="129"/>
      <c r="L1437" s="129"/>
      <c r="M1437" s="129"/>
    </row>
    <row r="1438" spans="1:13" ht="15" thickBot="1" x14ac:dyDescent="0.4">
      <c r="A1438" s="301"/>
      <c r="B1438" s="315"/>
      <c r="C1438" s="96"/>
      <c r="D1438" s="96"/>
      <c r="E1438" s="96"/>
      <c r="F1438" s="53"/>
      <c r="G1438" s="61" t="s">
        <v>437</v>
      </c>
      <c r="H1438" s="181"/>
      <c r="I1438" s="146"/>
      <c r="J1438" s="129"/>
      <c r="K1438" s="129"/>
      <c r="L1438" s="129"/>
      <c r="M1438" s="129"/>
    </row>
    <row r="1439" spans="1:13" ht="15" thickBot="1" x14ac:dyDescent="0.4">
      <c r="A1439" s="302"/>
      <c r="B1439" s="316"/>
      <c r="C1439" s="95">
        <f>SUM(C1431:C1438)</f>
        <v>32.4</v>
      </c>
      <c r="D1439" s="95">
        <f t="shared" ref="D1439" si="287">SUM(D1431:D1438)</f>
        <v>0</v>
      </c>
      <c r="E1439" s="95">
        <f t="shared" ref="E1439" si="288">SUM(E1431:E1438)</f>
        <v>0</v>
      </c>
      <c r="F1439" s="53"/>
      <c r="G1439" s="63" t="s">
        <v>38</v>
      </c>
      <c r="H1439" s="181"/>
      <c r="I1439" s="146"/>
      <c r="J1439" s="129"/>
      <c r="K1439" s="129"/>
      <c r="L1439" s="129"/>
      <c r="M1439" s="129"/>
    </row>
    <row r="1440" spans="1:13" ht="15" thickBot="1" x14ac:dyDescent="0.4">
      <c r="A1440" s="304" t="s">
        <v>120</v>
      </c>
      <c r="B1440" s="314" t="s">
        <v>453</v>
      </c>
      <c r="C1440" s="65"/>
      <c r="D1440" s="65"/>
      <c r="E1440" s="65"/>
      <c r="F1440" s="136"/>
      <c r="G1440" s="55" t="s">
        <v>33</v>
      </c>
      <c r="H1440" s="137">
        <v>288724610</v>
      </c>
      <c r="I1440" s="182" t="s">
        <v>435</v>
      </c>
      <c r="J1440" s="245">
        <f t="shared" ref="J1440:J1447" si="289">C1329+C1352+C1361+C1378+C1387+C1398+C1408+C1419+C1431+C1440</f>
        <v>29408.1</v>
      </c>
      <c r="K1440" s="160">
        <f t="shared" ref="K1440:L1440" si="290">D1329+D1352+D1361+D1378+D1387+D1398+D1408+D1419+D1431+D1440</f>
        <v>29965</v>
      </c>
      <c r="L1440" s="160">
        <f t="shared" si="290"/>
        <v>31464</v>
      </c>
      <c r="M1440" s="129"/>
    </row>
    <row r="1441" spans="1:13" ht="15" thickBot="1" x14ac:dyDescent="0.4">
      <c r="A1441" s="301"/>
      <c r="B1441" s="315"/>
      <c r="C1441" s="96"/>
      <c r="D1441" s="96"/>
      <c r="E1441" s="96"/>
      <c r="F1441" s="53"/>
      <c r="G1441" s="61" t="s">
        <v>306</v>
      </c>
      <c r="H1441" s="181"/>
      <c r="I1441" s="146"/>
      <c r="J1441" s="160">
        <f t="shared" si="289"/>
        <v>3080</v>
      </c>
      <c r="K1441" s="160">
        <f t="shared" ref="K1441:L1441" si="291">D1330+D1353+D1362+D1379+D1388+D1399+D1409+D1420+D1432+D1441</f>
        <v>3084.4</v>
      </c>
      <c r="L1441" s="160">
        <f t="shared" si="291"/>
        <v>3239.6</v>
      </c>
      <c r="M1441" s="129"/>
    </row>
    <row r="1442" spans="1:13" ht="15" thickBot="1" x14ac:dyDescent="0.4">
      <c r="A1442" s="301"/>
      <c r="B1442" s="315"/>
      <c r="C1442" s="96"/>
      <c r="D1442" s="96"/>
      <c r="E1442" s="96"/>
      <c r="F1442" s="53"/>
      <c r="G1442" s="62" t="s">
        <v>35</v>
      </c>
      <c r="H1442" s="181"/>
      <c r="I1442" s="146"/>
      <c r="J1442" s="160">
        <f t="shared" si="289"/>
        <v>1677.4</v>
      </c>
      <c r="K1442" s="160">
        <f t="shared" ref="K1442:L1442" si="292">D1331+D1354+D1363+D1380+D1389+D1400+D1410+D1421+D1433+D1442</f>
        <v>237</v>
      </c>
      <c r="L1442" s="160">
        <f t="shared" si="292"/>
        <v>0</v>
      </c>
      <c r="M1442" s="129"/>
    </row>
    <row r="1443" spans="1:13" ht="15" thickBot="1" x14ac:dyDescent="0.4">
      <c r="A1443" s="301"/>
      <c r="B1443" s="315"/>
      <c r="C1443" s="96"/>
      <c r="D1443" s="96"/>
      <c r="E1443" s="96"/>
      <c r="F1443" s="53"/>
      <c r="G1443" s="61" t="s">
        <v>436</v>
      </c>
      <c r="H1443" s="181"/>
      <c r="I1443" s="146"/>
      <c r="J1443" s="160">
        <f t="shared" si="289"/>
        <v>46363</v>
      </c>
      <c r="K1443" s="160">
        <f t="shared" ref="K1443:L1443" si="293">D1332+D1355+D1364+D1381+D1390+D1401+D1411+D1422+D1434+D1443</f>
        <v>45748</v>
      </c>
      <c r="L1443" s="160">
        <f t="shared" si="293"/>
        <v>48037</v>
      </c>
      <c r="M1443" s="129"/>
    </row>
    <row r="1444" spans="1:13" ht="15" thickBot="1" x14ac:dyDescent="0.4">
      <c r="A1444" s="301"/>
      <c r="B1444" s="315"/>
      <c r="C1444" s="96"/>
      <c r="D1444" s="96"/>
      <c r="E1444" s="96"/>
      <c r="F1444" s="53"/>
      <c r="G1444" s="62" t="s">
        <v>37</v>
      </c>
      <c r="H1444" s="181"/>
      <c r="I1444" s="146"/>
      <c r="J1444" s="160">
        <f t="shared" si="289"/>
        <v>0</v>
      </c>
      <c r="K1444" s="160">
        <f t="shared" ref="K1444:L1444" si="294">D1333+D1356+D1365+D1382+D1391+D1402+D1412+D1423+D1435+D1444</f>
        <v>0</v>
      </c>
      <c r="L1444" s="160">
        <f t="shared" si="294"/>
        <v>0</v>
      </c>
      <c r="M1444" s="129"/>
    </row>
    <row r="1445" spans="1:13" ht="15" thickBot="1" x14ac:dyDescent="0.4">
      <c r="A1445" s="301"/>
      <c r="B1445" s="315"/>
      <c r="C1445" s="96"/>
      <c r="D1445" s="96"/>
      <c r="E1445" s="96"/>
      <c r="F1445" s="53"/>
      <c r="G1445" s="61" t="s">
        <v>34</v>
      </c>
      <c r="H1445" s="181"/>
      <c r="I1445" s="146"/>
      <c r="J1445" s="261">
        <f t="shared" si="289"/>
        <v>321.89999999999998</v>
      </c>
      <c r="K1445" s="160">
        <f t="shared" ref="K1445:L1445" si="295">D1334+D1357+D1366+D1383+D1392+D1403+D1413+D1424+D1436+D1445</f>
        <v>206</v>
      </c>
      <c r="L1445" s="160">
        <f t="shared" si="295"/>
        <v>216</v>
      </c>
      <c r="M1445" s="129"/>
    </row>
    <row r="1446" spans="1:13" ht="15" thickBot="1" x14ac:dyDescent="0.4">
      <c r="A1446" s="301"/>
      <c r="B1446" s="315"/>
      <c r="C1446" s="96"/>
      <c r="D1446" s="96"/>
      <c r="E1446" s="96"/>
      <c r="F1446" s="53"/>
      <c r="G1446" s="62" t="s">
        <v>36</v>
      </c>
      <c r="H1446" s="181"/>
      <c r="I1446" s="146"/>
      <c r="J1446" s="160">
        <f t="shared" si="289"/>
        <v>363</v>
      </c>
      <c r="K1446" s="160">
        <f t="shared" ref="K1446:L1446" si="296">D1335+D1358+D1367+D1384+D1393+D1404+D1414+D1425+D1437+D1446</f>
        <v>0</v>
      </c>
      <c r="L1446" s="160">
        <f t="shared" si="296"/>
        <v>0</v>
      </c>
      <c r="M1446" s="129"/>
    </row>
    <row r="1447" spans="1:13" ht="15" thickBot="1" x14ac:dyDescent="0.4">
      <c r="A1447" s="301"/>
      <c r="B1447" s="315"/>
      <c r="C1447" s="96"/>
      <c r="D1447" s="96"/>
      <c r="E1447" s="96"/>
      <c r="F1447" s="53"/>
      <c r="G1447" s="61" t="s">
        <v>437</v>
      </c>
      <c r="H1447" s="181"/>
      <c r="I1447" s="146"/>
      <c r="J1447" s="160">
        <f t="shared" si="289"/>
        <v>2192.6999999999998</v>
      </c>
      <c r="K1447" s="160">
        <f t="shared" ref="K1447:L1447" si="297">D1336+D1359+D1368+D1385+D1394+D1405+D1415+D1426+D1438+D1447</f>
        <v>2302</v>
      </c>
      <c r="L1447" s="160">
        <f t="shared" si="297"/>
        <v>2417</v>
      </c>
      <c r="M1447" s="129"/>
    </row>
    <row r="1448" spans="1:13" ht="15" thickBot="1" x14ac:dyDescent="0.4">
      <c r="A1448" s="301"/>
      <c r="B1448" s="315"/>
      <c r="C1448" s="96"/>
      <c r="D1448" s="96"/>
      <c r="E1448" s="96"/>
      <c r="F1448" s="53"/>
      <c r="G1448" s="231" t="s">
        <v>588</v>
      </c>
      <c r="H1448" s="181"/>
      <c r="I1448" s="146"/>
      <c r="J1448" s="160">
        <f>C1406*1</f>
        <v>10</v>
      </c>
      <c r="K1448" s="160"/>
      <c r="L1448" s="160"/>
      <c r="M1448" s="129"/>
    </row>
    <row r="1449" spans="1:13" ht="15" thickBot="1" x14ac:dyDescent="0.4">
      <c r="A1449" s="302"/>
      <c r="B1449" s="316"/>
      <c r="C1449" s="95">
        <f>SUM(C1440:C1447)</f>
        <v>0</v>
      </c>
      <c r="D1449" s="95">
        <f t="shared" ref="D1449" si="298">SUM(D1440:D1447)</f>
        <v>0</v>
      </c>
      <c r="E1449" s="95">
        <f t="shared" ref="E1449" si="299">SUM(E1440:E1447)</f>
        <v>0</v>
      </c>
      <c r="F1449" s="53"/>
      <c r="G1449" s="63" t="s">
        <v>38</v>
      </c>
      <c r="H1449" s="181"/>
      <c r="I1449" s="146"/>
      <c r="J1449" s="178">
        <f>SUM(J1440:J1448)</f>
        <v>83416.099999999991</v>
      </c>
      <c r="K1449" s="178">
        <f t="shared" ref="K1449:L1449" si="300">SUM(K1440:K1447)</f>
        <v>81542.399999999994</v>
      </c>
      <c r="L1449" s="178">
        <f t="shared" si="300"/>
        <v>85373.6</v>
      </c>
      <c r="M1449" s="129"/>
    </row>
    <row r="1450" spans="1:13" ht="15" thickBot="1" x14ac:dyDescent="0.4">
      <c r="A1450" s="100"/>
      <c r="B1450" s="107" t="s">
        <v>123</v>
      </c>
      <c r="C1450" s="108"/>
      <c r="D1450" s="108"/>
      <c r="E1450" s="108"/>
      <c r="F1450" s="108"/>
      <c r="G1450" s="95"/>
      <c r="H1450" s="97"/>
      <c r="I1450" s="97"/>
      <c r="J1450" s="129"/>
      <c r="K1450" s="129"/>
      <c r="L1450" s="129"/>
    </row>
    <row r="1451" spans="1:13" ht="15" thickBot="1" x14ac:dyDescent="0.4">
      <c r="A1451" s="111"/>
      <c r="B1451" s="112" t="s">
        <v>695</v>
      </c>
      <c r="C1451" s="113">
        <f>C1452-C1335-C1358-C1367-C1384-C1393-C1404-C1414-C1425-C1437-C1446-C1406</f>
        <v>83043.100000000006</v>
      </c>
      <c r="D1451" s="113">
        <f t="shared" ref="D1451:E1451" si="301">D1452-D1335-D1358-D1367-D1384-D1393-D1404-D1414-D1425-D1437-D1446</f>
        <v>81542.399999999994</v>
      </c>
      <c r="E1451" s="113">
        <f t="shared" si="301"/>
        <v>85373.6</v>
      </c>
      <c r="F1451" s="114"/>
      <c r="G1451" s="112"/>
      <c r="H1451" s="115"/>
      <c r="I1451" s="116"/>
      <c r="J1451" s="129"/>
      <c r="K1451" s="129"/>
      <c r="L1451" s="129"/>
    </row>
    <row r="1452" spans="1:13" ht="15" thickBot="1" x14ac:dyDescent="0.4">
      <c r="A1452" s="117"/>
      <c r="B1452" s="118" t="s">
        <v>489</v>
      </c>
      <c r="C1452" s="119">
        <f>C1337+C1360+C1369+C1386+C1395+C1407+C1416+C1427+C1439+C1449</f>
        <v>83416.100000000006</v>
      </c>
      <c r="D1452" s="119">
        <f t="shared" ref="D1452:E1452" si="302">D1337+D1360+D1369+D1386+D1395+D1407+D1416+D1427+D1439+D1449</f>
        <v>81542.399999999994</v>
      </c>
      <c r="E1452" s="119">
        <f t="shared" si="302"/>
        <v>85373.6</v>
      </c>
      <c r="F1452" s="120"/>
      <c r="G1452" s="121"/>
      <c r="H1452" s="122"/>
      <c r="I1452" s="123"/>
      <c r="J1452" s="129"/>
      <c r="K1452" s="129"/>
      <c r="L1452" s="129"/>
    </row>
    <row r="1455" spans="1:13" ht="15" thickBot="1" x14ac:dyDescent="0.4">
      <c r="A1455" s="326" t="s">
        <v>462</v>
      </c>
      <c r="B1455" s="327"/>
      <c r="C1455" s="327"/>
      <c r="D1455" s="327"/>
      <c r="E1455" s="327"/>
      <c r="F1455" s="327"/>
      <c r="G1455" s="327"/>
      <c r="H1455" s="327"/>
      <c r="I1455" s="327"/>
    </row>
    <row r="1456" spans="1:13" ht="54" customHeight="1" thickBot="1" x14ac:dyDescent="0.4">
      <c r="A1456" s="49" t="s">
        <v>5</v>
      </c>
      <c r="B1456" s="50" t="s">
        <v>230</v>
      </c>
      <c r="C1456" s="50" t="s">
        <v>24</v>
      </c>
      <c r="D1456" s="50" t="s">
        <v>25</v>
      </c>
      <c r="E1456" s="50" t="s">
        <v>26</v>
      </c>
      <c r="F1456" s="50" t="s">
        <v>6</v>
      </c>
      <c r="G1456" s="50" t="s">
        <v>32</v>
      </c>
      <c r="H1456" s="50" t="s">
        <v>27</v>
      </c>
      <c r="I1456" s="50" t="s">
        <v>50</v>
      </c>
    </row>
    <row r="1457" spans="1:13" ht="19.25" customHeight="1" thickBot="1" x14ac:dyDescent="0.4">
      <c r="A1457" s="51">
        <v>1</v>
      </c>
      <c r="B1457" s="52">
        <v>2</v>
      </c>
      <c r="C1457" s="52">
        <v>3</v>
      </c>
      <c r="D1457" s="52">
        <v>4</v>
      </c>
      <c r="E1457" s="52">
        <v>5</v>
      </c>
      <c r="F1457" s="52">
        <v>6</v>
      </c>
      <c r="G1457" s="52">
        <v>7</v>
      </c>
      <c r="H1457" s="52">
        <v>8</v>
      </c>
      <c r="I1457" s="52">
        <v>9</v>
      </c>
    </row>
    <row r="1458" spans="1:13" ht="42.65" customHeight="1" thickBot="1" x14ac:dyDescent="0.4">
      <c r="A1458" s="27" t="s">
        <v>30</v>
      </c>
      <c r="B1458" s="28" t="s">
        <v>147</v>
      </c>
      <c r="C1458" s="29"/>
      <c r="D1458" s="29"/>
      <c r="E1458" s="29"/>
      <c r="F1458" s="30" t="s">
        <v>146</v>
      </c>
      <c r="G1458" s="28"/>
      <c r="H1458" s="29"/>
      <c r="I1458" s="29"/>
    </row>
    <row r="1459" spans="1:13" ht="37.75" customHeight="1" thickBot="1" x14ac:dyDescent="0.4">
      <c r="A1459" s="31" t="s">
        <v>29</v>
      </c>
      <c r="B1459" s="32" t="s">
        <v>463</v>
      </c>
      <c r="C1459" s="33"/>
      <c r="D1459" s="33"/>
      <c r="E1459" s="33"/>
      <c r="F1459" s="34"/>
      <c r="G1459" s="32"/>
      <c r="H1459" s="33"/>
      <c r="I1459" s="33"/>
    </row>
    <row r="1460" spans="1:13" ht="15" thickBot="1" x14ac:dyDescent="0.4">
      <c r="A1460" s="301" t="s">
        <v>98</v>
      </c>
      <c r="B1460" s="314" t="s">
        <v>466</v>
      </c>
      <c r="C1460" s="96"/>
      <c r="D1460" s="96"/>
      <c r="E1460" s="96"/>
      <c r="F1460" s="53"/>
      <c r="G1460" s="96" t="s">
        <v>33</v>
      </c>
      <c r="H1460" s="97">
        <v>288724610</v>
      </c>
      <c r="I1460" s="146">
        <v>0</v>
      </c>
    </row>
    <row r="1461" spans="1:13" ht="15" thickBot="1" x14ac:dyDescent="0.4">
      <c r="A1461" s="301"/>
      <c r="B1461" s="315"/>
      <c r="C1461" s="96"/>
      <c r="D1461" s="96"/>
      <c r="E1461" s="96"/>
      <c r="F1461" s="53"/>
      <c r="G1461" s="96" t="s">
        <v>306</v>
      </c>
      <c r="H1461" s="97"/>
      <c r="I1461" s="146"/>
    </row>
    <row r="1462" spans="1:13" ht="15" thickBot="1" x14ac:dyDescent="0.4">
      <c r="A1462" s="301"/>
      <c r="B1462" s="315"/>
      <c r="C1462" s="96"/>
      <c r="D1462" s="96"/>
      <c r="E1462" s="96"/>
      <c r="F1462" s="53"/>
      <c r="G1462" s="96" t="s">
        <v>35</v>
      </c>
      <c r="H1462" s="97"/>
      <c r="I1462" s="146"/>
    </row>
    <row r="1463" spans="1:13" ht="15" thickBot="1" x14ac:dyDescent="0.4">
      <c r="A1463" s="301"/>
      <c r="B1463" s="315"/>
      <c r="C1463" s="96"/>
      <c r="D1463" s="96"/>
      <c r="E1463" s="96"/>
      <c r="F1463" s="53"/>
      <c r="G1463" s="96" t="s">
        <v>34</v>
      </c>
      <c r="H1463" s="97"/>
      <c r="I1463" s="146"/>
    </row>
    <row r="1464" spans="1:13" ht="15" thickBot="1" x14ac:dyDescent="0.4">
      <c r="A1464" s="301"/>
      <c r="B1464" s="315"/>
      <c r="C1464" s="96"/>
      <c r="D1464" s="96"/>
      <c r="E1464" s="96"/>
      <c r="F1464" s="53"/>
      <c r="G1464" s="96" t="s">
        <v>36</v>
      </c>
      <c r="H1464" s="99"/>
      <c r="I1464" s="146"/>
    </row>
    <row r="1465" spans="1:13" ht="15" thickBot="1" x14ac:dyDescent="0.4">
      <c r="A1465" s="302"/>
      <c r="B1465" s="316"/>
      <c r="C1465" s="95">
        <f t="shared" ref="C1465:D1465" si="303">SUM(C1460:C1464)</f>
        <v>0</v>
      </c>
      <c r="D1465" s="95">
        <f t="shared" si="303"/>
        <v>0</v>
      </c>
      <c r="E1465" s="95">
        <f>SUM(E1460:E1464)</f>
        <v>0</v>
      </c>
      <c r="F1465" s="98"/>
      <c r="G1465" s="95" t="s">
        <v>38</v>
      </c>
      <c r="H1465" s="99"/>
      <c r="I1465" s="146"/>
    </row>
    <row r="1466" spans="1:13" ht="15" thickBot="1" x14ac:dyDescent="0.4">
      <c r="A1466" s="301" t="s">
        <v>40</v>
      </c>
      <c r="B1466" s="314" t="s">
        <v>465</v>
      </c>
      <c r="C1466" s="105">
        <v>20.399999999999999</v>
      </c>
      <c r="D1466" s="105">
        <v>26</v>
      </c>
      <c r="E1466" s="105">
        <v>27</v>
      </c>
      <c r="F1466" s="53"/>
      <c r="G1466" s="96" t="s">
        <v>33</v>
      </c>
      <c r="H1466" s="97">
        <v>288724610</v>
      </c>
      <c r="I1466" s="146">
        <v>0</v>
      </c>
    </row>
    <row r="1467" spans="1:13" ht="15" thickBot="1" x14ac:dyDescent="0.4">
      <c r="A1467" s="301"/>
      <c r="B1467" s="315"/>
      <c r="C1467" s="105"/>
      <c r="D1467" s="105"/>
      <c r="E1467" s="105"/>
      <c r="F1467" s="53"/>
      <c r="G1467" s="96" t="s">
        <v>306</v>
      </c>
      <c r="H1467" s="97"/>
      <c r="I1467" s="146"/>
    </row>
    <row r="1468" spans="1:13" ht="15" thickBot="1" x14ac:dyDescent="0.4">
      <c r="A1468" s="301"/>
      <c r="B1468" s="315"/>
      <c r="C1468" s="105">
        <v>12</v>
      </c>
      <c r="D1468" s="105"/>
      <c r="E1468" s="105"/>
      <c r="F1468" s="53"/>
      <c r="G1468" s="96" t="s">
        <v>35</v>
      </c>
      <c r="H1468" s="97"/>
      <c r="I1468" s="146"/>
    </row>
    <row r="1469" spans="1:13" ht="15" thickBot="1" x14ac:dyDescent="0.4">
      <c r="A1469" s="301"/>
      <c r="B1469" s="315"/>
      <c r="C1469" s="105"/>
      <c r="D1469" s="105"/>
      <c r="E1469" s="105"/>
      <c r="F1469" s="53"/>
      <c r="G1469" s="96" t="s">
        <v>34</v>
      </c>
      <c r="H1469" s="97"/>
      <c r="I1469" s="146"/>
    </row>
    <row r="1470" spans="1:13" ht="15" thickBot="1" x14ac:dyDescent="0.4">
      <c r="A1470" s="301"/>
      <c r="B1470" s="315"/>
      <c r="C1470" s="105"/>
      <c r="D1470" s="105"/>
      <c r="E1470" s="105"/>
      <c r="F1470" s="53"/>
      <c r="G1470" s="96" t="s">
        <v>36</v>
      </c>
      <c r="H1470" s="99"/>
      <c r="I1470" s="146"/>
    </row>
    <row r="1471" spans="1:13" ht="15" thickBot="1" x14ac:dyDescent="0.4">
      <c r="A1471" s="302"/>
      <c r="B1471" s="316"/>
      <c r="C1471" s="94">
        <f t="shared" ref="C1471:D1471" si="304">SUM(C1466:C1470)</f>
        <v>32.4</v>
      </c>
      <c r="D1471" s="94">
        <f t="shared" si="304"/>
        <v>26</v>
      </c>
      <c r="E1471" s="94">
        <f>SUM(E1466:E1470)</f>
        <v>27</v>
      </c>
      <c r="F1471" s="98"/>
      <c r="G1471" s="95" t="s">
        <v>38</v>
      </c>
      <c r="H1471" s="99"/>
      <c r="I1471" s="146"/>
    </row>
    <row r="1472" spans="1:13" ht="15" thickBot="1" x14ac:dyDescent="0.4">
      <c r="A1472" s="301" t="s">
        <v>42</v>
      </c>
      <c r="B1472" s="314" t="s">
        <v>464</v>
      </c>
      <c r="C1472" s="105">
        <v>48.6</v>
      </c>
      <c r="D1472" s="105">
        <v>48</v>
      </c>
      <c r="E1472" s="105">
        <v>50</v>
      </c>
      <c r="F1472" s="53"/>
      <c r="G1472" s="96" t="s">
        <v>33</v>
      </c>
      <c r="H1472" s="97">
        <v>288724610</v>
      </c>
      <c r="I1472" s="146">
        <v>0</v>
      </c>
      <c r="J1472" s="129"/>
      <c r="K1472" s="129"/>
      <c r="L1472" s="129"/>
      <c r="M1472" s="129"/>
    </row>
    <row r="1473" spans="1:13" ht="15" thickBot="1" x14ac:dyDescent="0.4">
      <c r="A1473" s="301"/>
      <c r="B1473" s="315"/>
      <c r="C1473" s="105"/>
      <c r="D1473" s="105"/>
      <c r="E1473" s="105"/>
      <c r="F1473" s="53"/>
      <c r="G1473" s="96" t="s">
        <v>306</v>
      </c>
      <c r="H1473" s="97"/>
      <c r="I1473" s="146"/>
      <c r="J1473" s="129"/>
      <c r="K1473" s="129"/>
      <c r="L1473" s="129"/>
      <c r="M1473" s="129"/>
    </row>
    <row r="1474" spans="1:13" ht="24.65" customHeight="1" thickBot="1" x14ac:dyDescent="0.4">
      <c r="A1474" s="301"/>
      <c r="B1474" s="315"/>
      <c r="C1474" s="105"/>
      <c r="D1474" s="105"/>
      <c r="E1474" s="105"/>
      <c r="F1474" s="53"/>
      <c r="G1474" s="96" t="s">
        <v>35</v>
      </c>
      <c r="H1474" s="97"/>
      <c r="I1474" s="146"/>
      <c r="J1474" s="129"/>
      <c r="K1474" s="129"/>
      <c r="L1474" s="129"/>
      <c r="M1474" s="129"/>
    </row>
    <row r="1475" spans="1:13" ht="19.25" customHeight="1" thickBot="1" x14ac:dyDescent="0.4">
      <c r="A1475" s="301"/>
      <c r="B1475" s="315"/>
      <c r="C1475" s="105"/>
      <c r="D1475" s="105"/>
      <c r="E1475" s="105"/>
      <c r="F1475" s="53"/>
      <c r="G1475" s="96" t="s">
        <v>34</v>
      </c>
      <c r="H1475" s="97"/>
      <c r="I1475" s="146"/>
      <c r="J1475" s="129"/>
      <c r="K1475" s="129"/>
      <c r="L1475" s="129"/>
      <c r="M1475" s="129"/>
    </row>
    <row r="1476" spans="1:13" ht="15" thickBot="1" x14ac:dyDescent="0.4">
      <c r="A1476" s="301"/>
      <c r="B1476" s="315"/>
      <c r="C1476" s="105"/>
      <c r="D1476" s="105"/>
      <c r="E1476" s="105"/>
      <c r="F1476" s="53"/>
      <c r="G1476" s="96" t="s">
        <v>36</v>
      </c>
      <c r="H1476" s="99"/>
      <c r="I1476" s="146"/>
      <c r="J1476" s="129"/>
      <c r="K1476" s="129"/>
      <c r="L1476" s="129"/>
      <c r="M1476" s="129"/>
    </row>
    <row r="1477" spans="1:13" ht="27.65" customHeight="1" thickBot="1" x14ac:dyDescent="0.4">
      <c r="A1477" s="302"/>
      <c r="B1477" s="316"/>
      <c r="C1477" s="94">
        <f t="shared" ref="C1477:D1477" si="305">SUM(C1472:C1476)</f>
        <v>48.6</v>
      </c>
      <c r="D1477" s="94">
        <f t="shared" si="305"/>
        <v>48</v>
      </c>
      <c r="E1477" s="94">
        <f>SUM(E1472:E1476)</f>
        <v>50</v>
      </c>
      <c r="F1477" s="98"/>
      <c r="G1477" s="95" t="s">
        <v>38</v>
      </c>
      <c r="H1477" s="99"/>
      <c r="I1477" s="146"/>
      <c r="J1477" s="129"/>
      <c r="K1477" s="129"/>
      <c r="L1477" s="129"/>
      <c r="M1477" s="129"/>
    </row>
    <row r="1478" spans="1:13" ht="33.65" customHeight="1" thickBot="1" x14ac:dyDescent="0.4">
      <c r="A1478" s="86" t="s">
        <v>30</v>
      </c>
      <c r="B1478" s="87" t="s">
        <v>147</v>
      </c>
      <c r="C1478" s="88"/>
      <c r="D1478" s="88"/>
      <c r="E1478" s="88"/>
      <c r="F1478" s="89" t="s">
        <v>146</v>
      </c>
      <c r="G1478" s="87"/>
      <c r="H1478" s="88"/>
      <c r="I1478" s="88"/>
      <c r="J1478" s="129"/>
      <c r="K1478" s="129"/>
      <c r="L1478" s="129"/>
      <c r="M1478" s="129"/>
    </row>
    <row r="1479" spans="1:13" ht="61.25" customHeight="1" thickBot="1" x14ac:dyDescent="0.4">
      <c r="A1479" s="90" t="s">
        <v>51</v>
      </c>
      <c r="B1479" s="91" t="s">
        <v>467</v>
      </c>
      <c r="C1479" s="92"/>
      <c r="D1479" s="92"/>
      <c r="E1479" s="92"/>
      <c r="F1479" s="93"/>
      <c r="G1479" s="91"/>
      <c r="H1479" s="92"/>
      <c r="I1479" s="92"/>
      <c r="J1479" s="129"/>
      <c r="K1479" s="129"/>
      <c r="L1479" s="129"/>
      <c r="M1479" s="129"/>
    </row>
    <row r="1480" spans="1:13" ht="15" thickBot="1" x14ac:dyDescent="0.4">
      <c r="A1480" s="301" t="s">
        <v>54</v>
      </c>
      <c r="B1480" s="314" t="s">
        <v>468</v>
      </c>
      <c r="C1480" s="96">
        <v>85.5</v>
      </c>
      <c r="D1480" s="105">
        <v>88</v>
      </c>
      <c r="E1480" s="105">
        <v>92</v>
      </c>
      <c r="F1480" s="53"/>
      <c r="G1480" s="96" t="s">
        <v>33</v>
      </c>
      <c r="H1480" s="97">
        <v>288724610</v>
      </c>
      <c r="I1480" s="146">
        <v>0</v>
      </c>
      <c r="J1480" s="129"/>
      <c r="K1480" s="129"/>
      <c r="L1480" s="129"/>
      <c r="M1480" s="129"/>
    </row>
    <row r="1481" spans="1:13" ht="15" thickBot="1" x14ac:dyDescent="0.4">
      <c r="A1481" s="301"/>
      <c r="B1481" s="315"/>
      <c r="C1481" s="96"/>
      <c r="D1481" s="105"/>
      <c r="E1481" s="105"/>
      <c r="F1481" s="53"/>
      <c r="G1481" s="96" t="s">
        <v>306</v>
      </c>
      <c r="H1481" s="97"/>
      <c r="I1481" s="146"/>
      <c r="J1481" s="129"/>
      <c r="K1481" s="129"/>
      <c r="L1481" s="129"/>
      <c r="M1481" s="129"/>
    </row>
    <row r="1482" spans="1:13" ht="15" thickBot="1" x14ac:dyDescent="0.4">
      <c r="A1482" s="301"/>
      <c r="B1482" s="315"/>
      <c r="C1482" s="96">
        <v>58.4</v>
      </c>
      <c r="D1482" s="105"/>
      <c r="E1482" s="105"/>
      <c r="F1482" s="53"/>
      <c r="G1482" s="96" t="s">
        <v>35</v>
      </c>
      <c r="H1482" s="97"/>
      <c r="I1482" s="146"/>
      <c r="J1482" s="129"/>
      <c r="K1482" s="129"/>
      <c r="L1482" s="129"/>
      <c r="M1482" s="129"/>
    </row>
    <row r="1483" spans="1:13" ht="15" thickBot="1" x14ac:dyDescent="0.4">
      <c r="A1483" s="301"/>
      <c r="B1483" s="315"/>
      <c r="C1483" s="96"/>
      <c r="D1483" s="105"/>
      <c r="E1483" s="105"/>
      <c r="F1483" s="53"/>
      <c r="G1483" s="96" t="s">
        <v>34</v>
      </c>
      <c r="H1483" s="97"/>
      <c r="I1483" s="146"/>
      <c r="J1483" s="129"/>
      <c r="K1483" s="129"/>
      <c r="L1483" s="129"/>
      <c r="M1483" s="129"/>
    </row>
    <row r="1484" spans="1:13" ht="15" thickBot="1" x14ac:dyDescent="0.4">
      <c r="A1484" s="301"/>
      <c r="B1484" s="315"/>
      <c r="C1484" s="96"/>
      <c r="D1484" s="105"/>
      <c r="E1484" s="105"/>
      <c r="F1484" s="53"/>
      <c r="G1484" s="96" t="s">
        <v>36</v>
      </c>
      <c r="H1484" s="99"/>
      <c r="I1484" s="146"/>
      <c r="J1484" s="129"/>
      <c r="K1484" s="129"/>
      <c r="L1484" s="129"/>
      <c r="M1484" s="129"/>
    </row>
    <row r="1485" spans="1:13" ht="38.4" customHeight="1" thickBot="1" x14ac:dyDescent="0.4">
      <c r="A1485" s="302"/>
      <c r="B1485" s="316"/>
      <c r="C1485" s="95">
        <f t="shared" ref="C1485:D1485" si="306">SUM(C1480:C1484)</f>
        <v>143.9</v>
      </c>
      <c r="D1485" s="94">
        <f t="shared" si="306"/>
        <v>88</v>
      </c>
      <c r="E1485" s="94">
        <f>SUM(E1480:E1484)</f>
        <v>92</v>
      </c>
      <c r="F1485" s="98"/>
      <c r="G1485" s="95" t="s">
        <v>38</v>
      </c>
      <c r="H1485" s="99"/>
      <c r="I1485" s="146"/>
      <c r="J1485" s="129"/>
      <c r="K1485" s="129"/>
      <c r="L1485" s="129"/>
      <c r="M1485" s="129"/>
    </row>
    <row r="1486" spans="1:13" ht="15" thickBot="1" x14ac:dyDescent="0.4">
      <c r="A1486" s="301" t="s">
        <v>55</v>
      </c>
      <c r="B1486" s="314" t="s">
        <v>469</v>
      </c>
      <c r="C1486" s="96"/>
      <c r="D1486" s="96"/>
      <c r="E1486" s="96"/>
      <c r="F1486" s="53"/>
      <c r="G1486" s="96" t="s">
        <v>33</v>
      </c>
      <c r="H1486" s="97">
        <v>288724610</v>
      </c>
      <c r="I1486" s="146">
        <v>0</v>
      </c>
      <c r="J1486" s="129"/>
      <c r="K1486" s="129"/>
      <c r="L1486" s="129"/>
      <c r="M1486" s="129"/>
    </row>
    <row r="1487" spans="1:13" ht="15" thickBot="1" x14ac:dyDescent="0.4">
      <c r="A1487" s="301"/>
      <c r="B1487" s="315"/>
      <c r="C1487" s="96"/>
      <c r="D1487" s="96"/>
      <c r="E1487" s="96"/>
      <c r="F1487" s="53"/>
      <c r="G1487" s="96" t="s">
        <v>306</v>
      </c>
      <c r="H1487" s="97"/>
      <c r="I1487" s="146"/>
      <c r="J1487" s="129"/>
      <c r="K1487" s="129"/>
      <c r="L1487" s="129"/>
      <c r="M1487" s="129"/>
    </row>
    <row r="1488" spans="1:13" ht="15" thickBot="1" x14ac:dyDescent="0.4">
      <c r="A1488" s="301"/>
      <c r="B1488" s="315"/>
      <c r="C1488" s="96"/>
      <c r="D1488" s="96"/>
      <c r="E1488" s="96"/>
      <c r="F1488" s="53"/>
      <c r="G1488" s="96" t="s">
        <v>35</v>
      </c>
      <c r="H1488" s="97"/>
      <c r="I1488" s="146"/>
      <c r="J1488" s="129"/>
      <c r="K1488" s="129"/>
      <c r="L1488" s="129"/>
      <c r="M1488" s="129"/>
    </row>
    <row r="1489" spans="1:13" ht="15" thickBot="1" x14ac:dyDescent="0.4">
      <c r="A1489" s="301"/>
      <c r="B1489" s="315"/>
      <c r="C1489" s="96"/>
      <c r="D1489" s="96"/>
      <c r="E1489" s="96"/>
      <c r="F1489" s="53"/>
      <c r="G1489" s="96" t="s">
        <v>34</v>
      </c>
      <c r="H1489" s="97"/>
      <c r="I1489" s="146"/>
      <c r="J1489" s="129"/>
      <c r="K1489" s="129"/>
      <c r="L1489" s="129"/>
      <c r="M1489" s="129"/>
    </row>
    <row r="1490" spans="1:13" ht="15" thickBot="1" x14ac:dyDescent="0.4">
      <c r="A1490" s="301"/>
      <c r="B1490" s="315"/>
      <c r="C1490" s="96"/>
      <c r="D1490" s="96"/>
      <c r="E1490" s="96"/>
      <c r="F1490" s="53"/>
      <c r="G1490" s="96" t="s">
        <v>36</v>
      </c>
      <c r="H1490" s="99"/>
      <c r="I1490" s="146"/>
      <c r="J1490" s="129"/>
      <c r="K1490" s="129"/>
      <c r="L1490" s="129"/>
      <c r="M1490" s="129"/>
    </row>
    <row r="1491" spans="1:13" ht="15" thickBot="1" x14ac:dyDescent="0.4">
      <c r="A1491" s="302"/>
      <c r="B1491" s="316"/>
      <c r="C1491" s="95">
        <f t="shared" ref="C1491:D1491" si="307">SUM(C1486:C1490)</f>
        <v>0</v>
      </c>
      <c r="D1491" s="95">
        <f t="shared" si="307"/>
        <v>0</v>
      </c>
      <c r="E1491" s="95">
        <f>SUM(E1486:E1490)</f>
        <v>0</v>
      </c>
      <c r="F1491" s="98"/>
      <c r="G1491" s="95" t="s">
        <v>38</v>
      </c>
      <c r="H1491" s="99"/>
      <c r="I1491" s="146"/>
      <c r="J1491" s="129"/>
      <c r="K1491" s="129"/>
      <c r="L1491" s="129"/>
      <c r="M1491" s="129"/>
    </row>
    <row r="1492" spans="1:13" ht="13.25" customHeight="1" thickBot="1" x14ac:dyDescent="0.4">
      <c r="A1492" s="301" t="s">
        <v>56</v>
      </c>
      <c r="B1492" s="314" t="s">
        <v>470</v>
      </c>
      <c r="C1492" s="96"/>
      <c r="D1492" s="96"/>
      <c r="E1492" s="96"/>
      <c r="F1492" s="53"/>
      <c r="G1492" s="96" t="s">
        <v>33</v>
      </c>
      <c r="H1492" s="97">
        <v>288724610</v>
      </c>
      <c r="I1492" s="146">
        <v>0</v>
      </c>
      <c r="J1492" s="160">
        <f t="shared" ref="J1492:L1496" si="308">C1460+C1466+C1472+C1480+C1486+C1492+C1501</f>
        <v>184.5</v>
      </c>
      <c r="K1492" s="160">
        <f t="shared" si="308"/>
        <v>194</v>
      </c>
      <c r="L1492" s="160">
        <f t="shared" si="308"/>
        <v>203</v>
      </c>
      <c r="M1492" s="129"/>
    </row>
    <row r="1493" spans="1:13" ht="13.75" customHeight="1" thickBot="1" x14ac:dyDescent="0.4">
      <c r="A1493" s="301"/>
      <c r="B1493" s="315"/>
      <c r="C1493" s="96"/>
      <c r="D1493" s="96"/>
      <c r="E1493" s="96"/>
      <c r="F1493" s="53"/>
      <c r="G1493" s="96" t="s">
        <v>306</v>
      </c>
      <c r="H1493" s="97"/>
      <c r="I1493" s="146"/>
      <c r="J1493" s="160">
        <f t="shared" si="308"/>
        <v>0</v>
      </c>
      <c r="K1493" s="160">
        <f t="shared" si="308"/>
        <v>0</v>
      </c>
      <c r="L1493" s="160">
        <f t="shared" si="308"/>
        <v>0</v>
      </c>
      <c r="M1493" s="129"/>
    </row>
    <row r="1494" spans="1:13" ht="12.65" customHeight="1" thickBot="1" x14ac:dyDescent="0.4">
      <c r="A1494" s="301"/>
      <c r="B1494" s="315"/>
      <c r="C1494" s="96"/>
      <c r="D1494" s="96"/>
      <c r="E1494" s="96"/>
      <c r="F1494" s="53"/>
      <c r="G1494" s="96" t="s">
        <v>35</v>
      </c>
      <c r="H1494" s="97"/>
      <c r="I1494" s="146"/>
      <c r="J1494" s="160">
        <f t="shared" si="308"/>
        <v>70.400000000000006</v>
      </c>
      <c r="K1494" s="160">
        <f t="shared" si="308"/>
        <v>0</v>
      </c>
      <c r="L1494" s="160">
        <f t="shared" si="308"/>
        <v>0</v>
      </c>
      <c r="M1494" s="129"/>
    </row>
    <row r="1495" spans="1:13" ht="12" customHeight="1" thickBot="1" x14ac:dyDescent="0.4">
      <c r="A1495" s="301"/>
      <c r="B1495" s="315"/>
      <c r="C1495" s="96"/>
      <c r="D1495" s="96"/>
      <c r="E1495" s="96"/>
      <c r="F1495" s="53"/>
      <c r="G1495" s="96" t="s">
        <v>34</v>
      </c>
      <c r="H1495" s="97"/>
      <c r="I1495" s="146"/>
      <c r="J1495" s="160">
        <f t="shared" si="308"/>
        <v>0</v>
      </c>
      <c r="K1495" s="160">
        <f t="shared" si="308"/>
        <v>0</v>
      </c>
      <c r="L1495" s="160">
        <f t="shared" si="308"/>
        <v>0</v>
      </c>
      <c r="M1495" s="129"/>
    </row>
    <row r="1496" spans="1:13" ht="15" thickBot="1" x14ac:dyDescent="0.4">
      <c r="A1496" s="301"/>
      <c r="B1496" s="315"/>
      <c r="C1496" s="96"/>
      <c r="D1496" s="96"/>
      <c r="E1496" s="96"/>
      <c r="F1496" s="53"/>
      <c r="G1496" s="96" t="s">
        <v>36</v>
      </c>
      <c r="H1496" s="99"/>
      <c r="I1496" s="146"/>
      <c r="J1496" s="160">
        <f t="shared" si="308"/>
        <v>0</v>
      </c>
      <c r="K1496" s="160">
        <f t="shared" si="308"/>
        <v>0</v>
      </c>
      <c r="L1496" s="160">
        <f t="shared" si="308"/>
        <v>0</v>
      </c>
      <c r="M1496" s="129"/>
    </row>
    <row r="1497" spans="1:13" ht="15" thickBot="1" x14ac:dyDescent="0.4">
      <c r="A1497" s="301"/>
      <c r="B1497" s="315"/>
      <c r="C1497" s="244">
        <v>23.8</v>
      </c>
      <c r="D1497" s="96"/>
      <c r="E1497" s="96"/>
      <c r="F1497" s="53"/>
      <c r="G1497" s="96" t="s">
        <v>661</v>
      </c>
      <c r="H1497" s="99"/>
      <c r="I1497" s="146"/>
      <c r="J1497" s="245">
        <f>C1497*1</f>
        <v>23.8</v>
      </c>
      <c r="K1497" s="160">
        <f t="shared" ref="K1497:L1497" si="309">D1497*1</f>
        <v>0</v>
      </c>
      <c r="L1497" s="160">
        <f t="shared" si="309"/>
        <v>0</v>
      </c>
      <c r="M1497" s="129"/>
    </row>
    <row r="1498" spans="1:13" ht="15" thickBot="1" x14ac:dyDescent="0.4">
      <c r="A1498" s="302"/>
      <c r="B1498" s="316"/>
      <c r="C1498" s="94">
        <f>SUM(C1492:C1497)</f>
        <v>23.8</v>
      </c>
      <c r="D1498" s="94">
        <f t="shared" ref="D1498:E1498" si="310">SUM(D1492:D1497)</f>
        <v>0</v>
      </c>
      <c r="E1498" s="94">
        <f t="shared" si="310"/>
        <v>0</v>
      </c>
      <c r="F1498" s="98"/>
      <c r="G1498" s="95" t="s">
        <v>38</v>
      </c>
      <c r="H1498" s="99"/>
      <c r="I1498" s="146"/>
      <c r="J1498" s="178">
        <f>SUM(J1492:J1497)</f>
        <v>278.7</v>
      </c>
      <c r="K1498" s="178">
        <f t="shared" ref="K1498:L1498" si="311">SUM(K1492:K1497)</f>
        <v>194</v>
      </c>
      <c r="L1498" s="178">
        <f t="shared" si="311"/>
        <v>203</v>
      </c>
      <c r="M1498" s="129"/>
    </row>
    <row r="1499" spans="1:13" ht="26.5" thickBot="1" x14ac:dyDescent="0.4">
      <c r="A1499" s="27" t="s">
        <v>30</v>
      </c>
      <c r="B1499" s="28" t="s">
        <v>147</v>
      </c>
      <c r="C1499" s="29"/>
      <c r="D1499" s="29"/>
      <c r="E1499" s="29"/>
      <c r="F1499" s="30" t="s">
        <v>146</v>
      </c>
      <c r="G1499" s="28"/>
      <c r="H1499" s="29"/>
      <c r="I1499" s="29"/>
    </row>
    <row r="1500" spans="1:13" ht="91.5" thickBot="1" x14ac:dyDescent="0.4">
      <c r="A1500" s="31" t="s">
        <v>271</v>
      </c>
      <c r="B1500" s="32" t="s">
        <v>471</v>
      </c>
      <c r="C1500" s="33"/>
      <c r="D1500" s="33"/>
      <c r="E1500" s="33"/>
      <c r="F1500" s="34"/>
      <c r="G1500" s="32"/>
      <c r="H1500" s="33"/>
      <c r="I1500" s="33"/>
    </row>
    <row r="1501" spans="1:13" ht="15" thickBot="1" x14ac:dyDescent="0.4">
      <c r="A1501" s="328" t="s">
        <v>272</v>
      </c>
      <c r="B1501" s="323" t="s">
        <v>472</v>
      </c>
      <c r="C1501" s="66">
        <v>30</v>
      </c>
      <c r="D1501" s="66">
        <v>32</v>
      </c>
      <c r="E1501" s="66">
        <v>34</v>
      </c>
      <c r="F1501" s="20"/>
      <c r="G1501" s="18" t="s">
        <v>33</v>
      </c>
      <c r="H1501" s="23">
        <v>288724610</v>
      </c>
      <c r="I1501" s="16">
        <v>0</v>
      </c>
    </row>
    <row r="1502" spans="1:13" ht="17.399999999999999" customHeight="1" thickBot="1" x14ac:dyDescent="0.4">
      <c r="A1502" s="328"/>
      <c r="B1502" s="324"/>
      <c r="C1502" s="66"/>
      <c r="D1502" s="66"/>
      <c r="E1502" s="66"/>
      <c r="F1502" s="20"/>
      <c r="G1502" s="18" t="s">
        <v>306</v>
      </c>
      <c r="H1502" s="23"/>
      <c r="I1502" s="16"/>
    </row>
    <row r="1503" spans="1:13" ht="13.25" customHeight="1" thickBot="1" x14ac:dyDescent="0.4">
      <c r="A1503" s="328"/>
      <c r="B1503" s="324"/>
      <c r="C1503" s="66"/>
      <c r="D1503" s="66"/>
      <c r="E1503" s="66"/>
      <c r="F1503" s="20"/>
      <c r="G1503" s="18" t="s">
        <v>35</v>
      </c>
      <c r="H1503" s="23"/>
      <c r="I1503" s="16"/>
    </row>
    <row r="1504" spans="1:13" ht="18" customHeight="1" thickBot="1" x14ac:dyDescent="0.4">
      <c r="A1504" s="328"/>
      <c r="B1504" s="324"/>
      <c r="C1504" s="66"/>
      <c r="D1504" s="66"/>
      <c r="E1504" s="66"/>
      <c r="F1504" s="20"/>
      <c r="G1504" s="18" t="s">
        <v>34</v>
      </c>
      <c r="H1504" s="23"/>
      <c r="I1504" s="16"/>
    </row>
    <row r="1505" spans="1:13" ht="16.25" customHeight="1" thickBot="1" x14ac:dyDescent="0.4">
      <c r="A1505" s="328"/>
      <c r="B1505" s="324"/>
      <c r="C1505" s="66"/>
      <c r="D1505" s="66"/>
      <c r="E1505" s="66"/>
      <c r="F1505" s="20"/>
      <c r="G1505" s="18" t="s">
        <v>36</v>
      </c>
      <c r="H1505" s="24"/>
      <c r="I1505" s="16"/>
    </row>
    <row r="1506" spans="1:13" ht="15" thickBot="1" x14ac:dyDescent="0.4">
      <c r="A1506" s="329"/>
      <c r="B1506" s="325"/>
      <c r="C1506" s="67">
        <f t="shared" ref="C1506:D1506" si="312">SUM(C1501:C1505)</f>
        <v>30</v>
      </c>
      <c r="D1506" s="67">
        <f t="shared" si="312"/>
        <v>32</v>
      </c>
      <c r="E1506" s="67">
        <f>SUM(E1501:E1505)</f>
        <v>34</v>
      </c>
      <c r="F1506" s="19"/>
      <c r="G1506" s="10" t="s">
        <v>38</v>
      </c>
      <c r="H1506" s="24"/>
      <c r="I1506" s="16"/>
    </row>
    <row r="1507" spans="1:13" ht="15" thickBot="1" x14ac:dyDescent="0.4">
      <c r="A1507" s="17"/>
      <c r="B1507" s="21" t="s">
        <v>105</v>
      </c>
      <c r="C1507" s="9"/>
      <c r="D1507" s="9"/>
      <c r="E1507" s="9"/>
      <c r="F1507" s="9"/>
      <c r="G1507" s="10"/>
      <c r="H1507" s="23"/>
      <c r="I1507" s="23"/>
    </row>
    <row r="1508" spans="1:13" ht="15" thickBot="1" x14ac:dyDescent="0.4">
      <c r="A1508" s="35"/>
      <c r="B1508" s="36" t="s">
        <v>84</v>
      </c>
      <c r="C1508" s="69">
        <f>C1509-C1505-C1496-C1490-C1484-C1476-C1470-C1464</f>
        <v>278.70000000000005</v>
      </c>
      <c r="D1508" s="69">
        <f t="shared" ref="D1508:E1508" si="313">D1509-D1505-D1496-D1490-D1484-D1476-D1470-D1464</f>
        <v>194</v>
      </c>
      <c r="E1508" s="69">
        <f t="shared" si="313"/>
        <v>203</v>
      </c>
      <c r="F1508" s="37"/>
      <c r="G1508" s="36"/>
      <c r="H1508" s="38"/>
      <c r="I1508" s="39"/>
    </row>
    <row r="1509" spans="1:13" ht="15" thickBot="1" x14ac:dyDescent="0.4">
      <c r="A1509" s="40"/>
      <c r="B1509" s="41" t="s">
        <v>487</v>
      </c>
      <c r="C1509" s="68">
        <f>C1465+C1471+C1477+C1485+C1491+C1498+C1506</f>
        <v>278.70000000000005</v>
      </c>
      <c r="D1509" s="68">
        <f t="shared" ref="D1509:E1509" si="314">D1465+D1471+D1477+D1485+D1491+D1498+D1506</f>
        <v>194</v>
      </c>
      <c r="E1509" s="68">
        <f t="shared" si="314"/>
        <v>203</v>
      </c>
      <c r="F1509" s="42"/>
      <c r="G1509" s="43"/>
      <c r="H1509" s="44"/>
      <c r="I1509" s="45"/>
    </row>
    <row r="1512" spans="1:13" ht="15" customHeight="1" thickBot="1" x14ac:dyDescent="0.4">
      <c r="A1512" s="326" t="s">
        <v>473</v>
      </c>
      <c r="B1512" s="327"/>
      <c r="C1512" s="327"/>
      <c r="D1512" s="327"/>
      <c r="E1512" s="327"/>
      <c r="F1512" s="327"/>
      <c r="G1512" s="327"/>
      <c r="H1512" s="327"/>
      <c r="I1512" s="327"/>
    </row>
    <row r="1513" spans="1:13" ht="58" thickBot="1" x14ac:dyDescent="0.4">
      <c r="A1513" s="49" t="s">
        <v>5</v>
      </c>
      <c r="B1513" s="50" t="s">
        <v>230</v>
      </c>
      <c r="C1513" s="50" t="s">
        <v>24</v>
      </c>
      <c r="D1513" s="50" t="s">
        <v>25</v>
      </c>
      <c r="E1513" s="50" t="s">
        <v>26</v>
      </c>
      <c r="F1513" s="50" t="s">
        <v>6</v>
      </c>
      <c r="G1513" s="50" t="s">
        <v>32</v>
      </c>
      <c r="H1513" s="50" t="s">
        <v>27</v>
      </c>
      <c r="I1513" s="50" t="s">
        <v>50</v>
      </c>
      <c r="J1513" s="129"/>
      <c r="K1513" s="129"/>
      <c r="L1513" s="129"/>
    </row>
    <row r="1514" spans="1:13" ht="15" thickBot="1" x14ac:dyDescent="0.4">
      <c r="A1514" s="51">
        <v>1</v>
      </c>
      <c r="B1514" s="52">
        <v>2</v>
      </c>
      <c r="C1514" s="52">
        <v>3</v>
      </c>
      <c r="D1514" s="52">
        <v>4</v>
      </c>
      <c r="E1514" s="52">
        <v>5</v>
      </c>
      <c r="F1514" s="52">
        <v>6</v>
      </c>
      <c r="G1514" s="52">
        <v>7</v>
      </c>
      <c r="H1514" s="52">
        <v>8</v>
      </c>
      <c r="I1514" s="52">
        <v>9</v>
      </c>
      <c r="J1514" s="129"/>
      <c r="K1514" s="129"/>
      <c r="L1514" s="129"/>
    </row>
    <row r="1515" spans="1:13" ht="45.65" customHeight="1" thickBot="1" x14ac:dyDescent="0.4">
      <c r="A1515" s="86" t="s">
        <v>30</v>
      </c>
      <c r="B1515" s="87" t="s">
        <v>474</v>
      </c>
      <c r="C1515" s="88"/>
      <c r="D1515" s="88"/>
      <c r="E1515" s="88"/>
      <c r="F1515" s="89" t="s">
        <v>127</v>
      </c>
      <c r="G1515" s="87"/>
      <c r="H1515" s="88"/>
      <c r="I1515" s="88"/>
      <c r="J1515" s="129"/>
      <c r="K1515" s="129"/>
      <c r="L1515" s="129"/>
    </row>
    <row r="1516" spans="1:13" ht="42" customHeight="1" thickBot="1" x14ac:dyDescent="0.4">
      <c r="A1516" s="90" t="s">
        <v>29</v>
      </c>
      <c r="B1516" s="91" t="s">
        <v>130</v>
      </c>
      <c r="C1516" s="92"/>
      <c r="D1516" s="92"/>
      <c r="E1516" s="92"/>
      <c r="F1516" s="93" t="s">
        <v>129</v>
      </c>
      <c r="G1516" s="91"/>
      <c r="H1516" s="92"/>
      <c r="I1516" s="92"/>
      <c r="J1516" s="129"/>
      <c r="K1516" s="129"/>
      <c r="L1516" s="129"/>
    </row>
    <row r="1517" spans="1:13" ht="15" customHeight="1" thickBot="1" x14ac:dyDescent="0.4">
      <c r="A1517" s="301" t="s">
        <v>98</v>
      </c>
      <c r="B1517" s="314" t="s">
        <v>476</v>
      </c>
      <c r="C1517" s="223"/>
      <c r="D1517" s="105"/>
      <c r="E1517" s="105"/>
      <c r="F1517" s="53"/>
      <c r="G1517" s="165" t="s">
        <v>33</v>
      </c>
      <c r="H1517" s="97">
        <v>288724610</v>
      </c>
      <c r="I1517" s="146" t="s">
        <v>477</v>
      </c>
      <c r="J1517" s="261">
        <f>SUM(C1527,C1536,C1545,C1554,C1563,C1572,C1590,C1599,C1611)</f>
        <v>15821.5</v>
      </c>
      <c r="K1517" s="160">
        <v>16548.599999999999</v>
      </c>
      <c r="L1517" s="160">
        <v>17375.2</v>
      </c>
      <c r="M1517" s="129"/>
    </row>
    <row r="1518" spans="1:13" ht="15" thickBot="1" x14ac:dyDescent="0.4">
      <c r="A1518" s="301"/>
      <c r="B1518" s="315"/>
      <c r="C1518" s="262">
        <v>2431.1</v>
      </c>
      <c r="D1518" s="105">
        <v>2413.8000000000002</v>
      </c>
      <c r="E1518" s="105">
        <v>2534.5</v>
      </c>
      <c r="F1518" s="53"/>
      <c r="G1518" s="165" t="s">
        <v>37</v>
      </c>
      <c r="H1518" s="97"/>
      <c r="I1518" s="146"/>
      <c r="J1518" s="261">
        <f>SUM(C1518,C1537,C1546,C1564,C1573,C1600,C1612)</f>
        <v>8988.4</v>
      </c>
      <c r="K1518" s="160">
        <v>7902.7999999999993</v>
      </c>
      <c r="L1518" s="160">
        <v>8296.9</v>
      </c>
      <c r="M1518" s="129"/>
    </row>
    <row r="1519" spans="1:13" ht="15" thickBot="1" x14ac:dyDescent="0.4">
      <c r="A1519" s="301"/>
      <c r="B1519" s="315"/>
      <c r="C1519" s="263">
        <v>28697.599999999999</v>
      </c>
      <c r="D1519" s="105">
        <v>28332</v>
      </c>
      <c r="E1519" s="105">
        <v>29748</v>
      </c>
      <c r="F1519" s="53"/>
      <c r="G1519" s="165" t="s">
        <v>588</v>
      </c>
      <c r="H1519" s="97"/>
      <c r="I1519" s="146"/>
      <c r="J1519" s="261">
        <f>SUM(C1519)</f>
        <v>28697.599999999999</v>
      </c>
      <c r="K1519" s="129">
        <v>28332</v>
      </c>
      <c r="L1519" s="129">
        <v>29748</v>
      </c>
      <c r="M1519" s="129"/>
    </row>
    <row r="1520" spans="1:13" ht="15" thickBot="1" x14ac:dyDescent="0.4">
      <c r="A1520" s="301"/>
      <c r="B1520" s="315"/>
      <c r="C1520" s="223"/>
      <c r="D1520" s="105"/>
      <c r="E1520" s="105"/>
      <c r="F1520" s="53"/>
      <c r="G1520" s="165" t="s">
        <v>437</v>
      </c>
      <c r="H1520" s="97"/>
      <c r="I1520" s="146"/>
      <c r="J1520" s="160">
        <f>SUM(C1538)</f>
        <v>89.5</v>
      </c>
      <c r="K1520" s="160">
        <v>94</v>
      </c>
      <c r="L1520" s="160">
        <v>98.6</v>
      </c>
      <c r="M1520" s="129"/>
    </row>
    <row r="1521" spans="1:13" ht="15" thickBot="1" x14ac:dyDescent="0.4">
      <c r="A1521" s="301"/>
      <c r="B1521" s="315"/>
      <c r="C1521" s="223"/>
      <c r="D1521" s="105"/>
      <c r="E1521" s="105"/>
      <c r="F1521" s="53"/>
      <c r="G1521" s="166" t="s">
        <v>306</v>
      </c>
      <c r="H1521" s="97"/>
      <c r="I1521" s="146"/>
      <c r="J1521" s="160">
        <f>SUM(C1539,C1548,C1566)</f>
        <v>262</v>
      </c>
      <c r="K1521" s="160">
        <v>280.60000000000002</v>
      </c>
      <c r="L1521" s="160">
        <v>294.60000000000002</v>
      </c>
      <c r="M1521" s="129"/>
    </row>
    <row r="1522" spans="1:13" ht="15" thickBot="1" x14ac:dyDescent="0.4">
      <c r="A1522" s="301"/>
      <c r="B1522" s="315"/>
      <c r="C1522" s="223"/>
      <c r="D1522" s="105"/>
      <c r="E1522" s="105"/>
      <c r="F1522" s="53"/>
      <c r="G1522" s="165" t="s">
        <v>436</v>
      </c>
      <c r="H1522" s="99"/>
      <c r="I1522" s="146"/>
      <c r="J1522" s="160">
        <f>SUM(C1540)</f>
        <v>264.10000000000002</v>
      </c>
      <c r="K1522" s="160">
        <v>250</v>
      </c>
      <c r="L1522" s="160">
        <v>260</v>
      </c>
      <c r="M1522" s="129"/>
    </row>
    <row r="1523" spans="1:13" ht="15" thickBot="1" x14ac:dyDescent="0.4">
      <c r="A1523" s="301"/>
      <c r="B1523" s="315"/>
      <c r="C1523" s="223">
        <v>144.4</v>
      </c>
      <c r="D1523" s="105">
        <v>80</v>
      </c>
      <c r="E1523" s="105">
        <v>84</v>
      </c>
      <c r="F1523" s="53"/>
      <c r="G1523" s="165" t="s">
        <v>35</v>
      </c>
      <c r="H1523" s="99"/>
      <c r="I1523" s="146"/>
      <c r="J1523" s="261">
        <f>SUM(C1523,C1532,C1541,C1550,C1559,C1568,C1577,C1586,C1595,C1604)</f>
        <v>1768.3999999999999</v>
      </c>
      <c r="K1523" s="160">
        <v>848.5</v>
      </c>
      <c r="L1523" s="160">
        <v>891</v>
      </c>
      <c r="M1523" s="129"/>
    </row>
    <row r="1524" spans="1:13" ht="15" thickBot="1" x14ac:dyDescent="0.4">
      <c r="A1524" s="301"/>
      <c r="B1524" s="315"/>
      <c r="C1524" s="223"/>
      <c r="D1524" s="105"/>
      <c r="E1524" s="105"/>
      <c r="F1524" s="53"/>
      <c r="G1524" s="165" t="s">
        <v>36</v>
      </c>
      <c r="H1524" s="99"/>
      <c r="I1524" s="146"/>
      <c r="J1524" s="160">
        <f>SUM(C1542,C1551,C1569)</f>
        <v>48.900000000000006</v>
      </c>
      <c r="K1524" s="160">
        <v>51.4</v>
      </c>
      <c r="L1524" s="160">
        <v>54</v>
      </c>
      <c r="M1524" s="129"/>
    </row>
    <row r="1525" spans="1:13" ht="15" thickBot="1" x14ac:dyDescent="0.4">
      <c r="A1525" s="301"/>
      <c r="B1525" s="315"/>
      <c r="C1525" s="223"/>
      <c r="D1525" s="105"/>
      <c r="E1525" s="105"/>
      <c r="F1525" s="53"/>
      <c r="G1525" s="167" t="s">
        <v>34</v>
      </c>
      <c r="H1525" s="99"/>
      <c r="I1525" s="146"/>
      <c r="J1525" s="160">
        <v>60.3</v>
      </c>
      <c r="K1525" s="160">
        <v>0</v>
      </c>
      <c r="L1525" s="160">
        <v>0</v>
      </c>
      <c r="M1525" s="129"/>
    </row>
    <row r="1526" spans="1:13" ht="23.4" customHeight="1" thickBot="1" x14ac:dyDescent="0.4">
      <c r="A1526" s="302"/>
      <c r="B1526" s="316"/>
      <c r="C1526" s="264">
        <f>SUM(C1517:C1525)</f>
        <v>31273.1</v>
      </c>
      <c r="D1526" s="94">
        <v>30825.8</v>
      </c>
      <c r="E1526" s="94">
        <v>32366.5</v>
      </c>
      <c r="F1526" s="98"/>
      <c r="G1526" s="95" t="s">
        <v>38</v>
      </c>
      <c r="H1526" s="99"/>
      <c r="I1526" s="146"/>
      <c r="J1526" s="265">
        <f>SUM(J1517:J1525)</f>
        <v>56000.700000000004</v>
      </c>
      <c r="K1526" s="178">
        <v>54307.899999999994</v>
      </c>
      <c r="L1526" s="178">
        <v>57018.299999999996</v>
      </c>
      <c r="M1526" s="129"/>
    </row>
    <row r="1527" spans="1:13" ht="15" customHeight="1" thickBot="1" x14ac:dyDescent="0.4">
      <c r="A1527" s="301" t="s">
        <v>40</v>
      </c>
      <c r="B1527" s="314" t="s">
        <v>478</v>
      </c>
      <c r="C1527" s="243">
        <v>8371.7000000000007</v>
      </c>
      <c r="D1527" s="105">
        <v>8853.2999999999993</v>
      </c>
      <c r="E1527" s="105">
        <v>9295.9</v>
      </c>
      <c r="F1527" s="53"/>
      <c r="G1527" s="165" t="s">
        <v>33</v>
      </c>
      <c r="H1527" s="97">
        <v>288724610</v>
      </c>
      <c r="I1527" s="146" t="s">
        <v>477</v>
      </c>
      <c r="J1527" s="129"/>
      <c r="K1527" s="129"/>
      <c r="L1527" s="129"/>
      <c r="M1527" s="129"/>
    </row>
    <row r="1528" spans="1:13" ht="15" thickBot="1" x14ac:dyDescent="0.4">
      <c r="A1528" s="301"/>
      <c r="B1528" s="315"/>
      <c r="C1528" s="105"/>
      <c r="D1528" s="105"/>
      <c r="E1528" s="105"/>
      <c r="F1528" s="53"/>
      <c r="G1528" s="165" t="s">
        <v>37</v>
      </c>
      <c r="H1528" s="97"/>
      <c r="I1528" s="146"/>
      <c r="J1528" s="129"/>
      <c r="K1528" s="129"/>
      <c r="L1528" s="129"/>
      <c r="M1528" s="129"/>
    </row>
    <row r="1529" spans="1:13" ht="15" thickBot="1" x14ac:dyDescent="0.4">
      <c r="A1529" s="301"/>
      <c r="B1529" s="315"/>
      <c r="C1529" s="105"/>
      <c r="D1529" s="105"/>
      <c r="E1529" s="105"/>
      <c r="F1529" s="53"/>
      <c r="G1529" s="165" t="s">
        <v>437</v>
      </c>
      <c r="H1529" s="97"/>
      <c r="I1529" s="146"/>
      <c r="J1529" s="129"/>
      <c r="K1529" s="129"/>
      <c r="L1529" s="129"/>
      <c r="M1529" s="129"/>
    </row>
    <row r="1530" spans="1:13" ht="15" thickBot="1" x14ac:dyDescent="0.4">
      <c r="A1530" s="301"/>
      <c r="B1530" s="315"/>
      <c r="C1530" s="105"/>
      <c r="D1530" s="105"/>
      <c r="E1530" s="105"/>
      <c r="F1530" s="53"/>
      <c r="G1530" s="166" t="s">
        <v>306</v>
      </c>
      <c r="H1530" s="97"/>
      <c r="I1530" s="146"/>
      <c r="J1530" s="129"/>
      <c r="K1530" s="129"/>
      <c r="L1530" s="129"/>
      <c r="M1530" s="129"/>
    </row>
    <row r="1531" spans="1:13" ht="15" thickBot="1" x14ac:dyDescent="0.4">
      <c r="A1531" s="301"/>
      <c r="B1531" s="315"/>
      <c r="C1531" s="105"/>
      <c r="D1531" s="105"/>
      <c r="E1531" s="105"/>
      <c r="F1531" s="53"/>
      <c r="G1531" s="165" t="s">
        <v>436</v>
      </c>
      <c r="H1531" s="99"/>
      <c r="I1531" s="146"/>
      <c r="J1531" s="129"/>
      <c r="K1531" s="129"/>
      <c r="L1531" s="129"/>
      <c r="M1531" s="129"/>
    </row>
    <row r="1532" spans="1:13" ht="15" thickBot="1" x14ac:dyDescent="0.4">
      <c r="A1532" s="301"/>
      <c r="B1532" s="315"/>
      <c r="C1532" s="243">
        <v>142.5</v>
      </c>
      <c r="D1532" s="105"/>
      <c r="E1532" s="105"/>
      <c r="F1532" s="53"/>
      <c r="G1532" s="165" t="s">
        <v>35</v>
      </c>
      <c r="H1532" s="99"/>
      <c r="I1532" s="146"/>
      <c r="J1532" s="129"/>
      <c r="K1532" s="129"/>
      <c r="L1532" s="129"/>
      <c r="M1532" s="129"/>
    </row>
    <row r="1533" spans="1:13" ht="15" thickBot="1" x14ac:dyDescent="0.4">
      <c r="A1533" s="301"/>
      <c r="B1533" s="315"/>
      <c r="C1533" s="105"/>
      <c r="D1533" s="105"/>
      <c r="E1533" s="105"/>
      <c r="F1533" s="53"/>
      <c r="G1533" s="165" t="s">
        <v>36</v>
      </c>
      <c r="H1533" s="99"/>
      <c r="I1533" s="146"/>
      <c r="J1533" s="129"/>
      <c r="K1533" s="129"/>
      <c r="L1533" s="129"/>
      <c r="M1533" s="129"/>
    </row>
    <row r="1534" spans="1:13" ht="15" thickBot="1" x14ac:dyDescent="0.4">
      <c r="A1534" s="301"/>
      <c r="B1534" s="315"/>
      <c r="C1534" s="105"/>
      <c r="D1534" s="105"/>
      <c r="E1534" s="105"/>
      <c r="F1534" s="53"/>
      <c r="G1534" s="167" t="s">
        <v>34</v>
      </c>
      <c r="H1534" s="99"/>
      <c r="I1534" s="146"/>
      <c r="J1534" s="129"/>
      <c r="K1534" s="129"/>
      <c r="L1534" s="129"/>
      <c r="M1534" s="129"/>
    </row>
    <row r="1535" spans="1:13" ht="37.25" customHeight="1" thickBot="1" x14ac:dyDescent="0.4">
      <c r="A1535" s="302"/>
      <c r="B1535" s="316"/>
      <c r="C1535" s="239">
        <f>SUM(C1527:C1534)</f>
        <v>8514.2000000000007</v>
      </c>
      <c r="D1535" s="94">
        <v>8853.2999999999993</v>
      </c>
      <c r="E1535" s="94">
        <v>9295.9</v>
      </c>
      <c r="F1535" s="98"/>
      <c r="G1535" s="95" t="s">
        <v>38</v>
      </c>
      <c r="H1535" s="99"/>
      <c r="I1535" s="146"/>
      <c r="J1535" s="129"/>
      <c r="K1535" s="129"/>
      <c r="L1535" s="129"/>
    </row>
    <row r="1536" spans="1:13" ht="15" customHeight="1" thickBot="1" x14ac:dyDescent="0.4">
      <c r="A1536" s="301" t="s">
        <v>42</v>
      </c>
      <c r="B1536" s="314" t="s">
        <v>632</v>
      </c>
      <c r="C1536" s="243">
        <v>126.7</v>
      </c>
      <c r="D1536" s="105">
        <v>132.4</v>
      </c>
      <c r="E1536" s="105">
        <v>139</v>
      </c>
      <c r="F1536" s="53"/>
      <c r="G1536" s="165" t="s">
        <v>33</v>
      </c>
      <c r="H1536" s="97">
        <v>148209637</v>
      </c>
      <c r="I1536" s="146" t="s">
        <v>479</v>
      </c>
      <c r="J1536" s="129"/>
    </row>
    <row r="1537" spans="1:10" ht="15" thickBot="1" x14ac:dyDescent="0.4">
      <c r="A1537" s="301"/>
      <c r="B1537" s="315"/>
      <c r="C1537" s="243">
        <v>423</v>
      </c>
      <c r="D1537" s="105">
        <v>390</v>
      </c>
      <c r="E1537" s="105">
        <v>409</v>
      </c>
      <c r="F1537" s="53"/>
      <c r="G1537" s="165" t="s">
        <v>37</v>
      </c>
      <c r="H1537" s="97"/>
      <c r="I1537" s="146"/>
      <c r="J1537" s="129"/>
    </row>
    <row r="1538" spans="1:10" ht="15" thickBot="1" x14ac:dyDescent="0.4">
      <c r="A1538" s="301"/>
      <c r="B1538" s="315"/>
      <c r="C1538" s="105">
        <v>89.5</v>
      </c>
      <c r="D1538" s="105">
        <v>94</v>
      </c>
      <c r="E1538" s="105">
        <v>98.6</v>
      </c>
      <c r="F1538" s="53"/>
      <c r="G1538" s="165" t="s">
        <v>437</v>
      </c>
      <c r="H1538" s="97"/>
      <c r="I1538" s="146"/>
      <c r="J1538" s="129"/>
    </row>
    <row r="1539" spans="1:10" ht="18.649999999999999" customHeight="1" thickBot="1" x14ac:dyDescent="0.4">
      <c r="A1539" s="301"/>
      <c r="B1539" s="315"/>
      <c r="C1539" s="105">
        <v>53.5</v>
      </c>
      <c r="D1539" s="105">
        <v>49</v>
      </c>
      <c r="E1539" s="105">
        <v>51.6</v>
      </c>
      <c r="F1539" s="53"/>
      <c r="G1539" s="166" t="s">
        <v>306</v>
      </c>
      <c r="H1539" s="97"/>
      <c r="I1539" s="146"/>
      <c r="J1539" s="129"/>
    </row>
    <row r="1540" spans="1:10" ht="19.75" customHeight="1" thickBot="1" x14ac:dyDescent="0.4">
      <c r="A1540" s="301"/>
      <c r="B1540" s="315"/>
      <c r="C1540" s="105">
        <v>264.10000000000002</v>
      </c>
      <c r="D1540" s="105">
        <v>250</v>
      </c>
      <c r="E1540" s="105">
        <v>260</v>
      </c>
      <c r="F1540" s="53"/>
      <c r="G1540" s="165" t="s">
        <v>436</v>
      </c>
      <c r="H1540" s="99"/>
      <c r="I1540" s="146"/>
      <c r="J1540" s="129"/>
    </row>
    <row r="1541" spans="1:10" ht="20.399999999999999" customHeight="1" thickBot="1" x14ac:dyDescent="0.4">
      <c r="A1541" s="301"/>
      <c r="B1541" s="315"/>
      <c r="C1541" s="105">
        <v>21.9</v>
      </c>
      <c r="D1541" s="105"/>
      <c r="E1541" s="105"/>
      <c r="F1541" s="53"/>
      <c r="G1541" s="165" t="s">
        <v>35</v>
      </c>
      <c r="H1541" s="99"/>
      <c r="I1541" s="146"/>
      <c r="J1541" s="129"/>
    </row>
    <row r="1542" spans="1:10" ht="17.399999999999999" customHeight="1" thickBot="1" x14ac:dyDescent="0.4">
      <c r="A1542" s="301"/>
      <c r="B1542" s="315"/>
      <c r="C1542" s="105">
        <v>9.5</v>
      </c>
      <c r="D1542" s="105">
        <v>10</v>
      </c>
      <c r="E1542" s="105">
        <v>10.5</v>
      </c>
      <c r="F1542" s="53"/>
      <c r="G1542" s="165" t="s">
        <v>36</v>
      </c>
      <c r="H1542" s="99"/>
      <c r="I1542" s="146"/>
      <c r="J1542" s="129"/>
    </row>
    <row r="1543" spans="1:10" ht="15" thickBot="1" x14ac:dyDescent="0.4">
      <c r="A1543" s="301"/>
      <c r="B1543" s="315"/>
      <c r="C1543" s="105"/>
      <c r="D1543" s="105"/>
      <c r="E1543" s="105"/>
      <c r="F1543" s="53"/>
      <c r="G1543" s="167" t="s">
        <v>34</v>
      </c>
      <c r="H1543" s="99"/>
      <c r="I1543" s="146"/>
      <c r="J1543" s="129"/>
    </row>
    <row r="1544" spans="1:10" ht="24" customHeight="1" thickBot="1" x14ac:dyDescent="0.4">
      <c r="A1544" s="302"/>
      <c r="B1544" s="316"/>
      <c r="C1544" s="239">
        <f>SUM(C1536:C1543)</f>
        <v>988.2</v>
      </c>
      <c r="D1544" s="94">
        <v>925.4</v>
      </c>
      <c r="E1544" s="94">
        <v>968.7</v>
      </c>
      <c r="F1544" s="98"/>
      <c r="G1544" s="95" t="s">
        <v>38</v>
      </c>
      <c r="H1544" s="99"/>
      <c r="I1544" s="146"/>
      <c r="J1544" s="129"/>
    </row>
    <row r="1545" spans="1:10" ht="15" customHeight="1" thickBot="1" x14ac:dyDescent="0.4">
      <c r="A1545" s="301" t="s">
        <v>44</v>
      </c>
      <c r="B1545" s="340" t="s">
        <v>697</v>
      </c>
      <c r="C1545" s="105">
        <v>350.9</v>
      </c>
      <c r="D1545" s="105">
        <v>368</v>
      </c>
      <c r="E1545" s="105">
        <v>386.9</v>
      </c>
      <c r="F1545" s="53"/>
      <c r="G1545" s="165" t="s">
        <v>33</v>
      </c>
      <c r="H1545" s="97">
        <v>248209780</v>
      </c>
      <c r="I1545" s="146" t="s">
        <v>479</v>
      </c>
      <c r="J1545" s="129"/>
    </row>
    <row r="1546" spans="1:10" ht="24" customHeight="1" thickBot="1" x14ac:dyDescent="0.4">
      <c r="A1546" s="301"/>
      <c r="B1546" s="341"/>
      <c r="C1546" s="243">
        <v>642.6</v>
      </c>
      <c r="D1546" s="105">
        <v>587</v>
      </c>
      <c r="E1546" s="105">
        <v>616.4</v>
      </c>
      <c r="F1546" s="53"/>
      <c r="G1546" s="165" t="s">
        <v>37</v>
      </c>
      <c r="H1546" s="97"/>
      <c r="I1546" s="146"/>
      <c r="J1546" s="129"/>
    </row>
    <row r="1547" spans="1:10" ht="30.65" customHeight="1" thickBot="1" x14ac:dyDescent="0.4">
      <c r="A1547" s="301"/>
      <c r="B1547" s="341"/>
      <c r="C1547" s="105"/>
      <c r="D1547" s="105"/>
      <c r="E1547" s="105"/>
      <c r="F1547" s="53"/>
      <c r="G1547" s="165" t="s">
        <v>437</v>
      </c>
      <c r="H1547" s="97"/>
      <c r="I1547" s="146"/>
      <c r="J1547" s="129"/>
    </row>
    <row r="1548" spans="1:10" ht="20.399999999999999" customHeight="1" thickBot="1" x14ac:dyDescent="0.4">
      <c r="A1548" s="301"/>
      <c r="B1548" s="341"/>
      <c r="C1548" s="105">
        <v>72</v>
      </c>
      <c r="D1548" s="105">
        <v>75.599999999999994</v>
      </c>
      <c r="E1548" s="105">
        <v>79</v>
      </c>
      <c r="F1548" s="53"/>
      <c r="G1548" s="166" t="s">
        <v>306</v>
      </c>
      <c r="H1548" s="97"/>
      <c r="I1548" s="146"/>
      <c r="J1548" s="129"/>
    </row>
    <row r="1549" spans="1:10" ht="15" thickBot="1" x14ac:dyDescent="0.4">
      <c r="A1549" s="301"/>
      <c r="B1549" s="341"/>
      <c r="C1549" s="105"/>
      <c r="D1549" s="105"/>
      <c r="E1549" s="105"/>
      <c r="F1549" s="53"/>
      <c r="G1549" s="165" t="s">
        <v>436</v>
      </c>
      <c r="H1549" s="99"/>
      <c r="I1549" s="146"/>
      <c r="J1549" s="129"/>
    </row>
    <row r="1550" spans="1:10" ht="15" thickBot="1" x14ac:dyDescent="0.4">
      <c r="A1550" s="301"/>
      <c r="B1550" s="341"/>
      <c r="C1550" s="105">
        <v>33.299999999999997</v>
      </c>
      <c r="D1550" s="105"/>
      <c r="E1550" s="105"/>
      <c r="F1550" s="53"/>
      <c r="G1550" s="165" t="s">
        <v>35</v>
      </c>
      <c r="H1550" s="99"/>
      <c r="I1550" s="146"/>
      <c r="J1550" s="129"/>
    </row>
    <row r="1551" spans="1:10" ht="15" thickBot="1" x14ac:dyDescent="0.4">
      <c r="A1551" s="301"/>
      <c r="B1551" s="341"/>
      <c r="C1551" s="105">
        <v>21.3</v>
      </c>
      <c r="D1551" s="105">
        <v>22.4</v>
      </c>
      <c r="E1551" s="105">
        <v>23.5</v>
      </c>
      <c r="F1551" s="53"/>
      <c r="G1551" s="165" t="s">
        <v>36</v>
      </c>
      <c r="H1551" s="99"/>
      <c r="I1551" s="146"/>
      <c r="J1551" s="129"/>
    </row>
    <row r="1552" spans="1:10" ht="15" thickBot="1" x14ac:dyDescent="0.4">
      <c r="A1552" s="301"/>
      <c r="B1552" s="341"/>
      <c r="C1552" s="105"/>
      <c r="D1552" s="105"/>
      <c r="E1552" s="105"/>
      <c r="F1552" s="53"/>
      <c r="G1552" s="167" t="s">
        <v>34</v>
      </c>
      <c r="H1552" s="99"/>
      <c r="I1552" s="146"/>
      <c r="J1552" s="129"/>
    </row>
    <row r="1553" spans="1:10" ht="36" customHeight="1" thickBot="1" x14ac:dyDescent="0.4">
      <c r="A1553" s="302"/>
      <c r="B1553" s="342"/>
      <c r="C1553" s="239">
        <f>SUM(C1545:C1552)</f>
        <v>1120.0999999999999</v>
      </c>
      <c r="D1553" s="94">
        <v>1053</v>
      </c>
      <c r="E1553" s="94">
        <v>1105.8</v>
      </c>
      <c r="F1553" s="98"/>
      <c r="G1553" s="95" t="s">
        <v>38</v>
      </c>
      <c r="H1553" s="99"/>
      <c r="I1553" s="146"/>
      <c r="J1553" s="129"/>
    </row>
    <row r="1554" spans="1:10" ht="15" customHeight="1" thickBot="1" x14ac:dyDescent="0.4">
      <c r="A1554" s="301" t="s">
        <v>45</v>
      </c>
      <c r="B1554" s="314" t="s">
        <v>481</v>
      </c>
      <c r="C1554" s="105">
        <v>227.9</v>
      </c>
      <c r="D1554" s="105">
        <v>239.3</v>
      </c>
      <c r="E1554" s="105">
        <v>251</v>
      </c>
      <c r="F1554" s="53"/>
      <c r="G1554" s="165" t="s">
        <v>33</v>
      </c>
      <c r="H1554" s="97">
        <v>304377560</v>
      </c>
      <c r="I1554" s="146" t="s">
        <v>479</v>
      </c>
      <c r="J1554" s="129"/>
    </row>
    <row r="1555" spans="1:10" ht="15" thickBot="1" x14ac:dyDescent="0.4">
      <c r="A1555" s="301"/>
      <c r="B1555" s="315"/>
      <c r="C1555" s="105"/>
      <c r="D1555" s="105"/>
      <c r="E1555" s="105"/>
      <c r="F1555" s="53"/>
      <c r="G1555" s="165" t="s">
        <v>37</v>
      </c>
      <c r="H1555" s="97"/>
      <c r="I1555" s="146"/>
      <c r="J1555" s="129"/>
    </row>
    <row r="1556" spans="1:10" ht="15" thickBot="1" x14ac:dyDescent="0.4">
      <c r="A1556" s="301"/>
      <c r="B1556" s="315"/>
      <c r="C1556" s="105"/>
      <c r="D1556" s="105"/>
      <c r="E1556" s="105"/>
      <c r="F1556" s="53"/>
      <c r="G1556" s="165" t="s">
        <v>437</v>
      </c>
      <c r="H1556" s="97"/>
      <c r="I1556" s="146"/>
      <c r="J1556" s="129"/>
    </row>
    <row r="1557" spans="1:10" ht="15" thickBot="1" x14ac:dyDescent="0.4">
      <c r="A1557" s="301"/>
      <c r="B1557" s="315"/>
      <c r="C1557" s="105"/>
      <c r="D1557" s="105"/>
      <c r="E1557" s="105"/>
      <c r="F1557" s="53"/>
      <c r="G1557" s="166" t="s">
        <v>306</v>
      </c>
      <c r="H1557" s="97"/>
      <c r="I1557" s="146"/>
      <c r="J1557" s="129"/>
    </row>
    <row r="1558" spans="1:10" ht="15" thickBot="1" x14ac:dyDescent="0.4">
      <c r="A1558" s="301"/>
      <c r="B1558" s="315"/>
      <c r="C1558" s="105"/>
      <c r="D1558" s="105"/>
      <c r="E1558" s="105"/>
      <c r="F1558" s="53"/>
      <c r="G1558" s="165" t="s">
        <v>436</v>
      </c>
      <c r="H1558" s="99"/>
      <c r="I1558" s="146"/>
      <c r="J1558" s="129"/>
    </row>
    <row r="1559" spans="1:10" ht="15" thickBot="1" x14ac:dyDescent="0.4">
      <c r="A1559" s="301"/>
      <c r="B1559" s="315"/>
      <c r="C1559" s="105">
        <v>2.7</v>
      </c>
      <c r="D1559" s="105"/>
      <c r="E1559" s="105"/>
      <c r="F1559" s="53"/>
      <c r="G1559" s="165" t="s">
        <v>35</v>
      </c>
      <c r="H1559" s="99"/>
      <c r="I1559" s="146"/>
      <c r="J1559" s="129"/>
    </row>
    <row r="1560" spans="1:10" ht="15" thickBot="1" x14ac:dyDescent="0.4">
      <c r="A1560" s="301"/>
      <c r="B1560" s="315"/>
      <c r="C1560" s="105"/>
      <c r="D1560" s="105"/>
      <c r="E1560" s="105"/>
      <c r="F1560" s="53"/>
      <c r="G1560" s="165" t="s">
        <v>36</v>
      </c>
      <c r="H1560" s="99"/>
      <c r="I1560" s="146"/>
      <c r="J1560" s="129"/>
    </row>
    <row r="1561" spans="1:10" ht="15" thickBot="1" x14ac:dyDescent="0.4">
      <c r="A1561" s="301"/>
      <c r="B1561" s="315"/>
      <c r="C1561" s="105">
        <v>60.3</v>
      </c>
      <c r="D1561" s="105"/>
      <c r="E1561" s="105"/>
      <c r="F1561" s="53"/>
      <c r="G1561" s="167" t="s">
        <v>34</v>
      </c>
      <c r="H1561" s="99"/>
      <c r="I1561" s="146"/>
      <c r="J1561" s="129"/>
    </row>
    <row r="1562" spans="1:10" ht="32.4" customHeight="1" thickBot="1" x14ac:dyDescent="0.4">
      <c r="A1562" s="302"/>
      <c r="B1562" s="316"/>
      <c r="C1562" s="94">
        <f>SUM(C1554:C1561)</f>
        <v>290.89999999999998</v>
      </c>
      <c r="D1562" s="94">
        <v>239.3</v>
      </c>
      <c r="E1562" s="94">
        <v>251</v>
      </c>
      <c r="F1562" s="98"/>
      <c r="G1562" s="95" t="s">
        <v>38</v>
      </c>
      <c r="H1562" s="99"/>
      <c r="I1562" s="146"/>
      <c r="J1562" s="129"/>
    </row>
    <row r="1563" spans="1:10" ht="15" customHeight="1" thickBot="1" x14ac:dyDescent="0.4">
      <c r="A1563" s="301" t="s">
        <v>47</v>
      </c>
      <c r="B1563" s="314" t="s">
        <v>480</v>
      </c>
      <c r="C1563" s="105">
        <v>3141.8</v>
      </c>
      <c r="D1563" s="105">
        <v>3296.3</v>
      </c>
      <c r="E1563" s="105">
        <v>3461</v>
      </c>
      <c r="F1563" s="53"/>
      <c r="G1563" s="165" t="s">
        <v>33</v>
      </c>
      <c r="H1563" s="97">
        <v>300601541</v>
      </c>
      <c r="I1563" s="146" t="s">
        <v>479</v>
      </c>
      <c r="J1563" s="129"/>
    </row>
    <row r="1564" spans="1:10" ht="15" thickBot="1" x14ac:dyDescent="0.4">
      <c r="A1564" s="301"/>
      <c r="B1564" s="315"/>
      <c r="C1564" s="243">
        <v>1046.2</v>
      </c>
      <c r="D1564" s="105">
        <v>1178.0999999999999</v>
      </c>
      <c r="E1564" s="105">
        <v>1237</v>
      </c>
      <c r="F1564" s="53"/>
      <c r="G1564" s="165" t="s">
        <v>37</v>
      </c>
      <c r="H1564" s="97"/>
      <c r="I1564" s="146"/>
      <c r="J1564" s="129"/>
    </row>
    <row r="1565" spans="1:10" ht="15" thickBot="1" x14ac:dyDescent="0.4">
      <c r="A1565" s="301"/>
      <c r="B1565" s="315"/>
      <c r="C1565" s="105"/>
      <c r="D1565" s="105"/>
      <c r="E1565" s="105"/>
      <c r="F1565" s="53"/>
      <c r="G1565" s="165" t="s">
        <v>437</v>
      </c>
      <c r="H1565" s="97"/>
      <c r="I1565" s="146"/>
      <c r="J1565" s="129"/>
    </row>
    <row r="1566" spans="1:10" ht="28.25" customHeight="1" thickBot="1" x14ac:dyDescent="0.4">
      <c r="A1566" s="301"/>
      <c r="B1566" s="315"/>
      <c r="C1566" s="105">
        <v>136.5</v>
      </c>
      <c r="D1566" s="105">
        <v>156</v>
      </c>
      <c r="E1566" s="105">
        <v>164</v>
      </c>
      <c r="F1566" s="53"/>
      <c r="G1566" s="166" t="s">
        <v>306</v>
      </c>
      <c r="H1566" s="97"/>
      <c r="I1566" s="146"/>
      <c r="J1566" s="129"/>
    </row>
    <row r="1567" spans="1:10" ht="15" thickBot="1" x14ac:dyDescent="0.4">
      <c r="A1567" s="301"/>
      <c r="B1567" s="315"/>
      <c r="C1567" s="105"/>
      <c r="D1567" s="105"/>
      <c r="E1567" s="105"/>
      <c r="F1567" s="53"/>
      <c r="G1567" s="165" t="s">
        <v>436</v>
      </c>
      <c r="H1567" s="99"/>
      <c r="I1567" s="146"/>
      <c r="J1567" s="129"/>
    </row>
    <row r="1568" spans="1:10" ht="15" thickBot="1" x14ac:dyDescent="0.4">
      <c r="A1568" s="301"/>
      <c r="B1568" s="315"/>
      <c r="C1568" s="105">
        <v>174.9</v>
      </c>
      <c r="D1568" s="105">
        <v>9.1999999999999993</v>
      </c>
      <c r="E1568" s="105">
        <v>9.6999999999999993</v>
      </c>
      <c r="F1568" s="53"/>
      <c r="G1568" s="165" t="s">
        <v>35</v>
      </c>
      <c r="H1568" s="99"/>
      <c r="I1568" s="146"/>
      <c r="J1568" s="129"/>
    </row>
    <row r="1569" spans="1:10" ht="15" thickBot="1" x14ac:dyDescent="0.4">
      <c r="A1569" s="301"/>
      <c r="B1569" s="315"/>
      <c r="C1569" s="105">
        <v>18.100000000000001</v>
      </c>
      <c r="D1569" s="105">
        <v>19</v>
      </c>
      <c r="E1569" s="105">
        <v>20</v>
      </c>
      <c r="F1569" s="53"/>
      <c r="G1569" s="165" t="s">
        <v>36</v>
      </c>
      <c r="H1569" s="99"/>
      <c r="I1569" s="146"/>
      <c r="J1569" s="129"/>
    </row>
    <row r="1570" spans="1:10" ht="15" thickBot="1" x14ac:dyDescent="0.4">
      <c r="A1570" s="301"/>
      <c r="B1570" s="315"/>
      <c r="C1570" s="105"/>
      <c r="D1570" s="105"/>
      <c r="E1570" s="105"/>
      <c r="F1570" s="53"/>
      <c r="G1570" s="167" t="s">
        <v>34</v>
      </c>
      <c r="H1570" s="99"/>
      <c r="I1570" s="146"/>
      <c r="J1570" s="129"/>
    </row>
    <row r="1571" spans="1:10" ht="30" customHeight="1" thickBot="1" x14ac:dyDescent="0.4">
      <c r="A1571" s="302"/>
      <c r="B1571" s="316"/>
      <c r="C1571" s="239">
        <f>SUM(C1563:C1570)</f>
        <v>4517.5</v>
      </c>
      <c r="D1571" s="94">
        <v>4658.5999999999995</v>
      </c>
      <c r="E1571" s="94">
        <v>4891.7</v>
      </c>
      <c r="F1571" s="98"/>
      <c r="G1571" s="95" t="s">
        <v>38</v>
      </c>
      <c r="H1571" s="99"/>
      <c r="I1571" s="146"/>
      <c r="J1571" s="129"/>
    </row>
    <row r="1572" spans="1:10" ht="20.399999999999999" customHeight="1" thickBot="1" x14ac:dyDescent="0.4">
      <c r="A1572" s="301" t="s">
        <v>49</v>
      </c>
      <c r="B1572" s="314" t="s">
        <v>482</v>
      </c>
      <c r="C1572" s="243">
        <v>1908.8</v>
      </c>
      <c r="D1572" s="105">
        <v>1405.7</v>
      </c>
      <c r="E1572" s="105">
        <v>1476</v>
      </c>
      <c r="F1572" s="53"/>
      <c r="G1572" s="165" t="s">
        <v>33</v>
      </c>
      <c r="H1572" s="97">
        <v>288724610</v>
      </c>
      <c r="I1572" s="146" t="s">
        <v>479</v>
      </c>
      <c r="J1572" s="129"/>
    </row>
    <row r="1573" spans="1:10" ht="24" customHeight="1" thickBot="1" x14ac:dyDescent="0.4">
      <c r="A1573" s="301"/>
      <c r="B1573" s="315"/>
      <c r="C1573" s="105">
        <v>4.5999999999999996</v>
      </c>
      <c r="D1573" s="105"/>
      <c r="E1573" s="105"/>
      <c r="F1573" s="53"/>
      <c r="G1573" s="165" t="s">
        <v>37</v>
      </c>
      <c r="H1573" s="97"/>
      <c r="I1573" s="146"/>
      <c r="J1573" s="129"/>
    </row>
    <row r="1574" spans="1:10" ht="20.399999999999999" customHeight="1" thickBot="1" x14ac:dyDescent="0.4">
      <c r="A1574" s="301"/>
      <c r="B1574" s="315"/>
      <c r="C1574" s="105"/>
      <c r="D1574" s="105"/>
      <c r="E1574" s="105"/>
      <c r="F1574" s="53"/>
      <c r="G1574" s="165" t="s">
        <v>437</v>
      </c>
      <c r="H1574" s="97"/>
      <c r="I1574" s="146"/>
      <c r="J1574" s="129"/>
    </row>
    <row r="1575" spans="1:10" ht="20.399999999999999" customHeight="1" thickBot="1" x14ac:dyDescent="0.4">
      <c r="A1575" s="301"/>
      <c r="B1575" s="315"/>
      <c r="C1575" s="105"/>
      <c r="D1575" s="105"/>
      <c r="E1575" s="105"/>
      <c r="F1575" s="53"/>
      <c r="G1575" s="166" t="s">
        <v>306</v>
      </c>
      <c r="H1575" s="97"/>
      <c r="I1575" s="146"/>
      <c r="J1575" s="129"/>
    </row>
    <row r="1576" spans="1:10" ht="15" thickBot="1" x14ac:dyDescent="0.4">
      <c r="A1576" s="301"/>
      <c r="B1576" s="315"/>
      <c r="C1576" s="105"/>
      <c r="D1576" s="105"/>
      <c r="E1576" s="105"/>
      <c r="F1576" s="53"/>
      <c r="G1576" s="165" t="s">
        <v>436</v>
      </c>
      <c r="H1576" s="99"/>
      <c r="I1576" s="146"/>
      <c r="J1576" s="129"/>
    </row>
    <row r="1577" spans="1:10" ht="25.25" customHeight="1" thickBot="1" x14ac:dyDescent="0.4">
      <c r="A1577" s="301"/>
      <c r="B1577" s="315"/>
      <c r="C1577" s="243">
        <v>566.4</v>
      </c>
      <c r="D1577" s="105">
        <v>325.7</v>
      </c>
      <c r="E1577" s="105">
        <v>342</v>
      </c>
      <c r="F1577" s="53"/>
      <c r="G1577" s="165" t="s">
        <v>35</v>
      </c>
      <c r="H1577" s="99"/>
      <c r="I1577" s="146"/>
      <c r="J1577" s="129"/>
    </row>
    <row r="1578" spans="1:10" ht="22.75" customHeight="1" thickBot="1" x14ac:dyDescent="0.4">
      <c r="A1578" s="301"/>
      <c r="B1578" s="315"/>
      <c r="C1578" s="105"/>
      <c r="D1578" s="105"/>
      <c r="E1578" s="105"/>
      <c r="F1578" s="53"/>
      <c r="G1578" s="165" t="s">
        <v>36</v>
      </c>
      <c r="H1578" s="99"/>
      <c r="I1578" s="146"/>
      <c r="J1578" s="129"/>
    </row>
    <row r="1579" spans="1:10" ht="15" thickBot="1" x14ac:dyDescent="0.4">
      <c r="A1579" s="301"/>
      <c r="B1579" s="315"/>
      <c r="C1579" s="105"/>
      <c r="D1579" s="105"/>
      <c r="E1579" s="105"/>
      <c r="F1579" s="53"/>
      <c r="G1579" s="167" t="s">
        <v>34</v>
      </c>
      <c r="H1579" s="99"/>
      <c r="I1579" s="146"/>
      <c r="J1579" s="129"/>
    </row>
    <row r="1580" spans="1:10" ht="22.25" customHeight="1" thickBot="1" x14ac:dyDescent="0.4">
      <c r="A1580" s="302"/>
      <c r="B1580" s="316"/>
      <c r="C1580" s="239">
        <f>SUM(C1572:C1579)</f>
        <v>2479.7999999999997</v>
      </c>
      <c r="D1580" s="94">
        <v>1731.4</v>
      </c>
      <c r="E1580" s="94">
        <v>1818</v>
      </c>
      <c r="F1580" s="98"/>
      <c r="G1580" s="95" t="s">
        <v>38</v>
      </c>
      <c r="H1580" s="99"/>
      <c r="I1580" s="146"/>
      <c r="J1580" s="129"/>
    </row>
    <row r="1581" spans="1:10" ht="15" customHeight="1" thickBot="1" x14ac:dyDescent="0.4">
      <c r="A1581" s="328" t="s">
        <v>336</v>
      </c>
      <c r="B1581" s="323" t="s">
        <v>483</v>
      </c>
      <c r="C1581" s="105"/>
      <c r="D1581" s="105"/>
      <c r="E1581" s="105"/>
      <c r="F1581" s="20"/>
      <c r="G1581" s="165" t="s">
        <v>33</v>
      </c>
      <c r="H1581" s="23">
        <v>288724610</v>
      </c>
      <c r="I1581" s="16" t="s">
        <v>479</v>
      </c>
    </row>
    <row r="1582" spans="1:10" ht="15" thickBot="1" x14ac:dyDescent="0.4">
      <c r="A1582" s="328"/>
      <c r="B1582" s="324"/>
      <c r="C1582" s="105"/>
      <c r="D1582" s="105"/>
      <c r="E1582" s="105"/>
      <c r="F1582" s="20"/>
      <c r="G1582" s="165" t="s">
        <v>37</v>
      </c>
      <c r="H1582" s="23"/>
      <c r="I1582" s="16"/>
    </row>
    <row r="1583" spans="1:10" ht="15" thickBot="1" x14ac:dyDescent="0.4">
      <c r="A1583" s="328"/>
      <c r="B1583" s="324"/>
      <c r="C1583" s="105"/>
      <c r="D1583" s="105"/>
      <c r="E1583" s="105"/>
      <c r="F1583" s="20"/>
      <c r="G1583" s="165" t="s">
        <v>437</v>
      </c>
      <c r="H1583" s="23"/>
      <c r="I1583" s="16"/>
    </row>
    <row r="1584" spans="1:10" ht="15" thickBot="1" x14ac:dyDescent="0.4">
      <c r="A1584" s="328"/>
      <c r="B1584" s="324"/>
      <c r="C1584" s="105"/>
      <c r="D1584" s="105"/>
      <c r="E1584" s="105"/>
      <c r="F1584" s="20"/>
      <c r="G1584" s="166" t="s">
        <v>306</v>
      </c>
      <c r="H1584" s="23"/>
      <c r="I1584" s="16"/>
    </row>
    <row r="1585" spans="1:10" ht="15" thickBot="1" x14ac:dyDescent="0.4">
      <c r="A1585" s="328"/>
      <c r="B1585" s="324"/>
      <c r="C1585" s="105"/>
      <c r="D1585" s="105"/>
      <c r="E1585" s="105"/>
      <c r="F1585" s="20"/>
      <c r="G1585" s="165" t="s">
        <v>436</v>
      </c>
      <c r="H1585" s="24"/>
      <c r="I1585" s="16"/>
    </row>
    <row r="1586" spans="1:10" ht="15" thickBot="1" x14ac:dyDescent="0.4">
      <c r="A1586" s="328"/>
      <c r="B1586" s="324"/>
      <c r="C1586" s="105">
        <v>37.5</v>
      </c>
      <c r="D1586" s="105">
        <v>39</v>
      </c>
      <c r="E1586" s="105">
        <v>41</v>
      </c>
      <c r="F1586" s="20"/>
      <c r="G1586" s="165" t="s">
        <v>35</v>
      </c>
      <c r="H1586" s="24"/>
      <c r="I1586" s="16"/>
    </row>
    <row r="1587" spans="1:10" ht="15" thickBot="1" x14ac:dyDescent="0.4">
      <c r="A1587" s="328"/>
      <c r="B1587" s="324"/>
      <c r="C1587" s="105"/>
      <c r="D1587" s="105"/>
      <c r="E1587" s="105"/>
      <c r="F1587" s="20"/>
      <c r="G1587" s="165" t="s">
        <v>36</v>
      </c>
      <c r="H1587" s="24"/>
      <c r="I1587" s="16"/>
    </row>
    <row r="1588" spans="1:10" ht="15" thickBot="1" x14ac:dyDescent="0.4">
      <c r="A1588" s="328"/>
      <c r="B1588" s="324"/>
      <c r="C1588" s="105"/>
      <c r="D1588" s="105"/>
      <c r="E1588" s="105"/>
      <c r="F1588" s="20"/>
      <c r="G1588" s="167" t="s">
        <v>34</v>
      </c>
      <c r="H1588" s="24"/>
      <c r="I1588" s="16"/>
    </row>
    <row r="1589" spans="1:10" ht="34.75" customHeight="1" thickBot="1" x14ac:dyDescent="0.4">
      <c r="A1589" s="329"/>
      <c r="B1589" s="325"/>
      <c r="C1589" s="94">
        <f>SUM(C1581:C1588)</f>
        <v>37.5</v>
      </c>
      <c r="D1589" s="94">
        <v>39</v>
      </c>
      <c r="E1589" s="94">
        <v>41</v>
      </c>
      <c r="F1589" s="19"/>
      <c r="G1589" s="10" t="s">
        <v>38</v>
      </c>
      <c r="H1589" s="24"/>
      <c r="I1589" s="16"/>
    </row>
    <row r="1590" spans="1:10" ht="15" customHeight="1" thickBot="1" x14ac:dyDescent="0.4">
      <c r="A1590" s="301" t="s">
        <v>392</v>
      </c>
      <c r="B1590" s="314" t="s">
        <v>484</v>
      </c>
      <c r="C1590" s="105">
        <v>180</v>
      </c>
      <c r="D1590" s="105">
        <v>246.8</v>
      </c>
      <c r="E1590" s="105">
        <v>259.10000000000002</v>
      </c>
      <c r="F1590" s="53"/>
      <c r="G1590" s="165" t="s">
        <v>33</v>
      </c>
      <c r="H1590" s="97">
        <v>288724610</v>
      </c>
      <c r="I1590" s="146" t="s">
        <v>485</v>
      </c>
      <c r="J1590" s="129"/>
    </row>
    <row r="1591" spans="1:10" ht="10.75" customHeight="1" thickBot="1" x14ac:dyDescent="0.4">
      <c r="A1591" s="301"/>
      <c r="B1591" s="315"/>
      <c r="C1591" s="105"/>
      <c r="D1591" s="105"/>
      <c r="E1591" s="105"/>
      <c r="F1591" s="53"/>
      <c r="G1591" s="165" t="s">
        <v>37</v>
      </c>
      <c r="H1591" s="97"/>
      <c r="I1591" s="146"/>
      <c r="J1591" s="129"/>
    </row>
    <row r="1592" spans="1:10" ht="13.75" customHeight="1" thickBot="1" x14ac:dyDescent="0.4">
      <c r="A1592" s="301"/>
      <c r="B1592" s="315"/>
      <c r="C1592" s="105"/>
      <c r="D1592" s="105"/>
      <c r="E1592" s="105"/>
      <c r="F1592" s="53"/>
      <c r="G1592" s="165" t="s">
        <v>437</v>
      </c>
      <c r="H1592" s="97"/>
      <c r="I1592" s="146"/>
      <c r="J1592" s="129"/>
    </row>
    <row r="1593" spans="1:10" ht="15" thickBot="1" x14ac:dyDescent="0.4">
      <c r="A1593" s="301"/>
      <c r="B1593" s="315"/>
      <c r="C1593" s="105"/>
      <c r="D1593" s="105"/>
      <c r="E1593" s="105"/>
      <c r="F1593" s="53"/>
      <c r="G1593" s="166" t="s">
        <v>306</v>
      </c>
      <c r="H1593" s="97"/>
      <c r="I1593" s="146"/>
      <c r="J1593" s="129"/>
    </row>
    <row r="1594" spans="1:10" ht="12.65" customHeight="1" thickBot="1" x14ac:dyDescent="0.4">
      <c r="A1594" s="301"/>
      <c r="B1594" s="315"/>
      <c r="C1594" s="105"/>
      <c r="D1594" s="105"/>
      <c r="E1594" s="105"/>
      <c r="F1594" s="53"/>
      <c r="G1594" s="165" t="s">
        <v>436</v>
      </c>
      <c r="H1594" s="99"/>
      <c r="I1594" s="146"/>
      <c r="J1594" s="129"/>
    </row>
    <row r="1595" spans="1:10" ht="10.75" customHeight="1" thickBot="1" x14ac:dyDescent="0.4">
      <c r="A1595" s="301"/>
      <c r="B1595" s="315"/>
      <c r="C1595" s="105">
        <v>522.29999999999995</v>
      </c>
      <c r="D1595" s="105">
        <v>277.39999999999998</v>
      </c>
      <c r="E1595" s="105">
        <v>291.3</v>
      </c>
      <c r="F1595" s="53"/>
      <c r="G1595" s="165" t="s">
        <v>35</v>
      </c>
      <c r="H1595" s="99"/>
      <c r="I1595" s="146"/>
      <c r="J1595" s="129"/>
    </row>
    <row r="1596" spans="1:10" ht="15" thickBot="1" x14ac:dyDescent="0.4">
      <c r="A1596" s="301"/>
      <c r="B1596" s="315"/>
      <c r="C1596" s="105"/>
      <c r="D1596" s="105"/>
      <c r="E1596" s="105"/>
      <c r="F1596" s="53"/>
      <c r="G1596" s="165" t="s">
        <v>36</v>
      </c>
      <c r="H1596" s="99"/>
      <c r="I1596" s="146"/>
      <c r="J1596" s="129"/>
    </row>
    <row r="1597" spans="1:10" ht="15" thickBot="1" x14ac:dyDescent="0.4">
      <c r="A1597" s="301"/>
      <c r="B1597" s="315"/>
      <c r="C1597" s="105"/>
      <c r="D1597" s="105"/>
      <c r="E1597" s="105"/>
      <c r="F1597" s="53"/>
      <c r="G1597" s="167" t="s">
        <v>34</v>
      </c>
      <c r="H1597" s="99"/>
      <c r="I1597" s="146"/>
      <c r="J1597" s="129"/>
    </row>
    <row r="1598" spans="1:10" ht="15" customHeight="1" thickBot="1" x14ac:dyDescent="0.4">
      <c r="A1598" s="302"/>
      <c r="B1598" s="316"/>
      <c r="C1598" s="94">
        <f>SUM(C1590:C1597)</f>
        <v>702.3</v>
      </c>
      <c r="D1598" s="94">
        <v>524.20000000000005</v>
      </c>
      <c r="E1598" s="94">
        <v>550.40000000000009</v>
      </c>
      <c r="F1598" s="98"/>
      <c r="G1598" s="95" t="s">
        <v>38</v>
      </c>
      <c r="H1598" s="99"/>
      <c r="I1598" s="146"/>
      <c r="J1598" s="129"/>
    </row>
    <row r="1599" spans="1:10" ht="15" customHeight="1" thickBot="1" x14ac:dyDescent="0.4">
      <c r="A1599" s="301" t="s">
        <v>475</v>
      </c>
      <c r="B1599" s="314" t="s">
        <v>135</v>
      </c>
      <c r="C1599" s="243">
        <v>1333.7</v>
      </c>
      <c r="D1599" s="105">
        <v>1691.8</v>
      </c>
      <c r="E1599" s="105">
        <v>1776.3</v>
      </c>
      <c r="F1599" s="53"/>
      <c r="G1599" s="165" t="s">
        <v>33</v>
      </c>
      <c r="H1599" s="97">
        <v>288724610</v>
      </c>
      <c r="I1599" s="146" t="s">
        <v>477</v>
      </c>
      <c r="J1599" s="129"/>
    </row>
    <row r="1600" spans="1:10" ht="15" thickBot="1" x14ac:dyDescent="0.4">
      <c r="A1600" s="301"/>
      <c r="B1600" s="315"/>
      <c r="C1600" s="243">
        <v>4268.6000000000004</v>
      </c>
      <c r="D1600" s="105">
        <v>3153</v>
      </c>
      <c r="E1600" s="105">
        <v>3310</v>
      </c>
      <c r="F1600" s="53"/>
      <c r="G1600" s="165" t="s">
        <v>37</v>
      </c>
      <c r="H1600" s="97"/>
      <c r="I1600" s="146"/>
      <c r="J1600" s="129"/>
    </row>
    <row r="1601" spans="1:10" ht="15" thickBot="1" x14ac:dyDescent="0.4">
      <c r="A1601" s="301"/>
      <c r="B1601" s="315"/>
      <c r="C1601" s="105"/>
      <c r="D1601" s="105"/>
      <c r="E1601" s="105"/>
      <c r="F1601" s="53"/>
      <c r="G1601" s="165" t="s">
        <v>437</v>
      </c>
      <c r="H1601" s="97"/>
      <c r="I1601" s="146"/>
      <c r="J1601" s="129"/>
    </row>
    <row r="1602" spans="1:10" ht="15" thickBot="1" x14ac:dyDescent="0.4">
      <c r="A1602" s="301"/>
      <c r="B1602" s="315"/>
      <c r="C1602" s="105"/>
      <c r="D1602" s="105"/>
      <c r="E1602" s="105"/>
      <c r="F1602" s="53"/>
      <c r="G1602" s="166" t="s">
        <v>306</v>
      </c>
      <c r="H1602" s="97"/>
      <c r="I1602" s="146"/>
      <c r="J1602" s="129"/>
    </row>
    <row r="1603" spans="1:10" ht="15" thickBot="1" x14ac:dyDescent="0.4">
      <c r="A1603" s="301"/>
      <c r="B1603" s="315"/>
      <c r="C1603" s="105"/>
      <c r="D1603" s="105"/>
      <c r="E1603" s="105"/>
      <c r="F1603" s="53"/>
      <c r="G1603" s="165" t="s">
        <v>436</v>
      </c>
      <c r="H1603" s="99"/>
      <c r="I1603" s="146"/>
      <c r="J1603" s="129"/>
    </row>
    <row r="1604" spans="1:10" ht="15" thickBot="1" x14ac:dyDescent="0.4">
      <c r="A1604" s="301"/>
      <c r="B1604" s="315"/>
      <c r="C1604" s="243">
        <v>122.5</v>
      </c>
      <c r="D1604" s="105">
        <v>117.2</v>
      </c>
      <c r="E1604" s="105">
        <v>123</v>
      </c>
      <c r="F1604" s="53"/>
      <c r="G1604" s="165" t="s">
        <v>35</v>
      </c>
      <c r="H1604" s="99"/>
      <c r="I1604" s="146"/>
      <c r="J1604" s="129"/>
    </row>
    <row r="1605" spans="1:10" ht="15" thickBot="1" x14ac:dyDescent="0.4">
      <c r="A1605" s="301"/>
      <c r="B1605" s="315"/>
      <c r="C1605" s="105"/>
      <c r="D1605" s="105"/>
      <c r="E1605" s="105"/>
      <c r="F1605" s="53"/>
      <c r="G1605" s="165" t="s">
        <v>36</v>
      </c>
      <c r="H1605" s="99"/>
      <c r="I1605" s="146"/>
      <c r="J1605" s="129"/>
    </row>
    <row r="1606" spans="1:10" ht="15" thickBot="1" x14ac:dyDescent="0.4">
      <c r="A1606" s="301"/>
      <c r="B1606" s="315"/>
      <c r="C1606" s="105"/>
      <c r="D1606" s="105"/>
      <c r="E1606" s="105"/>
      <c r="F1606" s="53"/>
      <c r="G1606" s="167" t="s">
        <v>34</v>
      </c>
      <c r="H1606" s="99"/>
      <c r="I1606" s="146"/>
      <c r="J1606" s="129"/>
    </row>
    <row r="1607" spans="1:10" ht="15" thickBot="1" x14ac:dyDescent="0.4">
      <c r="A1607" s="302"/>
      <c r="B1607" s="316"/>
      <c r="C1607" s="239">
        <f>SUM(C1599:C1606)</f>
        <v>5724.8</v>
      </c>
      <c r="D1607" s="94">
        <v>4962</v>
      </c>
      <c r="E1607" s="94">
        <v>5209.3</v>
      </c>
      <c r="F1607" s="98"/>
      <c r="G1607" s="95" t="s">
        <v>38</v>
      </c>
      <c r="H1607" s="99"/>
      <c r="I1607" s="146"/>
      <c r="J1607" s="129"/>
    </row>
    <row r="1608" spans="1:10" ht="15" thickBot="1" x14ac:dyDescent="0.4">
      <c r="A1608" s="100"/>
      <c r="B1608" s="107" t="s">
        <v>105</v>
      </c>
      <c r="C1608" s="124"/>
      <c r="D1608" s="124"/>
      <c r="E1608" s="124"/>
      <c r="F1608" s="108"/>
      <c r="G1608" s="95"/>
      <c r="H1608" s="97"/>
      <c r="I1608" s="97"/>
      <c r="J1608" s="129"/>
    </row>
    <row r="1609" spans="1:10" ht="26.5" thickBot="1" x14ac:dyDescent="0.4">
      <c r="A1609" s="27" t="s">
        <v>30</v>
      </c>
      <c r="B1609" s="28" t="s">
        <v>474</v>
      </c>
      <c r="C1609" s="168"/>
      <c r="D1609" s="168"/>
      <c r="E1609" s="168"/>
      <c r="F1609" s="30" t="s">
        <v>127</v>
      </c>
      <c r="G1609" s="28"/>
      <c r="H1609" s="29"/>
      <c r="I1609" s="29"/>
    </row>
    <row r="1610" spans="1:10" ht="28.5" customHeight="1" thickBot="1" x14ac:dyDescent="0.4">
      <c r="A1610" s="31" t="s">
        <v>51</v>
      </c>
      <c r="B1610" s="32" t="s">
        <v>139</v>
      </c>
      <c r="C1610" s="169"/>
      <c r="D1610" s="169"/>
      <c r="E1610" s="169"/>
      <c r="F1610" s="34" t="s">
        <v>138</v>
      </c>
      <c r="G1610" s="32"/>
      <c r="H1610" s="33"/>
      <c r="I1610" s="33"/>
    </row>
    <row r="1611" spans="1:10" ht="15" customHeight="1" thickBot="1" x14ac:dyDescent="0.4">
      <c r="A1611" s="301" t="s">
        <v>54</v>
      </c>
      <c r="B1611" s="314" t="s">
        <v>486</v>
      </c>
      <c r="C1611" s="243">
        <v>180</v>
      </c>
      <c r="D1611" s="105">
        <v>315</v>
      </c>
      <c r="E1611" s="105">
        <v>330</v>
      </c>
      <c r="F1611" s="53"/>
      <c r="G1611" s="165" t="s">
        <v>33</v>
      </c>
      <c r="H1611" s="97">
        <v>288724610</v>
      </c>
      <c r="I1611" s="146" t="s">
        <v>477</v>
      </c>
      <c r="J1611" s="160"/>
    </row>
    <row r="1612" spans="1:10" ht="15" thickBot="1" x14ac:dyDescent="0.4">
      <c r="A1612" s="301"/>
      <c r="B1612" s="315"/>
      <c r="C1612" s="105">
        <v>172.3</v>
      </c>
      <c r="D1612" s="105">
        <v>180.9</v>
      </c>
      <c r="E1612" s="105">
        <v>190</v>
      </c>
      <c r="F1612" s="53"/>
      <c r="G1612" s="165" t="s">
        <v>37</v>
      </c>
      <c r="H1612" s="97"/>
      <c r="I1612" s="146"/>
      <c r="J1612" s="160"/>
    </row>
    <row r="1613" spans="1:10" ht="15" thickBot="1" x14ac:dyDescent="0.4">
      <c r="A1613" s="301"/>
      <c r="B1613" s="315"/>
      <c r="C1613" s="105"/>
      <c r="D1613" s="105"/>
      <c r="E1613" s="105"/>
      <c r="F1613" s="53"/>
      <c r="G1613" s="165" t="s">
        <v>437</v>
      </c>
      <c r="H1613" s="97"/>
      <c r="I1613" s="146"/>
      <c r="J1613" s="129"/>
    </row>
    <row r="1614" spans="1:10" ht="15" thickBot="1" x14ac:dyDescent="0.4">
      <c r="A1614" s="301"/>
      <c r="B1614" s="315"/>
      <c r="C1614" s="105"/>
      <c r="D1614" s="105"/>
      <c r="E1614" s="105"/>
      <c r="F1614" s="53"/>
      <c r="G1614" s="166" t="s">
        <v>306</v>
      </c>
      <c r="H1614" s="97"/>
      <c r="I1614" s="146"/>
      <c r="J1614" s="160"/>
    </row>
    <row r="1615" spans="1:10" ht="15" thickBot="1" x14ac:dyDescent="0.4">
      <c r="A1615" s="301"/>
      <c r="B1615" s="315"/>
      <c r="C1615" s="105"/>
      <c r="D1615" s="105"/>
      <c r="E1615" s="105"/>
      <c r="F1615" s="53"/>
      <c r="G1615" s="165" t="s">
        <v>436</v>
      </c>
      <c r="H1615" s="99"/>
      <c r="I1615" s="146"/>
      <c r="J1615" s="160"/>
    </row>
    <row r="1616" spans="1:10" ht="15" thickBot="1" x14ac:dyDescent="0.4">
      <c r="A1616" s="301"/>
      <c r="B1616" s="315"/>
      <c r="C1616" s="105"/>
      <c r="D1616" s="105"/>
      <c r="E1616" s="105"/>
      <c r="F1616" s="53"/>
      <c r="G1616" s="165" t="s">
        <v>35</v>
      </c>
      <c r="H1616" s="99"/>
      <c r="I1616" s="146"/>
      <c r="J1616" s="160"/>
    </row>
    <row r="1617" spans="1:10" ht="15" thickBot="1" x14ac:dyDescent="0.4">
      <c r="A1617" s="301"/>
      <c r="B1617" s="315"/>
      <c r="C1617" s="105"/>
      <c r="D1617" s="105"/>
      <c r="E1617" s="105"/>
      <c r="F1617" s="53"/>
      <c r="G1617" s="165" t="s">
        <v>36</v>
      </c>
      <c r="H1617" s="99"/>
      <c r="I1617" s="146"/>
      <c r="J1617" s="160"/>
    </row>
    <row r="1618" spans="1:10" ht="15" thickBot="1" x14ac:dyDescent="0.4">
      <c r="A1618" s="301"/>
      <c r="B1618" s="315"/>
      <c r="C1618" s="105"/>
      <c r="D1618" s="105"/>
      <c r="E1618" s="105"/>
      <c r="F1618" s="53"/>
      <c r="G1618" s="167" t="s">
        <v>34</v>
      </c>
      <c r="H1618" s="99"/>
      <c r="I1618" s="146"/>
      <c r="J1618" s="160"/>
    </row>
    <row r="1619" spans="1:10" ht="15" thickBot="1" x14ac:dyDescent="0.4">
      <c r="A1619" s="302"/>
      <c r="B1619" s="316"/>
      <c r="C1619" s="239">
        <f>SUM(C1611:C1618)</f>
        <v>352.3</v>
      </c>
      <c r="D1619" s="94">
        <v>495.9</v>
      </c>
      <c r="E1619" s="94">
        <v>520</v>
      </c>
      <c r="F1619" s="98"/>
      <c r="G1619" s="95" t="s">
        <v>38</v>
      </c>
      <c r="H1619" s="99"/>
      <c r="I1619" s="146"/>
      <c r="J1619" s="160"/>
    </row>
    <row r="1620" spans="1:10" ht="15" thickBot="1" x14ac:dyDescent="0.4">
      <c r="A1620" s="100"/>
      <c r="B1620" s="107" t="s">
        <v>123</v>
      </c>
      <c r="C1620" s="124"/>
      <c r="D1620" s="124"/>
      <c r="E1620" s="124"/>
      <c r="F1620" s="108"/>
      <c r="G1620" s="95"/>
      <c r="H1620" s="97"/>
      <c r="I1620" s="97"/>
      <c r="J1620" s="178"/>
    </row>
    <row r="1621" spans="1:10" ht="15" thickBot="1" x14ac:dyDescent="0.4">
      <c r="A1621" s="111"/>
      <c r="B1621" s="112" t="s">
        <v>84</v>
      </c>
      <c r="C1621" s="266">
        <f>C1619+C1607+C1598+C1589+C1580+C1571+C1562+C1553+C1544+C1535+C1526-C1524-C1533-C1542-C1551-C1560-C1569-C1578-C1587-C1596-C1605-C1617</f>
        <v>55951.799999999996</v>
      </c>
      <c r="D1621" s="113">
        <v>54256.5</v>
      </c>
      <c r="E1621" s="113">
        <v>56964.3</v>
      </c>
      <c r="F1621" s="114"/>
      <c r="G1621" s="112"/>
      <c r="H1621" s="115"/>
      <c r="I1621" s="116"/>
      <c r="J1621" s="129"/>
    </row>
    <row r="1622" spans="1:10" ht="15" thickBot="1" x14ac:dyDescent="0.4">
      <c r="A1622" s="117"/>
      <c r="B1622" s="118" t="s">
        <v>488</v>
      </c>
      <c r="C1622" s="267">
        <f>C1526+C1535+C1544+C1553+C1562+C1571+C1580+C1589+C1598+C1607+C1619</f>
        <v>56000.700000000012</v>
      </c>
      <c r="D1622" s="119">
        <v>54307.9</v>
      </c>
      <c r="E1622" s="119">
        <v>57018.3</v>
      </c>
      <c r="F1622" s="120"/>
      <c r="G1622" s="121"/>
      <c r="H1622" s="122"/>
      <c r="I1622" s="123"/>
      <c r="J1622" s="129"/>
    </row>
    <row r="1625" spans="1:10" ht="15" thickBot="1" x14ac:dyDescent="0.4">
      <c r="A1625" s="326" t="s">
        <v>501</v>
      </c>
      <c r="B1625" s="327"/>
      <c r="C1625" s="327"/>
      <c r="D1625" s="327"/>
      <c r="E1625" s="327"/>
      <c r="F1625" s="327"/>
      <c r="G1625" s="327"/>
      <c r="H1625" s="327"/>
      <c r="I1625" s="327"/>
    </row>
    <row r="1626" spans="1:10" ht="58" thickBot="1" x14ac:dyDescent="0.4">
      <c r="A1626" s="49" t="s">
        <v>5</v>
      </c>
      <c r="B1626" s="50" t="s">
        <v>230</v>
      </c>
      <c r="C1626" s="50" t="s">
        <v>24</v>
      </c>
      <c r="D1626" s="50" t="s">
        <v>25</v>
      </c>
      <c r="E1626" s="50" t="s">
        <v>26</v>
      </c>
      <c r="F1626" s="50" t="s">
        <v>6</v>
      </c>
      <c r="G1626" s="50" t="s">
        <v>32</v>
      </c>
      <c r="H1626" s="50" t="s">
        <v>27</v>
      </c>
      <c r="I1626" s="50" t="s">
        <v>50</v>
      </c>
    </row>
    <row r="1627" spans="1:10" ht="15" thickBot="1" x14ac:dyDescent="0.4">
      <c r="A1627" s="51">
        <v>1</v>
      </c>
      <c r="B1627" s="52">
        <v>2</v>
      </c>
      <c r="C1627" s="52">
        <v>3</v>
      </c>
      <c r="D1627" s="52">
        <v>4</v>
      </c>
      <c r="E1627" s="52">
        <v>5</v>
      </c>
      <c r="F1627" s="52">
        <v>6</v>
      </c>
      <c r="G1627" s="52">
        <v>7</v>
      </c>
      <c r="H1627" s="52">
        <v>8</v>
      </c>
      <c r="I1627" s="52">
        <v>9</v>
      </c>
    </row>
    <row r="1628" spans="1:10" ht="26.5" thickBot="1" x14ac:dyDescent="0.4">
      <c r="A1628" s="27" t="s">
        <v>30</v>
      </c>
      <c r="B1628" s="28" t="s">
        <v>503</v>
      </c>
      <c r="C1628" s="29"/>
      <c r="D1628" s="29"/>
      <c r="E1628" s="29"/>
      <c r="F1628" s="30" t="s">
        <v>645</v>
      </c>
      <c r="G1628" s="28"/>
      <c r="H1628" s="29"/>
      <c r="I1628" s="29"/>
    </row>
    <row r="1629" spans="1:10" ht="46.75" customHeight="1" thickBot="1" x14ac:dyDescent="0.4">
      <c r="A1629" s="31" t="s">
        <v>29</v>
      </c>
      <c r="B1629" s="32" t="s">
        <v>504</v>
      </c>
      <c r="C1629" s="33"/>
      <c r="D1629" s="33"/>
      <c r="E1629" s="33"/>
      <c r="F1629" s="34" t="s">
        <v>108</v>
      </c>
      <c r="G1629" s="32"/>
      <c r="H1629" s="33"/>
      <c r="I1629" s="33"/>
    </row>
    <row r="1630" spans="1:10" ht="15" thickBot="1" x14ac:dyDescent="0.4">
      <c r="A1630" s="328" t="s">
        <v>98</v>
      </c>
      <c r="B1630" s="323" t="s">
        <v>505</v>
      </c>
      <c r="C1630" s="66">
        <v>27</v>
      </c>
      <c r="D1630" s="66">
        <v>28</v>
      </c>
      <c r="E1630" s="66">
        <v>30</v>
      </c>
      <c r="F1630" s="20" t="s">
        <v>511</v>
      </c>
      <c r="G1630" s="18" t="s">
        <v>33</v>
      </c>
      <c r="H1630" s="23">
        <v>301738112</v>
      </c>
      <c r="I1630" s="16" t="s">
        <v>479</v>
      </c>
    </row>
    <row r="1631" spans="1:10" ht="15" thickBot="1" x14ac:dyDescent="0.4">
      <c r="A1631" s="328"/>
      <c r="B1631" s="324"/>
      <c r="C1631" s="66"/>
      <c r="D1631" s="66"/>
      <c r="E1631" s="66"/>
      <c r="F1631" s="20" t="s">
        <v>512</v>
      </c>
      <c r="G1631" s="18" t="s">
        <v>502</v>
      </c>
      <c r="H1631" s="23"/>
      <c r="I1631" s="16"/>
    </row>
    <row r="1632" spans="1:10" ht="15" thickBot="1" x14ac:dyDescent="0.4">
      <c r="A1632" s="328"/>
      <c r="B1632" s="324"/>
      <c r="C1632" s="66">
        <v>3</v>
      </c>
      <c r="D1632" s="66">
        <v>3.1</v>
      </c>
      <c r="E1632" s="66">
        <v>3.3</v>
      </c>
      <c r="F1632" s="20" t="s">
        <v>513</v>
      </c>
      <c r="G1632" s="18" t="s">
        <v>306</v>
      </c>
      <c r="H1632" s="23"/>
      <c r="I1632" s="16"/>
    </row>
    <row r="1633" spans="1:9" ht="15" thickBot="1" x14ac:dyDescent="0.4">
      <c r="A1633" s="328"/>
      <c r="B1633" s="324"/>
      <c r="C1633" s="66"/>
      <c r="D1633" s="66"/>
      <c r="E1633" s="66"/>
      <c r="F1633" s="20"/>
      <c r="G1633" s="18" t="s">
        <v>35</v>
      </c>
      <c r="H1633" s="23"/>
      <c r="I1633" s="16"/>
    </row>
    <row r="1634" spans="1:9" ht="15" thickBot="1" x14ac:dyDescent="0.4">
      <c r="A1634" s="328"/>
      <c r="B1634" s="324"/>
      <c r="C1634" s="66"/>
      <c r="D1634" s="66"/>
      <c r="E1634" s="66"/>
      <c r="F1634" s="20"/>
      <c r="G1634" s="18" t="s">
        <v>34</v>
      </c>
      <c r="H1634" s="23"/>
      <c r="I1634" s="16"/>
    </row>
    <row r="1635" spans="1:9" ht="15" thickBot="1" x14ac:dyDescent="0.4">
      <c r="A1635" s="328"/>
      <c r="B1635" s="324"/>
      <c r="C1635" s="66">
        <v>1041</v>
      </c>
      <c r="D1635" s="66">
        <v>1093</v>
      </c>
      <c r="E1635" s="66">
        <v>1148</v>
      </c>
      <c r="F1635" s="20"/>
      <c r="G1635" s="18" t="s">
        <v>37</v>
      </c>
      <c r="H1635" s="23"/>
      <c r="I1635" s="16"/>
    </row>
    <row r="1636" spans="1:9" ht="15" thickBot="1" x14ac:dyDescent="0.4">
      <c r="A1636" s="328"/>
      <c r="B1636" s="324"/>
      <c r="C1636" s="66"/>
      <c r="D1636" s="66"/>
      <c r="E1636" s="66"/>
      <c r="F1636" s="20"/>
      <c r="G1636" s="18" t="s">
        <v>255</v>
      </c>
      <c r="H1636" s="23"/>
      <c r="I1636" s="16"/>
    </row>
    <row r="1637" spans="1:9" ht="15" thickBot="1" x14ac:dyDescent="0.4">
      <c r="A1637" s="328"/>
      <c r="B1637" s="324"/>
      <c r="C1637" s="66">
        <v>5.4</v>
      </c>
      <c r="D1637" s="66"/>
      <c r="E1637" s="66"/>
      <c r="F1637" s="20"/>
      <c r="G1637" s="18" t="s">
        <v>36</v>
      </c>
      <c r="H1637" s="24"/>
      <c r="I1637" s="16"/>
    </row>
    <row r="1638" spans="1:9" ht="34.75" customHeight="1" thickBot="1" x14ac:dyDescent="0.4">
      <c r="A1638" s="329"/>
      <c r="B1638" s="325"/>
      <c r="C1638" s="67">
        <f>SUM(C1630:C1637)</f>
        <v>1076.4000000000001</v>
      </c>
      <c r="D1638" s="67">
        <f t="shared" ref="D1638:E1638" si="315">SUM(D1630:D1637)</f>
        <v>1124.0999999999999</v>
      </c>
      <c r="E1638" s="67">
        <f t="shared" si="315"/>
        <v>1181.3</v>
      </c>
      <c r="F1638" s="19"/>
      <c r="G1638" s="10" t="s">
        <v>38</v>
      </c>
      <c r="H1638" s="24"/>
      <c r="I1638" s="16"/>
    </row>
    <row r="1639" spans="1:9" ht="15" thickBot="1" x14ac:dyDescent="0.4">
      <c r="A1639" s="328" t="s">
        <v>40</v>
      </c>
      <c r="B1639" s="323" t="s">
        <v>506</v>
      </c>
      <c r="C1639" s="18"/>
      <c r="D1639" s="18"/>
      <c r="E1639" s="18"/>
      <c r="F1639" s="20"/>
      <c r="G1639" s="18" t="s">
        <v>33</v>
      </c>
      <c r="H1639" s="23">
        <v>301738112</v>
      </c>
      <c r="I1639" s="16" t="s">
        <v>479</v>
      </c>
    </row>
    <row r="1640" spans="1:9" ht="15" thickBot="1" x14ac:dyDescent="0.4">
      <c r="A1640" s="328"/>
      <c r="B1640" s="324"/>
      <c r="C1640" s="66">
        <v>63</v>
      </c>
      <c r="D1640" s="66">
        <v>66</v>
      </c>
      <c r="E1640" s="66">
        <v>69</v>
      </c>
      <c r="F1640" s="20"/>
      <c r="G1640" s="18" t="s">
        <v>502</v>
      </c>
      <c r="H1640" s="23"/>
      <c r="I1640" s="16"/>
    </row>
    <row r="1641" spans="1:9" ht="15" thickBot="1" x14ac:dyDescent="0.4">
      <c r="A1641" s="328"/>
      <c r="B1641" s="324"/>
      <c r="C1641" s="66"/>
      <c r="D1641" s="66"/>
      <c r="E1641" s="66"/>
      <c r="F1641" s="20"/>
      <c r="G1641" s="18" t="s">
        <v>306</v>
      </c>
      <c r="H1641" s="23"/>
      <c r="I1641" s="16"/>
    </row>
    <row r="1642" spans="1:9" ht="15" thickBot="1" x14ac:dyDescent="0.4">
      <c r="A1642" s="328"/>
      <c r="B1642" s="324"/>
      <c r="C1642" s="66"/>
      <c r="D1642" s="66"/>
      <c r="E1642" s="66"/>
      <c r="F1642" s="20"/>
      <c r="G1642" s="18" t="s">
        <v>35</v>
      </c>
      <c r="H1642" s="23"/>
      <c r="I1642" s="16"/>
    </row>
    <row r="1643" spans="1:9" ht="15" thickBot="1" x14ac:dyDescent="0.4">
      <c r="A1643" s="328"/>
      <c r="B1643" s="324"/>
      <c r="C1643" s="66"/>
      <c r="D1643" s="66"/>
      <c r="E1643" s="66"/>
      <c r="F1643" s="20"/>
      <c r="G1643" s="18" t="s">
        <v>34</v>
      </c>
      <c r="H1643" s="23"/>
      <c r="I1643" s="16"/>
    </row>
    <row r="1644" spans="1:9" ht="15" thickBot="1" x14ac:dyDescent="0.4">
      <c r="A1644" s="328"/>
      <c r="B1644" s="324"/>
      <c r="C1644" s="66"/>
      <c r="D1644" s="66"/>
      <c r="E1644" s="66"/>
      <c r="F1644" s="20"/>
      <c r="G1644" s="18" t="s">
        <v>37</v>
      </c>
      <c r="H1644" s="23"/>
      <c r="I1644" s="16"/>
    </row>
    <row r="1645" spans="1:9" ht="15" thickBot="1" x14ac:dyDescent="0.4">
      <c r="A1645" s="328"/>
      <c r="B1645" s="324"/>
      <c r="C1645" s="66">
        <v>16.899999999999999</v>
      </c>
      <c r="D1645" s="66"/>
      <c r="E1645" s="66"/>
      <c r="F1645" s="20"/>
      <c r="G1645" s="18" t="s">
        <v>255</v>
      </c>
      <c r="H1645" s="23"/>
      <c r="I1645" s="16"/>
    </row>
    <row r="1646" spans="1:9" ht="15" thickBot="1" x14ac:dyDescent="0.4">
      <c r="A1646" s="328"/>
      <c r="B1646" s="324"/>
      <c r="C1646" s="66"/>
      <c r="D1646" s="66"/>
      <c r="E1646" s="66"/>
      <c r="F1646" s="20"/>
      <c r="G1646" s="18" t="s">
        <v>36</v>
      </c>
      <c r="H1646" s="24"/>
      <c r="I1646" s="16"/>
    </row>
    <row r="1647" spans="1:9" ht="27" customHeight="1" thickBot="1" x14ac:dyDescent="0.4">
      <c r="A1647" s="329"/>
      <c r="B1647" s="325"/>
      <c r="C1647" s="67">
        <f>SUM(C1639:C1646)</f>
        <v>79.900000000000006</v>
      </c>
      <c r="D1647" s="67">
        <f t="shared" ref="D1647" si="316">SUM(D1639:D1646)</f>
        <v>66</v>
      </c>
      <c r="E1647" s="67">
        <f t="shared" ref="E1647" si="317">SUM(E1639:E1646)</f>
        <v>69</v>
      </c>
      <c r="F1647" s="19"/>
      <c r="G1647" s="10" t="s">
        <v>38</v>
      </c>
      <c r="H1647" s="24"/>
      <c r="I1647" s="16"/>
    </row>
    <row r="1648" spans="1:9" ht="15" thickBot="1" x14ac:dyDescent="0.4">
      <c r="A1648" s="328" t="s">
        <v>42</v>
      </c>
      <c r="B1648" s="323" t="s">
        <v>507</v>
      </c>
      <c r="C1648" s="18"/>
      <c r="D1648" s="18"/>
      <c r="E1648" s="18"/>
      <c r="F1648" s="20"/>
      <c r="G1648" s="18" t="s">
        <v>33</v>
      </c>
      <c r="H1648" s="23">
        <v>288724610</v>
      </c>
      <c r="I1648" s="16" t="s">
        <v>479</v>
      </c>
    </row>
    <row r="1649" spans="1:12" ht="15" thickBot="1" x14ac:dyDescent="0.4">
      <c r="A1649" s="328"/>
      <c r="B1649" s="324"/>
      <c r="C1649" s="18"/>
      <c r="D1649" s="18"/>
      <c r="E1649" s="18"/>
      <c r="F1649" s="20"/>
      <c r="G1649" s="18" t="s">
        <v>502</v>
      </c>
      <c r="H1649" s="23"/>
      <c r="I1649" s="16"/>
    </row>
    <row r="1650" spans="1:12" ht="15" thickBot="1" x14ac:dyDescent="0.4">
      <c r="A1650" s="328"/>
      <c r="B1650" s="324"/>
      <c r="C1650" s="18"/>
      <c r="D1650" s="18"/>
      <c r="E1650" s="18"/>
      <c r="F1650" s="20"/>
      <c r="G1650" s="18" t="s">
        <v>306</v>
      </c>
      <c r="H1650" s="23"/>
      <c r="I1650" s="16"/>
    </row>
    <row r="1651" spans="1:12" ht="15" thickBot="1" x14ac:dyDescent="0.4">
      <c r="A1651" s="328"/>
      <c r="B1651" s="324"/>
      <c r="C1651" s="18"/>
      <c r="D1651" s="18"/>
      <c r="E1651" s="18"/>
      <c r="F1651" s="20"/>
      <c r="G1651" s="18" t="s">
        <v>35</v>
      </c>
      <c r="H1651" s="23"/>
      <c r="I1651" s="16"/>
    </row>
    <row r="1652" spans="1:12" ht="15" thickBot="1" x14ac:dyDescent="0.4">
      <c r="A1652" s="328"/>
      <c r="B1652" s="324"/>
      <c r="C1652" s="18"/>
      <c r="D1652" s="18"/>
      <c r="E1652" s="18"/>
      <c r="F1652" s="20"/>
      <c r="G1652" s="18" t="s">
        <v>34</v>
      </c>
      <c r="H1652" s="23"/>
      <c r="I1652" s="16"/>
    </row>
    <row r="1653" spans="1:12" ht="15" thickBot="1" x14ac:dyDescent="0.4">
      <c r="A1653" s="328"/>
      <c r="B1653" s="324"/>
      <c r="C1653" s="18">
        <v>7.4</v>
      </c>
      <c r="D1653" s="18">
        <v>8.1</v>
      </c>
      <c r="E1653" s="18">
        <v>8.5</v>
      </c>
      <c r="F1653" s="20"/>
      <c r="G1653" s="18" t="s">
        <v>37</v>
      </c>
      <c r="H1653" s="23"/>
      <c r="I1653" s="16"/>
    </row>
    <row r="1654" spans="1:12" ht="15" thickBot="1" x14ac:dyDescent="0.4">
      <c r="A1654" s="328"/>
      <c r="B1654" s="324"/>
      <c r="C1654" s="18"/>
      <c r="D1654" s="18"/>
      <c r="E1654" s="18"/>
      <c r="F1654" s="20"/>
      <c r="G1654" s="18" t="s">
        <v>255</v>
      </c>
      <c r="H1654" s="23"/>
      <c r="I1654" s="16"/>
    </row>
    <row r="1655" spans="1:12" ht="15" thickBot="1" x14ac:dyDescent="0.4">
      <c r="A1655" s="328"/>
      <c r="B1655" s="324"/>
      <c r="C1655" s="18"/>
      <c r="D1655" s="18"/>
      <c r="E1655" s="18"/>
      <c r="F1655" s="20"/>
      <c r="G1655" s="18" t="s">
        <v>36</v>
      </c>
      <c r="H1655" s="24"/>
      <c r="I1655" s="16"/>
    </row>
    <row r="1656" spans="1:12" ht="15" thickBot="1" x14ac:dyDescent="0.4">
      <c r="A1656" s="329"/>
      <c r="B1656" s="325"/>
      <c r="C1656" s="10">
        <f>SUM(C1648:C1655)</f>
        <v>7.4</v>
      </c>
      <c r="D1656" s="10">
        <f t="shared" ref="D1656" si="318">SUM(D1648:D1655)</f>
        <v>8.1</v>
      </c>
      <c r="E1656" s="10">
        <f t="shared" ref="E1656" si="319">SUM(E1648:E1655)</f>
        <v>8.5</v>
      </c>
      <c r="F1656" s="19"/>
      <c r="G1656" s="10" t="s">
        <v>38</v>
      </c>
      <c r="H1656" s="24"/>
      <c r="I1656" s="16"/>
    </row>
    <row r="1657" spans="1:12" ht="15" thickBot="1" x14ac:dyDescent="0.4">
      <c r="A1657" s="328" t="s">
        <v>44</v>
      </c>
      <c r="B1657" s="323" t="s">
        <v>508</v>
      </c>
      <c r="C1657" s="18"/>
      <c r="D1657" s="18"/>
      <c r="E1657" s="18"/>
      <c r="F1657" s="20" t="s">
        <v>510</v>
      </c>
      <c r="G1657" s="18" t="s">
        <v>33</v>
      </c>
      <c r="H1657" s="23">
        <v>288724610</v>
      </c>
      <c r="I1657" s="16" t="s">
        <v>479</v>
      </c>
      <c r="J1657" s="128">
        <f t="shared" ref="J1657:L1664" si="320">C1630+C1639+C1648+C1657</f>
        <v>27</v>
      </c>
      <c r="K1657" s="128">
        <f t="shared" si="320"/>
        <v>28</v>
      </c>
      <c r="L1657" s="128">
        <f t="shared" si="320"/>
        <v>30</v>
      </c>
    </row>
    <row r="1658" spans="1:12" ht="15" thickBot="1" x14ac:dyDescent="0.4">
      <c r="A1658" s="328"/>
      <c r="B1658" s="324"/>
      <c r="C1658" s="18"/>
      <c r="D1658" s="18"/>
      <c r="E1658" s="18"/>
      <c r="F1658" s="20"/>
      <c r="G1658" s="18" t="s">
        <v>502</v>
      </c>
      <c r="H1658" s="23"/>
      <c r="I1658" s="16"/>
      <c r="J1658" s="128">
        <f t="shared" si="320"/>
        <v>63</v>
      </c>
      <c r="K1658" s="128">
        <f t="shared" si="320"/>
        <v>66</v>
      </c>
      <c r="L1658" s="128">
        <f t="shared" si="320"/>
        <v>69</v>
      </c>
    </row>
    <row r="1659" spans="1:12" ht="15" thickBot="1" x14ac:dyDescent="0.4">
      <c r="A1659" s="328"/>
      <c r="B1659" s="324"/>
      <c r="C1659" s="18"/>
      <c r="D1659" s="18"/>
      <c r="E1659" s="18"/>
      <c r="F1659" s="20"/>
      <c r="G1659" s="18" t="s">
        <v>306</v>
      </c>
      <c r="H1659" s="23"/>
      <c r="I1659" s="16"/>
      <c r="J1659" s="128">
        <f t="shared" si="320"/>
        <v>3</v>
      </c>
      <c r="K1659" s="128">
        <f t="shared" si="320"/>
        <v>3.1</v>
      </c>
      <c r="L1659" s="128">
        <f t="shared" si="320"/>
        <v>3.3</v>
      </c>
    </row>
    <row r="1660" spans="1:12" ht="15" thickBot="1" x14ac:dyDescent="0.4">
      <c r="A1660" s="328"/>
      <c r="B1660" s="324"/>
      <c r="C1660" s="18"/>
      <c r="D1660" s="18"/>
      <c r="E1660" s="18"/>
      <c r="F1660" s="20"/>
      <c r="G1660" s="18" t="s">
        <v>35</v>
      </c>
      <c r="H1660" s="23"/>
      <c r="I1660" s="16"/>
      <c r="J1660" s="128">
        <f t="shared" si="320"/>
        <v>0</v>
      </c>
      <c r="K1660" s="128">
        <f t="shared" si="320"/>
        <v>0</v>
      </c>
      <c r="L1660" s="128">
        <f t="shared" si="320"/>
        <v>0</v>
      </c>
    </row>
    <row r="1661" spans="1:12" ht="15" thickBot="1" x14ac:dyDescent="0.4">
      <c r="A1661" s="328"/>
      <c r="B1661" s="324"/>
      <c r="C1661" s="18"/>
      <c r="D1661" s="18"/>
      <c r="E1661" s="18"/>
      <c r="F1661" s="20"/>
      <c r="G1661" s="18" t="s">
        <v>34</v>
      </c>
      <c r="H1661" s="23"/>
      <c r="I1661" s="16"/>
      <c r="J1661" s="128">
        <f t="shared" si="320"/>
        <v>0</v>
      </c>
      <c r="K1661" s="128">
        <f t="shared" si="320"/>
        <v>0</v>
      </c>
      <c r="L1661" s="128">
        <f t="shared" si="320"/>
        <v>0</v>
      </c>
    </row>
    <row r="1662" spans="1:12" ht="15" thickBot="1" x14ac:dyDescent="0.4">
      <c r="A1662" s="328"/>
      <c r="B1662" s="324"/>
      <c r="C1662" s="18"/>
      <c r="D1662" s="18"/>
      <c r="E1662" s="18"/>
      <c r="F1662" s="20"/>
      <c r="G1662" s="18" t="s">
        <v>37</v>
      </c>
      <c r="H1662" s="23"/>
      <c r="I1662" s="16"/>
      <c r="J1662" s="128">
        <f t="shared" si="320"/>
        <v>1048.4000000000001</v>
      </c>
      <c r="K1662" s="128">
        <f t="shared" si="320"/>
        <v>1101.0999999999999</v>
      </c>
      <c r="L1662" s="128">
        <f t="shared" si="320"/>
        <v>1156.5</v>
      </c>
    </row>
    <row r="1663" spans="1:12" ht="15" thickBot="1" x14ac:dyDescent="0.4">
      <c r="A1663" s="328"/>
      <c r="B1663" s="324"/>
      <c r="C1663" s="18"/>
      <c r="D1663" s="18"/>
      <c r="E1663" s="18"/>
      <c r="F1663" s="20"/>
      <c r="G1663" s="18" t="s">
        <v>255</v>
      </c>
      <c r="H1663" s="23"/>
      <c r="I1663" s="16"/>
      <c r="J1663" s="128">
        <f t="shared" si="320"/>
        <v>16.899999999999999</v>
      </c>
      <c r="K1663" s="128">
        <f t="shared" si="320"/>
        <v>0</v>
      </c>
      <c r="L1663" s="128">
        <f t="shared" si="320"/>
        <v>0</v>
      </c>
    </row>
    <row r="1664" spans="1:12" ht="15" thickBot="1" x14ac:dyDescent="0.4">
      <c r="A1664" s="328"/>
      <c r="B1664" s="324"/>
      <c r="C1664" s="18"/>
      <c r="D1664" s="18"/>
      <c r="E1664" s="18"/>
      <c r="F1664" s="20"/>
      <c r="G1664" s="18" t="s">
        <v>36</v>
      </c>
      <c r="H1664" s="24"/>
      <c r="I1664" s="16"/>
      <c r="J1664" s="128">
        <f t="shared" si="320"/>
        <v>5.4</v>
      </c>
      <c r="K1664" s="128">
        <f t="shared" si="320"/>
        <v>0</v>
      </c>
      <c r="L1664" s="128">
        <f t="shared" si="320"/>
        <v>0</v>
      </c>
    </row>
    <row r="1665" spans="1:12" ht="15" thickBot="1" x14ac:dyDescent="0.4">
      <c r="A1665" s="329"/>
      <c r="B1665" s="325"/>
      <c r="C1665" s="10">
        <f>SUM(C1657:C1664)</f>
        <v>0</v>
      </c>
      <c r="D1665" s="10">
        <f t="shared" ref="D1665" si="321">SUM(D1657:D1664)</f>
        <v>0</v>
      </c>
      <c r="E1665" s="10">
        <f t="shared" ref="E1665" si="322">SUM(E1657:E1664)</f>
        <v>0</v>
      </c>
      <c r="F1665" s="19"/>
      <c r="G1665" s="10" t="s">
        <v>38</v>
      </c>
      <c r="H1665" s="24"/>
      <c r="I1665" s="16"/>
      <c r="J1665" s="131">
        <f>SUM(J1657:J1664)</f>
        <v>1163.7000000000003</v>
      </c>
      <c r="K1665" s="131">
        <f>SUM(K1657:K1664)</f>
        <v>1198.1999999999998</v>
      </c>
      <c r="L1665" s="131">
        <f>SUM(L1657:L1664)</f>
        <v>1258.8</v>
      </c>
    </row>
    <row r="1666" spans="1:12" ht="15" thickBot="1" x14ac:dyDescent="0.4">
      <c r="A1666" s="17"/>
      <c r="B1666" s="21" t="s">
        <v>105</v>
      </c>
      <c r="C1666" s="9"/>
      <c r="D1666" s="9"/>
      <c r="E1666" s="9"/>
      <c r="F1666" s="9"/>
      <c r="G1666" s="10"/>
      <c r="H1666" s="23"/>
      <c r="I1666" s="23"/>
    </row>
    <row r="1667" spans="1:12" ht="15" thickBot="1" x14ac:dyDescent="0.4">
      <c r="A1667" s="35"/>
      <c r="B1667" s="36" t="s">
        <v>84</v>
      </c>
      <c r="C1667" s="69">
        <f>C1668-C1664-C1655-C1646-C1637</f>
        <v>1158.3000000000002</v>
      </c>
      <c r="D1667" s="69">
        <f t="shared" ref="D1667:E1667" si="323">D1668-D1664-D1655-D1646-D1637</f>
        <v>1198.1999999999998</v>
      </c>
      <c r="E1667" s="69">
        <f t="shared" si="323"/>
        <v>1258.8</v>
      </c>
      <c r="F1667" s="37"/>
      <c r="G1667" s="36"/>
      <c r="H1667" s="38"/>
      <c r="I1667" s="39"/>
    </row>
    <row r="1668" spans="1:12" ht="15" thickBot="1" x14ac:dyDescent="0.4">
      <c r="A1668" s="40"/>
      <c r="B1668" s="41" t="s">
        <v>509</v>
      </c>
      <c r="C1668" s="68">
        <f>C1638+C1647+C1656+C1665</f>
        <v>1163.7000000000003</v>
      </c>
      <c r="D1668" s="68">
        <f t="shared" ref="D1668:E1668" si="324">D1638+D1647+D1656+D1665</f>
        <v>1198.1999999999998</v>
      </c>
      <c r="E1668" s="68">
        <f t="shared" si="324"/>
        <v>1258.8</v>
      </c>
      <c r="F1668" s="68"/>
      <c r="G1668" s="43"/>
      <c r="H1668" s="44"/>
      <c r="I1668" s="45"/>
    </row>
  </sheetData>
  <mergeCells count="493">
    <mergeCell ref="A713:A718"/>
    <mergeCell ref="B713:B718"/>
    <mergeCell ref="B421:B426"/>
    <mergeCell ref="A421:A426"/>
    <mergeCell ref="B415:B420"/>
    <mergeCell ref="A415:A420"/>
    <mergeCell ref="B409:B414"/>
    <mergeCell ref="A409:A414"/>
    <mergeCell ref="A676:A682"/>
    <mergeCell ref="B676:B682"/>
    <mergeCell ref="A683:A688"/>
    <mergeCell ref="B683:B688"/>
    <mergeCell ref="A692:A697"/>
    <mergeCell ref="B692:B697"/>
    <mergeCell ref="A698:A705"/>
    <mergeCell ref="B698:B705"/>
    <mergeCell ref="A707:A712"/>
    <mergeCell ref="B707:B712"/>
    <mergeCell ref="A658:A663"/>
    <mergeCell ref="B658:B663"/>
    <mergeCell ref="A664:A669"/>
    <mergeCell ref="B664:B669"/>
    <mergeCell ref="A670:A675"/>
    <mergeCell ref="B670:B675"/>
    <mergeCell ref="A624:A629"/>
    <mergeCell ref="B624:B629"/>
    <mergeCell ref="A630:A635"/>
    <mergeCell ref="B630:B635"/>
    <mergeCell ref="A645:A651"/>
    <mergeCell ref="B645:B651"/>
    <mergeCell ref="A652:A657"/>
    <mergeCell ref="B652:B657"/>
    <mergeCell ref="A594:A599"/>
    <mergeCell ref="B594:B599"/>
    <mergeCell ref="A600:A605"/>
    <mergeCell ref="B600:B605"/>
    <mergeCell ref="A606:A611"/>
    <mergeCell ref="B606:B611"/>
    <mergeCell ref="A612:A617"/>
    <mergeCell ref="B612:B617"/>
    <mergeCell ref="A618:A623"/>
    <mergeCell ref="B618:B623"/>
    <mergeCell ref="B636:B641"/>
    <mergeCell ref="A636:A641"/>
    <mergeCell ref="A534:A539"/>
    <mergeCell ref="B534:B539"/>
    <mergeCell ref="A540:A545"/>
    <mergeCell ref="B540:B545"/>
    <mergeCell ref="A546:A551"/>
    <mergeCell ref="B546:B551"/>
    <mergeCell ref="A552:A557"/>
    <mergeCell ref="B552:B557"/>
    <mergeCell ref="A558:A563"/>
    <mergeCell ref="B558:B563"/>
    <mergeCell ref="A478:A484"/>
    <mergeCell ref="B478:B484"/>
    <mergeCell ref="A485:A490"/>
    <mergeCell ref="B485:B490"/>
    <mergeCell ref="A491:A496"/>
    <mergeCell ref="B491:B496"/>
    <mergeCell ref="A497:A503"/>
    <mergeCell ref="B497:B503"/>
    <mergeCell ref="A528:A533"/>
    <mergeCell ref="B528:B533"/>
    <mergeCell ref="A504:A509"/>
    <mergeCell ref="B504:B509"/>
    <mergeCell ref="A510:A515"/>
    <mergeCell ref="B510:B515"/>
    <mergeCell ref="A516:A521"/>
    <mergeCell ref="B516:B521"/>
    <mergeCell ref="A522:A527"/>
    <mergeCell ref="A429:A434"/>
    <mergeCell ref="B429:B434"/>
    <mergeCell ref="A435:A440"/>
    <mergeCell ref="B435:B440"/>
    <mergeCell ref="A458:A463"/>
    <mergeCell ref="B458:B463"/>
    <mergeCell ref="A464:A469"/>
    <mergeCell ref="B464:B469"/>
    <mergeCell ref="A470:A475"/>
    <mergeCell ref="B470:B475"/>
    <mergeCell ref="A395:A400"/>
    <mergeCell ref="B395:B400"/>
    <mergeCell ref="A403:A408"/>
    <mergeCell ref="B403:B408"/>
    <mergeCell ref="A363:A369"/>
    <mergeCell ref="B363:B369"/>
    <mergeCell ref="A370:A375"/>
    <mergeCell ref="B370:B375"/>
    <mergeCell ref="A376:A382"/>
    <mergeCell ref="B376:B382"/>
    <mergeCell ref="A383:A388"/>
    <mergeCell ref="B383:B388"/>
    <mergeCell ref="A389:A394"/>
    <mergeCell ref="B389:B394"/>
    <mergeCell ref="A292:A297"/>
    <mergeCell ref="B292:B297"/>
    <mergeCell ref="A298:A303"/>
    <mergeCell ref="B298:B303"/>
    <mergeCell ref="A328:A334"/>
    <mergeCell ref="B328:B334"/>
    <mergeCell ref="A335:A340"/>
    <mergeCell ref="B335:B340"/>
    <mergeCell ref="A344:A350"/>
    <mergeCell ref="B344:B350"/>
    <mergeCell ref="A232:A237"/>
    <mergeCell ref="B232:B237"/>
    <mergeCell ref="A238:A243"/>
    <mergeCell ref="B238:B243"/>
    <mergeCell ref="A273:A279"/>
    <mergeCell ref="B273:B279"/>
    <mergeCell ref="A280:A285"/>
    <mergeCell ref="B280:B285"/>
    <mergeCell ref="A286:A291"/>
    <mergeCell ref="B286:B291"/>
    <mergeCell ref="B264:B269"/>
    <mergeCell ref="B244:B249"/>
    <mergeCell ref="A244:A249"/>
    <mergeCell ref="A258:A263"/>
    <mergeCell ref="B258:B263"/>
    <mergeCell ref="A201:A206"/>
    <mergeCell ref="B201:B206"/>
    <mergeCell ref="A207:A213"/>
    <mergeCell ref="B207:B213"/>
    <mergeCell ref="A214:A219"/>
    <mergeCell ref="B214:B219"/>
    <mergeCell ref="A220:A225"/>
    <mergeCell ref="B220:B225"/>
    <mergeCell ref="A226:A231"/>
    <mergeCell ref="B226:B231"/>
    <mergeCell ref="A165:A170"/>
    <mergeCell ref="B165:B170"/>
    <mergeCell ref="A174:A180"/>
    <mergeCell ref="B174:B180"/>
    <mergeCell ref="A181:A187"/>
    <mergeCell ref="B181:B187"/>
    <mergeCell ref="A188:A194"/>
    <mergeCell ref="B188:B194"/>
    <mergeCell ref="A195:A200"/>
    <mergeCell ref="B195:B200"/>
    <mergeCell ref="A133:A139"/>
    <mergeCell ref="B133:B139"/>
    <mergeCell ref="A140:A145"/>
    <mergeCell ref="B140:B145"/>
    <mergeCell ref="A146:A151"/>
    <mergeCell ref="B146:B151"/>
    <mergeCell ref="A152:A158"/>
    <mergeCell ref="B152:B158"/>
    <mergeCell ref="A159:A164"/>
    <mergeCell ref="B159:B164"/>
    <mergeCell ref="A99:A105"/>
    <mergeCell ref="B99:B105"/>
    <mergeCell ref="A109:A114"/>
    <mergeCell ref="B109:B114"/>
    <mergeCell ref="A115:A120"/>
    <mergeCell ref="B115:B120"/>
    <mergeCell ref="A121:A126"/>
    <mergeCell ref="B121:B126"/>
    <mergeCell ref="A127:A132"/>
    <mergeCell ref="B127:B132"/>
    <mergeCell ref="A67:A73"/>
    <mergeCell ref="B67:B73"/>
    <mergeCell ref="A74:A79"/>
    <mergeCell ref="B74:B79"/>
    <mergeCell ref="A80:A85"/>
    <mergeCell ref="B80:B85"/>
    <mergeCell ref="A86:A92"/>
    <mergeCell ref="B86:B92"/>
    <mergeCell ref="A93:A98"/>
    <mergeCell ref="B93:B98"/>
    <mergeCell ref="A1611:A1619"/>
    <mergeCell ref="B1611:B1619"/>
    <mergeCell ref="A1563:A1571"/>
    <mergeCell ref="B1563:B1571"/>
    <mergeCell ref="A1572:A1580"/>
    <mergeCell ref="B1572:B1580"/>
    <mergeCell ref="A1581:A1589"/>
    <mergeCell ref="B1581:B1589"/>
    <mergeCell ref="A1590:A1598"/>
    <mergeCell ref="B1590:B1598"/>
    <mergeCell ref="A1599:A1607"/>
    <mergeCell ref="B1599:B1607"/>
    <mergeCell ref="A1398:A1407"/>
    <mergeCell ref="B1398:B1407"/>
    <mergeCell ref="A1408:A1416"/>
    <mergeCell ref="B1408:B1416"/>
    <mergeCell ref="A1512:I1512"/>
    <mergeCell ref="B1517:B1526"/>
    <mergeCell ref="A1527:A1535"/>
    <mergeCell ref="B1527:B1535"/>
    <mergeCell ref="A1536:A1544"/>
    <mergeCell ref="B1536:B1544"/>
    <mergeCell ref="A1517:A1526"/>
    <mergeCell ref="B1460:B1465"/>
    <mergeCell ref="A1480:A1485"/>
    <mergeCell ref="B1480:B1485"/>
    <mergeCell ref="A1486:A1491"/>
    <mergeCell ref="B1486:B1491"/>
    <mergeCell ref="A1492:A1498"/>
    <mergeCell ref="B1492:B1498"/>
    <mergeCell ref="A1501:A1506"/>
    <mergeCell ref="B1501:B1506"/>
    <mergeCell ref="A1472:A1477"/>
    <mergeCell ref="B1472:B1477"/>
    <mergeCell ref="A1440:A1449"/>
    <mergeCell ref="B1440:B1449"/>
    <mergeCell ref="A1287:A1292"/>
    <mergeCell ref="B1287:B1292"/>
    <mergeCell ref="A1293:A1298"/>
    <mergeCell ref="B1293:B1298"/>
    <mergeCell ref="A1301:A1306"/>
    <mergeCell ref="B1301:B1306"/>
    <mergeCell ref="A1307:A1312"/>
    <mergeCell ref="B1307:B1312"/>
    <mergeCell ref="A1313:A1318"/>
    <mergeCell ref="B1313:B1318"/>
    <mergeCell ref="A1657:A1665"/>
    <mergeCell ref="B1657:B1665"/>
    <mergeCell ref="A1625:I1625"/>
    <mergeCell ref="A1630:A1638"/>
    <mergeCell ref="B1630:B1638"/>
    <mergeCell ref="A1639:A1647"/>
    <mergeCell ref="B1639:B1647"/>
    <mergeCell ref="A1648:A1656"/>
    <mergeCell ref="B1648:B1656"/>
    <mergeCell ref="A1545:A1553"/>
    <mergeCell ref="B1545:B1553"/>
    <mergeCell ref="A1554:A1562"/>
    <mergeCell ref="B1554:B1562"/>
    <mergeCell ref="A1466:A1471"/>
    <mergeCell ref="B1466:B1471"/>
    <mergeCell ref="A1324:I1324"/>
    <mergeCell ref="A1329:A1351"/>
    <mergeCell ref="B1329:B1351"/>
    <mergeCell ref="A1352:A1360"/>
    <mergeCell ref="B1352:B1360"/>
    <mergeCell ref="A1361:A1377"/>
    <mergeCell ref="B1361:B1377"/>
    <mergeCell ref="A1378:A1386"/>
    <mergeCell ref="B1378:B1386"/>
    <mergeCell ref="H1329:H1351"/>
    <mergeCell ref="H1361:H1377"/>
    <mergeCell ref="H1387:H1395"/>
    <mergeCell ref="A1387:A1395"/>
    <mergeCell ref="B1387:B1395"/>
    <mergeCell ref="A1419:A1427"/>
    <mergeCell ref="B1419:B1427"/>
    <mergeCell ref="A1431:A1439"/>
    <mergeCell ref="B1431:B1439"/>
    <mergeCell ref="B1005:B1010"/>
    <mergeCell ref="A1013:A1018"/>
    <mergeCell ref="B1013:B1018"/>
    <mergeCell ref="A1021:A1026"/>
    <mergeCell ref="B1021:B1026"/>
    <mergeCell ref="A1027:A1032"/>
    <mergeCell ref="A1455:I1455"/>
    <mergeCell ref="A1460:A1465"/>
    <mergeCell ref="A991:A996"/>
    <mergeCell ref="B991:B996"/>
    <mergeCell ref="A997:A1002"/>
    <mergeCell ref="B997:B1002"/>
    <mergeCell ref="A1005:A1010"/>
    <mergeCell ref="A1205:A1210"/>
    <mergeCell ref="B1205:B1210"/>
    <mergeCell ref="A1211:A1216"/>
    <mergeCell ref="B1211:B1216"/>
    <mergeCell ref="A1157:I1157"/>
    <mergeCell ref="A1162:A1167"/>
    <mergeCell ref="B1162:B1167"/>
    <mergeCell ref="A1168:A1174"/>
    <mergeCell ref="B1168:B1174"/>
    <mergeCell ref="A1175:A1180"/>
    <mergeCell ref="B1175:B1180"/>
    <mergeCell ref="A942:A944"/>
    <mergeCell ref="B942:B944"/>
    <mergeCell ref="A945:A947"/>
    <mergeCell ref="B945:B947"/>
    <mergeCell ref="A950:A952"/>
    <mergeCell ref="B950:B952"/>
    <mergeCell ref="A983:A988"/>
    <mergeCell ref="B983:B988"/>
    <mergeCell ref="A978:I978"/>
    <mergeCell ref="A962:A964"/>
    <mergeCell ref="B962:B964"/>
    <mergeCell ref="A965:A967"/>
    <mergeCell ref="B965:B967"/>
    <mergeCell ref="A968:A970"/>
    <mergeCell ref="B968:B970"/>
    <mergeCell ref="A971:A973"/>
    <mergeCell ref="B971:B973"/>
    <mergeCell ref="A916:A919"/>
    <mergeCell ref="B916:B919"/>
    <mergeCell ref="A930:A932"/>
    <mergeCell ref="B930:B932"/>
    <mergeCell ref="A933:A935"/>
    <mergeCell ref="B933:B935"/>
    <mergeCell ref="A939:A941"/>
    <mergeCell ref="B939:B941"/>
    <mergeCell ref="A901:A903"/>
    <mergeCell ref="B901:B903"/>
    <mergeCell ref="A904:A906"/>
    <mergeCell ref="B904:B906"/>
    <mergeCell ref="A907:A909"/>
    <mergeCell ref="B907:B909"/>
    <mergeCell ref="A910:A912"/>
    <mergeCell ref="B910:B912"/>
    <mergeCell ref="A913:A915"/>
    <mergeCell ref="B913:B915"/>
    <mergeCell ref="A897:A900"/>
    <mergeCell ref="B897:B900"/>
    <mergeCell ref="A877:A879"/>
    <mergeCell ref="B877:B879"/>
    <mergeCell ref="A880:A882"/>
    <mergeCell ref="B880:B882"/>
    <mergeCell ref="A883:A885"/>
    <mergeCell ref="B883:B885"/>
    <mergeCell ref="A888:A890"/>
    <mergeCell ref="B888:B890"/>
    <mergeCell ref="A891:A893"/>
    <mergeCell ref="B891:B893"/>
    <mergeCell ref="A894:A896"/>
    <mergeCell ref="B894:B896"/>
    <mergeCell ref="B860:B862"/>
    <mergeCell ref="A865:A867"/>
    <mergeCell ref="B865:B867"/>
    <mergeCell ref="A830:A832"/>
    <mergeCell ref="B830:B832"/>
    <mergeCell ref="A835:A837"/>
    <mergeCell ref="B835:B837"/>
    <mergeCell ref="A838:A840"/>
    <mergeCell ref="B838:B840"/>
    <mergeCell ref="A841:A843"/>
    <mergeCell ref="B841:B843"/>
    <mergeCell ref="A844:A846"/>
    <mergeCell ref="B844:B846"/>
    <mergeCell ref="A860:A862"/>
    <mergeCell ref="B729:B731"/>
    <mergeCell ref="A252:A257"/>
    <mergeCell ref="B252:B257"/>
    <mergeCell ref="A729:A731"/>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79:A584"/>
    <mergeCell ref="B579:B584"/>
    <mergeCell ref="A588:A593"/>
    <mergeCell ref="B588:B593"/>
    <mergeCell ref="A732:A734"/>
    <mergeCell ref="B732:B734"/>
    <mergeCell ref="A790:A794"/>
    <mergeCell ref="B790:B794"/>
    <mergeCell ref="A750:A752"/>
    <mergeCell ref="B750:B752"/>
    <mergeCell ref="A755:A756"/>
    <mergeCell ref="B755:B756"/>
    <mergeCell ref="A757:A758"/>
    <mergeCell ref="B757:B758"/>
    <mergeCell ref="A735:A737"/>
    <mergeCell ref="B735:B737"/>
    <mergeCell ref="A741:A743"/>
    <mergeCell ref="B741:B743"/>
    <mergeCell ref="A759:A760"/>
    <mergeCell ref="B759:B760"/>
    <mergeCell ref="A761:A762"/>
    <mergeCell ref="B761:B762"/>
    <mergeCell ref="A773:A777"/>
    <mergeCell ref="B773:B777"/>
    <mergeCell ref="A778:A782"/>
    <mergeCell ref="B778:B782"/>
    <mergeCell ref="A783:A787"/>
    <mergeCell ref="B783:B787"/>
    <mergeCell ref="A744:A746"/>
    <mergeCell ref="B744:B746"/>
    <mergeCell ref="A747:A749"/>
    <mergeCell ref="B747:B749"/>
    <mergeCell ref="A795:A799"/>
    <mergeCell ref="B795:B799"/>
    <mergeCell ref="A811:A813"/>
    <mergeCell ref="B811:B813"/>
    <mergeCell ref="A816:A818"/>
    <mergeCell ref="B816:B818"/>
    <mergeCell ref="A821:A823"/>
    <mergeCell ref="B821:B823"/>
    <mergeCell ref="A827:A829"/>
    <mergeCell ref="B827:B829"/>
    <mergeCell ref="A849:A851"/>
    <mergeCell ref="B849:B851"/>
    <mergeCell ref="A852:A854"/>
    <mergeCell ref="B852:B854"/>
    <mergeCell ref="A857:A859"/>
    <mergeCell ref="B857:B859"/>
    <mergeCell ref="A1199:A1204"/>
    <mergeCell ref="B1027:B1032"/>
    <mergeCell ref="A1036:A1041"/>
    <mergeCell ref="B1036:B1041"/>
    <mergeCell ref="A1042:A1047"/>
    <mergeCell ref="B1042:B1047"/>
    <mergeCell ref="A1048:A1053"/>
    <mergeCell ref="B1048:B1053"/>
    <mergeCell ref="A1054:A1059"/>
    <mergeCell ref="B1054:B1059"/>
    <mergeCell ref="B1199:B1204"/>
    <mergeCell ref="A1181:A1186"/>
    <mergeCell ref="B1181:B1186"/>
    <mergeCell ref="A1187:A1192"/>
    <mergeCell ref="B1187:B1192"/>
    <mergeCell ref="A1193:A1198"/>
    <mergeCell ref="B1193:B1198"/>
    <mergeCell ref="A1133:A1138"/>
    <mergeCell ref="B1133:B1138"/>
    <mergeCell ref="A1145:A1151"/>
    <mergeCell ref="B1145:B1151"/>
    <mergeCell ref="A1107:A1112"/>
    <mergeCell ref="B1107:B1112"/>
    <mergeCell ref="A1113:A1118"/>
    <mergeCell ref="A1275:I1275"/>
    <mergeCell ref="A1280:A1286"/>
    <mergeCell ref="B1280:B1286"/>
    <mergeCell ref="A1219:A1224"/>
    <mergeCell ref="B1219:B1224"/>
    <mergeCell ref="A1225:A1230"/>
    <mergeCell ref="B1225:B1230"/>
    <mergeCell ref="A1231:A1236"/>
    <mergeCell ref="B1231:B1236"/>
    <mergeCell ref="A1237:A1242"/>
    <mergeCell ref="B1237:B1242"/>
    <mergeCell ref="A1243:A1248"/>
    <mergeCell ref="B1243:B1248"/>
    <mergeCell ref="A1251:A1256"/>
    <mergeCell ref="B1251:B1256"/>
    <mergeCell ref="A1257:A1262"/>
    <mergeCell ref="B1257:B1262"/>
    <mergeCell ref="H1280:H1286"/>
    <mergeCell ref="A1263:A1269"/>
    <mergeCell ref="B1263:B1269"/>
    <mergeCell ref="B1113:B1118"/>
    <mergeCell ref="A1119:A1124"/>
    <mergeCell ref="B1119:B1124"/>
    <mergeCell ref="A1139:A1144"/>
    <mergeCell ref="B1139:B1144"/>
    <mergeCell ref="A1101:A1106"/>
    <mergeCell ref="B1101:B1106"/>
    <mergeCell ref="A1062:A1067"/>
    <mergeCell ref="B1062:B1067"/>
    <mergeCell ref="A1068:A1074"/>
    <mergeCell ref="B1068:B1074"/>
    <mergeCell ref="A1075:A1080"/>
    <mergeCell ref="A1127:A1132"/>
    <mergeCell ref="B1127:B1132"/>
    <mergeCell ref="A1089:A1094"/>
    <mergeCell ref="B1089:B1094"/>
    <mergeCell ref="A1081:A1086"/>
    <mergeCell ref="B1081:B1086"/>
    <mergeCell ref="A1095:A1100"/>
    <mergeCell ref="B1095:B1100"/>
    <mergeCell ref="B1075:B1080"/>
    <mergeCell ref="F1:I1"/>
    <mergeCell ref="B304:B309"/>
    <mergeCell ref="A322:A327"/>
    <mergeCell ref="B322:B327"/>
    <mergeCell ref="A2:I2"/>
    <mergeCell ref="A567:A572"/>
    <mergeCell ref="B567:B572"/>
    <mergeCell ref="A573:A578"/>
    <mergeCell ref="B573:B578"/>
    <mergeCell ref="A310:A315"/>
    <mergeCell ref="B310:B315"/>
    <mergeCell ref="A316:A321"/>
    <mergeCell ref="B316:B321"/>
    <mergeCell ref="A304:A309"/>
    <mergeCell ref="B522:B527"/>
    <mergeCell ref="A450:A455"/>
    <mergeCell ref="B450:B455"/>
    <mergeCell ref="A351:A356"/>
    <mergeCell ref="B351:B356"/>
    <mergeCell ref="A357:A362"/>
    <mergeCell ref="B357:B362"/>
    <mergeCell ref="A444:A449"/>
    <mergeCell ref="B444:B449"/>
    <mergeCell ref="A264:A269"/>
  </mergeCells>
  <phoneticPr fontId="17" type="noConversion"/>
  <pageMargins left="0.70866141732283472" right="0.70866141732283472" top="0.74803149606299213" bottom="0.74803149606299213"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A13" sqref="A13"/>
    </sheetView>
  </sheetViews>
  <sheetFormatPr defaultRowHeight="14.5" x14ac:dyDescent="0.35"/>
  <cols>
    <col min="1" max="1" width="10.6328125" customWidth="1"/>
    <col min="2" max="2" width="53.36328125" customWidth="1"/>
  </cols>
  <sheetData>
    <row r="1" spans="1:2" ht="15" thickBot="1" x14ac:dyDescent="0.4">
      <c r="B1" t="s">
        <v>558</v>
      </c>
    </row>
    <row r="2" spans="1:2" ht="30.5" thickBot="1" x14ac:dyDescent="0.4">
      <c r="A2" s="77" t="s">
        <v>559</v>
      </c>
      <c r="B2" s="78" t="s">
        <v>560</v>
      </c>
    </row>
    <row r="3" spans="1:2" ht="15.5" x14ac:dyDescent="0.35">
      <c r="A3" s="79">
        <v>0</v>
      </c>
      <c r="B3" s="80" t="s">
        <v>561</v>
      </c>
    </row>
    <row r="4" spans="1:2" ht="15.5" x14ac:dyDescent="0.35">
      <c r="A4" s="81">
        <v>1</v>
      </c>
      <c r="B4" s="82" t="s">
        <v>562</v>
      </c>
    </row>
    <row r="5" spans="1:2" ht="15.5" x14ac:dyDescent="0.35">
      <c r="A5" s="81">
        <v>2</v>
      </c>
      <c r="B5" s="82" t="s">
        <v>563</v>
      </c>
    </row>
    <row r="6" spans="1:2" ht="15.5" x14ac:dyDescent="0.35">
      <c r="A6" s="81">
        <v>3</v>
      </c>
      <c r="B6" s="82" t="s">
        <v>564</v>
      </c>
    </row>
    <row r="7" spans="1:2" ht="15.5" x14ac:dyDescent="0.35">
      <c r="A7" s="81">
        <v>4</v>
      </c>
      <c r="B7" s="82" t="s">
        <v>565</v>
      </c>
    </row>
    <row r="8" spans="1:2" ht="15.5" x14ac:dyDescent="0.35">
      <c r="A8" s="81">
        <v>5</v>
      </c>
      <c r="B8" s="82" t="s">
        <v>566</v>
      </c>
    </row>
    <row r="9" spans="1:2" ht="15.5" x14ac:dyDescent="0.35">
      <c r="A9" s="81">
        <v>6</v>
      </c>
      <c r="B9" s="82" t="s">
        <v>567</v>
      </c>
    </row>
    <row r="10" spans="1:2" ht="15.5" x14ac:dyDescent="0.35">
      <c r="A10" s="81">
        <v>7</v>
      </c>
      <c r="B10" s="82" t="s">
        <v>568</v>
      </c>
    </row>
    <row r="11" spans="1:2" ht="15.5" x14ac:dyDescent="0.35">
      <c r="A11" s="81">
        <v>8</v>
      </c>
      <c r="B11" s="82" t="s">
        <v>569</v>
      </c>
    </row>
    <row r="12" spans="1:2" ht="15.5" x14ac:dyDescent="0.35">
      <c r="A12" s="81">
        <v>9</v>
      </c>
      <c r="B12" s="82" t="s">
        <v>570</v>
      </c>
    </row>
    <row r="13" spans="1:2" ht="15.5" x14ac:dyDescent="0.35">
      <c r="A13" s="81">
        <v>10</v>
      </c>
      <c r="B13" s="82" t="s">
        <v>571</v>
      </c>
    </row>
    <row r="14" spans="1:2" ht="15.5" x14ac:dyDescent="0.35">
      <c r="A14" s="81">
        <v>11</v>
      </c>
      <c r="B14" s="82" t="s">
        <v>572</v>
      </c>
    </row>
    <row r="15" spans="1:2" ht="15.5" x14ac:dyDescent="0.35">
      <c r="A15" s="81">
        <v>12</v>
      </c>
      <c r="B15" s="82" t="s">
        <v>573</v>
      </c>
    </row>
    <row r="16" spans="1:2" ht="15.5" x14ac:dyDescent="0.35">
      <c r="A16" s="81">
        <v>13</v>
      </c>
      <c r="B16" s="82" t="s">
        <v>574</v>
      </c>
    </row>
    <row r="17" spans="1:2" ht="15.5" x14ac:dyDescent="0.35">
      <c r="A17" s="81">
        <v>14</v>
      </c>
      <c r="B17" s="82" t="s">
        <v>575</v>
      </c>
    </row>
    <row r="18" spans="1:2" ht="15.5" x14ac:dyDescent="0.35">
      <c r="A18" s="81">
        <v>15</v>
      </c>
      <c r="B18" s="82" t="s">
        <v>576</v>
      </c>
    </row>
    <row r="19" spans="1:2" ht="15.5" x14ac:dyDescent="0.35">
      <c r="A19" s="81">
        <v>16</v>
      </c>
      <c r="B19" s="82" t="s">
        <v>659</v>
      </c>
    </row>
    <row r="20" spans="1:2" ht="15.5" x14ac:dyDescent="0.35">
      <c r="A20" s="81">
        <v>17</v>
      </c>
      <c r="B20" s="82" t="s">
        <v>577</v>
      </c>
    </row>
    <row r="21" spans="1:2" ht="15.5" x14ac:dyDescent="0.35">
      <c r="A21" s="81">
        <v>18</v>
      </c>
      <c r="B21" s="82" t="s">
        <v>578</v>
      </c>
    </row>
    <row r="22" spans="1:2" ht="15.5" x14ac:dyDescent="0.35">
      <c r="A22" s="81">
        <v>19</v>
      </c>
      <c r="B22" s="82" t="s">
        <v>636</v>
      </c>
    </row>
    <row r="23" spans="1:2" ht="16" thickBot="1" x14ac:dyDescent="0.4">
      <c r="A23" s="83">
        <v>20</v>
      </c>
      <c r="B23" s="84" t="s">
        <v>637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2024-12-18T13:12:08Z</cp:lastPrinted>
  <dcterms:created xsi:type="dcterms:W3CDTF">2023-03-30T07:13:31Z</dcterms:created>
  <dcterms:modified xsi:type="dcterms:W3CDTF">2024-12-19T11:56:26Z</dcterms:modified>
</cp:coreProperties>
</file>