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12-27 medžiaga\"/>
    </mc:Choice>
  </mc:AlternateContent>
  <xr:revisionPtr revIDLastSave="0" documentId="8_{976DC527-CA31-4ED3-9D28-245B1DE7ADBB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4" l="1"/>
  <c r="B115" i="4"/>
  <c r="B119" i="4" s="1"/>
  <c r="B104" i="4"/>
  <c r="B101" i="4"/>
  <c r="B96" i="4"/>
  <c r="B40" i="4"/>
  <c r="B37" i="4"/>
  <c r="B27" i="4"/>
  <c r="B24" i="4"/>
  <c r="B21" i="4"/>
  <c r="B18" i="4"/>
  <c r="B15" i="4"/>
  <c r="B105" i="4" s="1"/>
  <c r="B486" i="2" l="1"/>
  <c r="B89" i="2"/>
  <c r="B70" i="2" l="1"/>
  <c r="B60" i="2"/>
  <c r="E79" i="3" l="1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22" i="2"/>
  <c r="B404" i="2"/>
  <c r="B400" i="2"/>
  <c r="B395" i="2"/>
  <c r="B390" i="2"/>
  <c r="B270" i="2"/>
  <c r="B265" i="2"/>
  <c r="B200" i="2"/>
  <c r="B155" i="2"/>
  <c r="B150" i="2"/>
  <c r="B431" i="2" l="1"/>
  <c r="B425" i="2"/>
  <c r="B90" i="2"/>
  <c r="B82" i="2"/>
  <c r="B469" i="2" l="1"/>
  <c r="B458" i="2"/>
  <c r="B379" i="2"/>
  <c r="B423" i="2"/>
  <c r="B140" i="2"/>
  <c r="B40" i="2" l="1"/>
  <c r="B27" i="2"/>
  <c r="B18" i="1"/>
  <c r="B22" i="1"/>
  <c r="B285" i="2"/>
  <c r="B280" i="2"/>
  <c r="B275" i="2"/>
  <c r="B260" i="2"/>
  <c r="B250" i="2"/>
  <c r="B245" i="2"/>
  <c r="B240" i="2"/>
  <c r="B225" i="2"/>
  <c r="B215" i="2"/>
  <c r="B205" i="2"/>
  <c r="B190" i="2"/>
  <c r="B180" i="2"/>
  <c r="B175" i="2"/>
  <c r="B165" i="2"/>
  <c r="B160" i="2"/>
  <c r="B145" i="2"/>
  <c r="B129" i="2"/>
  <c r="B103" i="2"/>
  <c r="B466" i="2"/>
  <c r="B451" i="2"/>
  <c r="B446" i="2"/>
  <c r="B438" i="2"/>
  <c r="B432" i="2"/>
  <c r="B408" i="2"/>
  <c r="B373" i="2"/>
  <c r="B364" i="2"/>
  <c r="B359" i="2"/>
  <c r="B350" i="2"/>
  <c r="B345" i="2"/>
  <c r="B339" i="2"/>
  <c r="B334" i="2"/>
  <c r="B320" i="2"/>
  <c r="B310" i="2"/>
  <c r="B305" i="2"/>
  <c r="B300" i="2"/>
  <c r="B295" i="2"/>
  <c r="B290" i="2"/>
  <c r="B441" i="2" l="1"/>
  <c r="B434" i="2"/>
  <c r="B235" i="2"/>
  <c r="B255" i="2"/>
  <c r="B230" i="2"/>
  <c r="B220" i="2"/>
  <c r="B210" i="2"/>
  <c r="B195" i="2"/>
  <c r="B185" i="2"/>
  <c r="B170" i="2"/>
  <c r="B99" i="2"/>
  <c r="B91" i="2"/>
  <c r="B492" i="2" s="1"/>
  <c r="B43" i="2"/>
  <c r="B495" i="2" s="1"/>
  <c r="B35" i="2"/>
  <c r="B25" i="2"/>
  <c r="B494" i="2" s="1"/>
  <c r="B10" i="2"/>
  <c r="B69" i="2"/>
  <c r="B68" i="2"/>
  <c r="B64" i="2"/>
  <c r="B482" i="2"/>
  <c r="B481" i="2"/>
  <c r="B480" i="2"/>
  <c r="B479" i="2"/>
  <c r="B473" i="2"/>
  <c r="B471" i="2"/>
  <c r="B468" i="2"/>
  <c r="B467" i="2"/>
  <c r="B465" i="2"/>
  <c r="B464" i="2"/>
  <c r="B463" i="2"/>
  <c r="B430" i="2"/>
  <c r="B429" i="2"/>
  <c r="B421" i="2"/>
  <c r="B420" i="2"/>
  <c r="B419" i="2"/>
  <c r="B418" i="2"/>
  <c r="B413" i="2"/>
  <c r="B385" i="2"/>
  <c r="B369" i="2"/>
  <c r="B355" i="2"/>
  <c r="B329" i="2"/>
  <c r="B325" i="2"/>
  <c r="B315" i="2"/>
  <c r="B138" i="2"/>
  <c r="B137" i="2"/>
  <c r="B133" i="2"/>
  <c r="B131" i="2"/>
  <c r="B128" i="2"/>
  <c r="B127" i="2"/>
  <c r="B126" i="2"/>
  <c r="B122" i="2"/>
  <c r="B119" i="2"/>
  <c r="B116" i="2"/>
  <c r="B113" i="2"/>
  <c r="B110" i="2"/>
  <c r="B107" i="2"/>
  <c r="B95" i="2"/>
  <c r="B93" i="2"/>
  <c r="B88" i="2"/>
  <c r="B87" i="2"/>
  <c r="B80" i="2"/>
  <c r="B77" i="2"/>
  <c r="B79" i="2" s="1"/>
  <c r="B75" i="2"/>
  <c r="B72" i="2"/>
  <c r="B74" i="2" s="1"/>
  <c r="B58" i="2"/>
  <c r="B55" i="2"/>
  <c r="B57" i="2" s="1"/>
  <c r="B53" i="2"/>
  <c r="B50" i="2"/>
  <c r="B52" i="2" s="1"/>
  <c r="B48" i="2"/>
  <c r="B45" i="2"/>
  <c r="B47" i="2" s="1"/>
  <c r="B42" i="2"/>
  <c r="B493" i="2" s="1"/>
  <c r="B41" i="2"/>
  <c r="B491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487" i="2" l="1"/>
  <c r="B38" i="2"/>
  <c r="B7" i="1"/>
  <c r="B29" i="1"/>
  <c r="B46" i="1" s="1"/>
  <c r="B22" i="2"/>
  <c r="B67" i="2"/>
  <c r="B488" i="2"/>
  <c r="B489" i="2"/>
  <c r="B485" i="2"/>
  <c r="B490" i="2"/>
  <c r="B136" i="2"/>
  <c r="B478" i="2"/>
  <c r="B125" i="2"/>
  <c r="B417" i="2"/>
  <c r="B484" i="2"/>
  <c r="B462" i="2"/>
  <c r="B483" i="2" l="1"/>
  <c r="B496" i="2" s="1"/>
</calcChain>
</file>

<file path=xl/sharedStrings.xml><?xml version="1.0" encoding="utf-8"?>
<sst xmlns="http://schemas.openxmlformats.org/spreadsheetml/2006/main" count="723" uniqueCount="270">
  <si>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</si>
  <si>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</si>
  <si>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</si>
  <si>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</si>
  <si>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</si>
  <si>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</si>
  <si>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</si>
  <si>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</si>
  <si>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</si>
  <si>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</si>
  <si>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</si>
  <si>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</si>
  <si>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</si>
  <si>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</si>
  <si>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</si>
  <si>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</si>
  <si>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</si>
  <si>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</si>
  <si>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</si>
  <si>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</si>
  <si>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</si>
  <si>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</si>
  <si>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</si>
  <si>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</si>
  <si>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</si>
  <si>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</si>
  <si>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</si>
  <si>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</si>
  <si>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</si>
  <si>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</si>
  <si>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</si>
  <si>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</si>
  <si>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</si>
  <si>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</si>
  <si>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</si>
  <si>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</si>
  <si>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</si>
  <si>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</si>
  <si>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</si>
  <si>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</si>
  <si>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</si>
  <si>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</si>
  <si>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</si>
  <si>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</si>
  <si>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</si>
  <si>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</si>
  <si>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</si>
  <si>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</si>
  <si>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</si>
  <si>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</si>
  <si>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</si>
  <si>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</si>
  <si>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</si>
  <si>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</si>
  <si>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</si>
  <si>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</si>
  <si>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</si>
  <si>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</si>
  <si>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</si>
  <si>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</si>
  <si>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</si>
  <si>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</si>
  <si>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</si>
  <si>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</si>
  <si>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</si>
  <si>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</si>
  <si>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</si>
  <si>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</si>
  <si>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</si>
  <si>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</si>
  <si>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</si>
  <si>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</si>
  <si>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</si>
  <si>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</si>
  <si>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</si>
  <si>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</si>
  <si>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</si>
  <si>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</si>
  <si>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</si>
  <si>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</si>
  <si>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</si>
  <si>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</si>
  <si>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</si>
  <si>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</si>
  <si>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</si>
  <si>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</si>
  <si>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</si>
  <si>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</si>
  <si>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</si>
  <si>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</si>
  <si>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</si>
  <si>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</si>
  <si>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</si>
  <si>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</si>
  <si>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</si>
  <si>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</si>
  <si>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</si>
  <si>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</si>
  <si>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</si>
  <si>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</si>
  <si>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</si>
  <si>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</si>
  <si>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</si>
  <si>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</si>
  <si>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</si>
  <si>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</si>
  <si>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</si>
  <si>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</si>
  <si>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</si>
  <si>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</si>
  <si>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</si>
  <si>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</si>
  <si>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</si>
  <si>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</si>
  <si>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</si>
  <si>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</si>
  <si>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</si>
  <si>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</si>
  <si>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</si>
  <si>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</si>
  <si>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</si>
  <si>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</si>
  <si>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</si>
  <si>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</si>
  <si>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</si>
  <si>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</si>
  <si>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</si>
  <si>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</si>
  <si>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</si>
  <si>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</si>
  <si>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</si>
  <si>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</si>
  <si>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</si>
  <si>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</si>
  <si>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</si>
  <si>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</si>
  <si>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</si>
  <si>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</si>
  <si>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</si>
  <si>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</si>
  <si>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</si>
  <si>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</si>
  <si>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</si>
  <si>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</si>
  <si>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</si>
  <si>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</si>
  <si>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</si>
  <si>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</si>
  <si>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</si>
  <si>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</si>
  <si>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</si>
  <si>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</si>
  <si>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</si>
  <si>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</si>
  <si>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</si>
  <si>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</si>
  <si>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</si>
  <si>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</si>
  <si>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</si>
  <si>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</si>
  <si>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</si>
  <si>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</si>
  <si>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</si>
  <si>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</si>
  <si>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</si>
  <si>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</si>
  <si>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</si>
  <si>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</si>
  <si>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</si>
  <si>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</si>
  <si>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</si>
  <si>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</si>
  <si>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</si>
  <si>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</si>
  <si>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</si>
  <si>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</si>
  <si>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</si>
  <si>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</si>
  <si>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</si>
  <si>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</si>
  <si>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</si>
  <si>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</si>
  <si>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</si>
  <si>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</si>
  <si>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</si>
  <si>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</si>
  <si>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</si>
  <si>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</si>
  <si>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</si>
  <si>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</si>
  <si>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</si>
  <si>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</si>
  <si>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</si>
  <si>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</si>
  <si>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</si>
  <si>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</si>
  <si>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</si>
  <si>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</si>
  <si>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</si>
  <si>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</si>
  <si>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</si>
  <si>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</si>
  <si>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</si>
  <si>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</si>
  <si>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</si>
  <si>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</si>
  <si>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</si>
  <si>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</si>
  <si>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</si>
  <si>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</si>
  <si>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</si>
  <si>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</si>
  <si>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</si>
  <si>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</si>
  <si>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</si>
  <si>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</si>
  <si>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</si>
  <si>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</si>
  <si>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</si>
  <si>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</si>
  <si>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</si>
  <si>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</si>
  <si>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</si>
  <si>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</si>
  <si>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</si>
  <si>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</si>
  <si>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</si>
  <si>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</si>
  <si>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</si>
  <si>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</si>
  <si>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</si>
  <si>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</si>
  <si>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</si>
  <si>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</si>
  <si>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</si>
  <si>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</si>
  <si>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</si>
  <si>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</si>
  <si>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</si>
  <si>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</si>
  <si>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Socialinių pokyčių centras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</si>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</sst>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/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vertical="center"/>
    </xf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93C3C2-C135-4BC4-864E-193DB9732A92}"/>
            </a:ext>
          </a:extLst>
        </xdr:cNvPr>
        <xdr:cNvSpPr txBox="1">
          <a:spLocks noChangeArrowheads="1"/>
        </xdr:cNvSpPr>
      </xdr:nvSpPr>
      <xdr:spPr bwMode="auto">
        <a:xfrm>
          <a:off x="2867025" y="0"/>
          <a:ext cx="2695575" cy="1514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0C2F59-72FA-4F2B-A37E-DE9D5B857105}"/>
            </a:ext>
          </a:extLst>
        </xdr:cNvPr>
        <xdr:cNvSpPr txBox="1">
          <a:spLocks noChangeArrowheads="1"/>
        </xdr:cNvSpPr>
      </xdr:nvSpPr>
      <xdr:spPr bwMode="auto">
        <a:xfrm>
          <a:off x="2447925" y="95251"/>
          <a:ext cx="2604135" cy="1314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gruodžio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opLeftCell="A19" workbookViewId="0">
      <selection activeCell="B29" sqref="B29"/>
    </sheetView>
  </sheetViews>
  <sheetFormatPr defaultColWidth="8.81640625" defaultRowHeight="13" x14ac:dyDescent="0.3"/>
  <cols>
    <col min="1" max="1" width="59.7265625" style="3" customWidth="1"/>
    <col min="2" max="2" width="26.54296875" style="3" customWidth="1"/>
    <col min="3" max="16384" width="8.81640625" style="3"/>
  </cols>
  <sheetData>
    <row r="1" spans="1:2" ht="102.7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97" t="s">
        <v>162</v>
      </c>
      <c r="B3" s="97"/>
    </row>
    <row r="4" spans="1:2" ht="14" x14ac:dyDescent="0.3">
      <c r="A4" s="98"/>
      <c r="B4" s="98"/>
    </row>
    <row r="5" spans="1:2" ht="14" x14ac:dyDescent="0.3">
      <c r="A5" s="2"/>
      <c r="B5" s="2"/>
    </row>
    <row r="6" spans="1:2" ht="18.75" customHeight="1" x14ac:dyDescent="0.3">
      <c r="A6" s="4" t="s">
        <v>0</v>
      </c>
      <c r="B6" s="4" t="s">
        <v>1</v>
      </c>
    </row>
    <row r="7" spans="1:2" ht="18.75" customHeight="1" x14ac:dyDescent="0.3">
      <c r="A7" s="5" t="s">
        <v>2</v>
      </c>
      <c r="B7" s="6">
        <f>SUM(B8+B10+B14)</f>
        <v>88755</v>
      </c>
    </row>
    <row r="8" spans="1:2" ht="15.75" customHeight="1" x14ac:dyDescent="0.3">
      <c r="A8" s="5" t="s">
        <v>3</v>
      </c>
      <c r="B8" s="6">
        <f>SUM(B9:B9)</f>
        <v>84320</v>
      </c>
    </row>
    <row r="9" spans="1:2" ht="17.25" customHeight="1" x14ac:dyDescent="0.3">
      <c r="A9" s="7" t="s">
        <v>4</v>
      </c>
      <c r="B9" s="8">
        <v>84320</v>
      </c>
    </row>
    <row r="10" spans="1:2" ht="15.75" customHeight="1" x14ac:dyDescent="0.3">
      <c r="A10" s="5" t="s">
        <v>5</v>
      </c>
      <c r="B10" s="6">
        <f>SUM(B11:B13)</f>
        <v>4165</v>
      </c>
    </row>
    <row r="11" spans="1:2" ht="16.5" customHeight="1" x14ac:dyDescent="0.3">
      <c r="A11" s="7" t="s">
        <v>6</v>
      </c>
      <c r="B11" s="8">
        <v>580</v>
      </c>
    </row>
    <row r="12" spans="1:2" ht="16.5" customHeight="1" x14ac:dyDescent="0.3">
      <c r="A12" s="7" t="s">
        <v>7</v>
      </c>
      <c r="B12" s="8">
        <v>120</v>
      </c>
    </row>
    <row r="13" spans="1:2" ht="16.5" customHeight="1" x14ac:dyDescent="0.3">
      <c r="A13" s="7" t="s">
        <v>8</v>
      </c>
      <c r="B13" s="8">
        <v>3465</v>
      </c>
    </row>
    <row r="14" spans="1:2" ht="14" x14ac:dyDescent="0.3">
      <c r="A14" s="5" t="s">
        <v>9</v>
      </c>
      <c r="B14" s="6">
        <f>SUM(B15:B15)</f>
        <v>270</v>
      </c>
    </row>
    <row r="15" spans="1:2" ht="14" x14ac:dyDescent="0.3">
      <c r="A15" s="7" t="s">
        <v>154</v>
      </c>
      <c r="B15" s="8">
        <v>270</v>
      </c>
    </row>
    <row r="16" spans="1:2" ht="16.5" customHeight="1" x14ac:dyDescent="0.3">
      <c r="A16" s="5" t="s">
        <v>10</v>
      </c>
      <c r="B16" s="6">
        <f>B17</f>
        <v>85141.499999999985</v>
      </c>
    </row>
    <row r="17" spans="1:2" ht="14" x14ac:dyDescent="0.3">
      <c r="A17" s="5" t="s">
        <v>11</v>
      </c>
      <c r="B17" s="6">
        <f>SUM(B18+B25+B22)</f>
        <v>85141.499999999985</v>
      </c>
    </row>
    <row r="18" spans="1:2" ht="14" x14ac:dyDescent="0.3">
      <c r="A18" s="5" t="s">
        <v>12</v>
      </c>
      <c r="B18" s="6">
        <f>B19+B20+B21</f>
        <v>59670.899999999994</v>
      </c>
    </row>
    <row r="19" spans="1:2" ht="27.75" customHeight="1" x14ac:dyDescent="0.3">
      <c r="A19" s="7" t="s">
        <v>13</v>
      </c>
      <c r="B19" s="8">
        <v>10761.6</v>
      </c>
    </row>
    <row r="20" spans="1:2" ht="16.5" customHeight="1" x14ac:dyDescent="0.3">
      <c r="A20" s="7" t="s">
        <v>14</v>
      </c>
      <c r="B20" s="8">
        <v>46627.1</v>
      </c>
    </row>
    <row r="21" spans="1:2" ht="42" x14ac:dyDescent="0.3">
      <c r="A21" s="7" t="s">
        <v>15</v>
      </c>
      <c r="B21" s="8">
        <v>2282.1999999999998</v>
      </c>
    </row>
    <row r="22" spans="1:2" ht="35.5" customHeight="1" x14ac:dyDescent="0.3">
      <c r="A22" s="5" t="s">
        <v>16</v>
      </c>
      <c r="B22" s="6">
        <f>SUM(B23:B24)</f>
        <v>9882.1999999999989</v>
      </c>
    </row>
    <row r="23" spans="1:2" ht="35.5" customHeight="1" x14ac:dyDescent="0.3">
      <c r="A23" s="7" t="s">
        <v>184</v>
      </c>
      <c r="B23" s="8">
        <v>8441.7999999999993</v>
      </c>
    </row>
    <row r="24" spans="1:2" ht="35.5" customHeight="1" x14ac:dyDescent="0.3">
      <c r="A24" s="7" t="s">
        <v>185</v>
      </c>
      <c r="B24" s="8">
        <v>1440.4</v>
      </c>
    </row>
    <row r="25" spans="1:2" ht="16.5" customHeight="1" x14ac:dyDescent="0.3">
      <c r="A25" s="5" t="s">
        <v>17</v>
      </c>
      <c r="B25" s="6">
        <f>B26+B27+B28</f>
        <v>15588.400000000001</v>
      </c>
    </row>
    <row r="26" spans="1:2" ht="21" customHeight="1" x14ac:dyDescent="0.3">
      <c r="A26" s="7" t="s">
        <v>18</v>
      </c>
      <c r="B26" s="8">
        <v>7183.6</v>
      </c>
    </row>
    <row r="27" spans="1:2" ht="34.5" customHeight="1" x14ac:dyDescent="0.3">
      <c r="A27" s="7" t="s">
        <v>19</v>
      </c>
      <c r="B27" s="8">
        <v>4725.0999999999995</v>
      </c>
    </row>
    <row r="28" spans="1:2" ht="18" customHeight="1" x14ac:dyDescent="0.3">
      <c r="A28" s="7" t="s">
        <v>17</v>
      </c>
      <c r="B28" s="8">
        <v>3679.7</v>
      </c>
    </row>
    <row r="29" spans="1:2" ht="14" x14ac:dyDescent="0.3">
      <c r="A29" s="5" t="s">
        <v>20</v>
      </c>
      <c r="B29" s="6">
        <f>SUM(B30+B34+B38+B41+B43)</f>
        <v>8113.5</v>
      </c>
    </row>
    <row r="30" spans="1:2" ht="18" customHeight="1" x14ac:dyDescent="0.3">
      <c r="A30" s="5" t="s">
        <v>21</v>
      </c>
      <c r="B30" s="6">
        <f>SUM(B31:B33)</f>
        <v>1820.1</v>
      </c>
    </row>
    <row r="31" spans="1:2" ht="14" x14ac:dyDescent="0.3">
      <c r="A31" s="7" t="s">
        <v>22</v>
      </c>
      <c r="B31" s="8">
        <v>875.1</v>
      </c>
    </row>
    <row r="32" spans="1:2" ht="14" x14ac:dyDescent="0.3">
      <c r="A32" s="7" t="s">
        <v>23</v>
      </c>
      <c r="B32" s="8">
        <v>900</v>
      </c>
    </row>
    <row r="33" spans="1:2" ht="14" x14ac:dyDescent="0.3">
      <c r="A33" s="7" t="s">
        <v>24</v>
      </c>
      <c r="B33" s="8">
        <v>45</v>
      </c>
    </row>
    <row r="34" spans="1:2" ht="14" x14ac:dyDescent="0.3">
      <c r="A34" s="5" t="s">
        <v>25</v>
      </c>
      <c r="B34" s="6">
        <f>B35+B36+B37</f>
        <v>5178.4000000000005</v>
      </c>
    </row>
    <row r="35" spans="1:2" ht="17.25" customHeight="1" x14ac:dyDescent="0.3">
      <c r="A35" s="7" t="s">
        <v>26</v>
      </c>
      <c r="B35" s="9">
        <v>1091.8</v>
      </c>
    </row>
    <row r="36" spans="1:2" ht="14.5" customHeight="1" x14ac:dyDescent="0.3">
      <c r="A36" s="7" t="s">
        <v>27</v>
      </c>
      <c r="B36" s="9">
        <v>1191.3000000000002</v>
      </c>
    </row>
    <row r="37" spans="1:2" ht="16.149999999999999" customHeight="1" x14ac:dyDescent="0.3">
      <c r="A37" s="7" t="s">
        <v>28</v>
      </c>
      <c r="B37" s="9">
        <v>2895.3</v>
      </c>
    </row>
    <row r="38" spans="1:2" ht="17.25" customHeight="1" x14ac:dyDescent="0.3">
      <c r="A38" s="5" t="s">
        <v>29</v>
      </c>
      <c r="B38" s="10">
        <f>SUM(B39:B40)</f>
        <v>805</v>
      </c>
    </row>
    <row r="39" spans="1:2" ht="14" x14ac:dyDescent="0.3">
      <c r="A39" s="7" t="s">
        <v>30</v>
      </c>
      <c r="B39" s="9">
        <v>55</v>
      </c>
    </row>
    <row r="40" spans="1:2" ht="14" x14ac:dyDescent="0.3">
      <c r="A40" s="7" t="s">
        <v>31</v>
      </c>
      <c r="B40" s="9">
        <v>750</v>
      </c>
    </row>
    <row r="41" spans="1:2" ht="14" x14ac:dyDescent="0.3">
      <c r="A41" s="5" t="s">
        <v>32</v>
      </c>
      <c r="B41" s="6">
        <f>B42</f>
        <v>140</v>
      </c>
    </row>
    <row r="42" spans="1:2" ht="14" x14ac:dyDescent="0.3">
      <c r="A42" s="7" t="s">
        <v>32</v>
      </c>
      <c r="B42" s="8">
        <v>140</v>
      </c>
    </row>
    <row r="43" spans="1:2" ht="17.5" customHeight="1" x14ac:dyDescent="0.3">
      <c r="A43" s="5" t="s">
        <v>33</v>
      </c>
      <c r="B43" s="6">
        <f>SUM(B44)</f>
        <v>170</v>
      </c>
    </row>
    <row r="44" spans="1:2" ht="14" x14ac:dyDescent="0.3">
      <c r="A44" s="7" t="s">
        <v>33</v>
      </c>
      <c r="B44" s="8">
        <v>170</v>
      </c>
    </row>
    <row r="45" spans="1:2" ht="14" x14ac:dyDescent="0.3">
      <c r="A45" s="5" t="s">
        <v>34</v>
      </c>
      <c r="B45" s="6">
        <v>150</v>
      </c>
    </row>
    <row r="46" spans="1:2" ht="18" customHeight="1" x14ac:dyDescent="0.3">
      <c r="A46" s="5" t="s">
        <v>35</v>
      </c>
      <c r="B46" s="6">
        <f>B7+B16+B29+B45</f>
        <v>182160</v>
      </c>
    </row>
    <row r="54" spans="2:2" x14ac:dyDescent="0.3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0"/>
  <sheetViews>
    <sheetView topLeftCell="A476" workbookViewId="0">
      <selection activeCell="A501" sqref="A501"/>
    </sheetView>
  </sheetViews>
  <sheetFormatPr defaultColWidth="9.1796875" defaultRowHeight="14" x14ac:dyDescent="0.3"/>
  <cols>
    <col min="1" max="1" width="61" style="2" customWidth="1"/>
    <col min="2" max="2" width="16.81640625" style="2" customWidth="1"/>
    <col min="3" max="16384" width="9.1796875" style="2"/>
  </cols>
  <sheetData>
    <row r="1" spans="1:2" ht="102.65" customHeight="1" x14ac:dyDescent="0.3"/>
    <row r="2" spans="1:2" ht="19.149999999999999" customHeight="1" x14ac:dyDescent="0.3"/>
    <row r="3" spans="1:2" ht="30.75" customHeight="1" x14ac:dyDescent="0.3">
      <c r="A3" s="99" t="s">
        <v>36</v>
      </c>
      <c r="B3" s="100"/>
    </row>
    <row r="5" spans="1:2" s="34" customFormat="1" ht="18.75" customHeight="1" x14ac:dyDescent="0.35">
      <c r="A5" s="101" t="s">
        <v>37</v>
      </c>
      <c r="B5" s="101" t="s">
        <v>1</v>
      </c>
    </row>
    <row r="6" spans="1:2" s="34" customFormat="1" ht="18.75" customHeight="1" x14ac:dyDescent="0.35">
      <c r="A6" s="102"/>
      <c r="B6" s="101"/>
    </row>
    <row r="7" spans="1:2" s="34" customFormat="1" ht="23.25" customHeight="1" x14ac:dyDescent="0.35">
      <c r="A7" s="103" t="s">
        <v>38</v>
      </c>
      <c r="B7" s="104"/>
    </row>
    <row r="8" spans="1:2" s="34" customFormat="1" ht="18.75" customHeight="1" x14ac:dyDescent="0.35">
      <c r="A8" s="11" t="s">
        <v>39</v>
      </c>
      <c r="B8" s="25">
        <f>B9</f>
        <v>359</v>
      </c>
    </row>
    <row r="9" spans="1:2" s="34" customFormat="1" ht="18.75" customHeight="1" x14ac:dyDescent="0.35">
      <c r="A9" s="12" t="s">
        <v>40</v>
      </c>
      <c r="B9" s="26">
        <v>359</v>
      </c>
    </row>
    <row r="10" spans="1:2" s="34" customFormat="1" ht="18.75" customHeight="1" x14ac:dyDescent="0.35">
      <c r="A10" s="11" t="s">
        <v>41</v>
      </c>
      <c r="B10" s="27">
        <f>SUM(B11:B17)</f>
        <v>10180.4</v>
      </c>
    </row>
    <row r="11" spans="1:2" s="34" customFormat="1" ht="18.75" customHeight="1" x14ac:dyDescent="0.35">
      <c r="A11" s="12" t="s">
        <v>163</v>
      </c>
      <c r="B11" s="28">
        <v>403.1</v>
      </c>
    </row>
    <row r="12" spans="1:2" s="34" customFormat="1" ht="24.75" customHeight="1" x14ac:dyDescent="0.35">
      <c r="A12" s="12" t="s">
        <v>164</v>
      </c>
      <c r="B12" s="28">
        <v>379.6</v>
      </c>
    </row>
    <row r="13" spans="1:2" s="34" customFormat="1" ht="18.75" customHeight="1" x14ac:dyDescent="0.35">
      <c r="A13" s="12" t="s">
        <v>42</v>
      </c>
      <c r="B13" s="28">
        <v>20</v>
      </c>
    </row>
    <row r="14" spans="1:2" s="34" customFormat="1" ht="18.75" customHeight="1" x14ac:dyDescent="0.35">
      <c r="A14" s="12" t="s">
        <v>165</v>
      </c>
      <c r="B14" s="28">
        <v>246.2</v>
      </c>
    </row>
    <row r="15" spans="1:2" s="34" customFormat="1" ht="18.75" customHeight="1" x14ac:dyDescent="0.35">
      <c r="A15" s="12" t="s">
        <v>43</v>
      </c>
      <c r="B15" s="28">
        <v>8331.7000000000007</v>
      </c>
    </row>
    <row r="16" spans="1:2" s="34" customFormat="1" ht="27" customHeight="1" x14ac:dyDescent="0.35">
      <c r="A16" s="12" t="s">
        <v>166</v>
      </c>
      <c r="B16" s="28">
        <v>724.8</v>
      </c>
    </row>
    <row r="17" spans="1:2" s="34" customFormat="1" ht="27" customHeight="1" x14ac:dyDescent="0.35">
      <c r="A17" s="12" t="s">
        <v>155</v>
      </c>
      <c r="B17" s="28">
        <v>75</v>
      </c>
    </row>
    <row r="18" spans="1:2" s="34" customFormat="1" ht="31.5" customHeight="1" x14ac:dyDescent="0.35">
      <c r="A18" s="11" t="s">
        <v>44</v>
      </c>
      <c r="B18" s="27">
        <f>SUM(B19:B19)</f>
        <v>159.9</v>
      </c>
    </row>
    <row r="19" spans="1:2" s="34" customFormat="1" ht="18.75" customHeight="1" x14ac:dyDescent="0.35">
      <c r="A19" s="12" t="s">
        <v>181</v>
      </c>
      <c r="B19" s="29">
        <v>159.9</v>
      </c>
    </row>
    <row r="20" spans="1:2" s="34" customFormat="1" ht="18.75" customHeight="1" x14ac:dyDescent="0.35">
      <c r="A20" s="11" t="s">
        <v>45</v>
      </c>
      <c r="B20" s="27">
        <f>SUM(B21)</f>
        <v>1560.8</v>
      </c>
    </row>
    <row r="21" spans="1:2" s="34" customFormat="1" ht="18.75" customHeight="1" x14ac:dyDescent="0.35">
      <c r="A21" s="14" t="s">
        <v>40</v>
      </c>
      <c r="B21" s="28">
        <v>1560.8</v>
      </c>
    </row>
    <row r="22" spans="1:2" s="34" customFormat="1" ht="18.75" customHeight="1" x14ac:dyDescent="0.35">
      <c r="A22" s="11" t="s">
        <v>46</v>
      </c>
      <c r="B22" s="27">
        <f>B8+B10+B18+B20</f>
        <v>12260.099999999999</v>
      </c>
    </row>
    <row r="23" spans="1:2" s="34" customFormat="1" ht="18.75" customHeight="1" x14ac:dyDescent="0.35">
      <c r="A23" s="12" t="s">
        <v>47</v>
      </c>
      <c r="B23" s="28">
        <f>B9+B11+B12+B13+B14+B15+B19+B21</f>
        <v>11460.3</v>
      </c>
    </row>
    <row r="24" spans="1:2" s="34" customFormat="1" ht="27" customHeight="1" x14ac:dyDescent="0.35">
      <c r="A24" s="12" t="s">
        <v>167</v>
      </c>
      <c r="B24" s="28">
        <f>B16</f>
        <v>724.8</v>
      </c>
    </row>
    <row r="25" spans="1:2" s="34" customFormat="1" ht="27" customHeight="1" x14ac:dyDescent="0.35">
      <c r="A25" s="13" t="s">
        <v>155</v>
      </c>
      <c r="B25" s="8">
        <f>B17</f>
        <v>75</v>
      </c>
    </row>
    <row r="26" spans="1:2" s="34" customFormat="1" ht="23.25" customHeight="1" x14ac:dyDescent="0.35">
      <c r="A26" s="105" t="s">
        <v>48</v>
      </c>
      <c r="B26" s="106"/>
    </row>
    <row r="27" spans="1:2" s="34" customFormat="1" ht="18.75" customHeight="1" x14ac:dyDescent="0.35">
      <c r="A27" s="15" t="s">
        <v>41</v>
      </c>
      <c r="B27" s="27">
        <f>B28+B29+B31+B30+B32</f>
        <v>24325</v>
      </c>
    </row>
    <row r="28" spans="1:2" s="34" customFormat="1" ht="18.75" customHeight="1" x14ac:dyDescent="0.35">
      <c r="A28" s="12" t="s">
        <v>47</v>
      </c>
      <c r="B28" s="29">
        <v>246.60000000000002</v>
      </c>
    </row>
    <row r="29" spans="1:2" s="34" customFormat="1" ht="39.75" customHeight="1" x14ac:dyDescent="0.35">
      <c r="A29" s="12" t="s">
        <v>186</v>
      </c>
      <c r="B29" s="29">
        <v>1390.4</v>
      </c>
    </row>
    <row r="30" spans="1:2" s="34" customFormat="1" ht="18.75" customHeight="1" x14ac:dyDescent="0.35">
      <c r="A30" s="12" t="s">
        <v>49</v>
      </c>
      <c r="B30" s="29">
        <v>6666</v>
      </c>
    </row>
    <row r="31" spans="1:2" s="34" customFormat="1" ht="18.75" customHeight="1" x14ac:dyDescent="0.35">
      <c r="A31" s="12" t="s">
        <v>152</v>
      </c>
      <c r="B31" s="29">
        <v>8103.5</v>
      </c>
    </row>
    <row r="32" spans="1:2" s="34" customFormat="1" ht="18.75" customHeight="1" x14ac:dyDescent="0.35">
      <c r="A32" s="14" t="s">
        <v>50</v>
      </c>
      <c r="B32" s="29">
        <v>7918.5</v>
      </c>
    </row>
    <row r="33" spans="1:2" s="34" customFormat="1" ht="18.75" customHeight="1" x14ac:dyDescent="0.35">
      <c r="A33" s="15" t="s">
        <v>51</v>
      </c>
      <c r="B33" s="30">
        <f>B34</f>
        <v>445.3</v>
      </c>
    </row>
    <row r="34" spans="1:2" s="34" customFormat="1" ht="18.75" customHeight="1" x14ac:dyDescent="0.35">
      <c r="A34" s="12" t="s">
        <v>55</v>
      </c>
      <c r="B34" s="29">
        <v>445.3</v>
      </c>
    </row>
    <row r="35" spans="1:2" s="34" customFormat="1" ht="18.75" customHeight="1" x14ac:dyDescent="0.35">
      <c r="A35" s="15" t="s">
        <v>52</v>
      </c>
      <c r="B35" s="30">
        <f>SUM(B36:B37)</f>
        <v>604.9</v>
      </c>
    </row>
    <row r="36" spans="1:2" s="34" customFormat="1" ht="18.75" customHeight="1" x14ac:dyDescent="0.35">
      <c r="A36" s="12" t="s">
        <v>47</v>
      </c>
      <c r="B36" s="28">
        <v>548.1</v>
      </c>
    </row>
    <row r="37" spans="1:2" s="34" customFormat="1" ht="18.75" customHeight="1" x14ac:dyDescent="0.35">
      <c r="A37" s="14" t="s">
        <v>50</v>
      </c>
      <c r="B37" s="26">
        <v>56.800000000000004</v>
      </c>
    </row>
    <row r="38" spans="1:2" s="34" customFormat="1" ht="18.75" customHeight="1" x14ac:dyDescent="0.35">
      <c r="A38" s="16" t="s">
        <v>53</v>
      </c>
      <c r="B38" s="25">
        <f>B27+B33+B35</f>
        <v>25375.200000000001</v>
      </c>
    </row>
    <row r="39" spans="1:2" s="34" customFormat="1" ht="18.75" customHeight="1" x14ac:dyDescent="0.35">
      <c r="A39" s="12" t="s">
        <v>47</v>
      </c>
      <c r="B39" s="28">
        <f>B28+B34+B36</f>
        <v>1240</v>
      </c>
    </row>
    <row r="40" spans="1:2" s="34" customFormat="1" ht="46.5" customHeight="1" x14ac:dyDescent="0.35">
      <c r="A40" s="12" t="s">
        <v>186</v>
      </c>
      <c r="B40" s="28">
        <f>B29</f>
        <v>1390.4</v>
      </c>
    </row>
    <row r="41" spans="1:2" s="34" customFormat="1" ht="18.75" customHeight="1" x14ac:dyDescent="0.35">
      <c r="A41" s="12" t="s">
        <v>49</v>
      </c>
      <c r="B41" s="28">
        <f>B30</f>
        <v>6666</v>
      </c>
    </row>
    <row r="42" spans="1:2" s="34" customFormat="1" ht="18.75" customHeight="1" x14ac:dyDescent="0.35">
      <c r="A42" s="12" t="s">
        <v>152</v>
      </c>
      <c r="B42" s="28">
        <f>B31</f>
        <v>8103.5</v>
      </c>
    </row>
    <row r="43" spans="1:2" s="34" customFormat="1" ht="18.75" customHeight="1" x14ac:dyDescent="0.35">
      <c r="A43" s="14" t="s">
        <v>50</v>
      </c>
      <c r="B43" s="8">
        <f>B32+B37</f>
        <v>7975.3</v>
      </c>
    </row>
    <row r="44" spans="1:2" s="34" customFormat="1" ht="24" customHeight="1" x14ac:dyDescent="0.35">
      <c r="A44" s="105" t="s">
        <v>54</v>
      </c>
      <c r="B44" s="111"/>
    </row>
    <row r="45" spans="1:2" s="34" customFormat="1" ht="18.75" customHeight="1" x14ac:dyDescent="0.35">
      <c r="A45" s="15" t="s">
        <v>41</v>
      </c>
      <c r="B45" s="27">
        <f>B46</f>
        <v>234.9</v>
      </c>
    </row>
    <row r="46" spans="1:2" s="34" customFormat="1" ht="18.75" customHeight="1" x14ac:dyDescent="0.35">
      <c r="A46" s="12" t="s">
        <v>55</v>
      </c>
      <c r="B46" s="28">
        <v>234.9</v>
      </c>
    </row>
    <row r="47" spans="1:2" s="34" customFormat="1" ht="18.75" customHeight="1" x14ac:dyDescent="0.35">
      <c r="A47" s="11" t="s">
        <v>56</v>
      </c>
      <c r="B47" s="27">
        <f>B45</f>
        <v>234.9</v>
      </c>
    </row>
    <row r="48" spans="1:2" s="34" customFormat="1" ht="18.75" customHeight="1" x14ac:dyDescent="0.35">
      <c r="A48" s="14" t="s">
        <v>55</v>
      </c>
      <c r="B48" s="29">
        <f>B46</f>
        <v>234.9</v>
      </c>
    </row>
    <row r="49" spans="1:2" s="34" customFormat="1" ht="33" customHeight="1" x14ac:dyDescent="0.35">
      <c r="A49" s="105" t="s">
        <v>161</v>
      </c>
      <c r="B49" s="111"/>
    </row>
    <row r="50" spans="1:2" s="34" customFormat="1" ht="18.75" customHeight="1" x14ac:dyDescent="0.35">
      <c r="A50" s="17" t="s">
        <v>41</v>
      </c>
      <c r="B50" s="6">
        <f>B51</f>
        <v>252</v>
      </c>
    </row>
    <row r="51" spans="1:2" s="34" customFormat="1" ht="18.75" customHeight="1" x14ac:dyDescent="0.35">
      <c r="A51" s="13" t="s">
        <v>168</v>
      </c>
      <c r="B51" s="8">
        <v>252</v>
      </c>
    </row>
    <row r="52" spans="1:2" s="34" customFormat="1" ht="18.75" customHeight="1" x14ac:dyDescent="0.35">
      <c r="A52" s="18" t="s">
        <v>57</v>
      </c>
      <c r="B52" s="6">
        <f>B50</f>
        <v>252</v>
      </c>
    </row>
    <row r="53" spans="1:2" s="34" customFormat="1" ht="18.75" customHeight="1" x14ac:dyDescent="0.35">
      <c r="A53" s="13" t="s">
        <v>168</v>
      </c>
      <c r="B53" s="8">
        <f>B51</f>
        <v>252</v>
      </c>
    </row>
    <row r="54" spans="1:2" s="34" customFormat="1" ht="35.25" customHeight="1" x14ac:dyDescent="0.35">
      <c r="A54" s="105" t="s">
        <v>59</v>
      </c>
      <c r="B54" s="110"/>
    </row>
    <row r="55" spans="1:2" s="34" customFormat="1" ht="18.75" customHeight="1" x14ac:dyDescent="0.35">
      <c r="A55" s="15" t="s">
        <v>60</v>
      </c>
      <c r="B55" s="25">
        <f>SUM(B56:B56)</f>
        <v>3365</v>
      </c>
    </row>
    <row r="56" spans="1:2" s="34" customFormat="1" ht="18.75" customHeight="1" x14ac:dyDescent="0.35">
      <c r="A56" s="12" t="s">
        <v>55</v>
      </c>
      <c r="B56" s="28">
        <v>3365</v>
      </c>
    </row>
    <row r="57" spans="1:2" s="34" customFormat="1" ht="18.75" customHeight="1" x14ac:dyDescent="0.35">
      <c r="A57" s="11" t="s">
        <v>61</v>
      </c>
      <c r="B57" s="27">
        <f>SUM(B55)</f>
        <v>3365</v>
      </c>
    </row>
    <row r="58" spans="1:2" s="34" customFormat="1" ht="18.75" customHeight="1" x14ac:dyDescent="0.35">
      <c r="A58" s="14" t="s">
        <v>55</v>
      </c>
      <c r="B58" s="8">
        <f>B56</f>
        <v>3365</v>
      </c>
    </row>
    <row r="59" spans="1:2" s="34" customFormat="1" ht="30" customHeight="1" x14ac:dyDescent="0.35">
      <c r="A59" s="107" t="s">
        <v>62</v>
      </c>
      <c r="B59" s="115"/>
    </row>
    <row r="60" spans="1:2" s="34" customFormat="1" ht="18.75" customHeight="1" x14ac:dyDescent="0.35">
      <c r="A60" s="17" t="s">
        <v>41</v>
      </c>
      <c r="B60" s="6">
        <f>SUM(B61:B63)</f>
        <v>967.7</v>
      </c>
    </row>
    <row r="61" spans="1:2" s="34" customFormat="1" ht="18.75" customHeight="1" x14ac:dyDescent="0.35">
      <c r="A61" s="13" t="s">
        <v>47</v>
      </c>
      <c r="B61" s="20">
        <v>445</v>
      </c>
    </row>
    <row r="62" spans="1:2" s="34" customFormat="1" ht="18.75" customHeight="1" x14ac:dyDescent="0.35">
      <c r="A62" s="61" t="s">
        <v>160</v>
      </c>
      <c r="B62" s="8">
        <v>470</v>
      </c>
    </row>
    <row r="63" spans="1:2" s="34" customFormat="1" ht="18.75" customHeight="1" x14ac:dyDescent="0.35">
      <c r="A63" s="62" t="s">
        <v>155</v>
      </c>
      <c r="B63" s="8">
        <v>52.7</v>
      </c>
    </row>
    <row r="64" spans="1:2" s="34" customFormat="1" ht="18.75" customHeight="1" x14ac:dyDescent="0.35">
      <c r="A64" s="60" t="s">
        <v>169</v>
      </c>
      <c r="B64" s="25">
        <f>SUM(B65:B66)</f>
        <v>1097.5999999999999</v>
      </c>
    </row>
    <row r="65" spans="1:3" s="34" customFormat="1" ht="18.75" customHeight="1" x14ac:dyDescent="0.35">
      <c r="A65" s="12" t="s">
        <v>47</v>
      </c>
      <c r="B65" s="28">
        <v>847.6</v>
      </c>
    </row>
    <row r="66" spans="1:3" s="34" customFormat="1" ht="18.75" customHeight="1" x14ac:dyDescent="0.35">
      <c r="A66" s="38" t="s">
        <v>170</v>
      </c>
      <c r="B66" s="28">
        <v>250</v>
      </c>
    </row>
    <row r="67" spans="1:3" s="34" customFormat="1" ht="18.75" customHeight="1" x14ac:dyDescent="0.35">
      <c r="A67" s="11" t="s">
        <v>63</v>
      </c>
      <c r="B67" s="25">
        <f>B60+B64</f>
        <v>2065.3000000000002</v>
      </c>
    </row>
    <row r="68" spans="1:3" s="34" customFormat="1" ht="18.75" customHeight="1" x14ac:dyDescent="0.35">
      <c r="A68" s="12" t="s">
        <v>47</v>
      </c>
      <c r="B68" s="26">
        <f>B61+B65</f>
        <v>1292.5999999999999</v>
      </c>
    </row>
    <row r="69" spans="1:3" s="34" customFormat="1" ht="18.75" customHeight="1" x14ac:dyDescent="0.35">
      <c r="A69" s="38" t="s">
        <v>160</v>
      </c>
      <c r="B69" s="28">
        <f>B62+B66</f>
        <v>720</v>
      </c>
    </row>
    <row r="70" spans="1:3" s="34" customFormat="1" ht="18.75" customHeight="1" x14ac:dyDescent="0.35">
      <c r="A70" s="35" t="s">
        <v>155</v>
      </c>
      <c r="B70" s="28">
        <f>B63</f>
        <v>52.7</v>
      </c>
    </row>
    <row r="71" spans="1:3" s="34" customFormat="1" ht="28.5" customHeight="1" x14ac:dyDescent="0.35">
      <c r="A71" s="112" t="s">
        <v>64</v>
      </c>
      <c r="B71" s="110"/>
    </row>
    <row r="72" spans="1:3" s="34" customFormat="1" ht="18.75" customHeight="1" x14ac:dyDescent="0.35">
      <c r="A72" s="15" t="s">
        <v>41</v>
      </c>
      <c r="B72" s="6">
        <f>B73</f>
        <v>395.1</v>
      </c>
    </row>
    <row r="73" spans="1:3" s="34" customFormat="1" ht="18.75" customHeight="1" x14ac:dyDescent="0.35">
      <c r="A73" s="14" t="s">
        <v>55</v>
      </c>
      <c r="B73" s="8">
        <v>395.1</v>
      </c>
      <c r="C73" s="48"/>
    </row>
    <row r="74" spans="1:3" s="34" customFormat="1" ht="18.75" customHeight="1" x14ac:dyDescent="0.35">
      <c r="A74" s="11" t="s">
        <v>65</v>
      </c>
      <c r="B74" s="6">
        <f>B72</f>
        <v>395.1</v>
      </c>
    </row>
    <row r="75" spans="1:3" s="34" customFormat="1" ht="18.75" customHeight="1" x14ac:dyDescent="0.35">
      <c r="A75" s="14" t="s">
        <v>55</v>
      </c>
      <c r="B75" s="8">
        <f>B73</f>
        <v>395.1</v>
      </c>
    </row>
    <row r="76" spans="1:3" s="34" customFormat="1" ht="33" customHeight="1" x14ac:dyDescent="0.35">
      <c r="A76" s="105" t="s">
        <v>66</v>
      </c>
      <c r="B76" s="110"/>
    </row>
    <row r="77" spans="1:3" s="34" customFormat="1" ht="18.75" customHeight="1" x14ac:dyDescent="0.35">
      <c r="A77" s="15" t="s">
        <v>41</v>
      </c>
      <c r="B77" s="27">
        <f>B78</f>
        <v>354.2</v>
      </c>
    </row>
    <row r="78" spans="1:3" s="34" customFormat="1" ht="18.75" customHeight="1" x14ac:dyDescent="0.35">
      <c r="A78" s="14" t="s">
        <v>55</v>
      </c>
      <c r="B78" s="28">
        <v>354.2</v>
      </c>
    </row>
    <row r="79" spans="1:3" s="34" customFormat="1" ht="18.75" customHeight="1" x14ac:dyDescent="0.35">
      <c r="A79" s="16" t="s">
        <v>67</v>
      </c>
      <c r="B79" s="6">
        <f>B77</f>
        <v>354.2</v>
      </c>
    </row>
    <row r="80" spans="1:3" s="34" customFormat="1" ht="18.75" customHeight="1" x14ac:dyDescent="0.35">
      <c r="A80" s="13" t="s">
        <v>55</v>
      </c>
      <c r="B80" s="21">
        <f>B78</f>
        <v>354.2</v>
      </c>
    </row>
    <row r="81" spans="1:2" s="34" customFormat="1" ht="38.25" customHeight="1" x14ac:dyDescent="0.35">
      <c r="A81" s="105" t="s">
        <v>68</v>
      </c>
      <c r="B81" s="116"/>
    </row>
    <row r="82" spans="1:2" s="34" customFormat="1" ht="18.75" customHeight="1" x14ac:dyDescent="0.35">
      <c r="A82" s="15" t="s">
        <v>41</v>
      </c>
      <c r="B82" s="25">
        <f>SUM(B83:B86)</f>
        <v>19515.600000000002</v>
      </c>
    </row>
    <row r="83" spans="1:2" s="34" customFormat="1" ht="18.75" customHeight="1" x14ac:dyDescent="0.35">
      <c r="A83" s="12" t="s">
        <v>47</v>
      </c>
      <c r="B83" s="28">
        <v>14246.7</v>
      </c>
    </row>
    <row r="84" spans="1:2" s="34" customFormat="1" ht="36.65" customHeight="1" x14ac:dyDescent="0.35">
      <c r="A84" s="12" t="s">
        <v>186</v>
      </c>
      <c r="B84" s="28">
        <v>26.2</v>
      </c>
    </row>
    <row r="85" spans="1:2" s="34" customFormat="1" ht="18.75" customHeight="1" x14ac:dyDescent="0.35">
      <c r="A85" s="12" t="s">
        <v>188</v>
      </c>
      <c r="B85" s="28">
        <v>517.6</v>
      </c>
    </row>
    <row r="86" spans="1:2" s="34" customFormat="1" ht="30.75" customHeight="1" x14ac:dyDescent="0.35">
      <c r="A86" s="14" t="s">
        <v>69</v>
      </c>
      <c r="B86" s="28">
        <v>4725.0999999999995</v>
      </c>
    </row>
    <row r="87" spans="1:2" s="34" customFormat="1" ht="18.75" customHeight="1" x14ac:dyDescent="0.35">
      <c r="A87" s="16" t="s">
        <v>70</v>
      </c>
      <c r="B87" s="6">
        <f>B82</f>
        <v>19515.600000000002</v>
      </c>
    </row>
    <row r="88" spans="1:2" s="34" customFormat="1" ht="18.75" customHeight="1" x14ac:dyDescent="0.35">
      <c r="A88" s="12" t="s">
        <v>58</v>
      </c>
      <c r="B88" s="8">
        <f>B83</f>
        <v>14246.7</v>
      </c>
    </row>
    <row r="89" spans="1:2" s="34" customFormat="1" ht="40.9" customHeight="1" x14ac:dyDescent="0.35">
      <c r="A89" s="12" t="s">
        <v>186</v>
      </c>
      <c r="B89" s="21">
        <f>B84</f>
        <v>26.2</v>
      </c>
    </row>
    <row r="90" spans="1:2" s="34" customFormat="1" ht="18.75" customHeight="1" x14ac:dyDescent="0.35">
      <c r="A90" s="12" t="s">
        <v>189</v>
      </c>
      <c r="B90" s="21">
        <f>B85</f>
        <v>517.6</v>
      </c>
    </row>
    <row r="91" spans="1:2" s="34" customFormat="1" ht="30" customHeight="1" x14ac:dyDescent="0.35">
      <c r="A91" s="12" t="s">
        <v>72</v>
      </c>
      <c r="B91" s="21">
        <f>B86</f>
        <v>4725.0999999999995</v>
      </c>
    </row>
    <row r="92" spans="1:2" s="34" customFormat="1" ht="28.5" customHeight="1" x14ac:dyDescent="0.35">
      <c r="A92" s="105" t="s">
        <v>73</v>
      </c>
      <c r="B92" s="111"/>
    </row>
    <row r="93" spans="1:2" s="34" customFormat="1" ht="18.75" customHeight="1" x14ac:dyDescent="0.35">
      <c r="A93" s="15" t="s">
        <v>41</v>
      </c>
      <c r="B93" s="6">
        <f>B94</f>
        <v>219.3</v>
      </c>
    </row>
    <row r="94" spans="1:2" s="34" customFormat="1" ht="18.75" customHeight="1" x14ac:dyDescent="0.35">
      <c r="A94" s="12" t="s">
        <v>55</v>
      </c>
      <c r="B94" s="8">
        <v>219.3</v>
      </c>
    </row>
    <row r="95" spans="1:2" s="34" customFormat="1" ht="18.75" customHeight="1" x14ac:dyDescent="0.35">
      <c r="A95" s="37" t="s">
        <v>74</v>
      </c>
      <c r="B95" s="27">
        <f>B96+B98+B97</f>
        <v>1345</v>
      </c>
    </row>
    <row r="96" spans="1:2" s="34" customFormat="1" ht="18.75" customHeight="1" x14ac:dyDescent="0.35">
      <c r="A96" s="12" t="s">
        <v>47</v>
      </c>
      <c r="B96" s="28">
        <v>1304.5</v>
      </c>
    </row>
    <row r="97" spans="1:2" s="34" customFormat="1" ht="18.75" customHeight="1" x14ac:dyDescent="0.35">
      <c r="A97" s="12" t="s">
        <v>155</v>
      </c>
      <c r="B97" s="28">
        <v>35.799999999999997</v>
      </c>
    </row>
    <row r="98" spans="1:2" s="34" customFormat="1" ht="18.75" customHeight="1" x14ac:dyDescent="0.35">
      <c r="A98" s="38" t="s">
        <v>160</v>
      </c>
      <c r="B98" s="28">
        <v>4.7</v>
      </c>
    </row>
    <row r="99" spans="1:2" s="34" customFormat="1" ht="18.75" customHeight="1" x14ac:dyDescent="0.35">
      <c r="A99" s="37" t="s">
        <v>75</v>
      </c>
      <c r="B99" s="27">
        <f>SUM(B100:B102)</f>
        <v>431.7</v>
      </c>
    </row>
    <row r="100" spans="1:2" s="34" customFormat="1" ht="18.75" customHeight="1" x14ac:dyDescent="0.35">
      <c r="A100" s="12" t="s">
        <v>58</v>
      </c>
      <c r="B100" s="28">
        <v>390.4</v>
      </c>
    </row>
    <row r="101" spans="1:2" s="34" customFormat="1" ht="18.75" customHeight="1" x14ac:dyDescent="0.35">
      <c r="A101" s="38" t="s">
        <v>160</v>
      </c>
      <c r="B101" s="28">
        <v>18.7</v>
      </c>
    </row>
    <row r="102" spans="1:2" s="34" customFormat="1" ht="18.75" customHeight="1" x14ac:dyDescent="0.35">
      <c r="A102" s="38" t="s">
        <v>86</v>
      </c>
      <c r="B102" s="28">
        <v>22.6</v>
      </c>
    </row>
    <row r="103" spans="1:2" s="34" customFormat="1" ht="18.75" customHeight="1" x14ac:dyDescent="0.35">
      <c r="A103" s="37" t="s">
        <v>76</v>
      </c>
      <c r="B103" s="27">
        <f>B104+B105+B106</f>
        <v>864.30000000000007</v>
      </c>
    </row>
    <row r="104" spans="1:2" s="34" customFormat="1" ht="18.75" customHeight="1" x14ac:dyDescent="0.35">
      <c r="A104" s="12" t="s">
        <v>58</v>
      </c>
      <c r="B104" s="28">
        <v>787.6</v>
      </c>
    </row>
    <row r="105" spans="1:2" s="34" customFormat="1" ht="18.75" customHeight="1" x14ac:dyDescent="0.35">
      <c r="A105" s="38" t="s">
        <v>160</v>
      </c>
      <c r="B105" s="29">
        <v>15</v>
      </c>
    </row>
    <row r="106" spans="1:2" s="34" customFormat="1" ht="18.75" customHeight="1" x14ac:dyDescent="0.35">
      <c r="A106" s="38" t="s">
        <v>86</v>
      </c>
      <c r="B106" s="29">
        <v>61.7</v>
      </c>
    </row>
    <row r="107" spans="1:2" s="34" customFormat="1" ht="18.75" customHeight="1" x14ac:dyDescent="0.35">
      <c r="A107" s="37" t="s">
        <v>77</v>
      </c>
      <c r="B107" s="27">
        <f>B108+B109</f>
        <v>662.5</v>
      </c>
    </row>
    <row r="108" spans="1:2" s="34" customFormat="1" ht="18.75" customHeight="1" x14ac:dyDescent="0.35">
      <c r="A108" s="12" t="s">
        <v>58</v>
      </c>
      <c r="B108" s="28">
        <v>617.5</v>
      </c>
    </row>
    <row r="109" spans="1:2" s="34" customFormat="1" ht="18.75" customHeight="1" x14ac:dyDescent="0.35">
      <c r="A109" s="14" t="s">
        <v>160</v>
      </c>
      <c r="B109" s="28">
        <v>45</v>
      </c>
    </row>
    <row r="110" spans="1:2" s="34" customFormat="1" ht="18.75" customHeight="1" x14ac:dyDescent="0.35">
      <c r="A110" s="37" t="s">
        <v>78</v>
      </c>
      <c r="B110" s="27">
        <f>B111+B112</f>
        <v>757</v>
      </c>
    </row>
    <row r="111" spans="1:2" s="34" customFormat="1" ht="18.75" customHeight="1" x14ac:dyDescent="0.35">
      <c r="A111" s="12" t="s">
        <v>47</v>
      </c>
      <c r="B111" s="28">
        <v>707</v>
      </c>
    </row>
    <row r="112" spans="1:2" s="34" customFormat="1" ht="18.75" customHeight="1" x14ac:dyDescent="0.35">
      <c r="A112" s="35" t="s">
        <v>160</v>
      </c>
      <c r="B112" s="28">
        <v>50</v>
      </c>
    </row>
    <row r="113" spans="1:2" s="34" customFormat="1" ht="18.75" customHeight="1" x14ac:dyDescent="0.35">
      <c r="A113" s="39" t="s">
        <v>171</v>
      </c>
      <c r="B113" s="27">
        <f>B114+B115</f>
        <v>1539.2000000000003</v>
      </c>
    </row>
    <row r="114" spans="1:2" s="34" customFormat="1" ht="18.75" customHeight="1" x14ac:dyDescent="0.35">
      <c r="A114" s="12" t="s">
        <v>47</v>
      </c>
      <c r="B114" s="28">
        <v>1313.2000000000003</v>
      </c>
    </row>
    <row r="115" spans="1:2" s="34" customFormat="1" ht="18.75" customHeight="1" x14ac:dyDescent="0.35">
      <c r="A115" s="38" t="s">
        <v>160</v>
      </c>
      <c r="B115" s="28">
        <v>226</v>
      </c>
    </row>
    <row r="116" spans="1:2" s="34" customFormat="1" ht="18.75" customHeight="1" x14ac:dyDescent="0.35">
      <c r="A116" s="37" t="s">
        <v>79</v>
      </c>
      <c r="B116" s="27">
        <f>B117+B118</f>
        <v>2277.3000000000002</v>
      </c>
    </row>
    <row r="117" spans="1:2" s="34" customFormat="1" ht="18.75" customHeight="1" x14ac:dyDescent="0.35">
      <c r="A117" s="12" t="s">
        <v>47</v>
      </c>
      <c r="B117" s="28">
        <v>2117.3000000000002</v>
      </c>
    </row>
    <row r="118" spans="1:2" s="34" customFormat="1" ht="18.75" customHeight="1" x14ac:dyDescent="0.35">
      <c r="A118" s="35" t="s">
        <v>160</v>
      </c>
      <c r="B118" s="28">
        <v>160</v>
      </c>
    </row>
    <row r="119" spans="1:2" s="34" customFormat="1" ht="18.75" customHeight="1" x14ac:dyDescent="0.35">
      <c r="A119" s="39" t="s">
        <v>51</v>
      </c>
      <c r="B119" s="27">
        <f>B120+B121</f>
        <v>1684.5</v>
      </c>
    </row>
    <row r="120" spans="1:2" s="34" customFormat="1" ht="18.75" customHeight="1" x14ac:dyDescent="0.35">
      <c r="A120" s="38" t="s">
        <v>47</v>
      </c>
      <c r="B120" s="28">
        <v>1414.5</v>
      </c>
    </row>
    <row r="121" spans="1:2" s="34" customFormat="1" ht="18.75" customHeight="1" x14ac:dyDescent="0.35">
      <c r="A121" s="38" t="s">
        <v>160</v>
      </c>
      <c r="B121" s="28">
        <v>270</v>
      </c>
    </row>
    <row r="122" spans="1:2" s="34" customFormat="1" ht="18.75" customHeight="1" x14ac:dyDescent="0.35">
      <c r="A122" s="37" t="s">
        <v>80</v>
      </c>
      <c r="B122" s="27">
        <f>B123+B124</f>
        <v>456.1</v>
      </c>
    </row>
    <row r="123" spans="1:2" s="34" customFormat="1" ht="18.75" customHeight="1" x14ac:dyDescent="0.35">
      <c r="A123" s="12" t="s">
        <v>47</v>
      </c>
      <c r="B123" s="28">
        <v>362.1</v>
      </c>
    </row>
    <row r="124" spans="1:2" s="34" customFormat="1" ht="18.75" customHeight="1" x14ac:dyDescent="0.35">
      <c r="A124" s="38" t="s">
        <v>160</v>
      </c>
      <c r="B124" s="28">
        <v>94</v>
      </c>
    </row>
    <row r="125" spans="1:2" s="34" customFormat="1" ht="18.75" customHeight="1" x14ac:dyDescent="0.35">
      <c r="A125" s="36" t="s">
        <v>81</v>
      </c>
      <c r="B125" s="27">
        <f>B93+B95+B99+B103+B107+B110+B113+B116+B122+B119</f>
        <v>10236.9</v>
      </c>
    </row>
    <row r="126" spans="1:2" s="34" customFormat="1" ht="18.75" customHeight="1" x14ac:dyDescent="0.35">
      <c r="A126" s="12" t="s">
        <v>47</v>
      </c>
      <c r="B126" s="28">
        <f>B94+B96+B100+B104+B108+B111+B114+B117+B123+B120</f>
        <v>9233.4000000000015</v>
      </c>
    </row>
    <row r="127" spans="1:2" s="34" customFormat="1" ht="18.75" customHeight="1" x14ac:dyDescent="0.35">
      <c r="A127" s="12" t="s">
        <v>155</v>
      </c>
      <c r="B127" s="29">
        <f>B97</f>
        <v>35.799999999999997</v>
      </c>
    </row>
    <row r="128" spans="1:2" s="34" customFormat="1" ht="18.75" customHeight="1" x14ac:dyDescent="0.35">
      <c r="A128" s="38" t="s">
        <v>160</v>
      </c>
      <c r="B128" s="28">
        <f>B98+B105+B109+B112+B115+B118+B124+B101+B121</f>
        <v>883.40000000000009</v>
      </c>
    </row>
    <row r="129" spans="1:2" s="34" customFormat="1" ht="18.75" customHeight="1" x14ac:dyDescent="0.35">
      <c r="A129" s="35" t="s">
        <v>86</v>
      </c>
      <c r="B129" s="26">
        <f>B102+B106</f>
        <v>84.300000000000011</v>
      </c>
    </row>
    <row r="130" spans="1:2" s="34" customFormat="1" ht="27" customHeight="1" x14ac:dyDescent="0.35">
      <c r="A130" s="112" t="s">
        <v>82</v>
      </c>
      <c r="B130" s="113"/>
    </row>
    <row r="131" spans="1:2" s="34" customFormat="1" ht="18.75" customHeight="1" x14ac:dyDescent="0.35">
      <c r="A131" s="15" t="s">
        <v>41</v>
      </c>
      <c r="B131" s="6">
        <f>B132</f>
        <v>1737</v>
      </c>
    </row>
    <row r="132" spans="1:2" s="34" customFormat="1" ht="18.75" customHeight="1" x14ac:dyDescent="0.35">
      <c r="A132" s="14" t="s">
        <v>55</v>
      </c>
      <c r="B132" s="8">
        <v>1737</v>
      </c>
    </row>
    <row r="133" spans="1:2" s="34" customFormat="1" ht="18.75" customHeight="1" x14ac:dyDescent="0.35">
      <c r="A133" s="36" t="s">
        <v>83</v>
      </c>
      <c r="B133" s="25">
        <f>B134+B135</f>
        <v>2754.7999999999997</v>
      </c>
    </row>
    <row r="134" spans="1:2" s="34" customFormat="1" ht="18.75" customHeight="1" x14ac:dyDescent="0.35">
      <c r="A134" s="12" t="s">
        <v>47</v>
      </c>
      <c r="B134" s="28">
        <v>2524.7999999999997</v>
      </c>
    </row>
    <row r="135" spans="1:2" s="34" customFormat="1" ht="18.75" customHeight="1" x14ac:dyDescent="0.35">
      <c r="A135" s="38" t="s">
        <v>160</v>
      </c>
      <c r="B135" s="28">
        <v>230</v>
      </c>
    </row>
    <row r="136" spans="1:2" s="34" customFormat="1" ht="18.75" customHeight="1" x14ac:dyDescent="0.35">
      <c r="A136" s="36" t="s">
        <v>84</v>
      </c>
      <c r="B136" s="27">
        <f>B133+B131</f>
        <v>4491.7999999999993</v>
      </c>
    </row>
    <row r="137" spans="1:2" s="34" customFormat="1" ht="18.75" customHeight="1" x14ac:dyDescent="0.35">
      <c r="A137" s="12" t="s">
        <v>47</v>
      </c>
      <c r="B137" s="28">
        <f>B134+B132</f>
        <v>4261.7999999999993</v>
      </c>
    </row>
    <row r="138" spans="1:2" s="34" customFormat="1" ht="18.75" customHeight="1" x14ac:dyDescent="0.35">
      <c r="A138" s="38" t="s">
        <v>160</v>
      </c>
      <c r="B138" s="28">
        <f>B135</f>
        <v>230</v>
      </c>
    </row>
    <row r="139" spans="1:2" s="34" customFormat="1" ht="25.5" customHeight="1" x14ac:dyDescent="0.35">
      <c r="A139" s="105" t="s">
        <v>85</v>
      </c>
      <c r="B139" s="114"/>
    </row>
    <row r="140" spans="1:2" s="34" customFormat="1" ht="18.75" customHeight="1" x14ac:dyDescent="0.35">
      <c r="A140" s="37" t="s">
        <v>41</v>
      </c>
      <c r="B140" s="27">
        <f>B141+B142+B143+B144</f>
        <v>4366.3</v>
      </c>
    </row>
    <row r="141" spans="1:2" s="34" customFormat="1" ht="18.75" customHeight="1" x14ac:dyDescent="0.35">
      <c r="A141" s="12" t="s">
        <v>58</v>
      </c>
      <c r="B141" s="28">
        <v>343.1</v>
      </c>
    </row>
    <row r="142" spans="1:2" s="34" customFormat="1" ht="18.75" customHeight="1" x14ac:dyDescent="0.35">
      <c r="A142" s="38" t="s">
        <v>157</v>
      </c>
      <c r="B142" s="28">
        <v>2829.9</v>
      </c>
    </row>
    <row r="143" spans="1:2" s="34" customFormat="1" ht="18.75" customHeight="1" x14ac:dyDescent="0.35">
      <c r="A143" s="12" t="s">
        <v>183</v>
      </c>
      <c r="B143" s="28">
        <v>1090.5999999999999</v>
      </c>
    </row>
    <row r="144" spans="1:2" s="34" customFormat="1" ht="18.75" customHeight="1" x14ac:dyDescent="0.35">
      <c r="A144" s="35" t="s">
        <v>187</v>
      </c>
      <c r="B144" s="28">
        <v>102.7</v>
      </c>
    </row>
    <row r="145" spans="1:2" s="34" customFormat="1" ht="18.75" customHeight="1" x14ac:dyDescent="0.35">
      <c r="A145" s="37" t="s">
        <v>87</v>
      </c>
      <c r="B145" s="27">
        <f>B146+B147+B148+B149</f>
        <v>1875</v>
      </c>
    </row>
    <row r="146" spans="1:2" s="34" customFormat="1" ht="18.75" customHeight="1" x14ac:dyDescent="0.35">
      <c r="A146" s="12" t="s">
        <v>47</v>
      </c>
      <c r="B146" s="28">
        <v>1118.7</v>
      </c>
    </row>
    <row r="147" spans="1:2" s="34" customFormat="1" ht="18.75" customHeight="1" x14ac:dyDescent="0.35">
      <c r="A147" s="38" t="s">
        <v>160</v>
      </c>
      <c r="B147" s="28">
        <v>123.4</v>
      </c>
    </row>
    <row r="148" spans="1:2" s="34" customFormat="1" ht="18.75" customHeight="1" x14ac:dyDescent="0.35">
      <c r="A148" s="38" t="s">
        <v>156</v>
      </c>
      <c r="B148" s="28">
        <v>619.9</v>
      </c>
    </row>
    <row r="149" spans="1:2" s="34" customFormat="1" ht="18.75" customHeight="1" x14ac:dyDescent="0.35">
      <c r="A149" s="14" t="s">
        <v>155</v>
      </c>
      <c r="B149" s="26">
        <v>13</v>
      </c>
    </row>
    <row r="150" spans="1:2" s="34" customFormat="1" ht="18.75" customHeight="1" x14ac:dyDescent="0.35">
      <c r="A150" s="16" t="s">
        <v>88</v>
      </c>
      <c r="B150" s="25">
        <f>B151+B152+B153+B154</f>
        <v>782.1</v>
      </c>
    </row>
    <row r="151" spans="1:2" s="34" customFormat="1" ht="18.75" customHeight="1" x14ac:dyDescent="0.35">
      <c r="A151" s="12" t="s">
        <v>47</v>
      </c>
      <c r="B151" s="28">
        <v>418.70000000000005</v>
      </c>
    </row>
    <row r="152" spans="1:2" s="34" customFormat="1" ht="18.75" customHeight="1" x14ac:dyDescent="0.35">
      <c r="A152" s="38" t="s">
        <v>160</v>
      </c>
      <c r="B152" s="28">
        <v>57.2</v>
      </c>
    </row>
    <row r="153" spans="1:2" s="34" customFormat="1" ht="18.75" customHeight="1" x14ac:dyDescent="0.35">
      <c r="A153" s="38" t="s">
        <v>156</v>
      </c>
      <c r="B153" s="28">
        <v>303.7</v>
      </c>
    </row>
    <row r="154" spans="1:2" s="34" customFormat="1" ht="18.75" customHeight="1" x14ac:dyDescent="0.35">
      <c r="A154" s="14" t="s">
        <v>155</v>
      </c>
      <c r="B154" s="28">
        <v>2.5</v>
      </c>
    </row>
    <row r="155" spans="1:2" s="34" customFormat="1" ht="18.75" customHeight="1" x14ac:dyDescent="0.35">
      <c r="A155" s="11" t="s">
        <v>89</v>
      </c>
      <c r="B155" s="27">
        <f>B156+B157+B158+B159</f>
        <v>1579.6000000000001</v>
      </c>
    </row>
    <row r="156" spans="1:2" s="34" customFormat="1" ht="18.75" customHeight="1" x14ac:dyDescent="0.35">
      <c r="A156" s="12" t="s">
        <v>47</v>
      </c>
      <c r="B156" s="28">
        <v>844</v>
      </c>
    </row>
    <row r="157" spans="1:2" s="34" customFormat="1" ht="18.75" customHeight="1" x14ac:dyDescent="0.35">
      <c r="A157" s="38" t="s">
        <v>160</v>
      </c>
      <c r="B157" s="28">
        <v>80.900000000000006</v>
      </c>
    </row>
    <row r="158" spans="1:2" s="34" customFormat="1" ht="18.75" customHeight="1" x14ac:dyDescent="0.35">
      <c r="A158" s="38" t="s">
        <v>156</v>
      </c>
      <c r="B158" s="28">
        <v>647.80000000000007</v>
      </c>
    </row>
    <row r="159" spans="1:2" s="34" customFormat="1" ht="18.75" customHeight="1" x14ac:dyDescent="0.35">
      <c r="A159" s="14" t="s">
        <v>155</v>
      </c>
      <c r="B159" s="28">
        <v>6.9</v>
      </c>
    </row>
    <row r="160" spans="1:2" s="34" customFormat="1" ht="18.75" customHeight="1" x14ac:dyDescent="0.35">
      <c r="A160" s="11" t="s">
        <v>90</v>
      </c>
      <c r="B160" s="27">
        <f>B161+B162+B163+B164</f>
        <v>1183.0999999999999</v>
      </c>
    </row>
    <row r="161" spans="1:2" s="34" customFormat="1" ht="18.75" customHeight="1" x14ac:dyDescent="0.35">
      <c r="A161" s="12" t="s">
        <v>47</v>
      </c>
      <c r="B161" s="28">
        <v>578.79999999999995</v>
      </c>
    </row>
    <row r="162" spans="1:2" s="34" customFormat="1" ht="18.75" customHeight="1" x14ac:dyDescent="0.35">
      <c r="A162" s="38" t="s">
        <v>160</v>
      </c>
      <c r="B162" s="28">
        <v>92.4</v>
      </c>
    </row>
    <row r="163" spans="1:2" s="34" customFormat="1" ht="18.75" customHeight="1" x14ac:dyDescent="0.35">
      <c r="A163" s="38" t="s">
        <v>156</v>
      </c>
      <c r="B163" s="28">
        <v>499.1</v>
      </c>
    </row>
    <row r="164" spans="1:2" s="34" customFormat="1" ht="18.75" customHeight="1" x14ac:dyDescent="0.35">
      <c r="A164" s="38" t="s">
        <v>155</v>
      </c>
      <c r="B164" s="28">
        <v>12.799999999999999</v>
      </c>
    </row>
    <row r="165" spans="1:2" s="34" customFormat="1" ht="18.75" customHeight="1" x14ac:dyDescent="0.35">
      <c r="A165" s="11" t="s">
        <v>91</v>
      </c>
      <c r="B165" s="27">
        <f>B166+B167+B168+B169</f>
        <v>1304.6000000000001</v>
      </c>
    </row>
    <row r="166" spans="1:2" s="34" customFormat="1" ht="18.75" customHeight="1" x14ac:dyDescent="0.35">
      <c r="A166" s="12" t="s">
        <v>47</v>
      </c>
      <c r="B166" s="28">
        <v>651.90000000000009</v>
      </c>
    </row>
    <row r="167" spans="1:2" s="34" customFormat="1" ht="18.75" customHeight="1" x14ac:dyDescent="0.35">
      <c r="A167" s="38" t="s">
        <v>160</v>
      </c>
      <c r="B167" s="28">
        <v>114</v>
      </c>
    </row>
    <row r="168" spans="1:2" s="34" customFormat="1" ht="18.75" customHeight="1" x14ac:dyDescent="0.35">
      <c r="A168" s="38" t="s">
        <v>156</v>
      </c>
      <c r="B168" s="28">
        <v>534.79999999999995</v>
      </c>
    </row>
    <row r="169" spans="1:2" s="34" customFormat="1" ht="18.75" customHeight="1" x14ac:dyDescent="0.35">
      <c r="A169" s="38" t="s">
        <v>155</v>
      </c>
      <c r="B169" s="28">
        <v>3.9000000000000004</v>
      </c>
    </row>
    <row r="170" spans="1:2" s="34" customFormat="1" ht="18.75" customHeight="1" x14ac:dyDescent="0.35">
      <c r="A170" s="11" t="s">
        <v>92</v>
      </c>
      <c r="B170" s="27">
        <f>SUM(B171:B174)</f>
        <v>740.69999999999993</v>
      </c>
    </row>
    <row r="171" spans="1:2" s="34" customFormat="1" ht="18.75" customHeight="1" x14ac:dyDescent="0.35">
      <c r="A171" s="12" t="s">
        <v>47</v>
      </c>
      <c r="B171" s="28">
        <v>430.59999999999997</v>
      </c>
    </row>
    <row r="172" spans="1:2" s="34" customFormat="1" ht="18.75" customHeight="1" x14ac:dyDescent="0.35">
      <c r="A172" s="38" t="s">
        <v>160</v>
      </c>
      <c r="B172" s="28">
        <v>48</v>
      </c>
    </row>
    <row r="173" spans="1:2" s="34" customFormat="1" ht="18.75" customHeight="1" x14ac:dyDescent="0.35">
      <c r="A173" s="38" t="s">
        <v>156</v>
      </c>
      <c r="B173" s="28">
        <v>255.70000000000002</v>
      </c>
    </row>
    <row r="174" spans="1:2" s="34" customFormat="1" ht="18.75" customHeight="1" x14ac:dyDescent="0.35">
      <c r="A174" s="35" t="s">
        <v>155</v>
      </c>
      <c r="B174" s="26">
        <v>6.4</v>
      </c>
    </row>
    <row r="175" spans="1:2" s="34" customFormat="1" ht="18.75" customHeight="1" x14ac:dyDescent="0.35">
      <c r="A175" s="16" t="s">
        <v>93</v>
      </c>
      <c r="B175" s="25">
        <f>B176+B177+B178+B179</f>
        <v>745.6</v>
      </c>
    </row>
    <row r="176" spans="1:2" s="34" customFormat="1" ht="18.75" customHeight="1" x14ac:dyDescent="0.35">
      <c r="A176" s="12" t="s">
        <v>47</v>
      </c>
      <c r="B176" s="28">
        <v>416</v>
      </c>
    </row>
    <row r="177" spans="1:2" s="34" customFormat="1" ht="18.75" customHeight="1" x14ac:dyDescent="0.35">
      <c r="A177" s="38" t="s">
        <v>160</v>
      </c>
      <c r="B177" s="28">
        <v>56.1</v>
      </c>
    </row>
    <row r="178" spans="1:2" s="34" customFormat="1" ht="18.75" customHeight="1" x14ac:dyDescent="0.35">
      <c r="A178" s="38" t="s">
        <v>156</v>
      </c>
      <c r="B178" s="31">
        <v>270.5</v>
      </c>
    </row>
    <row r="179" spans="1:2" s="34" customFormat="1" ht="18.75" customHeight="1" x14ac:dyDescent="0.35">
      <c r="A179" s="38" t="s">
        <v>155</v>
      </c>
      <c r="B179" s="31">
        <v>3</v>
      </c>
    </row>
    <row r="180" spans="1:2" s="34" customFormat="1" ht="18.75" customHeight="1" x14ac:dyDescent="0.35">
      <c r="A180" s="40" t="s">
        <v>94</v>
      </c>
      <c r="B180" s="23">
        <f>B181+B182+B183+B184</f>
        <v>1199.8000000000002</v>
      </c>
    </row>
    <row r="181" spans="1:2" s="34" customFormat="1" ht="18.75" customHeight="1" x14ac:dyDescent="0.35">
      <c r="A181" s="12" t="s">
        <v>47</v>
      </c>
      <c r="B181" s="31">
        <v>612.6</v>
      </c>
    </row>
    <row r="182" spans="1:2" s="34" customFormat="1" ht="18.75" customHeight="1" x14ac:dyDescent="0.35">
      <c r="A182" s="38" t="s">
        <v>160</v>
      </c>
      <c r="B182" s="31">
        <v>84.7</v>
      </c>
    </row>
    <row r="183" spans="1:2" s="34" customFormat="1" ht="18.75" customHeight="1" x14ac:dyDescent="0.35">
      <c r="A183" s="38" t="s">
        <v>156</v>
      </c>
      <c r="B183" s="31">
        <v>489.59999999999997</v>
      </c>
    </row>
    <row r="184" spans="1:2" s="34" customFormat="1" ht="18.75" customHeight="1" x14ac:dyDescent="0.35">
      <c r="A184" s="38" t="s">
        <v>155</v>
      </c>
      <c r="B184" s="31">
        <v>12.899999999999999</v>
      </c>
    </row>
    <row r="185" spans="1:2" s="34" customFormat="1" ht="18.75" customHeight="1" x14ac:dyDescent="0.35">
      <c r="A185" s="40" t="s">
        <v>95</v>
      </c>
      <c r="B185" s="23">
        <f>SUM(B186:B189)</f>
        <v>1153.3</v>
      </c>
    </row>
    <row r="186" spans="1:2" s="34" customFormat="1" ht="18.75" customHeight="1" x14ac:dyDescent="0.35">
      <c r="A186" s="12" t="s">
        <v>47</v>
      </c>
      <c r="B186" s="31">
        <v>562.6</v>
      </c>
    </row>
    <row r="187" spans="1:2" s="34" customFormat="1" ht="18.75" customHeight="1" x14ac:dyDescent="0.35">
      <c r="A187" s="38" t="s">
        <v>160</v>
      </c>
      <c r="B187" s="31">
        <v>82.6</v>
      </c>
    </row>
    <row r="188" spans="1:2" s="34" customFormat="1" ht="18.75" customHeight="1" x14ac:dyDescent="0.35">
      <c r="A188" s="38" t="s">
        <v>156</v>
      </c>
      <c r="B188" s="31">
        <v>494.9</v>
      </c>
    </row>
    <row r="189" spans="1:2" s="34" customFormat="1" ht="18.75" customHeight="1" x14ac:dyDescent="0.35">
      <c r="A189" s="38" t="s">
        <v>155</v>
      </c>
      <c r="B189" s="31">
        <v>13.2</v>
      </c>
    </row>
    <row r="190" spans="1:2" s="34" customFormat="1" ht="18.75" customHeight="1" x14ac:dyDescent="0.35">
      <c r="A190" s="40" t="s">
        <v>96</v>
      </c>
      <c r="B190" s="23">
        <f>B191+B192+B193+B194</f>
        <v>749.1</v>
      </c>
    </row>
    <row r="191" spans="1:2" s="34" customFormat="1" ht="18.75" customHeight="1" x14ac:dyDescent="0.35">
      <c r="A191" s="12" t="s">
        <v>47</v>
      </c>
      <c r="B191" s="31">
        <v>403.1</v>
      </c>
    </row>
    <row r="192" spans="1:2" s="34" customFormat="1" ht="18.75" customHeight="1" x14ac:dyDescent="0.35">
      <c r="A192" s="38" t="s">
        <v>160</v>
      </c>
      <c r="B192" s="31">
        <v>56.1</v>
      </c>
    </row>
    <row r="193" spans="1:2" s="34" customFormat="1" ht="18.75" customHeight="1" x14ac:dyDescent="0.35">
      <c r="A193" s="38" t="s">
        <v>156</v>
      </c>
      <c r="B193" s="31">
        <v>285.8</v>
      </c>
    </row>
    <row r="194" spans="1:2" s="34" customFormat="1" ht="18.75" customHeight="1" x14ac:dyDescent="0.35">
      <c r="A194" s="38" t="s">
        <v>155</v>
      </c>
      <c r="B194" s="31">
        <v>4.0999999999999996</v>
      </c>
    </row>
    <row r="195" spans="1:2" s="34" customFormat="1" ht="18.75" customHeight="1" x14ac:dyDescent="0.35">
      <c r="A195" s="40" t="s">
        <v>97</v>
      </c>
      <c r="B195" s="23">
        <f>SUM(B196:B199)</f>
        <v>735.1</v>
      </c>
    </row>
    <row r="196" spans="1:2" s="34" customFormat="1" ht="18.75" customHeight="1" x14ac:dyDescent="0.35">
      <c r="A196" s="12" t="s">
        <v>47</v>
      </c>
      <c r="B196" s="31">
        <v>389.59999999999997</v>
      </c>
    </row>
    <row r="197" spans="1:2" s="34" customFormat="1" ht="18.75" customHeight="1" x14ac:dyDescent="0.35">
      <c r="A197" s="38" t="s">
        <v>160</v>
      </c>
      <c r="B197" s="31">
        <v>47.5</v>
      </c>
    </row>
    <row r="198" spans="1:2" s="34" customFormat="1" ht="18.75" customHeight="1" x14ac:dyDescent="0.35">
      <c r="A198" s="38" t="s">
        <v>156</v>
      </c>
      <c r="B198" s="31">
        <v>280.89999999999998</v>
      </c>
    </row>
    <row r="199" spans="1:2" s="34" customFormat="1" ht="18.75" customHeight="1" x14ac:dyDescent="0.35">
      <c r="A199" s="35" t="s">
        <v>155</v>
      </c>
      <c r="B199" s="45">
        <v>17.100000000000001</v>
      </c>
    </row>
    <row r="200" spans="1:2" s="34" customFormat="1" ht="18.75" customHeight="1" x14ac:dyDescent="0.35">
      <c r="A200" s="41" t="s">
        <v>98</v>
      </c>
      <c r="B200" s="24">
        <f>B201+B202+B203+B204</f>
        <v>1232.6999999999998</v>
      </c>
    </row>
    <row r="201" spans="1:2" s="34" customFormat="1" ht="18.75" customHeight="1" x14ac:dyDescent="0.35">
      <c r="A201" s="12" t="s">
        <v>47</v>
      </c>
      <c r="B201" s="31">
        <v>589.30000000000007</v>
      </c>
    </row>
    <row r="202" spans="1:2" s="34" customFormat="1" ht="18.75" customHeight="1" x14ac:dyDescent="0.35">
      <c r="A202" s="38" t="s">
        <v>160</v>
      </c>
      <c r="B202" s="31">
        <v>105</v>
      </c>
    </row>
    <row r="203" spans="1:2" s="34" customFormat="1" ht="18.75" customHeight="1" x14ac:dyDescent="0.35">
      <c r="A203" s="38" t="s">
        <v>156</v>
      </c>
      <c r="B203" s="31">
        <v>535.29999999999995</v>
      </c>
    </row>
    <row r="204" spans="1:2" s="34" customFormat="1" ht="18.75" customHeight="1" x14ac:dyDescent="0.35">
      <c r="A204" s="35" t="s">
        <v>155</v>
      </c>
      <c r="B204" s="31">
        <v>3.1</v>
      </c>
    </row>
    <row r="205" spans="1:2" s="34" customFormat="1" ht="18.75" customHeight="1" x14ac:dyDescent="0.35">
      <c r="A205" s="40" t="s">
        <v>99</v>
      </c>
      <c r="B205" s="23">
        <f>B206+B207+B208+B209</f>
        <v>701.4</v>
      </c>
    </row>
    <row r="206" spans="1:2" s="34" customFormat="1" ht="18.75" customHeight="1" x14ac:dyDescent="0.35">
      <c r="A206" s="12" t="s">
        <v>47</v>
      </c>
      <c r="B206" s="31">
        <v>432.20000000000005</v>
      </c>
    </row>
    <row r="207" spans="1:2" s="34" customFormat="1" ht="18.75" customHeight="1" x14ac:dyDescent="0.35">
      <c r="A207" s="38" t="s">
        <v>160</v>
      </c>
      <c r="B207" s="31">
        <v>46</v>
      </c>
    </row>
    <row r="208" spans="1:2" s="34" customFormat="1" ht="18.75" customHeight="1" x14ac:dyDescent="0.35">
      <c r="A208" s="38" t="s">
        <v>156</v>
      </c>
      <c r="B208" s="31">
        <v>213.8</v>
      </c>
    </row>
    <row r="209" spans="1:2" s="34" customFormat="1" ht="18.75" customHeight="1" x14ac:dyDescent="0.35">
      <c r="A209" s="35" t="s">
        <v>155</v>
      </c>
      <c r="B209" s="45">
        <v>9.4</v>
      </c>
    </row>
    <row r="210" spans="1:2" s="34" customFormat="1" ht="18.75" customHeight="1" x14ac:dyDescent="0.35">
      <c r="A210" s="41" t="s">
        <v>100</v>
      </c>
      <c r="B210" s="24">
        <f>SUM(B211:B214)</f>
        <v>875.09999999999991</v>
      </c>
    </row>
    <row r="211" spans="1:2" s="34" customFormat="1" ht="18.75" customHeight="1" x14ac:dyDescent="0.35">
      <c r="A211" s="12" t="s">
        <v>47</v>
      </c>
      <c r="B211" s="31">
        <v>426.90000000000003</v>
      </c>
    </row>
    <row r="212" spans="1:2" s="34" customFormat="1" ht="18.75" customHeight="1" x14ac:dyDescent="0.35">
      <c r="A212" s="38" t="s">
        <v>160</v>
      </c>
      <c r="B212" s="31">
        <v>70</v>
      </c>
    </row>
    <row r="213" spans="1:2" s="34" customFormat="1" ht="18.75" customHeight="1" x14ac:dyDescent="0.35">
      <c r="A213" s="38" t="s">
        <v>156</v>
      </c>
      <c r="B213" s="31">
        <v>366.9</v>
      </c>
    </row>
    <row r="214" spans="1:2" s="34" customFormat="1" ht="18.75" customHeight="1" x14ac:dyDescent="0.35">
      <c r="A214" s="38" t="s">
        <v>155</v>
      </c>
      <c r="B214" s="31">
        <v>11.299999999999999</v>
      </c>
    </row>
    <row r="215" spans="1:2" s="34" customFormat="1" ht="18.75" customHeight="1" x14ac:dyDescent="0.35">
      <c r="A215" s="40" t="s">
        <v>101</v>
      </c>
      <c r="B215" s="23">
        <f>B216+B217+B218+B219</f>
        <v>1288.7</v>
      </c>
    </row>
    <row r="216" spans="1:2" s="34" customFormat="1" ht="18.75" customHeight="1" x14ac:dyDescent="0.35">
      <c r="A216" s="12" t="s">
        <v>47</v>
      </c>
      <c r="B216" s="31">
        <v>729.80000000000007</v>
      </c>
    </row>
    <row r="217" spans="1:2" s="34" customFormat="1" ht="18.75" customHeight="1" x14ac:dyDescent="0.35">
      <c r="A217" s="38" t="s">
        <v>160</v>
      </c>
      <c r="B217" s="31">
        <v>46.5</v>
      </c>
    </row>
    <row r="218" spans="1:2" s="34" customFormat="1" ht="18.75" customHeight="1" x14ac:dyDescent="0.35">
      <c r="A218" s="38" t="s">
        <v>156</v>
      </c>
      <c r="B218" s="31">
        <v>503.19999999999993</v>
      </c>
    </row>
    <row r="219" spans="1:2" s="34" customFormat="1" ht="18.75" customHeight="1" x14ac:dyDescent="0.35">
      <c r="A219" s="38" t="s">
        <v>155</v>
      </c>
      <c r="B219" s="31">
        <v>9.1999999999999993</v>
      </c>
    </row>
    <row r="220" spans="1:2" s="34" customFormat="1" ht="18.75" customHeight="1" x14ac:dyDescent="0.35">
      <c r="A220" s="40" t="s">
        <v>102</v>
      </c>
      <c r="B220" s="23">
        <f>SUM(B221:B224)</f>
        <v>1220.6999999999998</v>
      </c>
    </row>
    <row r="221" spans="1:2" s="34" customFormat="1" ht="18.75" customHeight="1" x14ac:dyDescent="0.35">
      <c r="A221" s="12" t="s">
        <v>47</v>
      </c>
      <c r="B221" s="31">
        <v>603.79999999999995</v>
      </c>
    </row>
    <row r="222" spans="1:2" s="34" customFormat="1" ht="18.75" customHeight="1" x14ac:dyDescent="0.35">
      <c r="A222" s="38" t="s">
        <v>160</v>
      </c>
      <c r="B222" s="31">
        <v>101</v>
      </c>
    </row>
    <row r="223" spans="1:2" s="34" customFormat="1" ht="18.75" customHeight="1" x14ac:dyDescent="0.35">
      <c r="A223" s="38" t="s">
        <v>156</v>
      </c>
      <c r="B223" s="31">
        <v>498.9</v>
      </c>
    </row>
    <row r="224" spans="1:2" s="34" customFormat="1" ht="18.75" customHeight="1" x14ac:dyDescent="0.35">
      <c r="A224" s="35" t="s">
        <v>155</v>
      </c>
      <c r="B224" s="45">
        <v>17</v>
      </c>
    </row>
    <row r="225" spans="1:2" s="34" customFormat="1" ht="18.75" customHeight="1" x14ac:dyDescent="0.35">
      <c r="A225" s="41" t="s">
        <v>103</v>
      </c>
      <c r="B225" s="24">
        <f>B226+B227+B228+B229</f>
        <v>981.5</v>
      </c>
    </row>
    <row r="226" spans="1:2" s="34" customFormat="1" ht="18.75" customHeight="1" x14ac:dyDescent="0.35">
      <c r="A226" s="12" t="s">
        <v>47</v>
      </c>
      <c r="B226" s="31">
        <v>546.5</v>
      </c>
    </row>
    <row r="227" spans="1:2" s="34" customFormat="1" ht="18.75" customHeight="1" x14ac:dyDescent="0.35">
      <c r="A227" s="38" t="s">
        <v>160</v>
      </c>
      <c r="B227" s="31">
        <v>72.099999999999994</v>
      </c>
    </row>
    <row r="228" spans="1:2" s="34" customFormat="1" ht="18.75" customHeight="1" x14ac:dyDescent="0.35">
      <c r="A228" s="38" t="s">
        <v>156</v>
      </c>
      <c r="B228" s="31">
        <v>357.6</v>
      </c>
    </row>
    <row r="229" spans="1:2" s="34" customFormat="1" ht="18.75" customHeight="1" x14ac:dyDescent="0.35">
      <c r="A229" s="38" t="s">
        <v>155</v>
      </c>
      <c r="B229" s="31">
        <v>5.3000000000000007</v>
      </c>
    </row>
    <row r="230" spans="1:2" s="34" customFormat="1" ht="18.75" customHeight="1" x14ac:dyDescent="0.35">
      <c r="A230" s="40" t="s">
        <v>104</v>
      </c>
      <c r="B230" s="23">
        <f>SUM(B231:B234)</f>
        <v>1121.9000000000001</v>
      </c>
    </row>
    <row r="231" spans="1:2" s="34" customFormat="1" ht="18.75" customHeight="1" x14ac:dyDescent="0.35">
      <c r="A231" s="12" t="s">
        <v>47</v>
      </c>
      <c r="B231" s="31">
        <v>647.30000000000007</v>
      </c>
    </row>
    <row r="232" spans="1:2" s="34" customFormat="1" ht="18.75" customHeight="1" x14ac:dyDescent="0.35">
      <c r="A232" s="38" t="s">
        <v>160</v>
      </c>
      <c r="B232" s="31">
        <v>74.099999999999994</v>
      </c>
    </row>
    <row r="233" spans="1:2" s="34" customFormat="1" ht="18.75" customHeight="1" x14ac:dyDescent="0.35">
      <c r="A233" s="38" t="s">
        <v>156</v>
      </c>
      <c r="B233" s="31">
        <v>387.5</v>
      </c>
    </row>
    <row r="234" spans="1:2" s="34" customFormat="1" ht="18.75" customHeight="1" x14ac:dyDescent="0.35">
      <c r="A234" s="35" t="s">
        <v>155</v>
      </c>
      <c r="B234" s="45">
        <v>13</v>
      </c>
    </row>
    <row r="235" spans="1:2" s="34" customFormat="1" ht="18.75" customHeight="1" x14ac:dyDescent="0.35">
      <c r="A235" s="41" t="s">
        <v>105</v>
      </c>
      <c r="B235" s="24">
        <f>SUM(B236:B239)</f>
        <v>1053.6000000000001</v>
      </c>
    </row>
    <row r="236" spans="1:2" s="34" customFormat="1" ht="18.75" customHeight="1" x14ac:dyDescent="0.35">
      <c r="A236" s="12" t="s">
        <v>58</v>
      </c>
      <c r="B236" s="31">
        <v>608.20000000000005</v>
      </c>
    </row>
    <row r="237" spans="1:2" s="34" customFormat="1" ht="18.75" customHeight="1" x14ac:dyDescent="0.35">
      <c r="A237" s="38" t="s">
        <v>160</v>
      </c>
      <c r="B237" s="31">
        <v>76</v>
      </c>
    </row>
    <row r="238" spans="1:2" s="34" customFormat="1" ht="18.75" customHeight="1" x14ac:dyDescent="0.35">
      <c r="A238" s="38" t="s">
        <v>156</v>
      </c>
      <c r="B238" s="31">
        <v>344</v>
      </c>
    </row>
    <row r="239" spans="1:2" s="34" customFormat="1" ht="18.75" customHeight="1" x14ac:dyDescent="0.35">
      <c r="A239" s="38" t="s">
        <v>155</v>
      </c>
      <c r="B239" s="31">
        <v>25.4</v>
      </c>
    </row>
    <row r="240" spans="1:2" s="34" customFormat="1" ht="18.75" customHeight="1" x14ac:dyDescent="0.35">
      <c r="A240" s="40" t="s">
        <v>106</v>
      </c>
      <c r="B240" s="23">
        <f>B241+B242+B243+B244</f>
        <v>994.80000000000007</v>
      </c>
    </row>
    <row r="241" spans="1:2" s="34" customFormat="1" ht="18.75" customHeight="1" x14ac:dyDescent="0.35">
      <c r="A241" s="12" t="s">
        <v>58</v>
      </c>
      <c r="B241" s="31">
        <v>550.90000000000009</v>
      </c>
    </row>
    <row r="242" spans="1:2" s="34" customFormat="1" ht="18.75" customHeight="1" x14ac:dyDescent="0.35">
      <c r="A242" s="38" t="s">
        <v>160</v>
      </c>
      <c r="B242" s="31">
        <v>66</v>
      </c>
    </row>
    <row r="243" spans="1:2" s="34" customFormat="1" ht="18.75" customHeight="1" x14ac:dyDescent="0.35">
      <c r="A243" s="38" t="s">
        <v>156</v>
      </c>
      <c r="B243" s="31">
        <v>363.5</v>
      </c>
    </row>
    <row r="244" spans="1:2" s="34" customFormat="1" ht="18.75" customHeight="1" x14ac:dyDescent="0.35">
      <c r="A244" s="35" t="s">
        <v>155</v>
      </c>
      <c r="B244" s="45">
        <v>14.4</v>
      </c>
    </row>
    <row r="245" spans="1:2" s="34" customFormat="1" ht="18.75" customHeight="1" x14ac:dyDescent="0.35">
      <c r="A245" s="41" t="s">
        <v>107</v>
      </c>
      <c r="B245" s="24">
        <f>B246+B247+B248+B249</f>
        <v>1406.3</v>
      </c>
    </row>
    <row r="246" spans="1:2" s="34" customFormat="1" ht="18.75" customHeight="1" x14ac:dyDescent="0.35">
      <c r="A246" s="12" t="s">
        <v>58</v>
      </c>
      <c r="B246" s="31">
        <v>765.69999999999993</v>
      </c>
    </row>
    <row r="247" spans="1:2" s="34" customFormat="1" ht="18.75" customHeight="1" x14ac:dyDescent="0.35">
      <c r="A247" s="38" t="s">
        <v>160</v>
      </c>
      <c r="B247" s="31">
        <v>85</v>
      </c>
    </row>
    <row r="248" spans="1:2" s="34" customFormat="1" ht="18.75" customHeight="1" x14ac:dyDescent="0.35">
      <c r="A248" s="38" t="s">
        <v>156</v>
      </c>
      <c r="B248" s="31">
        <v>549.30000000000007</v>
      </c>
    </row>
    <row r="249" spans="1:2" s="34" customFormat="1" ht="18.75" customHeight="1" x14ac:dyDescent="0.35">
      <c r="A249" s="38" t="s">
        <v>155</v>
      </c>
      <c r="B249" s="31">
        <v>6.3</v>
      </c>
    </row>
    <row r="250" spans="1:2" s="34" customFormat="1" ht="18.75" customHeight="1" x14ac:dyDescent="0.35">
      <c r="A250" s="40" t="s">
        <v>108</v>
      </c>
      <c r="B250" s="23">
        <f>B251+B252+B253+B254</f>
        <v>1162.5</v>
      </c>
    </row>
    <row r="251" spans="1:2" s="34" customFormat="1" ht="18.75" customHeight="1" x14ac:dyDescent="0.35">
      <c r="A251" s="12" t="s">
        <v>58</v>
      </c>
      <c r="B251" s="31">
        <v>612.70000000000005</v>
      </c>
    </row>
    <row r="252" spans="1:2" s="34" customFormat="1" ht="18.75" customHeight="1" x14ac:dyDescent="0.35">
      <c r="A252" s="38" t="s">
        <v>160</v>
      </c>
      <c r="B252" s="31">
        <v>93.2</v>
      </c>
    </row>
    <row r="253" spans="1:2" s="34" customFormat="1" ht="18.75" customHeight="1" x14ac:dyDescent="0.35">
      <c r="A253" s="38" t="s">
        <v>156</v>
      </c>
      <c r="B253" s="31">
        <v>450.99999999999994</v>
      </c>
    </row>
    <row r="254" spans="1:2" s="34" customFormat="1" ht="18.75" customHeight="1" x14ac:dyDescent="0.35">
      <c r="A254" s="35" t="s">
        <v>155</v>
      </c>
      <c r="B254" s="45">
        <v>5.6</v>
      </c>
    </row>
    <row r="255" spans="1:2" s="34" customFormat="1" ht="18.75" customHeight="1" x14ac:dyDescent="0.35">
      <c r="A255" s="41" t="s">
        <v>109</v>
      </c>
      <c r="B255" s="24">
        <f>SUM(B256:B259)</f>
        <v>1167</v>
      </c>
    </row>
    <row r="256" spans="1:2" s="34" customFormat="1" ht="18.75" customHeight="1" x14ac:dyDescent="0.35">
      <c r="A256" s="12" t="s">
        <v>58</v>
      </c>
      <c r="B256" s="31">
        <v>582</v>
      </c>
    </row>
    <row r="257" spans="1:2" s="34" customFormat="1" ht="18.75" customHeight="1" x14ac:dyDescent="0.35">
      <c r="A257" s="38" t="s">
        <v>160</v>
      </c>
      <c r="B257" s="31">
        <v>99.9</v>
      </c>
    </row>
    <row r="258" spans="1:2" s="34" customFormat="1" ht="18.75" customHeight="1" x14ac:dyDescent="0.35">
      <c r="A258" s="38" t="s">
        <v>156</v>
      </c>
      <c r="B258" s="31">
        <v>467.40000000000003</v>
      </c>
    </row>
    <row r="259" spans="1:2" s="34" customFormat="1" ht="18.75" customHeight="1" x14ac:dyDescent="0.35">
      <c r="A259" s="38" t="s">
        <v>155</v>
      </c>
      <c r="B259" s="31">
        <v>17.7</v>
      </c>
    </row>
    <row r="260" spans="1:2" s="34" customFormat="1" ht="18.75" customHeight="1" x14ac:dyDescent="0.35">
      <c r="A260" s="40" t="s">
        <v>110</v>
      </c>
      <c r="B260" s="23">
        <f>B261+B262+B263+B264</f>
        <v>1317.5</v>
      </c>
    </row>
    <row r="261" spans="1:2" s="34" customFormat="1" ht="18.75" customHeight="1" x14ac:dyDescent="0.35">
      <c r="A261" s="12" t="s">
        <v>58</v>
      </c>
      <c r="B261" s="31">
        <v>689.9</v>
      </c>
    </row>
    <row r="262" spans="1:2" s="34" customFormat="1" ht="18.75" customHeight="1" x14ac:dyDescent="0.35">
      <c r="A262" s="38" t="s">
        <v>160</v>
      </c>
      <c r="B262" s="31">
        <v>101.9</v>
      </c>
    </row>
    <row r="263" spans="1:2" s="34" customFormat="1" ht="18.75" customHeight="1" x14ac:dyDescent="0.35">
      <c r="A263" s="38" t="s">
        <v>156</v>
      </c>
      <c r="B263" s="31">
        <v>518.69999999999993</v>
      </c>
    </row>
    <row r="264" spans="1:2" s="34" customFormat="1" ht="18.75" customHeight="1" x14ac:dyDescent="0.35">
      <c r="A264" s="35" t="s">
        <v>155</v>
      </c>
      <c r="B264" s="45">
        <v>7</v>
      </c>
    </row>
    <row r="265" spans="1:2" s="34" customFormat="1" ht="18.75" customHeight="1" x14ac:dyDescent="0.35">
      <c r="A265" s="41" t="s">
        <v>111</v>
      </c>
      <c r="B265" s="24">
        <f>B266+B267+B268+B269</f>
        <v>1058.8</v>
      </c>
    </row>
    <row r="266" spans="1:2" s="34" customFormat="1" ht="18.75" customHeight="1" x14ac:dyDescent="0.35">
      <c r="A266" s="12" t="s">
        <v>58</v>
      </c>
      <c r="B266" s="31">
        <v>533.70000000000005</v>
      </c>
    </row>
    <row r="267" spans="1:2" s="34" customFormat="1" ht="18.75" customHeight="1" x14ac:dyDescent="0.35">
      <c r="A267" s="38" t="s">
        <v>160</v>
      </c>
      <c r="B267" s="31">
        <v>87.6</v>
      </c>
    </row>
    <row r="268" spans="1:2" s="34" customFormat="1" ht="18.75" customHeight="1" x14ac:dyDescent="0.35">
      <c r="A268" s="38" t="s">
        <v>156</v>
      </c>
      <c r="B268" s="31">
        <v>434.4</v>
      </c>
    </row>
    <row r="269" spans="1:2" s="34" customFormat="1" ht="18.75" customHeight="1" x14ac:dyDescent="0.35">
      <c r="A269" s="38" t="s">
        <v>155</v>
      </c>
      <c r="B269" s="31">
        <v>3.1</v>
      </c>
    </row>
    <row r="270" spans="1:2" s="34" customFormat="1" ht="18.75" customHeight="1" x14ac:dyDescent="0.35">
      <c r="A270" s="40" t="s">
        <v>112</v>
      </c>
      <c r="B270" s="23">
        <f>B271+B272+B273+B274</f>
        <v>945.9</v>
      </c>
    </row>
    <row r="271" spans="1:2" s="34" customFormat="1" ht="18.75" customHeight="1" x14ac:dyDescent="0.35">
      <c r="A271" s="12" t="s">
        <v>58</v>
      </c>
      <c r="B271" s="31">
        <v>504.3</v>
      </c>
    </row>
    <row r="272" spans="1:2" s="34" customFormat="1" ht="18.75" customHeight="1" x14ac:dyDescent="0.35">
      <c r="A272" s="38" t="s">
        <v>160</v>
      </c>
      <c r="B272" s="31">
        <v>71</v>
      </c>
    </row>
    <row r="273" spans="1:2" s="34" customFormat="1" ht="18.75" customHeight="1" x14ac:dyDescent="0.35">
      <c r="A273" s="38" t="s">
        <v>156</v>
      </c>
      <c r="B273" s="31">
        <v>368.7</v>
      </c>
    </row>
    <row r="274" spans="1:2" s="34" customFormat="1" ht="18.75" customHeight="1" x14ac:dyDescent="0.35">
      <c r="A274" s="35" t="s">
        <v>155</v>
      </c>
      <c r="B274" s="45">
        <v>1.9</v>
      </c>
    </row>
    <row r="275" spans="1:2" s="34" customFormat="1" ht="18.75" customHeight="1" x14ac:dyDescent="0.35">
      <c r="A275" s="41" t="s">
        <v>113</v>
      </c>
      <c r="B275" s="24">
        <f>B276+B277+B278+B279</f>
        <v>972.30000000000007</v>
      </c>
    </row>
    <row r="276" spans="1:2" s="34" customFormat="1" ht="18.75" customHeight="1" x14ac:dyDescent="0.35">
      <c r="A276" s="12" t="s">
        <v>58</v>
      </c>
      <c r="B276" s="31">
        <v>539.79999999999995</v>
      </c>
    </row>
    <row r="277" spans="1:2" s="34" customFormat="1" ht="18.75" customHeight="1" x14ac:dyDescent="0.35">
      <c r="A277" s="38" t="s">
        <v>160</v>
      </c>
      <c r="B277" s="31">
        <v>78</v>
      </c>
    </row>
    <row r="278" spans="1:2" s="34" customFormat="1" ht="18.75" customHeight="1" x14ac:dyDescent="0.35">
      <c r="A278" s="38" t="s">
        <v>156</v>
      </c>
      <c r="B278" s="31">
        <v>342.10000000000008</v>
      </c>
    </row>
    <row r="279" spans="1:2" s="34" customFormat="1" ht="18.75" customHeight="1" x14ac:dyDescent="0.35">
      <c r="A279" s="38" t="s">
        <v>155</v>
      </c>
      <c r="B279" s="31">
        <v>12.4</v>
      </c>
    </row>
    <row r="280" spans="1:2" s="34" customFormat="1" ht="18.75" customHeight="1" x14ac:dyDescent="0.35">
      <c r="A280" s="40" t="s">
        <v>114</v>
      </c>
      <c r="B280" s="23">
        <f>B281+B282+B283+B284</f>
        <v>1154.8000000000002</v>
      </c>
    </row>
    <row r="281" spans="1:2" s="34" customFormat="1" ht="18.75" customHeight="1" x14ac:dyDescent="0.35">
      <c r="A281" s="12" t="s">
        <v>47</v>
      </c>
      <c r="B281" s="31">
        <v>645.5</v>
      </c>
    </row>
    <row r="282" spans="1:2" s="34" customFormat="1" ht="18.75" customHeight="1" x14ac:dyDescent="0.35">
      <c r="A282" s="38" t="s">
        <v>160</v>
      </c>
      <c r="B282" s="31">
        <v>96</v>
      </c>
    </row>
    <row r="283" spans="1:2" s="34" customFormat="1" ht="18.75" customHeight="1" x14ac:dyDescent="0.35">
      <c r="A283" s="38" t="s">
        <v>156</v>
      </c>
      <c r="B283" s="31">
        <v>403.9</v>
      </c>
    </row>
    <row r="284" spans="1:2" s="34" customFormat="1" ht="18.75" customHeight="1" x14ac:dyDescent="0.35">
      <c r="A284" s="35" t="s">
        <v>155</v>
      </c>
      <c r="B284" s="45">
        <v>9.4</v>
      </c>
    </row>
    <row r="285" spans="1:2" s="34" customFormat="1" ht="18.75" customHeight="1" x14ac:dyDescent="0.35">
      <c r="A285" s="41" t="s">
        <v>115</v>
      </c>
      <c r="B285" s="24">
        <f>B286+B287+B288+B289</f>
        <v>1057.0999999999999</v>
      </c>
    </row>
    <row r="286" spans="1:2" s="34" customFormat="1" ht="18.75" customHeight="1" x14ac:dyDescent="0.35">
      <c r="A286" s="12" t="s">
        <v>47</v>
      </c>
      <c r="B286" s="31">
        <v>654</v>
      </c>
    </row>
    <row r="287" spans="1:2" s="34" customFormat="1" ht="18.75" customHeight="1" x14ac:dyDescent="0.35">
      <c r="A287" s="38" t="s">
        <v>160</v>
      </c>
      <c r="B287" s="31">
        <v>72.3</v>
      </c>
    </row>
    <row r="288" spans="1:2" s="34" customFormat="1" ht="18.75" customHeight="1" x14ac:dyDescent="0.35">
      <c r="A288" s="38" t="s">
        <v>156</v>
      </c>
      <c r="B288" s="31">
        <v>324.8</v>
      </c>
    </row>
    <row r="289" spans="1:2" s="34" customFormat="1" ht="18.75" customHeight="1" x14ac:dyDescent="0.35">
      <c r="A289" s="38" t="s">
        <v>155</v>
      </c>
      <c r="B289" s="31">
        <v>6</v>
      </c>
    </row>
    <row r="290" spans="1:2" s="34" customFormat="1" ht="18.75" customHeight="1" x14ac:dyDescent="0.35">
      <c r="A290" s="40" t="s">
        <v>116</v>
      </c>
      <c r="B290" s="23">
        <f>B291+B292+B293+B294</f>
        <v>2329.0000000000005</v>
      </c>
    </row>
    <row r="291" spans="1:2" s="34" customFormat="1" ht="18.75" customHeight="1" x14ac:dyDescent="0.35">
      <c r="A291" s="12" t="s">
        <v>47</v>
      </c>
      <c r="B291" s="31">
        <v>386.1</v>
      </c>
    </row>
    <row r="292" spans="1:2" s="34" customFormat="1" ht="18.75" customHeight="1" x14ac:dyDescent="0.35">
      <c r="A292" s="38" t="s">
        <v>160</v>
      </c>
      <c r="B292" s="31">
        <v>6.3</v>
      </c>
    </row>
    <row r="293" spans="1:2" s="34" customFormat="1" ht="18.75" customHeight="1" x14ac:dyDescent="0.35">
      <c r="A293" s="38" t="s">
        <v>156</v>
      </c>
      <c r="B293" s="31">
        <v>1915.3000000000002</v>
      </c>
    </row>
    <row r="294" spans="1:2" s="34" customFormat="1" ht="18.75" customHeight="1" x14ac:dyDescent="0.35">
      <c r="A294" s="38" t="s">
        <v>155</v>
      </c>
      <c r="B294" s="31">
        <v>21.3</v>
      </c>
    </row>
    <row r="295" spans="1:2" s="34" customFormat="1" ht="18.75" customHeight="1" x14ac:dyDescent="0.35">
      <c r="A295" s="40" t="s">
        <v>117</v>
      </c>
      <c r="B295" s="23">
        <f>B296+B297+B298+B299</f>
        <v>2584.6999999999998</v>
      </c>
    </row>
    <row r="296" spans="1:2" s="34" customFormat="1" ht="18.75" customHeight="1" x14ac:dyDescent="0.35">
      <c r="A296" s="12" t="s">
        <v>47</v>
      </c>
      <c r="B296" s="31">
        <v>442.2</v>
      </c>
    </row>
    <row r="297" spans="1:2" s="34" customFormat="1" ht="18.75" customHeight="1" x14ac:dyDescent="0.35">
      <c r="A297" s="38" t="s">
        <v>160</v>
      </c>
      <c r="B297" s="31">
        <v>16.100000000000001</v>
      </c>
    </row>
    <row r="298" spans="1:2" s="34" customFormat="1" ht="18.75" customHeight="1" x14ac:dyDescent="0.35">
      <c r="A298" s="38" t="s">
        <v>156</v>
      </c>
      <c r="B298" s="31">
        <v>2117.2999999999997</v>
      </c>
    </row>
    <row r="299" spans="1:2" s="34" customFormat="1" ht="18.75" customHeight="1" x14ac:dyDescent="0.35">
      <c r="A299" s="38" t="s">
        <v>155</v>
      </c>
      <c r="B299" s="31">
        <v>9.1</v>
      </c>
    </row>
    <row r="300" spans="1:2" s="34" customFormat="1" ht="18.75" customHeight="1" x14ac:dyDescent="0.35">
      <c r="A300" s="40" t="s">
        <v>118</v>
      </c>
      <c r="B300" s="23">
        <f>B301+B302+B303+B304</f>
        <v>2280</v>
      </c>
    </row>
    <row r="301" spans="1:2" s="34" customFormat="1" ht="18.75" customHeight="1" x14ac:dyDescent="0.35">
      <c r="A301" s="12" t="s">
        <v>47</v>
      </c>
      <c r="B301" s="31">
        <v>370.7</v>
      </c>
    </row>
    <row r="302" spans="1:2" s="34" customFormat="1" ht="18.75" customHeight="1" x14ac:dyDescent="0.35">
      <c r="A302" s="38" t="s">
        <v>160</v>
      </c>
      <c r="B302" s="31">
        <v>6.5</v>
      </c>
    </row>
    <row r="303" spans="1:2" s="34" customFormat="1" ht="18.75" customHeight="1" x14ac:dyDescent="0.35">
      <c r="A303" s="38" t="s">
        <v>156</v>
      </c>
      <c r="B303" s="31">
        <v>1885.2</v>
      </c>
    </row>
    <row r="304" spans="1:2" s="34" customFormat="1" ht="18.75" customHeight="1" x14ac:dyDescent="0.35">
      <c r="A304" s="38" t="s">
        <v>155</v>
      </c>
      <c r="B304" s="31">
        <v>17.600000000000001</v>
      </c>
    </row>
    <row r="305" spans="1:2" s="34" customFormat="1" ht="18.75" customHeight="1" x14ac:dyDescent="0.35">
      <c r="A305" s="40" t="s">
        <v>119</v>
      </c>
      <c r="B305" s="23">
        <f>B306+B307+B308+B309</f>
        <v>2460.5000000000005</v>
      </c>
    </row>
    <row r="306" spans="1:2" s="34" customFormat="1" ht="18.75" customHeight="1" x14ac:dyDescent="0.35">
      <c r="A306" s="12" t="s">
        <v>47</v>
      </c>
      <c r="B306" s="31">
        <v>435.59999999999997</v>
      </c>
    </row>
    <row r="307" spans="1:2" s="34" customFormat="1" ht="18.75" customHeight="1" x14ac:dyDescent="0.35">
      <c r="A307" s="38" t="s">
        <v>160</v>
      </c>
      <c r="B307" s="31">
        <v>5.8</v>
      </c>
    </row>
    <row r="308" spans="1:2" s="34" customFormat="1" ht="18.75" customHeight="1" x14ac:dyDescent="0.35">
      <c r="A308" s="38" t="s">
        <v>156</v>
      </c>
      <c r="B308" s="31">
        <v>2000.8000000000002</v>
      </c>
    </row>
    <row r="309" spans="1:2" s="34" customFormat="1" ht="18.75" customHeight="1" x14ac:dyDescent="0.35">
      <c r="A309" s="35" t="s">
        <v>155</v>
      </c>
      <c r="B309" s="45">
        <v>18.3</v>
      </c>
    </row>
    <row r="310" spans="1:2" s="34" customFormat="1" ht="18.75" customHeight="1" x14ac:dyDescent="0.35">
      <c r="A310" s="41" t="s">
        <v>190</v>
      </c>
      <c r="B310" s="24">
        <f>B311+B312+B313+B314</f>
        <v>2205.5</v>
      </c>
    </row>
    <row r="311" spans="1:2" s="34" customFormat="1" ht="18.75" customHeight="1" x14ac:dyDescent="0.35">
      <c r="A311" s="12" t="s">
        <v>47</v>
      </c>
      <c r="B311" s="31">
        <v>441.7</v>
      </c>
    </row>
    <row r="312" spans="1:2" s="34" customFormat="1" ht="18.75" customHeight="1" x14ac:dyDescent="0.35">
      <c r="A312" s="38" t="s">
        <v>160</v>
      </c>
      <c r="B312" s="31">
        <v>9</v>
      </c>
    </row>
    <row r="313" spans="1:2" s="34" customFormat="1" ht="18.75" customHeight="1" x14ac:dyDescent="0.35">
      <c r="A313" s="38" t="s">
        <v>156</v>
      </c>
      <c r="B313" s="31">
        <v>1737.7</v>
      </c>
    </row>
    <row r="314" spans="1:2" s="34" customFormat="1" ht="18.75" customHeight="1" x14ac:dyDescent="0.35">
      <c r="A314" s="38" t="s">
        <v>155</v>
      </c>
      <c r="B314" s="31">
        <v>17.100000000000001</v>
      </c>
    </row>
    <row r="315" spans="1:2" s="34" customFormat="1" ht="18.75" customHeight="1" x14ac:dyDescent="0.35">
      <c r="A315" s="37" t="s">
        <v>120</v>
      </c>
      <c r="B315" s="23">
        <f>B316+B317+B319+B318</f>
        <v>2309.4</v>
      </c>
    </row>
    <row r="316" spans="1:2" s="34" customFormat="1" ht="18.75" customHeight="1" x14ac:dyDescent="0.35">
      <c r="A316" s="12" t="s">
        <v>47</v>
      </c>
      <c r="B316" s="31">
        <v>78.800000000000011</v>
      </c>
    </row>
    <row r="317" spans="1:2" s="34" customFormat="1" ht="18.75" customHeight="1" x14ac:dyDescent="0.35">
      <c r="A317" s="38" t="s">
        <v>160</v>
      </c>
      <c r="B317" s="31">
        <v>25</v>
      </c>
    </row>
    <row r="318" spans="1:2" s="34" customFormat="1" ht="18.75" customHeight="1" x14ac:dyDescent="0.35">
      <c r="A318" s="12" t="s">
        <v>158</v>
      </c>
      <c r="B318" s="31">
        <v>860.6</v>
      </c>
    </row>
    <row r="319" spans="1:2" s="34" customFormat="1" ht="18.75" customHeight="1" x14ac:dyDescent="0.35">
      <c r="A319" s="38" t="s">
        <v>156</v>
      </c>
      <c r="B319" s="31">
        <v>1345.0000000000002</v>
      </c>
    </row>
    <row r="320" spans="1:2" s="34" customFormat="1" ht="18.75" customHeight="1" x14ac:dyDescent="0.35">
      <c r="A320" s="40" t="s">
        <v>121</v>
      </c>
      <c r="B320" s="23">
        <f>B321+B322+B323+B324</f>
        <v>2471.6000000000004</v>
      </c>
    </row>
    <row r="321" spans="1:2" s="34" customFormat="1" ht="18.75" customHeight="1" x14ac:dyDescent="0.35">
      <c r="A321" s="12" t="s">
        <v>47</v>
      </c>
      <c r="B321" s="31">
        <v>483.9</v>
      </c>
    </row>
    <row r="322" spans="1:2" s="34" customFormat="1" ht="18.75" customHeight="1" x14ac:dyDescent="0.35">
      <c r="A322" s="38" t="s">
        <v>160</v>
      </c>
      <c r="B322" s="31">
        <v>37.700000000000003</v>
      </c>
    </row>
    <row r="323" spans="1:2" s="34" customFormat="1" ht="18.75" customHeight="1" x14ac:dyDescent="0.35">
      <c r="A323" s="38" t="s">
        <v>156</v>
      </c>
      <c r="B323" s="31">
        <v>1937.1000000000001</v>
      </c>
    </row>
    <row r="324" spans="1:2" s="34" customFormat="1" ht="18.75" customHeight="1" x14ac:dyDescent="0.35">
      <c r="A324" s="38" t="s">
        <v>155</v>
      </c>
      <c r="B324" s="31">
        <v>12.9</v>
      </c>
    </row>
    <row r="325" spans="1:2" s="34" customFormat="1" ht="18.75" customHeight="1" x14ac:dyDescent="0.35">
      <c r="A325" s="40" t="s">
        <v>122</v>
      </c>
      <c r="B325" s="23">
        <f>B326+B327+B328</f>
        <v>1584.4000000000003</v>
      </c>
    </row>
    <row r="326" spans="1:2" s="34" customFormat="1" ht="18.75" customHeight="1" x14ac:dyDescent="0.35">
      <c r="A326" s="12" t="s">
        <v>47</v>
      </c>
      <c r="B326" s="31">
        <v>370</v>
      </c>
    </row>
    <row r="327" spans="1:2" s="34" customFormat="1" ht="18.75" customHeight="1" x14ac:dyDescent="0.35">
      <c r="A327" s="38" t="s">
        <v>160</v>
      </c>
      <c r="B327" s="31">
        <v>51.7</v>
      </c>
    </row>
    <row r="328" spans="1:2" s="34" customFormat="1" ht="18.75" customHeight="1" x14ac:dyDescent="0.35">
      <c r="A328" s="38" t="s">
        <v>156</v>
      </c>
      <c r="B328" s="31">
        <v>1162.7000000000003</v>
      </c>
    </row>
    <row r="329" spans="1:2" s="34" customFormat="1" ht="18.75" customHeight="1" x14ac:dyDescent="0.35">
      <c r="A329" s="40" t="s">
        <v>123</v>
      </c>
      <c r="B329" s="23">
        <f>SUM(B330:B333)</f>
        <v>1663.1</v>
      </c>
    </row>
    <row r="330" spans="1:2" s="34" customFormat="1" ht="18.75" customHeight="1" x14ac:dyDescent="0.35">
      <c r="A330" s="12" t="s">
        <v>47</v>
      </c>
      <c r="B330" s="31">
        <v>410.7</v>
      </c>
    </row>
    <row r="331" spans="1:2" s="34" customFormat="1" ht="18.75" customHeight="1" x14ac:dyDescent="0.35">
      <c r="A331" s="38" t="s">
        <v>160</v>
      </c>
      <c r="B331" s="31">
        <v>10</v>
      </c>
    </row>
    <row r="332" spans="1:2" s="34" customFormat="1" ht="18.75" customHeight="1" x14ac:dyDescent="0.35">
      <c r="A332" s="12" t="s">
        <v>158</v>
      </c>
      <c r="B332" s="31">
        <v>62.1</v>
      </c>
    </row>
    <row r="333" spans="1:2" s="34" customFormat="1" ht="18.75" customHeight="1" x14ac:dyDescent="0.35">
      <c r="A333" s="35" t="s">
        <v>156</v>
      </c>
      <c r="B333" s="31">
        <v>1180.3</v>
      </c>
    </row>
    <row r="334" spans="1:2" s="34" customFormat="1" ht="18.75" customHeight="1" x14ac:dyDescent="0.35">
      <c r="A334" s="41" t="s">
        <v>124</v>
      </c>
      <c r="B334" s="24">
        <f>B335+B336+B337+B338</f>
        <v>2393.2000000000003</v>
      </c>
    </row>
    <row r="335" spans="1:2" s="34" customFormat="1" ht="18.75" customHeight="1" x14ac:dyDescent="0.35">
      <c r="A335" s="12" t="s">
        <v>47</v>
      </c>
      <c r="B335" s="31">
        <v>469.9</v>
      </c>
    </row>
    <row r="336" spans="1:2" s="34" customFormat="1" ht="18.75" customHeight="1" x14ac:dyDescent="0.35">
      <c r="A336" s="38" t="s">
        <v>160</v>
      </c>
      <c r="B336" s="31">
        <v>18</v>
      </c>
    </row>
    <row r="337" spans="1:2" s="34" customFormat="1" ht="18.75" customHeight="1" x14ac:dyDescent="0.35">
      <c r="A337" s="38" t="s">
        <v>156</v>
      </c>
      <c r="B337" s="31">
        <v>1896</v>
      </c>
    </row>
    <row r="338" spans="1:2" s="34" customFormat="1" ht="18.75" customHeight="1" x14ac:dyDescent="0.35">
      <c r="A338" s="38" t="s">
        <v>155</v>
      </c>
      <c r="B338" s="31">
        <v>9.3000000000000007</v>
      </c>
    </row>
    <row r="339" spans="1:2" s="34" customFormat="1" ht="18.75" customHeight="1" x14ac:dyDescent="0.35">
      <c r="A339" s="40" t="s">
        <v>125</v>
      </c>
      <c r="B339" s="23">
        <f>B340+B341+B343+B342+B344</f>
        <v>3353.6</v>
      </c>
    </row>
    <row r="340" spans="1:2" s="34" customFormat="1" ht="18.75" customHeight="1" x14ac:dyDescent="0.35">
      <c r="A340" s="12" t="s">
        <v>47</v>
      </c>
      <c r="B340" s="31">
        <v>408.7</v>
      </c>
    </row>
    <row r="341" spans="1:2" s="34" customFormat="1" ht="18.75" customHeight="1" x14ac:dyDescent="0.35">
      <c r="A341" s="38" t="s">
        <v>160</v>
      </c>
      <c r="B341" s="31">
        <v>33.5</v>
      </c>
    </row>
    <row r="342" spans="1:2" s="34" customFormat="1" ht="18.75" customHeight="1" x14ac:dyDescent="0.35">
      <c r="A342" s="12" t="s">
        <v>158</v>
      </c>
      <c r="B342" s="31">
        <v>360.6</v>
      </c>
    </row>
    <row r="343" spans="1:2" s="34" customFormat="1" ht="18.75" customHeight="1" x14ac:dyDescent="0.35">
      <c r="A343" s="38" t="s">
        <v>156</v>
      </c>
      <c r="B343" s="31">
        <v>2541.4</v>
      </c>
    </row>
    <row r="344" spans="1:2" s="34" customFormat="1" ht="18.75" customHeight="1" x14ac:dyDescent="0.35">
      <c r="A344" s="35" t="s">
        <v>155</v>
      </c>
      <c r="B344" s="45">
        <v>9.4</v>
      </c>
    </row>
    <row r="345" spans="1:2" s="34" customFormat="1" ht="18.75" customHeight="1" x14ac:dyDescent="0.35">
      <c r="A345" s="41" t="s">
        <v>126</v>
      </c>
      <c r="B345" s="24">
        <f>B346+B347+B348+B349</f>
        <v>2947.8999999999996</v>
      </c>
    </row>
    <row r="346" spans="1:2" s="34" customFormat="1" ht="18.75" customHeight="1" x14ac:dyDescent="0.35">
      <c r="A346" s="12" t="s">
        <v>47</v>
      </c>
      <c r="B346" s="31">
        <v>1059.0999999999999</v>
      </c>
    </row>
    <row r="347" spans="1:2" s="34" customFormat="1" ht="18.75" customHeight="1" x14ac:dyDescent="0.35">
      <c r="A347" s="38" t="s">
        <v>160</v>
      </c>
      <c r="B347" s="31">
        <v>94</v>
      </c>
    </row>
    <row r="348" spans="1:2" s="34" customFormat="1" ht="18.75" customHeight="1" x14ac:dyDescent="0.35">
      <c r="A348" s="38" t="s">
        <v>156</v>
      </c>
      <c r="B348" s="31">
        <v>1785.3</v>
      </c>
    </row>
    <row r="349" spans="1:2" s="34" customFormat="1" ht="18.75" customHeight="1" x14ac:dyDescent="0.35">
      <c r="A349" s="38" t="s">
        <v>155</v>
      </c>
      <c r="B349" s="31">
        <v>9.5</v>
      </c>
    </row>
    <row r="350" spans="1:2" s="34" customFormat="1" ht="18.75" customHeight="1" x14ac:dyDescent="0.35">
      <c r="A350" s="40" t="s">
        <v>127</v>
      </c>
      <c r="B350" s="23">
        <f>B351+B352+B353+B354</f>
        <v>2616.0999999999995</v>
      </c>
    </row>
    <row r="351" spans="1:2" s="34" customFormat="1" ht="18.75" customHeight="1" x14ac:dyDescent="0.35">
      <c r="A351" s="12" t="s">
        <v>47</v>
      </c>
      <c r="B351" s="31">
        <v>577.20000000000005</v>
      </c>
    </row>
    <row r="352" spans="1:2" s="34" customFormat="1" ht="18.75" customHeight="1" x14ac:dyDescent="0.35">
      <c r="A352" s="38" t="s">
        <v>160</v>
      </c>
      <c r="B352" s="31">
        <v>23.5</v>
      </c>
    </row>
    <row r="353" spans="1:2" s="34" customFormat="1" ht="18.75" customHeight="1" x14ac:dyDescent="0.35">
      <c r="A353" s="38" t="s">
        <v>156</v>
      </c>
      <c r="B353" s="31">
        <v>2002.1999999999998</v>
      </c>
    </row>
    <row r="354" spans="1:2" s="34" customFormat="1" ht="18.75" customHeight="1" x14ac:dyDescent="0.35">
      <c r="A354" s="38" t="s">
        <v>155</v>
      </c>
      <c r="B354" s="31">
        <v>13.2</v>
      </c>
    </row>
    <row r="355" spans="1:2" s="34" customFormat="1" ht="18.75" customHeight="1" x14ac:dyDescent="0.35">
      <c r="A355" s="40" t="s">
        <v>128</v>
      </c>
      <c r="B355" s="23">
        <f>B356+B357+B358</f>
        <v>1409.2</v>
      </c>
    </row>
    <row r="356" spans="1:2" s="34" customFormat="1" ht="18.75" customHeight="1" x14ac:dyDescent="0.35">
      <c r="A356" s="12" t="s">
        <v>47</v>
      </c>
      <c r="B356" s="31">
        <v>391.7</v>
      </c>
    </row>
    <row r="357" spans="1:2" s="34" customFormat="1" ht="18.75" customHeight="1" x14ac:dyDescent="0.35">
      <c r="A357" s="38" t="s">
        <v>160</v>
      </c>
      <c r="B357" s="31">
        <v>13.1</v>
      </c>
    </row>
    <row r="358" spans="1:2" s="34" customFormat="1" ht="18.75" customHeight="1" x14ac:dyDescent="0.35">
      <c r="A358" s="38" t="s">
        <v>156</v>
      </c>
      <c r="B358" s="31">
        <v>1004.4</v>
      </c>
    </row>
    <row r="359" spans="1:2" s="34" customFormat="1" ht="18.75" customHeight="1" x14ac:dyDescent="0.35">
      <c r="A359" s="40" t="s">
        <v>129</v>
      </c>
      <c r="B359" s="23">
        <f>B360+B361+B362+B363</f>
        <v>1912.2999999999997</v>
      </c>
    </row>
    <row r="360" spans="1:2" s="34" customFormat="1" ht="18.75" customHeight="1" x14ac:dyDescent="0.35">
      <c r="A360" s="12" t="s">
        <v>47</v>
      </c>
      <c r="B360" s="31">
        <v>428.8</v>
      </c>
    </row>
    <row r="361" spans="1:2" s="34" customFormat="1" ht="18.75" customHeight="1" x14ac:dyDescent="0.35">
      <c r="A361" s="38" t="s">
        <v>160</v>
      </c>
      <c r="B361" s="31">
        <v>17.5</v>
      </c>
    </row>
    <row r="362" spans="1:2" s="34" customFormat="1" ht="18.75" customHeight="1" x14ac:dyDescent="0.35">
      <c r="A362" s="38" t="s">
        <v>156</v>
      </c>
      <c r="B362" s="31">
        <v>1456.8999999999999</v>
      </c>
    </row>
    <row r="363" spans="1:2" s="34" customFormat="1" ht="18.75" customHeight="1" x14ac:dyDescent="0.35">
      <c r="A363" s="38" t="s">
        <v>155</v>
      </c>
      <c r="B363" s="31">
        <v>9.1</v>
      </c>
    </row>
    <row r="364" spans="1:2" s="34" customFormat="1" ht="18.75" customHeight="1" x14ac:dyDescent="0.35">
      <c r="A364" s="40" t="s">
        <v>130</v>
      </c>
      <c r="B364" s="23">
        <f>B365+B366+B367+B368</f>
        <v>1940.0000000000002</v>
      </c>
    </row>
    <row r="365" spans="1:2" s="34" customFormat="1" ht="18.75" customHeight="1" x14ac:dyDescent="0.35">
      <c r="A365" s="12" t="s">
        <v>47</v>
      </c>
      <c r="B365" s="31">
        <v>503</v>
      </c>
    </row>
    <row r="366" spans="1:2" s="34" customFormat="1" ht="18.75" customHeight="1" x14ac:dyDescent="0.35">
      <c r="A366" s="38" t="s">
        <v>160</v>
      </c>
      <c r="B366" s="31">
        <v>18.5</v>
      </c>
    </row>
    <row r="367" spans="1:2" s="34" customFormat="1" ht="18.75" customHeight="1" x14ac:dyDescent="0.35">
      <c r="A367" s="38" t="s">
        <v>156</v>
      </c>
      <c r="B367" s="31">
        <v>1409.3000000000002</v>
      </c>
    </row>
    <row r="368" spans="1:2" s="34" customFormat="1" ht="18.75" customHeight="1" x14ac:dyDescent="0.35">
      <c r="A368" s="38" t="s">
        <v>155</v>
      </c>
      <c r="B368" s="31">
        <v>9.1999999999999993</v>
      </c>
    </row>
    <row r="369" spans="1:2" s="34" customFormat="1" ht="18.75" customHeight="1" x14ac:dyDescent="0.35">
      <c r="A369" s="40" t="s">
        <v>131</v>
      </c>
      <c r="B369" s="23">
        <f>B370+B371+B372</f>
        <v>1264.7</v>
      </c>
    </row>
    <row r="370" spans="1:2" s="34" customFormat="1" ht="18.75" customHeight="1" x14ac:dyDescent="0.35">
      <c r="A370" s="12" t="s">
        <v>47</v>
      </c>
      <c r="B370" s="31">
        <v>378.4</v>
      </c>
    </row>
    <row r="371" spans="1:2" s="34" customFormat="1" ht="18.75" customHeight="1" x14ac:dyDescent="0.35">
      <c r="A371" s="38" t="s">
        <v>160</v>
      </c>
      <c r="B371" s="31">
        <v>48.6</v>
      </c>
    </row>
    <row r="372" spans="1:2" s="34" customFormat="1" ht="18.75" customHeight="1" x14ac:dyDescent="0.35">
      <c r="A372" s="35" t="s">
        <v>156</v>
      </c>
      <c r="B372" s="31">
        <v>837.7</v>
      </c>
    </row>
    <row r="373" spans="1:2" s="34" customFormat="1" ht="18.75" customHeight="1" x14ac:dyDescent="0.35">
      <c r="A373" s="39" t="s">
        <v>132</v>
      </c>
      <c r="B373" s="24">
        <f>B374+B376+B377+B375+B378</f>
        <v>2278.8999999999996</v>
      </c>
    </row>
    <row r="374" spans="1:2" s="34" customFormat="1" ht="18.75" customHeight="1" x14ac:dyDescent="0.35">
      <c r="A374" s="38" t="s">
        <v>47</v>
      </c>
      <c r="B374" s="31">
        <v>1.9</v>
      </c>
    </row>
    <row r="375" spans="1:2" s="34" customFormat="1" ht="18.75" customHeight="1" x14ac:dyDescent="0.35">
      <c r="A375" s="38" t="s">
        <v>160</v>
      </c>
      <c r="B375" s="31">
        <v>30</v>
      </c>
    </row>
    <row r="376" spans="1:2" s="34" customFormat="1" ht="18.75" customHeight="1" x14ac:dyDescent="0.35">
      <c r="A376" s="12" t="s">
        <v>158</v>
      </c>
      <c r="B376" s="31">
        <v>765.1</v>
      </c>
    </row>
    <row r="377" spans="1:2" s="34" customFormat="1" ht="18.75" customHeight="1" x14ac:dyDescent="0.35">
      <c r="A377" s="38" t="s">
        <v>156</v>
      </c>
      <c r="B377" s="31">
        <v>1448.6999999999998</v>
      </c>
    </row>
    <row r="378" spans="1:2" s="34" customFormat="1" ht="18.75" customHeight="1" x14ac:dyDescent="0.35">
      <c r="A378" s="38" t="s">
        <v>155</v>
      </c>
      <c r="B378" s="31">
        <v>33.200000000000003</v>
      </c>
    </row>
    <row r="379" spans="1:2" s="34" customFormat="1" ht="18.75" customHeight="1" x14ac:dyDescent="0.35">
      <c r="A379" s="37" t="s">
        <v>133</v>
      </c>
      <c r="B379" s="23">
        <f>B382+B383+B381+B380+B384</f>
        <v>753.20000000000016</v>
      </c>
    </row>
    <row r="380" spans="1:2" s="34" customFormat="1" ht="18.75" customHeight="1" x14ac:dyDescent="0.35">
      <c r="A380" s="38" t="s">
        <v>47</v>
      </c>
      <c r="B380" s="31">
        <v>200.70000000000002</v>
      </c>
    </row>
    <row r="381" spans="1:2" s="34" customFormat="1" ht="18.75" customHeight="1" x14ac:dyDescent="0.35">
      <c r="A381" s="38" t="s">
        <v>160</v>
      </c>
      <c r="B381" s="31">
        <v>2.7</v>
      </c>
    </row>
    <row r="382" spans="1:2" s="34" customFormat="1" ht="18.75" customHeight="1" x14ac:dyDescent="0.35">
      <c r="A382" s="12" t="s">
        <v>158</v>
      </c>
      <c r="B382" s="31">
        <v>137.9</v>
      </c>
    </row>
    <row r="383" spans="1:2" s="34" customFormat="1" ht="18.75" customHeight="1" x14ac:dyDescent="0.35">
      <c r="A383" s="38" t="s">
        <v>156</v>
      </c>
      <c r="B383" s="31">
        <v>381.70000000000005</v>
      </c>
    </row>
    <row r="384" spans="1:2" s="34" customFormat="1" ht="18.75" customHeight="1" x14ac:dyDescent="0.35">
      <c r="A384" s="35" t="s">
        <v>155</v>
      </c>
      <c r="B384" s="45">
        <v>30.2</v>
      </c>
    </row>
    <row r="385" spans="1:2" s="34" customFormat="1" ht="18.75" customHeight="1" x14ac:dyDescent="0.35">
      <c r="A385" s="39" t="s">
        <v>134</v>
      </c>
      <c r="B385" s="24">
        <f>B386+B387+B389+B388</f>
        <v>888.90000000000009</v>
      </c>
    </row>
    <row r="386" spans="1:2" s="34" customFormat="1" ht="18.75" customHeight="1" x14ac:dyDescent="0.35">
      <c r="A386" s="12" t="s">
        <v>47</v>
      </c>
      <c r="B386" s="31">
        <v>238.29999999999998</v>
      </c>
    </row>
    <row r="387" spans="1:2" s="34" customFormat="1" ht="18.75" customHeight="1" x14ac:dyDescent="0.35">
      <c r="A387" s="38" t="s">
        <v>160</v>
      </c>
      <c r="B387" s="31">
        <v>1.8</v>
      </c>
    </row>
    <row r="388" spans="1:2" s="34" customFormat="1" ht="18.75" customHeight="1" x14ac:dyDescent="0.35">
      <c r="A388" s="12" t="s">
        <v>158</v>
      </c>
      <c r="B388" s="31">
        <v>6.4</v>
      </c>
    </row>
    <row r="389" spans="1:2" s="34" customFormat="1" ht="18.75" customHeight="1" x14ac:dyDescent="0.35">
      <c r="A389" s="38" t="s">
        <v>156</v>
      </c>
      <c r="B389" s="31">
        <v>642.40000000000009</v>
      </c>
    </row>
    <row r="390" spans="1:2" s="34" customFormat="1" ht="18.75" customHeight="1" x14ac:dyDescent="0.35">
      <c r="A390" s="40" t="s">
        <v>191</v>
      </c>
      <c r="B390" s="23">
        <f>B391+B392+B393+B394</f>
        <v>2081.2000000000003</v>
      </c>
    </row>
    <row r="391" spans="1:2" s="34" customFormat="1" ht="18.75" customHeight="1" x14ac:dyDescent="0.35">
      <c r="A391" s="12" t="s">
        <v>47</v>
      </c>
      <c r="B391" s="31">
        <v>1727.5</v>
      </c>
    </row>
    <row r="392" spans="1:2" s="34" customFormat="1" ht="18.75" customHeight="1" x14ac:dyDescent="0.35">
      <c r="A392" s="38" t="s">
        <v>160</v>
      </c>
      <c r="B392" s="31">
        <v>175</v>
      </c>
    </row>
    <row r="393" spans="1:2" s="34" customFormat="1" ht="18.75" customHeight="1" x14ac:dyDescent="0.35">
      <c r="A393" s="38" t="s">
        <v>156</v>
      </c>
      <c r="B393" s="31">
        <v>155.80000000000001</v>
      </c>
    </row>
    <row r="394" spans="1:2" s="34" customFormat="1" ht="18.75" customHeight="1" x14ac:dyDescent="0.35">
      <c r="A394" s="35" t="s">
        <v>155</v>
      </c>
      <c r="B394" s="31">
        <v>22.9</v>
      </c>
    </row>
    <row r="395" spans="1:2" s="34" customFormat="1" ht="18.75" customHeight="1" x14ac:dyDescent="0.35">
      <c r="A395" s="40" t="s">
        <v>135</v>
      </c>
      <c r="B395" s="23">
        <f>B396+B397+B398+B399</f>
        <v>531.50000000000011</v>
      </c>
    </row>
    <row r="396" spans="1:2" s="34" customFormat="1" ht="18.75" customHeight="1" x14ac:dyDescent="0.35">
      <c r="A396" s="12" t="s">
        <v>47</v>
      </c>
      <c r="B396" s="31">
        <v>364.70000000000005</v>
      </c>
    </row>
    <row r="397" spans="1:2" s="34" customFormat="1" ht="18.75" customHeight="1" x14ac:dyDescent="0.35">
      <c r="A397" s="38" t="s">
        <v>160</v>
      </c>
      <c r="B397" s="31">
        <v>70</v>
      </c>
    </row>
    <row r="398" spans="1:2" s="34" customFormat="1" ht="18.75" customHeight="1" x14ac:dyDescent="0.35">
      <c r="A398" s="38" t="s">
        <v>156</v>
      </c>
      <c r="B398" s="31">
        <v>93.2</v>
      </c>
    </row>
    <row r="399" spans="1:2" s="34" customFormat="1" ht="18.75" customHeight="1" x14ac:dyDescent="0.35">
      <c r="A399" s="35" t="s">
        <v>155</v>
      </c>
      <c r="B399" s="31">
        <v>3.6</v>
      </c>
    </row>
    <row r="400" spans="1:2" s="34" customFormat="1" ht="18.75" customHeight="1" x14ac:dyDescent="0.35">
      <c r="A400" s="40" t="s">
        <v>136</v>
      </c>
      <c r="B400" s="23">
        <f>B401+B402+B403</f>
        <v>501.69999999999993</v>
      </c>
    </row>
    <row r="401" spans="1:2" s="34" customFormat="1" ht="18.75" customHeight="1" x14ac:dyDescent="0.35">
      <c r="A401" s="12" t="s">
        <v>47</v>
      </c>
      <c r="B401" s="31">
        <v>492.29999999999995</v>
      </c>
    </row>
    <row r="402" spans="1:2" s="34" customFormat="1" ht="18.75" customHeight="1" x14ac:dyDescent="0.35">
      <c r="A402" s="38" t="s">
        <v>160</v>
      </c>
      <c r="B402" s="31">
        <v>6</v>
      </c>
    </row>
    <row r="403" spans="1:2" s="34" customFormat="1" ht="18.75" customHeight="1" x14ac:dyDescent="0.35">
      <c r="A403" s="35" t="s">
        <v>155</v>
      </c>
      <c r="B403" s="31">
        <v>3.4</v>
      </c>
    </row>
    <row r="404" spans="1:2" s="34" customFormat="1" ht="18.75" customHeight="1" x14ac:dyDescent="0.35">
      <c r="A404" s="40" t="s">
        <v>137</v>
      </c>
      <c r="B404" s="23">
        <f>B405+B406+B407</f>
        <v>618.90000000000009</v>
      </c>
    </row>
    <row r="405" spans="1:2" s="34" customFormat="1" ht="18.75" customHeight="1" x14ac:dyDescent="0.35">
      <c r="A405" s="12" t="s">
        <v>47</v>
      </c>
      <c r="B405" s="31">
        <v>578.80000000000007</v>
      </c>
    </row>
    <row r="406" spans="1:2" s="34" customFormat="1" ht="18.75" customHeight="1" x14ac:dyDescent="0.35">
      <c r="A406" s="38" t="s">
        <v>160</v>
      </c>
      <c r="B406" s="32">
        <v>35</v>
      </c>
    </row>
    <row r="407" spans="1:2" s="34" customFormat="1" ht="18.75" customHeight="1" x14ac:dyDescent="0.35">
      <c r="A407" s="35" t="s">
        <v>155</v>
      </c>
      <c r="B407" s="32">
        <v>5.0999999999999996</v>
      </c>
    </row>
    <row r="408" spans="1:2" s="34" customFormat="1" ht="18.75" customHeight="1" x14ac:dyDescent="0.35">
      <c r="A408" s="40" t="s">
        <v>138</v>
      </c>
      <c r="B408" s="23">
        <f>B409+B410+B411+B412</f>
        <v>969.2</v>
      </c>
    </row>
    <row r="409" spans="1:2" s="34" customFormat="1" ht="18.75" customHeight="1" x14ac:dyDescent="0.35">
      <c r="A409" s="12" t="s">
        <v>47</v>
      </c>
      <c r="B409" s="31">
        <v>654.9</v>
      </c>
    </row>
    <row r="410" spans="1:2" s="34" customFormat="1" ht="18.75" customHeight="1" x14ac:dyDescent="0.35">
      <c r="A410" s="38" t="s">
        <v>160</v>
      </c>
      <c r="B410" s="31">
        <v>36</v>
      </c>
    </row>
    <row r="411" spans="1:2" s="34" customFormat="1" ht="18.75" customHeight="1" x14ac:dyDescent="0.35">
      <c r="A411" s="38" t="s">
        <v>155</v>
      </c>
      <c r="B411" s="31">
        <v>59.1</v>
      </c>
    </row>
    <row r="412" spans="1:2" s="34" customFormat="1" ht="18.75" customHeight="1" x14ac:dyDescent="0.35">
      <c r="A412" s="12" t="s">
        <v>86</v>
      </c>
      <c r="B412" s="31">
        <v>219.2</v>
      </c>
    </row>
    <row r="413" spans="1:2" s="34" customFormat="1" ht="18.75" customHeight="1" x14ac:dyDescent="0.35">
      <c r="A413" s="40" t="s">
        <v>139</v>
      </c>
      <c r="B413" s="23">
        <f>B414+B415+B416</f>
        <v>567.5</v>
      </c>
    </row>
    <row r="414" spans="1:2" s="34" customFormat="1" ht="18.75" customHeight="1" x14ac:dyDescent="0.35">
      <c r="A414" s="12" t="s">
        <v>47</v>
      </c>
      <c r="B414" s="31">
        <v>80.300000000000011</v>
      </c>
    </row>
    <row r="415" spans="1:2" s="34" customFormat="1" ht="18.75" customHeight="1" x14ac:dyDescent="0.35">
      <c r="A415" s="12" t="s">
        <v>160</v>
      </c>
      <c r="B415" s="31">
        <v>4.2</v>
      </c>
    </row>
    <row r="416" spans="1:2" s="34" customFormat="1" ht="18.75" customHeight="1" x14ac:dyDescent="0.35">
      <c r="A416" s="38" t="s">
        <v>156</v>
      </c>
      <c r="B416" s="31">
        <v>483</v>
      </c>
    </row>
    <row r="417" spans="1:2" s="34" customFormat="1" ht="18.75" customHeight="1" x14ac:dyDescent="0.35">
      <c r="A417" s="40" t="s">
        <v>140</v>
      </c>
      <c r="B417" s="23">
        <f>B140+B145+B150+B155+B160+B165+B170+B175+B180+B185+B190+B195+B200+B205+B210+B215+B220+B225+B230+B235+B240+B245+B250+B255+B260+B265+B270+B275+B280+B285+B290+B295+B300+B305+B310+B315+B320+B325+B329+B334+B339+B345+B350+B355+B359+B364+B369+B373+B379+B385+B390+B395+B400+B404+B408+B413</f>
        <v>83043.099999999977</v>
      </c>
    </row>
    <row r="418" spans="1:2" s="34" customFormat="1" ht="18.75" customHeight="1" x14ac:dyDescent="0.35">
      <c r="A418" s="12" t="s">
        <v>47</v>
      </c>
      <c r="B418" s="31">
        <f>B141+B146+B151+B156+B161+B166+B171+B176+B181+B186+B191+B196+B201+B206+B211+B216+B221+B226+B231+B236+B241+B246+B251+B256+B261+B266+B271+B276+B281+B286+B291+B296+B301+B306+B311+B316+B321+B326+B330+B335+B340+B346+B351+B356+B360+B365+B370+B380+B386+B391+B396+B401+B405+B409+B414+B374</f>
        <v>29408.100000000006</v>
      </c>
    </row>
    <row r="419" spans="1:2" s="34" customFormat="1" ht="18.75" customHeight="1" x14ac:dyDescent="0.35">
      <c r="A419" s="38" t="s">
        <v>160</v>
      </c>
      <c r="B419" s="31">
        <f>B147+B152+B157+B162+B167+B172+B177+B182+B187+B192+B197+B202+B207+B212+B217+B222+B227+B232+B237+B242+B247+B252+B257+B262+B267+B272+B277+B282+B287+B292+B297+B302+B307+B312+B317+B322+B327+B331+B336+B341+B347+B352+B357+B361+B366+B371+B375+B381+B387+B392+B397+B402+B406+B410+B415</f>
        <v>3079.9999999999995</v>
      </c>
    </row>
    <row r="420" spans="1:2" s="34" customFormat="1" ht="18.75" customHeight="1" x14ac:dyDescent="0.35">
      <c r="A420" s="38" t="s">
        <v>156</v>
      </c>
      <c r="B420" s="31">
        <f>B142+B148+B153+B158+B163+B168+B173+B178+B183+B188+B193+B198+B203+B208+B213+B218+B223+B228+B233+B238+B243+B248+B253+B258+B263+B268+B273+B278+B283+B288+B293+B298+B303+B308+B313+B319+B323+B328+B333+B337+B343+B348+B353+B358+B362+B367+B372+B377+B383+B389+B393+B398+B416</f>
        <v>46363</v>
      </c>
    </row>
    <row r="421" spans="1:2" s="34" customFormat="1" ht="18.75" customHeight="1" x14ac:dyDescent="0.35">
      <c r="A421" s="12" t="s">
        <v>158</v>
      </c>
      <c r="B421" s="32">
        <f>SUM(B318+B332+B342+B376+B382+B388)</f>
        <v>2192.7000000000003</v>
      </c>
    </row>
    <row r="422" spans="1:2" s="34" customFormat="1" ht="18.75" customHeight="1" x14ac:dyDescent="0.35">
      <c r="A422" s="12" t="s">
        <v>155</v>
      </c>
      <c r="B422" s="32">
        <f>B143+B149+B154+B159+B164+B169+B174+B179+B184+B189+B194+B199+B204+B209+B214+B219+B224+B229+B234+B239+B244+B249+B254+B259+B264+B269+B274+B279+B284+B289+B294+B299+B304+B309+B314+B324+B338+B344+B349+B354+B363+B368+B378+B384+B411+B394+B399+B403+B407</f>
        <v>1677.4</v>
      </c>
    </row>
    <row r="423" spans="1:2" s="34" customFormat="1" ht="18.75" customHeight="1" x14ac:dyDescent="0.35">
      <c r="A423" s="14" t="s">
        <v>86</v>
      </c>
      <c r="B423" s="31">
        <f>B144+B412</f>
        <v>321.89999999999998</v>
      </c>
    </row>
    <row r="424" spans="1:2" s="34" customFormat="1" ht="34.5" customHeight="1" x14ac:dyDescent="0.35">
      <c r="A424" s="107" t="s">
        <v>141</v>
      </c>
      <c r="B424" s="108"/>
    </row>
    <row r="425" spans="1:2" s="34" customFormat="1" ht="18.75" customHeight="1" x14ac:dyDescent="0.35">
      <c r="A425" s="40" t="s">
        <v>41</v>
      </c>
      <c r="B425" s="23">
        <f>SUM(B426:B428)</f>
        <v>278.70000000000005</v>
      </c>
    </row>
    <row r="426" spans="1:2" s="34" customFormat="1" ht="18.75" customHeight="1" x14ac:dyDescent="0.35">
      <c r="A426" s="12" t="s">
        <v>47</v>
      </c>
      <c r="B426" s="31">
        <v>184.5</v>
      </c>
    </row>
    <row r="427" spans="1:2" s="34" customFormat="1" ht="36.75" customHeight="1" x14ac:dyDescent="0.35">
      <c r="A427" s="12" t="s">
        <v>186</v>
      </c>
      <c r="B427" s="31">
        <v>23.8</v>
      </c>
    </row>
    <row r="428" spans="1:2" s="34" customFormat="1" ht="18.75" customHeight="1" x14ac:dyDescent="0.35">
      <c r="A428" s="12" t="s">
        <v>155</v>
      </c>
      <c r="B428" s="31">
        <v>70.400000000000006</v>
      </c>
    </row>
    <row r="429" spans="1:2" s="34" customFormat="1" ht="18.75" customHeight="1" x14ac:dyDescent="0.35">
      <c r="A429" s="40" t="s">
        <v>142</v>
      </c>
      <c r="B429" s="23">
        <f>SUM(B425)</f>
        <v>278.70000000000005</v>
      </c>
    </row>
    <row r="430" spans="1:2" s="34" customFormat="1" ht="18.75" customHeight="1" x14ac:dyDescent="0.35">
      <c r="A430" s="42" t="s">
        <v>47</v>
      </c>
      <c r="B430" s="31">
        <f>B426</f>
        <v>184.5</v>
      </c>
    </row>
    <row r="431" spans="1:2" s="34" customFormat="1" ht="44.25" customHeight="1" x14ac:dyDescent="0.35">
      <c r="A431" s="38" t="s">
        <v>186</v>
      </c>
      <c r="B431" s="31">
        <f>B427</f>
        <v>23.8</v>
      </c>
    </row>
    <row r="432" spans="1:2" s="34" customFormat="1" ht="18.75" customHeight="1" x14ac:dyDescent="0.35">
      <c r="A432" s="44" t="s">
        <v>155</v>
      </c>
      <c r="B432" s="31">
        <f>B428</f>
        <v>70.400000000000006</v>
      </c>
    </row>
    <row r="433" spans="1:2" s="34" customFormat="1" ht="34.5" customHeight="1" x14ac:dyDescent="0.35">
      <c r="A433" s="109" t="s">
        <v>143</v>
      </c>
      <c r="B433" s="110"/>
    </row>
    <row r="434" spans="1:2" s="34" customFormat="1" ht="18.75" customHeight="1" x14ac:dyDescent="0.35">
      <c r="A434" s="37" t="s">
        <v>144</v>
      </c>
      <c r="B434" s="24">
        <f>SUM(B435:B437)</f>
        <v>18539.300000000003</v>
      </c>
    </row>
    <row r="435" spans="1:2" s="34" customFormat="1" ht="18.75" customHeight="1" x14ac:dyDescent="0.35">
      <c r="A435" s="12" t="s">
        <v>47</v>
      </c>
      <c r="B435" s="31">
        <v>10312.700000000001</v>
      </c>
    </row>
    <row r="436" spans="1:2" s="34" customFormat="1" ht="26.25" customHeight="1" x14ac:dyDescent="0.35">
      <c r="A436" s="12" t="s">
        <v>172</v>
      </c>
      <c r="B436" s="31">
        <v>6876.6</v>
      </c>
    </row>
    <row r="437" spans="1:2" s="34" customFormat="1" ht="26.25" customHeight="1" x14ac:dyDescent="0.35">
      <c r="A437" s="12" t="s">
        <v>155</v>
      </c>
      <c r="B437" s="31">
        <v>1350</v>
      </c>
    </row>
    <row r="438" spans="1:2" s="34" customFormat="1" ht="18.75" customHeight="1" x14ac:dyDescent="0.35">
      <c r="A438" s="40" t="s">
        <v>41</v>
      </c>
      <c r="B438" s="23">
        <f>B439+B440</f>
        <v>1847.1</v>
      </c>
    </row>
    <row r="439" spans="1:2" s="34" customFormat="1" ht="18.75" customHeight="1" x14ac:dyDescent="0.35">
      <c r="A439" s="12" t="s">
        <v>47</v>
      </c>
      <c r="B439" s="31">
        <v>1661.5</v>
      </c>
    </row>
    <row r="440" spans="1:2" s="34" customFormat="1" ht="18.75" customHeight="1" x14ac:dyDescent="0.35">
      <c r="A440" s="14" t="s">
        <v>155</v>
      </c>
      <c r="B440" s="45">
        <v>185.6</v>
      </c>
    </row>
    <row r="441" spans="1:2" s="34" customFormat="1" ht="18.75" customHeight="1" x14ac:dyDescent="0.35">
      <c r="A441" s="41" t="s">
        <v>145</v>
      </c>
      <c r="B441" s="24">
        <f>SUM(B442:B445)</f>
        <v>4499.3999999999996</v>
      </c>
    </row>
    <row r="442" spans="1:2" s="34" customFormat="1" ht="18.75" customHeight="1" x14ac:dyDescent="0.35">
      <c r="A442" s="12" t="s">
        <v>47</v>
      </c>
      <c r="B442" s="31">
        <v>3141.8</v>
      </c>
    </row>
    <row r="443" spans="1:2" s="34" customFormat="1" ht="28.5" customHeight="1" x14ac:dyDescent="0.35">
      <c r="A443" s="12" t="s">
        <v>173</v>
      </c>
      <c r="B443" s="31">
        <v>1046.2</v>
      </c>
    </row>
    <row r="444" spans="1:2" s="34" customFormat="1" ht="28.5" customHeight="1" x14ac:dyDescent="0.35">
      <c r="A444" s="12" t="s">
        <v>155</v>
      </c>
      <c r="B444" s="31">
        <v>174.9</v>
      </c>
    </row>
    <row r="445" spans="1:2" s="34" customFormat="1" ht="18.75" customHeight="1" x14ac:dyDescent="0.35">
      <c r="A445" s="35" t="s">
        <v>160</v>
      </c>
      <c r="B445" s="31">
        <v>136.5</v>
      </c>
    </row>
    <row r="446" spans="1:2" s="34" customFormat="1" ht="18.75" customHeight="1" x14ac:dyDescent="0.35">
      <c r="A446" s="41" t="s">
        <v>240</v>
      </c>
      <c r="B446" s="24">
        <f>B447+B448+B449+B450</f>
        <v>1098.8</v>
      </c>
    </row>
    <row r="447" spans="1:2" s="34" customFormat="1" ht="18.75" customHeight="1" x14ac:dyDescent="0.35">
      <c r="A447" s="12" t="s">
        <v>47</v>
      </c>
      <c r="B447" s="31">
        <v>350.9</v>
      </c>
    </row>
    <row r="448" spans="1:2" s="34" customFormat="1" ht="23.25" customHeight="1" x14ac:dyDescent="0.35">
      <c r="A448" s="12" t="s">
        <v>174</v>
      </c>
      <c r="B448" s="31">
        <v>642.6</v>
      </c>
    </row>
    <row r="449" spans="1:2" s="34" customFormat="1" ht="23.25" customHeight="1" x14ac:dyDescent="0.35">
      <c r="A449" s="12" t="s">
        <v>155</v>
      </c>
      <c r="B449" s="31">
        <v>33.299999999999997</v>
      </c>
    </row>
    <row r="450" spans="1:2" s="34" customFormat="1" ht="18.75" customHeight="1" x14ac:dyDescent="0.35">
      <c r="A450" s="35" t="s">
        <v>160</v>
      </c>
      <c r="B450" s="31">
        <v>72</v>
      </c>
    </row>
    <row r="451" spans="1:2" s="34" customFormat="1" ht="18.75" customHeight="1" x14ac:dyDescent="0.35">
      <c r="A451" s="41" t="s">
        <v>146</v>
      </c>
      <c r="B451" s="23">
        <f>B452+B453+B456+B455+B457+B454</f>
        <v>978.7</v>
      </c>
    </row>
    <row r="452" spans="1:2" s="34" customFormat="1" ht="18.75" customHeight="1" x14ac:dyDescent="0.35">
      <c r="A452" s="12" t="s">
        <v>47</v>
      </c>
      <c r="B452" s="31">
        <v>126.69999999999999</v>
      </c>
    </row>
    <row r="453" spans="1:2" s="34" customFormat="1" ht="24" customHeight="1" x14ac:dyDescent="0.35">
      <c r="A453" s="12" t="s">
        <v>175</v>
      </c>
      <c r="B453" s="31">
        <v>423</v>
      </c>
    </row>
    <row r="454" spans="1:2" s="34" customFormat="1" ht="18.75" customHeight="1" x14ac:dyDescent="0.35">
      <c r="A454" s="12" t="s">
        <v>158</v>
      </c>
      <c r="B454" s="31">
        <v>89.5</v>
      </c>
    </row>
    <row r="455" spans="1:2" s="34" customFormat="1" ht="18.75" customHeight="1" x14ac:dyDescent="0.35">
      <c r="A455" s="12" t="s">
        <v>155</v>
      </c>
      <c r="B455" s="31">
        <v>21.9</v>
      </c>
    </row>
    <row r="456" spans="1:2" s="34" customFormat="1" ht="18.75" customHeight="1" x14ac:dyDescent="0.35">
      <c r="A456" s="38" t="s">
        <v>160</v>
      </c>
      <c r="B456" s="31">
        <v>53.5</v>
      </c>
    </row>
    <row r="457" spans="1:2" s="34" customFormat="1" ht="18.75" customHeight="1" x14ac:dyDescent="0.35">
      <c r="A457" s="38" t="s">
        <v>156</v>
      </c>
      <c r="B457" s="31">
        <v>264.10000000000002</v>
      </c>
    </row>
    <row r="458" spans="1:2" s="34" customFormat="1" ht="18.75" customHeight="1" x14ac:dyDescent="0.35">
      <c r="A458" s="37" t="s">
        <v>147</v>
      </c>
      <c r="B458" s="23">
        <f>B459+B460+B461</f>
        <v>290.89999999999998</v>
      </c>
    </row>
    <row r="459" spans="1:2" s="34" customFormat="1" ht="18.75" customHeight="1" x14ac:dyDescent="0.35">
      <c r="A459" s="12" t="s">
        <v>47</v>
      </c>
      <c r="B459" s="31">
        <v>227.9</v>
      </c>
    </row>
    <row r="460" spans="1:2" s="34" customFormat="1" ht="18.75" customHeight="1" x14ac:dyDescent="0.35">
      <c r="A460" s="12" t="s">
        <v>155</v>
      </c>
      <c r="B460" s="45">
        <v>2.7</v>
      </c>
    </row>
    <row r="461" spans="1:2" s="34" customFormat="1" ht="18.75" customHeight="1" x14ac:dyDescent="0.35">
      <c r="A461" s="14" t="s">
        <v>86</v>
      </c>
      <c r="B461" s="45">
        <v>60.3</v>
      </c>
    </row>
    <row r="462" spans="1:2" s="34" customFormat="1" ht="18.75" customHeight="1" x14ac:dyDescent="0.35">
      <c r="A462" s="41" t="s">
        <v>148</v>
      </c>
      <c r="B462" s="24">
        <f>B434+B438+B441+B446+B451+B458</f>
        <v>27254.200000000004</v>
      </c>
    </row>
    <row r="463" spans="1:2" s="34" customFormat="1" ht="18.75" customHeight="1" x14ac:dyDescent="0.35">
      <c r="A463" s="12" t="s">
        <v>47</v>
      </c>
      <c r="B463" s="31">
        <f>B435+B439+B442+B447+B452+B459</f>
        <v>15821.5</v>
      </c>
    </row>
    <row r="464" spans="1:2" s="34" customFormat="1" ht="30" customHeight="1" x14ac:dyDescent="0.35">
      <c r="A464" s="12" t="s">
        <v>176</v>
      </c>
      <c r="B464" s="31">
        <f>B436+B443+B448+B453</f>
        <v>8988.4</v>
      </c>
    </row>
    <row r="465" spans="1:2" s="34" customFormat="1" ht="18.75" customHeight="1" x14ac:dyDescent="0.35">
      <c r="A465" s="12" t="s">
        <v>158</v>
      </c>
      <c r="B465" s="31">
        <f>B454</f>
        <v>89.5</v>
      </c>
    </row>
    <row r="466" spans="1:2" s="34" customFormat="1" ht="18.75" customHeight="1" x14ac:dyDescent="0.35">
      <c r="A466" s="12" t="s">
        <v>155</v>
      </c>
      <c r="B466" s="31">
        <f>B437+B440+B444+B449+B455+B460</f>
        <v>1768.4</v>
      </c>
    </row>
    <row r="467" spans="1:2" s="34" customFormat="1" ht="18.75" customHeight="1" x14ac:dyDescent="0.35">
      <c r="A467" s="38" t="s">
        <v>160</v>
      </c>
      <c r="B467" s="31">
        <f>B445+B450+B456</f>
        <v>262</v>
      </c>
    </row>
    <row r="468" spans="1:2" s="34" customFormat="1" ht="18.75" customHeight="1" x14ac:dyDescent="0.35">
      <c r="A468" s="38" t="s">
        <v>156</v>
      </c>
      <c r="B468" s="32">
        <f>B457</f>
        <v>264.10000000000002</v>
      </c>
    </row>
    <row r="469" spans="1:2" s="34" customFormat="1" ht="18.75" customHeight="1" x14ac:dyDescent="0.35">
      <c r="A469" s="14" t="s">
        <v>86</v>
      </c>
      <c r="B469" s="32">
        <f>B461</f>
        <v>60.3</v>
      </c>
    </row>
    <row r="470" spans="1:2" s="34" customFormat="1" ht="33.75" customHeight="1" x14ac:dyDescent="0.35">
      <c r="A470" s="105" t="s">
        <v>180</v>
      </c>
      <c r="B470" s="110"/>
    </row>
    <row r="471" spans="1:2" s="34" customFormat="1" ht="18.75" customHeight="1" x14ac:dyDescent="0.35">
      <c r="A471" s="40" t="s">
        <v>41</v>
      </c>
      <c r="B471" s="24">
        <f>B472</f>
        <v>7.4</v>
      </c>
    </row>
    <row r="472" spans="1:2" s="34" customFormat="1" ht="31.5" customHeight="1" x14ac:dyDescent="0.35">
      <c r="A472" s="12" t="s">
        <v>177</v>
      </c>
      <c r="B472" s="31">
        <v>7.4</v>
      </c>
    </row>
    <row r="473" spans="1:2" s="34" customFormat="1" ht="18.75" customHeight="1" x14ac:dyDescent="0.35">
      <c r="A473" s="40" t="s">
        <v>149</v>
      </c>
      <c r="B473" s="23">
        <f>SUM(B474:B477)</f>
        <v>1134</v>
      </c>
    </row>
    <row r="474" spans="1:2" s="34" customFormat="1" ht="18.75" customHeight="1" x14ac:dyDescent="0.35">
      <c r="A474" s="12" t="s">
        <v>47</v>
      </c>
      <c r="B474" s="31">
        <v>27</v>
      </c>
    </row>
    <row r="475" spans="1:2" s="34" customFormat="1" ht="18.75" customHeight="1" x14ac:dyDescent="0.35">
      <c r="A475" s="12" t="s">
        <v>178</v>
      </c>
      <c r="B475" s="31">
        <v>63</v>
      </c>
    </row>
    <row r="476" spans="1:2" s="34" customFormat="1" ht="18.75" customHeight="1" x14ac:dyDescent="0.35">
      <c r="A476" s="38" t="s">
        <v>160</v>
      </c>
      <c r="B476" s="31">
        <v>3</v>
      </c>
    </row>
    <row r="477" spans="1:2" s="34" customFormat="1" ht="31.5" customHeight="1" x14ac:dyDescent="0.35">
      <c r="A477" s="14" t="s">
        <v>175</v>
      </c>
      <c r="B477" s="33">
        <v>1041</v>
      </c>
    </row>
    <row r="478" spans="1:2" s="34" customFormat="1" ht="18.75" customHeight="1" x14ac:dyDescent="0.35">
      <c r="A478" s="41" t="s">
        <v>150</v>
      </c>
      <c r="B478" s="23">
        <f>B471+B473</f>
        <v>1141.4000000000001</v>
      </c>
    </row>
    <row r="479" spans="1:2" s="34" customFormat="1" ht="18.75" customHeight="1" x14ac:dyDescent="0.35">
      <c r="A479" s="42" t="s">
        <v>47</v>
      </c>
      <c r="B479" s="31">
        <f>B474</f>
        <v>27</v>
      </c>
    </row>
    <row r="480" spans="1:2" s="34" customFormat="1" ht="18.75" customHeight="1" x14ac:dyDescent="0.35">
      <c r="A480" s="38" t="s">
        <v>178</v>
      </c>
      <c r="B480" s="31">
        <f>B475</f>
        <v>63</v>
      </c>
    </row>
    <row r="481" spans="1:2" s="34" customFormat="1" ht="18.75" customHeight="1" x14ac:dyDescent="0.35">
      <c r="A481" s="38" t="s">
        <v>160</v>
      </c>
      <c r="B481" s="31">
        <f>B476</f>
        <v>3</v>
      </c>
    </row>
    <row r="482" spans="1:2" s="34" customFormat="1" ht="29.25" customHeight="1" x14ac:dyDescent="0.35">
      <c r="A482" s="12" t="s">
        <v>175</v>
      </c>
      <c r="B482" s="31">
        <f>B472+B477</f>
        <v>1048.4000000000001</v>
      </c>
    </row>
    <row r="483" spans="1:2" s="34" customFormat="1" ht="18.75" customHeight="1" x14ac:dyDescent="0.35">
      <c r="A483" s="40" t="s">
        <v>151</v>
      </c>
      <c r="B483" s="23">
        <f>B22+B38+B47+B52+B57+B67+B74+B79+B87+B125+B136+B417+B429+B462+B478</f>
        <v>190263.5</v>
      </c>
    </row>
    <row r="484" spans="1:2" s="34" customFormat="1" ht="18.75" customHeight="1" x14ac:dyDescent="0.35">
      <c r="A484" s="12" t="s">
        <v>47</v>
      </c>
      <c r="B484" s="31">
        <f>B23+B39+B48+B58+B68+B75+B88+B126+B137+B418+B430+B463+B479+B80</f>
        <v>91525.1</v>
      </c>
    </row>
    <row r="485" spans="1:2" s="34" customFormat="1" ht="18.75" customHeight="1" x14ac:dyDescent="0.35">
      <c r="A485" s="12" t="s">
        <v>182</v>
      </c>
      <c r="B485" s="31">
        <f>B53+B480</f>
        <v>315</v>
      </c>
    </row>
    <row r="486" spans="1:2" s="34" customFormat="1" ht="42.75" customHeight="1" x14ac:dyDescent="0.35">
      <c r="A486" s="12" t="s">
        <v>186</v>
      </c>
      <c r="B486" s="31">
        <f>B40+B89+B431</f>
        <v>1440.4</v>
      </c>
    </row>
    <row r="487" spans="1:2" s="34" customFormat="1" ht="25.5" customHeight="1" x14ac:dyDescent="0.35">
      <c r="A487" s="12" t="s">
        <v>179</v>
      </c>
      <c r="B487" s="31">
        <f>B24+B464+B482</f>
        <v>10761.599999999999</v>
      </c>
    </row>
    <row r="488" spans="1:2" s="34" customFormat="1" ht="18.75" customHeight="1" x14ac:dyDescent="0.35">
      <c r="A488" s="42" t="s">
        <v>160</v>
      </c>
      <c r="B488" s="31">
        <f>B69+B128+B138+B419+B467+B481</f>
        <v>5178.3999999999996</v>
      </c>
    </row>
    <row r="489" spans="1:2" s="34" customFormat="1" ht="18.75" customHeight="1" x14ac:dyDescent="0.35">
      <c r="A489" s="38" t="s">
        <v>156</v>
      </c>
      <c r="B489" s="31">
        <f>B420+B468</f>
        <v>46627.1</v>
      </c>
    </row>
    <row r="490" spans="1:2" s="34" customFormat="1" ht="18.75" customHeight="1" x14ac:dyDescent="0.35">
      <c r="A490" s="12" t="s">
        <v>158</v>
      </c>
      <c r="B490" s="31">
        <f>B421+B465</f>
        <v>2282.2000000000003</v>
      </c>
    </row>
    <row r="491" spans="1:2" s="34" customFormat="1" ht="18.75" customHeight="1" x14ac:dyDescent="0.35">
      <c r="A491" s="12" t="s">
        <v>71</v>
      </c>
      <c r="B491" s="31">
        <f>B41+B90</f>
        <v>7183.6</v>
      </c>
    </row>
    <row r="492" spans="1:2" s="34" customFormat="1" ht="29.25" customHeight="1" x14ac:dyDescent="0.35">
      <c r="A492" s="12" t="s">
        <v>72</v>
      </c>
      <c r="B492" s="31">
        <f>B91</f>
        <v>4725.0999999999995</v>
      </c>
    </row>
    <row r="493" spans="1:2" s="34" customFormat="1" ht="18.75" customHeight="1" x14ac:dyDescent="0.35">
      <c r="A493" s="12" t="s">
        <v>159</v>
      </c>
      <c r="B493" s="31">
        <f>B42</f>
        <v>8103.5</v>
      </c>
    </row>
    <row r="494" spans="1:2" s="34" customFormat="1" ht="18.75" customHeight="1" x14ac:dyDescent="0.35">
      <c r="A494" s="12" t="s">
        <v>155</v>
      </c>
      <c r="B494" s="31">
        <f>B25+B70+B127+B422+B432+B466</f>
        <v>3679.7000000000003</v>
      </c>
    </row>
    <row r="495" spans="1:2" s="34" customFormat="1" ht="18.75" customHeight="1" x14ac:dyDescent="0.35">
      <c r="A495" s="12" t="s">
        <v>86</v>
      </c>
      <c r="B495" s="31">
        <f>SUM(B43+B129+B423+B469)</f>
        <v>8441.7999999999993</v>
      </c>
    </row>
    <row r="496" spans="1:2" s="34" customFormat="1" ht="18.75" customHeight="1" x14ac:dyDescent="0.35">
      <c r="A496" s="43" t="s">
        <v>153</v>
      </c>
      <c r="B496" s="23">
        <f>B483-43-50</f>
        <v>190170.5</v>
      </c>
    </row>
    <row r="497" spans="2:2" x14ac:dyDescent="0.3">
      <c r="B497" s="19"/>
    </row>
    <row r="498" spans="2:2" x14ac:dyDescent="0.3">
      <c r="B498" s="19"/>
    </row>
    <row r="499" spans="2:2" x14ac:dyDescent="0.3">
      <c r="B499" s="19"/>
    </row>
    <row r="500" spans="2:2" x14ac:dyDescent="0.3">
      <c r="B500" s="19"/>
    </row>
  </sheetData>
  <mergeCells count="18">
    <mergeCell ref="A424:B424"/>
    <mergeCell ref="A433:B433"/>
    <mergeCell ref="A470:B470"/>
    <mergeCell ref="A44:B44"/>
    <mergeCell ref="A49:B49"/>
    <mergeCell ref="A54:B54"/>
    <mergeCell ref="A130:B130"/>
    <mergeCell ref="A139:B139"/>
    <mergeCell ref="A59:B59"/>
    <mergeCell ref="A71:B71"/>
    <mergeCell ref="A76:B76"/>
    <mergeCell ref="A81:B81"/>
    <mergeCell ref="A92:B92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80"/>
  <sheetViews>
    <sheetView tabSelected="1" topLeftCell="A61" workbookViewId="0">
      <selection activeCell="A81" sqref="A81"/>
    </sheetView>
  </sheetViews>
  <sheetFormatPr defaultColWidth="8.81640625" defaultRowHeight="12.5" x14ac:dyDescent="0.25"/>
  <cols>
    <col min="1" max="1" width="42.26953125" style="46" customWidth="1"/>
    <col min="2" max="2" width="9.81640625" style="46" customWidth="1"/>
    <col min="3" max="3" width="11.1796875" style="46" customWidth="1"/>
    <col min="4" max="4" width="9.54296875" style="46" customWidth="1"/>
    <col min="5" max="5" width="12.81640625" style="46" customWidth="1"/>
    <col min="6" max="16384" width="8.81640625" style="46"/>
  </cols>
  <sheetData>
    <row r="1" spans="1:5" ht="117.75" customHeight="1" x14ac:dyDescent="0.3">
      <c r="A1" s="3"/>
      <c r="B1" s="3"/>
      <c r="C1" s="3"/>
      <c r="D1" s="3"/>
      <c r="E1" s="3"/>
    </row>
    <row r="2" spans="1:5" ht="45.75" customHeight="1" x14ac:dyDescent="0.25">
      <c r="A2" s="99" t="s">
        <v>192</v>
      </c>
      <c r="B2" s="99"/>
      <c r="C2" s="99"/>
      <c r="D2" s="99"/>
      <c r="E2" s="99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17" t="s">
        <v>193</v>
      </c>
      <c r="B5" s="117" t="s">
        <v>194</v>
      </c>
      <c r="C5" s="120" t="s">
        <v>195</v>
      </c>
      <c r="D5" s="121"/>
      <c r="E5" s="122"/>
    </row>
    <row r="6" spans="1:5" ht="45.75" customHeight="1" x14ac:dyDescent="0.25">
      <c r="A6" s="118"/>
      <c r="B6" s="118"/>
      <c r="C6" s="123" t="s">
        <v>196</v>
      </c>
      <c r="D6" s="125" t="s">
        <v>197</v>
      </c>
      <c r="E6" s="117" t="s">
        <v>198</v>
      </c>
    </row>
    <row r="7" spans="1:5" ht="69" customHeight="1" x14ac:dyDescent="0.25">
      <c r="A7" s="119"/>
      <c r="B7" s="119"/>
      <c r="C7" s="124"/>
      <c r="D7" s="126"/>
      <c r="E7" s="119"/>
    </row>
    <row r="8" spans="1:5" ht="18.75" customHeight="1" x14ac:dyDescent="0.25">
      <c r="A8" s="49" t="s">
        <v>60</v>
      </c>
      <c r="B8" s="50">
        <f>C8+D8+E8</f>
        <v>470</v>
      </c>
      <c r="C8" s="8"/>
      <c r="D8" s="51"/>
      <c r="E8" s="20">
        <v>470</v>
      </c>
    </row>
    <row r="9" spans="1:5" ht="15.5" x14ac:dyDescent="0.25">
      <c r="A9" s="52" t="s">
        <v>83</v>
      </c>
      <c r="B9" s="50">
        <f t="shared" ref="B9:B73" si="0">C9+D9+E9</f>
        <v>230</v>
      </c>
      <c r="C9" s="8">
        <v>110</v>
      </c>
      <c r="D9" s="8"/>
      <c r="E9" s="53">
        <v>120</v>
      </c>
    </row>
    <row r="10" spans="1:5" ht="15.5" x14ac:dyDescent="0.25">
      <c r="A10" s="52" t="s">
        <v>199</v>
      </c>
      <c r="B10" s="50">
        <f t="shared" si="0"/>
        <v>250</v>
      </c>
      <c r="C10" s="8"/>
      <c r="D10" s="8"/>
      <c r="E10" s="53">
        <v>250</v>
      </c>
    </row>
    <row r="11" spans="1:5" ht="15.5" x14ac:dyDescent="0.25">
      <c r="A11" s="52" t="s">
        <v>74</v>
      </c>
      <c r="B11" s="50">
        <f t="shared" si="0"/>
        <v>4.7</v>
      </c>
      <c r="C11" s="8"/>
      <c r="D11" s="8">
        <v>4.5</v>
      </c>
      <c r="E11" s="54">
        <v>0.2</v>
      </c>
    </row>
    <row r="12" spans="1:5" ht="15.5" x14ac:dyDescent="0.25">
      <c r="A12" s="52" t="s">
        <v>51</v>
      </c>
      <c r="B12" s="50">
        <f t="shared" si="0"/>
        <v>270</v>
      </c>
      <c r="C12" s="8"/>
      <c r="D12" s="8">
        <v>230</v>
      </c>
      <c r="E12" s="54">
        <v>40</v>
      </c>
    </row>
    <row r="13" spans="1:5" ht="15.5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5" x14ac:dyDescent="0.25">
      <c r="A14" s="52" t="s">
        <v>75</v>
      </c>
      <c r="B14" s="50">
        <f t="shared" si="0"/>
        <v>18.7</v>
      </c>
      <c r="C14" s="8"/>
      <c r="D14" s="8">
        <v>16.399999999999999</v>
      </c>
      <c r="E14" s="54">
        <v>2.2999999999999998</v>
      </c>
    </row>
    <row r="15" spans="1:5" ht="15.5" x14ac:dyDescent="0.25">
      <c r="A15" s="52" t="s">
        <v>200</v>
      </c>
      <c r="B15" s="50">
        <f t="shared" si="0"/>
        <v>50</v>
      </c>
      <c r="C15" s="8"/>
      <c r="D15" s="8">
        <v>43</v>
      </c>
      <c r="E15" s="54">
        <v>7</v>
      </c>
    </row>
    <row r="16" spans="1:5" ht="15.5" x14ac:dyDescent="0.25">
      <c r="A16" s="52" t="s">
        <v>79</v>
      </c>
      <c r="B16" s="50">
        <f t="shared" si="0"/>
        <v>160</v>
      </c>
      <c r="C16" s="8"/>
      <c r="D16" s="8">
        <v>131</v>
      </c>
      <c r="E16" s="54">
        <v>29</v>
      </c>
    </row>
    <row r="17" spans="1:5" ht="15.5" x14ac:dyDescent="0.25">
      <c r="A17" s="52" t="s">
        <v>77</v>
      </c>
      <c r="B17" s="50">
        <f t="shared" si="0"/>
        <v>45</v>
      </c>
      <c r="C17" s="8"/>
      <c r="D17" s="8">
        <v>44.4</v>
      </c>
      <c r="E17" s="54">
        <v>0.6</v>
      </c>
    </row>
    <row r="18" spans="1:5" ht="15.5" x14ac:dyDescent="0.25">
      <c r="A18" s="55" t="s">
        <v>171</v>
      </c>
      <c r="B18" s="50">
        <f t="shared" si="0"/>
        <v>226</v>
      </c>
      <c r="C18" s="21"/>
      <c r="D18" s="21">
        <v>120</v>
      </c>
      <c r="E18" s="54">
        <v>106</v>
      </c>
    </row>
    <row r="19" spans="1:5" ht="15.5" x14ac:dyDescent="0.25">
      <c r="A19" s="55" t="s">
        <v>201</v>
      </c>
      <c r="B19" s="50">
        <f t="shared" si="0"/>
        <v>94</v>
      </c>
      <c r="C19" s="21"/>
      <c r="D19" s="8">
        <v>94</v>
      </c>
      <c r="E19" s="54"/>
    </row>
    <row r="20" spans="1:5" ht="15.5" x14ac:dyDescent="0.35">
      <c r="A20" s="56" t="s">
        <v>202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5" x14ac:dyDescent="0.35">
      <c r="A21" s="56" t="s">
        <v>203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5" x14ac:dyDescent="0.35">
      <c r="A22" s="56" t="s">
        <v>204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5" x14ac:dyDescent="0.35">
      <c r="A23" s="56" t="s">
        <v>205</v>
      </c>
      <c r="B23" s="50">
        <f t="shared" si="0"/>
        <v>92.399999999999991</v>
      </c>
      <c r="C23" s="8">
        <v>88</v>
      </c>
      <c r="D23" s="8">
        <v>3.8</v>
      </c>
      <c r="E23" s="54">
        <v>0.6</v>
      </c>
    </row>
    <row r="24" spans="1:5" ht="15.5" x14ac:dyDescent="0.35">
      <c r="A24" s="56" t="s">
        <v>206</v>
      </c>
      <c r="B24" s="50">
        <f t="shared" si="0"/>
        <v>114</v>
      </c>
      <c r="C24" s="8">
        <v>108.8</v>
      </c>
      <c r="D24" s="8">
        <v>4.3999999999999995</v>
      </c>
      <c r="E24" s="54">
        <v>0.8</v>
      </c>
    </row>
    <row r="25" spans="1:5" ht="15.5" x14ac:dyDescent="0.35">
      <c r="A25" s="56" t="s">
        <v>207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5" x14ac:dyDescent="0.35">
      <c r="A26" s="56" t="s">
        <v>208</v>
      </c>
      <c r="B26" s="50">
        <f t="shared" si="0"/>
        <v>56.099999999999994</v>
      </c>
      <c r="C26" s="8">
        <v>54.3</v>
      </c>
      <c r="D26" s="8">
        <v>1.4</v>
      </c>
      <c r="E26" s="54">
        <v>0.4</v>
      </c>
    </row>
    <row r="27" spans="1:5" ht="15.5" x14ac:dyDescent="0.35">
      <c r="A27" s="56" t="s">
        <v>209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5" x14ac:dyDescent="0.35">
      <c r="A28" s="56" t="s">
        <v>210</v>
      </c>
      <c r="B28" s="50">
        <f t="shared" si="0"/>
        <v>82.6</v>
      </c>
      <c r="C28" s="8">
        <v>77.5</v>
      </c>
      <c r="D28" s="8">
        <v>4.8</v>
      </c>
      <c r="E28" s="54">
        <v>0.3</v>
      </c>
    </row>
    <row r="29" spans="1:5" ht="15.5" x14ac:dyDescent="0.35">
      <c r="A29" s="56" t="s">
        <v>211</v>
      </c>
      <c r="B29" s="50">
        <f t="shared" si="0"/>
        <v>56.1</v>
      </c>
      <c r="C29" s="8">
        <v>53.6</v>
      </c>
      <c r="D29" s="8">
        <v>2.2000000000000002</v>
      </c>
      <c r="E29" s="54">
        <v>0.3</v>
      </c>
    </row>
    <row r="30" spans="1:5" ht="15.5" x14ac:dyDescent="0.35">
      <c r="A30" s="56" t="s">
        <v>212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5" x14ac:dyDescent="0.35">
      <c r="A31" s="56" t="s">
        <v>213</v>
      </c>
      <c r="B31" s="50">
        <f t="shared" si="0"/>
        <v>105</v>
      </c>
      <c r="C31" s="8">
        <v>101.2</v>
      </c>
      <c r="D31" s="8">
        <v>3</v>
      </c>
      <c r="E31" s="54">
        <v>0.8</v>
      </c>
    </row>
    <row r="32" spans="1:5" ht="15.5" x14ac:dyDescent="0.35">
      <c r="A32" s="56" t="s">
        <v>214</v>
      </c>
      <c r="B32" s="50">
        <f t="shared" si="0"/>
        <v>46</v>
      </c>
      <c r="C32" s="8">
        <v>43.7</v>
      </c>
      <c r="D32" s="8">
        <v>1.9</v>
      </c>
      <c r="E32" s="54">
        <v>0.4</v>
      </c>
    </row>
    <row r="33" spans="1:5" ht="15.5" x14ac:dyDescent="0.35">
      <c r="A33" s="56" t="s">
        <v>215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5" x14ac:dyDescent="0.35">
      <c r="A34" s="56" t="s">
        <v>216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5" x14ac:dyDescent="0.35">
      <c r="A35" s="56" t="s">
        <v>217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5" x14ac:dyDescent="0.35">
      <c r="A36" s="56" t="s">
        <v>218</v>
      </c>
      <c r="B36" s="50">
        <f t="shared" si="0"/>
        <v>72.100000000000009</v>
      </c>
      <c r="C36" s="8">
        <v>68.2</v>
      </c>
      <c r="D36" s="8">
        <v>3.5</v>
      </c>
      <c r="E36" s="54">
        <v>0.4</v>
      </c>
    </row>
    <row r="37" spans="1:5" ht="15.5" x14ac:dyDescent="0.35">
      <c r="A37" s="56" t="s">
        <v>219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5" x14ac:dyDescent="0.35">
      <c r="A38" s="56" t="s">
        <v>220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5" x14ac:dyDescent="0.35">
      <c r="A39" s="56" t="s">
        <v>221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5" x14ac:dyDescent="0.35">
      <c r="A40" s="56" t="s">
        <v>222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5" x14ac:dyDescent="0.35">
      <c r="A41" s="56" t="s">
        <v>223</v>
      </c>
      <c r="B41" s="50">
        <f t="shared" si="0"/>
        <v>93.199999999999989</v>
      </c>
      <c r="C41" s="8">
        <v>90.8</v>
      </c>
      <c r="D41" s="8">
        <v>1.8</v>
      </c>
      <c r="E41" s="54">
        <v>0.6</v>
      </c>
    </row>
    <row r="42" spans="1:5" ht="15.5" x14ac:dyDescent="0.35">
      <c r="A42" s="56" t="s">
        <v>224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5" x14ac:dyDescent="0.35">
      <c r="A43" s="56" t="s">
        <v>225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5" x14ac:dyDescent="0.35">
      <c r="A44" s="56" t="s">
        <v>226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5" x14ac:dyDescent="0.35">
      <c r="A45" s="56" t="s">
        <v>227</v>
      </c>
      <c r="B45" s="50">
        <f t="shared" si="0"/>
        <v>71</v>
      </c>
      <c r="C45" s="8">
        <v>65.900000000000006</v>
      </c>
      <c r="D45" s="8">
        <v>4.5999999999999996</v>
      </c>
      <c r="E45" s="54">
        <v>0.5</v>
      </c>
    </row>
    <row r="46" spans="1:5" ht="15.5" x14ac:dyDescent="0.35">
      <c r="A46" s="56" t="s">
        <v>228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5" x14ac:dyDescent="0.35">
      <c r="A47" s="56" t="s">
        <v>229</v>
      </c>
      <c r="B47" s="50">
        <f t="shared" si="0"/>
        <v>96</v>
      </c>
      <c r="C47" s="8">
        <v>93.3</v>
      </c>
      <c r="D47" s="8">
        <v>2.4</v>
      </c>
      <c r="E47" s="54">
        <v>0.30000000000000004</v>
      </c>
    </row>
    <row r="48" spans="1:5" ht="15.5" x14ac:dyDescent="0.35">
      <c r="A48" s="56" t="s">
        <v>230</v>
      </c>
      <c r="B48" s="50">
        <f t="shared" si="0"/>
        <v>72.3</v>
      </c>
      <c r="C48" s="8">
        <v>68.099999999999994</v>
      </c>
      <c r="D48" s="8">
        <v>3.7</v>
      </c>
      <c r="E48" s="54">
        <v>0.5</v>
      </c>
    </row>
    <row r="49" spans="1:5" ht="15.5" x14ac:dyDescent="0.35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5" x14ac:dyDescent="0.35">
      <c r="A50" s="56" t="s">
        <v>117</v>
      </c>
      <c r="B50" s="50">
        <f t="shared" si="0"/>
        <v>16.100000000000001</v>
      </c>
      <c r="C50" s="8">
        <v>4.9000000000000004</v>
      </c>
      <c r="D50" s="8">
        <v>4.2</v>
      </c>
      <c r="E50" s="54">
        <v>7</v>
      </c>
    </row>
    <row r="51" spans="1:5" ht="15.5" x14ac:dyDescent="0.35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5" x14ac:dyDescent="0.35">
      <c r="A52" s="56" t="s">
        <v>119</v>
      </c>
      <c r="B52" s="50">
        <f t="shared" si="0"/>
        <v>5.8000000000000007</v>
      </c>
      <c r="C52" s="8"/>
      <c r="D52" s="8">
        <v>0.4</v>
      </c>
      <c r="E52" s="54">
        <v>5.4</v>
      </c>
    </row>
    <row r="53" spans="1:5" ht="15.5" x14ac:dyDescent="0.35">
      <c r="A53" s="56" t="s">
        <v>231</v>
      </c>
      <c r="B53" s="50">
        <f t="shared" si="0"/>
        <v>9</v>
      </c>
      <c r="C53" s="8"/>
      <c r="D53" s="8"/>
      <c r="E53" s="54">
        <v>9</v>
      </c>
    </row>
    <row r="54" spans="1:5" ht="15.5" x14ac:dyDescent="0.35">
      <c r="A54" s="56" t="s">
        <v>120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5" x14ac:dyDescent="0.25">
      <c r="A55" s="57" t="s">
        <v>134</v>
      </c>
      <c r="B55" s="50">
        <f t="shared" si="0"/>
        <v>1.8</v>
      </c>
      <c r="C55" s="8"/>
      <c r="D55" s="8">
        <v>0.3</v>
      </c>
      <c r="E55" s="54">
        <v>1.5</v>
      </c>
    </row>
    <row r="56" spans="1:5" ht="15.5" x14ac:dyDescent="0.35">
      <c r="A56" s="56" t="s">
        <v>232</v>
      </c>
      <c r="B56" s="50">
        <f t="shared" si="0"/>
        <v>37.700000000000003</v>
      </c>
      <c r="C56" s="8">
        <v>13.3</v>
      </c>
      <c r="D56" s="8"/>
      <c r="E56" s="54">
        <v>24.4</v>
      </c>
    </row>
    <row r="57" spans="1:5" ht="15.5" x14ac:dyDescent="0.35">
      <c r="A57" s="56" t="s">
        <v>122</v>
      </c>
      <c r="B57" s="50">
        <f t="shared" si="0"/>
        <v>51.7</v>
      </c>
      <c r="C57" s="8">
        <v>8.5</v>
      </c>
      <c r="D57" s="8">
        <v>38.5</v>
      </c>
      <c r="E57" s="54">
        <v>4.7</v>
      </c>
    </row>
    <row r="58" spans="1:5" ht="15.5" x14ac:dyDescent="0.35">
      <c r="A58" s="56" t="s">
        <v>123</v>
      </c>
      <c r="B58" s="50">
        <f t="shared" si="0"/>
        <v>10</v>
      </c>
      <c r="C58" s="8"/>
      <c r="D58" s="8"/>
      <c r="E58" s="54">
        <v>10</v>
      </c>
    </row>
    <row r="59" spans="1:5" ht="15.5" x14ac:dyDescent="0.35">
      <c r="A59" s="56" t="s">
        <v>233</v>
      </c>
      <c r="B59" s="50">
        <f t="shared" si="0"/>
        <v>18</v>
      </c>
      <c r="C59" s="8">
        <v>10.9</v>
      </c>
      <c r="D59" s="8"/>
      <c r="E59" s="54">
        <v>7.1</v>
      </c>
    </row>
    <row r="60" spans="1:5" ht="15.5" x14ac:dyDescent="0.35">
      <c r="A60" s="56" t="s">
        <v>125</v>
      </c>
      <c r="B60" s="50">
        <f t="shared" si="0"/>
        <v>33.5</v>
      </c>
      <c r="C60" s="8">
        <v>5.7</v>
      </c>
      <c r="D60" s="8">
        <v>21.8</v>
      </c>
      <c r="E60" s="54">
        <v>6</v>
      </c>
    </row>
    <row r="61" spans="1:5" ht="15.5" x14ac:dyDescent="0.35">
      <c r="A61" s="56" t="s">
        <v>234</v>
      </c>
      <c r="B61" s="50">
        <f t="shared" si="0"/>
        <v>94</v>
      </c>
      <c r="C61" s="8">
        <v>16</v>
      </c>
      <c r="D61" s="8">
        <v>58</v>
      </c>
      <c r="E61" s="54">
        <v>20</v>
      </c>
    </row>
    <row r="62" spans="1:5" ht="15.5" x14ac:dyDescent="0.35">
      <c r="A62" s="56" t="s">
        <v>235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5" x14ac:dyDescent="0.35">
      <c r="A63" s="56" t="s">
        <v>128</v>
      </c>
      <c r="B63" s="50">
        <f t="shared" si="0"/>
        <v>13.1</v>
      </c>
      <c r="C63" s="8">
        <v>4.5</v>
      </c>
      <c r="D63" s="8"/>
      <c r="E63" s="54">
        <v>8.6</v>
      </c>
    </row>
    <row r="64" spans="1:5" ht="15.5" x14ac:dyDescent="0.35">
      <c r="A64" s="56" t="s">
        <v>236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5" x14ac:dyDescent="0.35">
      <c r="A65" s="56" t="s">
        <v>237</v>
      </c>
      <c r="B65" s="50">
        <f t="shared" si="0"/>
        <v>18.5</v>
      </c>
      <c r="C65" s="8">
        <v>12.9</v>
      </c>
      <c r="D65" s="8"/>
      <c r="E65" s="54">
        <v>5.6</v>
      </c>
    </row>
    <row r="66" spans="1:5" ht="33" customHeight="1" x14ac:dyDescent="0.25">
      <c r="A66" s="58" t="s">
        <v>133</v>
      </c>
      <c r="B66" s="50">
        <f t="shared" si="0"/>
        <v>2.7</v>
      </c>
      <c r="C66" s="8"/>
      <c r="D66" s="8">
        <v>2.7</v>
      </c>
      <c r="E66" s="54"/>
    </row>
    <row r="67" spans="1:5" ht="15.5" x14ac:dyDescent="0.25">
      <c r="A67" s="58" t="s">
        <v>238</v>
      </c>
      <c r="B67" s="50">
        <f t="shared" si="0"/>
        <v>30</v>
      </c>
      <c r="C67" s="8"/>
      <c r="D67" s="8">
        <v>29</v>
      </c>
      <c r="E67" s="54">
        <v>1</v>
      </c>
    </row>
    <row r="68" spans="1:5" ht="15.5" x14ac:dyDescent="0.35">
      <c r="A68" s="56" t="s">
        <v>131</v>
      </c>
      <c r="B68" s="50">
        <f t="shared" si="0"/>
        <v>48.6</v>
      </c>
      <c r="C68" s="8">
        <v>41.6</v>
      </c>
      <c r="D68" s="8"/>
      <c r="E68" s="54">
        <v>7</v>
      </c>
    </row>
    <row r="69" spans="1:5" ht="31" x14ac:dyDescent="0.35">
      <c r="A69" s="56" t="s">
        <v>191</v>
      </c>
      <c r="B69" s="50">
        <f t="shared" si="0"/>
        <v>175</v>
      </c>
      <c r="C69" s="8">
        <v>158</v>
      </c>
      <c r="D69" s="8">
        <v>15</v>
      </c>
      <c r="E69" s="54">
        <v>2</v>
      </c>
    </row>
    <row r="70" spans="1:5" ht="15.5" x14ac:dyDescent="0.25">
      <c r="A70" s="52" t="s">
        <v>135</v>
      </c>
      <c r="B70" s="50">
        <f t="shared" si="0"/>
        <v>70</v>
      </c>
      <c r="C70" s="8">
        <v>70</v>
      </c>
      <c r="D70" s="8"/>
      <c r="E70" s="54"/>
    </row>
    <row r="71" spans="1:5" ht="15.5" x14ac:dyDescent="0.25">
      <c r="A71" s="52" t="s">
        <v>136</v>
      </c>
      <c r="B71" s="50">
        <f t="shared" si="0"/>
        <v>6</v>
      </c>
      <c r="C71" s="8"/>
      <c r="D71" s="8">
        <v>6</v>
      </c>
      <c r="E71" s="54"/>
    </row>
    <row r="72" spans="1:5" ht="15.5" x14ac:dyDescent="0.35">
      <c r="A72" s="56" t="s">
        <v>137</v>
      </c>
      <c r="B72" s="50">
        <f t="shared" si="0"/>
        <v>35</v>
      </c>
      <c r="C72" s="8">
        <v>33</v>
      </c>
      <c r="D72" s="8">
        <v>2</v>
      </c>
      <c r="E72" s="54"/>
    </row>
    <row r="73" spans="1:5" ht="15.5" x14ac:dyDescent="0.35">
      <c r="A73" s="56" t="s">
        <v>139</v>
      </c>
      <c r="B73" s="50">
        <f t="shared" si="0"/>
        <v>4.2</v>
      </c>
      <c r="C73" s="8"/>
      <c r="D73" s="8">
        <v>4.2</v>
      </c>
      <c r="E73" s="54"/>
    </row>
    <row r="74" spans="1:5" ht="15.5" x14ac:dyDescent="0.25">
      <c r="A74" s="52" t="s">
        <v>138</v>
      </c>
      <c r="B74" s="50">
        <f>C74+D74+E74</f>
        <v>36</v>
      </c>
      <c r="C74" s="8">
        <v>23</v>
      </c>
      <c r="D74" s="8">
        <v>13</v>
      </c>
      <c r="E74" s="54"/>
    </row>
    <row r="75" spans="1:5" ht="15.5" x14ac:dyDescent="0.25">
      <c r="A75" s="52" t="s">
        <v>145</v>
      </c>
      <c r="B75" s="50">
        <f>C75+D75+E75</f>
        <v>136.5</v>
      </c>
      <c r="C75" s="8">
        <v>77</v>
      </c>
      <c r="D75" s="8">
        <v>59.5</v>
      </c>
      <c r="E75" s="54"/>
    </row>
    <row r="76" spans="1:5" ht="15.5" x14ac:dyDescent="0.25">
      <c r="A76" s="52" t="s">
        <v>240</v>
      </c>
      <c r="B76" s="50">
        <f>C76+D76+E76</f>
        <v>72</v>
      </c>
      <c r="C76" s="8">
        <v>72</v>
      </c>
      <c r="D76" s="8"/>
      <c r="E76" s="54"/>
    </row>
    <row r="77" spans="1:5" ht="15.5" x14ac:dyDescent="0.25">
      <c r="A77" s="52" t="s">
        <v>146</v>
      </c>
      <c r="B77" s="50">
        <f>C77+D77+E77</f>
        <v>53.5</v>
      </c>
      <c r="C77" s="8">
        <v>42.4</v>
      </c>
      <c r="D77" s="8">
        <v>10.8</v>
      </c>
      <c r="E77" s="54">
        <v>0.3</v>
      </c>
    </row>
    <row r="78" spans="1:5" ht="15.5" x14ac:dyDescent="0.25">
      <c r="A78" s="52" t="s">
        <v>149</v>
      </c>
      <c r="B78" s="50">
        <f>C78+D78+E78</f>
        <v>3</v>
      </c>
      <c r="C78" s="50"/>
      <c r="D78" s="50">
        <v>3</v>
      </c>
      <c r="E78" s="54"/>
    </row>
    <row r="79" spans="1:5" ht="15" x14ac:dyDescent="0.25">
      <c r="A79" s="59" t="s">
        <v>239</v>
      </c>
      <c r="B79" s="47">
        <f>SUM(B8:B78)</f>
        <v>5178.4000000000005</v>
      </c>
      <c r="C79" s="47">
        <f>SUM(C8:C78)</f>
        <v>2895.3</v>
      </c>
      <c r="D79" s="47">
        <f>SUM(D8:D78)</f>
        <v>1091.8</v>
      </c>
      <c r="E79" s="6">
        <f>SUM(E8:E78)</f>
        <v>1191.3</v>
      </c>
    </row>
    <row r="80" spans="1:5" ht="13" x14ac:dyDescent="0.3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2F1E-347D-4A68-91F6-2E040F44BD9D}">
  <dimension ref="A1:B121"/>
  <sheetViews>
    <sheetView topLeftCell="A97" workbookViewId="0">
      <selection activeCell="D123" sqref="D123"/>
    </sheetView>
  </sheetViews>
  <sheetFormatPr defaultRowHeight="15.5" x14ac:dyDescent="0.35"/>
  <cols>
    <col min="1" max="1" width="58" style="67" customWidth="1"/>
    <col min="2" max="2" width="19.26953125" style="96" customWidth="1"/>
  </cols>
  <sheetData>
    <row r="1" spans="1:2" x14ac:dyDescent="0.35">
      <c r="A1" s="3"/>
      <c r="B1" s="66"/>
    </row>
    <row r="2" spans="1:2" x14ac:dyDescent="0.35">
      <c r="A2" s="3"/>
      <c r="B2" s="66"/>
    </row>
    <row r="3" spans="1:2" x14ac:dyDescent="0.35">
      <c r="A3" s="3"/>
      <c r="B3" s="66"/>
    </row>
    <row r="4" spans="1:2" x14ac:dyDescent="0.35">
      <c r="A4" s="3"/>
      <c r="B4" s="66"/>
    </row>
    <row r="5" spans="1:2" x14ac:dyDescent="0.35">
      <c r="A5" s="3"/>
      <c r="B5" s="66"/>
    </row>
    <row r="6" spans="1:2" ht="26.25" customHeight="1" x14ac:dyDescent="0.35">
      <c r="B6" s="68"/>
    </row>
    <row r="7" spans="1:2" ht="40.5" customHeight="1" x14ac:dyDescent="0.35">
      <c r="A7" s="127" t="s">
        <v>241</v>
      </c>
      <c r="B7" s="97"/>
    </row>
    <row r="8" spans="1:2" x14ac:dyDescent="0.35">
      <c r="A8" s="69"/>
      <c r="B8" s="63"/>
    </row>
    <row r="9" spans="1:2" ht="14.5" x14ac:dyDescent="0.35">
      <c r="A9" s="98" t="s">
        <v>242</v>
      </c>
      <c r="B9" s="98"/>
    </row>
    <row r="10" spans="1:2" ht="15" x14ac:dyDescent="0.35">
      <c r="A10" s="1"/>
      <c r="B10" s="68"/>
    </row>
    <row r="11" spans="1:2" ht="14.5" x14ac:dyDescent="0.35">
      <c r="A11" s="117" t="s">
        <v>243</v>
      </c>
      <c r="B11" s="117" t="s">
        <v>244</v>
      </c>
    </row>
    <row r="12" spans="1:2" ht="19.899999999999999" customHeight="1" x14ac:dyDescent="0.35">
      <c r="A12" s="128"/>
      <c r="B12" s="129"/>
    </row>
    <row r="13" spans="1:2" ht="24" customHeight="1" x14ac:dyDescent="0.35">
      <c r="A13" s="70" t="s">
        <v>245</v>
      </c>
      <c r="B13" s="71"/>
    </row>
    <row r="14" spans="1:2" ht="16.899999999999999" customHeight="1" x14ac:dyDescent="0.35">
      <c r="A14" s="72" t="s">
        <v>60</v>
      </c>
      <c r="B14" s="73">
        <v>2622.97</v>
      </c>
    </row>
    <row r="15" spans="1:2" x14ac:dyDescent="0.35">
      <c r="A15" s="56" t="s">
        <v>246</v>
      </c>
      <c r="B15" s="74">
        <f>B14</f>
        <v>2622.97</v>
      </c>
    </row>
    <row r="16" spans="1:2" ht="24.65" customHeight="1" x14ac:dyDescent="0.35">
      <c r="A16" s="75" t="s">
        <v>247</v>
      </c>
      <c r="B16" s="76"/>
    </row>
    <row r="17" spans="1:2" ht="18.649999999999999" customHeight="1" x14ac:dyDescent="0.35">
      <c r="A17" s="72" t="s">
        <v>60</v>
      </c>
      <c r="B17" s="73">
        <v>330500</v>
      </c>
    </row>
    <row r="18" spans="1:2" x14ac:dyDescent="0.35">
      <c r="A18" s="56" t="s">
        <v>248</v>
      </c>
      <c r="B18" s="74">
        <f>B17</f>
        <v>330500</v>
      </c>
    </row>
    <row r="19" spans="1:2" ht="22.15" customHeight="1" x14ac:dyDescent="0.35">
      <c r="A19" s="70" t="s">
        <v>249</v>
      </c>
      <c r="B19" s="65"/>
    </row>
    <row r="20" spans="1:2" x14ac:dyDescent="0.35">
      <c r="A20" s="72" t="s">
        <v>60</v>
      </c>
      <c r="B20" s="77">
        <v>120253.93</v>
      </c>
    </row>
    <row r="21" spans="1:2" x14ac:dyDescent="0.35">
      <c r="A21" s="56" t="s">
        <v>250</v>
      </c>
      <c r="B21" s="78">
        <f>B20</f>
        <v>120253.93</v>
      </c>
    </row>
    <row r="22" spans="1:2" ht="24" customHeight="1" x14ac:dyDescent="0.35">
      <c r="A22" s="79" t="s">
        <v>251</v>
      </c>
      <c r="B22" s="80"/>
    </row>
    <row r="23" spans="1:2" x14ac:dyDescent="0.35">
      <c r="A23" s="56" t="s">
        <v>60</v>
      </c>
      <c r="B23" s="80">
        <v>1337955.46</v>
      </c>
    </row>
    <row r="24" spans="1:2" x14ac:dyDescent="0.35">
      <c r="A24" s="56" t="s">
        <v>252</v>
      </c>
      <c r="B24" s="81">
        <f>B23</f>
        <v>1337955.46</v>
      </c>
    </row>
    <row r="25" spans="1:2" ht="39" customHeight="1" x14ac:dyDescent="0.35">
      <c r="A25" s="64" t="s">
        <v>253</v>
      </c>
      <c r="B25" s="81"/>
    </row>
    <row r="26" spans="1:2" x14ac:dyDescent="0.35">
      <c r="A26" s="56" t="s">
        <v>60</v>
      </c>
      <c r="B26" s="80">
        <v>560858.77</v>
      </c>
    </row>
    <row r="27" spans="1:2" x14ac:dyDescent="0.35">
      <c r="A27" s="56" t="s">
        <v>254</v>
      </c>
      <c r="B27" s="81">
        <f>B26</f>
        <v>560858.77</v>
      </c>
    </row>
    <row r="28" spans="1:2" ht="25.15" customHeight="1" x14ac:dyDescent="0.35">
      <c r="A28" s="79" t="s">
        <v>255</v>
      </c>
      <c r="B28" s="80"/>
    </row>
    <row r="29" spans="1:2" x14ac:dyDescent="0.35">
      <c r="A29" s="56" t="s">
        <v>74</v>
      </c>
      <c r="B29" s="80">
        <v>4114.8100000000004</v>
      </c>
    </row>
    <row r="30" spans="1:2" x14ac:dyDescent="0.35">
      <c r="A30" s="56" t="s">
        <v>75</v>
      </c>
      <c r="B30" s="80">
        <v>6240.5</v>
      </c>
    </row>
    <row r="31" spans="1:2" x14ac:dyDescent="0.35">
      <c r="A31" s="56" t="s">
        <v>201</v>
      </c>
      <c r="B31" s="80">
        <v>57569.77</v>
      </c>
    </row>
    <row r="32" spans="1:2" x14ac:dyDescent="0.35">
      <c r="A32" s="72" t="s">
        <v>79</v>
      </c>
      <c r="B32" s="80">
        <v>36155.769999999997</v>
      </c>
    </row>
    <row r="33" spans="1:2" x14ac:dyDescent="0.35">
      <c r="A33" s="56" t="s">
        <v>200</v>
      </c>
      <c r="B33" s="80">
        <v>16938</v>
      </c>
    </row>
    <row r="34" spans="1:2" x14ac:dyDescent="0.35">
      <c r="A34" s="56" t="s">
        <v>77</v>
      </c>
      <c r="B34" s="80">
        <v>14886.22</v>
      </c>
    </row>
    <row r="35" spans="1:2" x14ac:dyDescent="0.35">
      <c r="A35" s="56" t="s">
        <v>51</v>
      </c>
      <c r="B35" s="80">
        <v>1946.67</v>
      </c>
    </row>
    <row r="36" spans="1:2" x14ac:dyDescent="0.35">
      <c r="A36" s="56" t="s">
        <v>171</v>
      </c>
      <c r="B36" s="80">
        <v>85718.99</v>
      </c>
    </row>
    <row r="37" spans="1:2" x14ac:dyDescent="0.35">
      <c r="A37" s="56" t="s">
        <v>256</v>
      </c>
      <c r="B37" s="81">
        <f>SUM(B29:B36)</f>
        <v>223570.73000000004</v>
      </c>
    </row>
    <row r="38" spans="1:2" ht="22.9" customHeight="1" x14ac:dyDescent="0.35">
      <c r="A38" s="79" t="s">
        <v>257</v>
      </c>
      <c r="B38" s="80"/>
    </row>
    <row r="39" spans="1:2" x14ac:dyDescent="0.35">
      <c r="A39" s="82" t="s">
        <v>83</v>
      </c>
      <c r="B39" s="80">
        <v>51163.92</v>
      </c>
    </row>
    <row r="40" spans="1:2" x14ac:dyDescent="0.35">
      <c r="A40" s="56" t="s">
        <v>258</v>
      </c>
      <c r="B40" s="83">
        <f>B39</f>
        <v>51163.92</v>
      </c>
    </row>
    <row r="41" spans="1:2" ht="25.9" customHeight="1" x14ac:dyDescent="0.35">
      <c r="A41" s="79" t="s">
        <v>259</v>
      </c>
      <c r="B41" s="80"/>
    </row>
    <row r="42" spans="1:2" x14ac:dyDescent="0.35">
      <c r="A42" s="56" t="s">
        <v>202</v>
      </c>
      <c r="B42" s="80">
        <v>4048.76</v>
      </c>
    </row>
    <row r="43" spans="1:2" x14ac:dyDescent="0.35">
      <c r="A43" s="56" t="s">
        <v>203</v>
      </c>
      <c r="B43" s="80">
        <v>5594.6</v>
      </c>
    </row>
    <row r="44" spans="1:2" x14ac:dyDescent="0.35">
      <c r="A44" s="56" t="s">
        <v>204</v>
      </c>
      <c r="B44" s="80">
        <v>5992.96</v>
      </c>
    </row>
    <row r="45" spans="1:2" x14ac:dyDescent="0.35">
      <c r="A45" s="56" t="s">
        <v>205</v>
      </c>
      <c r="B45" s="80">
        <v>8717.75</v>
      </c>
    </row>
    <row r="46" spans="1:2" x14ac:dyDescent="0.35">
      <c r="A46" s="56" t="s">
        <v>206</v>
      </c>
      <c r="B46" s="80">
        <v>8011.53</v>
      </c>
    </row>
    <row r="47" spans="1:2" x14ac:dyDescent="0.35">
      <c r="A47" s="56" t="s">
        <v>207</v>
      </c>
      <c r="B47" s="80">
        <v>2714.36</v>
      </c>
    </row>
    <row r="48" spans="1:2" x14ac:dyDescent="0.35">
      <c r="A48" s="56" t="s">
        <v>208</v>
      </c>
      <c r="B48" s="80">
        <v>4702.24</v>
      </c>
    </row>
    <row r="49" spans="1:2" x14ac:dyDescent="0.35">
      <c r="A49" s="56" t="s">
        <v>209</v>
      </c>
      <c r="B49" s="80">
        <v>5084.37</v>
      </c>
    </row>
    <row r="50" spans="1:2" x14ac:dyDescent="0.35">
      <c r="A50" s="56" t="s">
        <v>210</v>
      </c>
      <c r="B50" s="80">
        <v>4840.7</v>
      </c>
    </row>
    <row r="51" spans="1:2" x14ac:dyDescent="0.35">
      <c r="A51" s="56" t="s">
        <v>211</v>
      </c>
      <c r="B51" s="80">
        <v>675.09</v>
      </c>
    </row>
    <row r="52" spans="1:2" x14ac:dyDescent="0.35">
      <c r="A52" s="56" t="s">
        <v>212</v>
      </c>
      <c r="B52" s="80">
        <v>1939.56</v>
      </c>
    </row>
    <row r="53" spans="1:2" x14ac:dyDescent="0.35">
      <c r="A53" s="56" t="s">
        <v>213</v>
      </c>
      <c r="B53" s="80">
        <v>24787.08</v>
      </c>
    </row>
    <row r="54" spans="1:2" x14ac:dyDescent="0.35">
      <c r="A54" s="56" t="s">
        <v>214</v>
      </c>
      <c r="B54" s="80">
        <v>5907.7</v>
      </c>
    </row>
    <row r="55" spans="1:2" x14ac:dyDescent="0.35">
      <c r="A55" s="56" t="s">
        <v>215</v>
      </c>
      <c r="B55" s="80">
        <v>6697.8</v>
      </c>
    </row>
    <row r="56" spans="1:2" x14ac:dyDescent="0.35">
      <c r="A56" s="56" t="s">
        <v>216</v>
      </c>
      <c r="B56" s="80">
        <v>4998.3</v>
      </c>
    </row>
    <row r="57" spans="1:2" x14ac:dyDescent="0.35">
      <c r="A57" s="56" t="s">
        <v>217</v>
      </c>
      <c r="B57" s="80">
        <v>11408.87</v>
      </c>
    </row>
    <row r="58" spans="1:2" x14ac:dyDescent="0.35">
      <c r="A58" s="56" t="s">
        <v>218</v>
      </c>
      <c r="B58" s="80">
        <v>8478.25</v>
      </c>
    </row>
    <row r="59" spans="1:2" x14ac:dyDescent="0.35">
      <c r="A59" s="56" t="s">
        <v>219</v>
      </c>
      <c r="B59" s="80">
        <v>4042.4</v>
      </c>
    </row>
    <row r="60" spans="1:2" x14ac:dyDescent="0.35">
      <c r="A60" s="56" t="s">
        <v>220</v>
      </c>
      <c r="B60" s="80">
        <v>3915.85</v>
      </c>
    </row>
    <row r="61" spans="1:2" x14ac:dyDescent="0.35">
      <c r="A61" s="56" t="s">
        <v>221</v>
      </c>
      <c r="B61" s="80">
        <v>6722.35</v>
      </c>
    </row>
    <row r="62" spans="1:2" x14ac:dyDescent="0.35">
      <c r="A62" s="56" t="s">
        <v>222</v>
      </c>
      <c r="B62" s="80">
        <v>5725.64</v>
      </c>
    </row>
    <row r="63" spans="1:2" x14ac:dyDescent="0.35">
      <c r="A63" s="56" t="s">
        <v>223</v>
      </c>
      <c r="B63" s="80">
        <v>10682.48</v>
      </c>
    </row>
    <row r="64" spans="1:2" x14ac:dyDescent="0.35">
      <c r="A64" s="56" t="s">
        <v>224</v>
      </c>
      <c r="B64" s="80">
        <v>7369.86</v>
      </c>
    </row>
    <row r="65" spans="1:2" x14ac:dyDescent="0.35">
      <c r="A65" s="56" t="s">
        <v>225</v>
      </c>
      <c r="B65" s="80">
        <v>7541.43</v>
      </c>
    </row>
    <row r="66" spans="1:2" x14ac:dyDescent="0.35">
      <c r="A66" s="56" t="s">
        <v>226</v>
      </c>
      <c r="B66" s="80">
        <v>8031.65</v>
      </c>
    </row>
    <row r="67" spans="1:2" x14ac:dyDescent="0.35">
      <c r="A67" s="56" t="s">
        <v>227</v>
      </c>
      <c r="B67" s="80">
        <v>3639.34</v>
      </c>
    </row>
    <row r="68" spans="1:2" x14ac:dyDescent="0.35">
      <c r="A68" s="56" t="s">
        <v>228</v>
      </c>
      <c r="B68" s="80">
        <v>1300</v>
      </c>
    </row>
    <row r="69" spans="1:2" x14ac:dyDescent="0.35">
      <c r="A69" s="56" t="s">
        <v>229</v>
      </c>
      <c r="B69" s="80">
        <v>8807.27</v>
      </c>
    </row>
    <row r="70" spans="1:2" x14ac:dyDescent="0.35">
      <c r="A70" s="56" t="s">
        <v>230</v>
      </c>
      <c r="B70" s="80">
        <v>5360.06</v>
      </c>
    </row>
    <row r="71" spans="1:2" x14ac:dyDescent="0.35">
      <c r="A71" s="56" t="s">
        <v>116</v>
      </c>
      <c r="B71" s="80">
        <v>2546.4899999999998</v>
      </c>
    </row>
    <row r="72" spans="1:2" x14ac:dyDescent="0.35">
      <c r="A72" s="56" t="s">
        <v>117</v>
      </c>
      <c r="B72" s="80">
        <v>6207.28</v>
      </c>
    </row>
    <row r="73" spans="1:2" x14ac:dyDescent="0.35">
      <c r="A73" s="56" t="s">
        <v>118</v>
      </c>
      <c r="B73" s="80">
        <v>1182.6400000000001</v>
      </c>
    </row>
    <row r="74" spans="1:2" x14ac:dyDescent="0.35">
      <c r="A74" s="56" t="s">
        <v>119</v>
      </c>
      <c r="B74" s="80">
        <v>4540.46</v>
      </c>
    </row>
    <row r="75" spans="1:2" x14ac:dyDescent="0.35">
      <c r="A75" s="56" t="s">
        <v>231</v>
      </c>
      <c r="B75" s="80">
        <v>6743.73</v>
      </c>
    </row>
    <row r="76" spans="1:2" x14ac:dyDescent="0.35">
      <c r="A76" s="56" t="s">
        <v>120</v>
      </c>
      <c r="B76" s="80">
        <v>15846.75</v>
      </c>
    </row>
    <row r="77" spans="1:2" x14ac:dyDescent="0.35">
      <c r="A77" s="56" t="s">
        <v>134</v>
      </c>
      <c r="B77" s="80">
        <v>798.24</v>
      </c>
    </row>
    <row r="78" spans="1:2" x14ac:dyDescent="0.35">
      <c r="A78" s="56" t="s">
        <v>232</v>
      </c>
      <c r="B78" s="80">
        <v>2316.94</v>
      </c>
    </row>
    <row r="79" spans="1:2" x14ac:dyDescent="0.35">
      <c r="A79" s="56" t="s">
        <v>122</v>
      </c>
      <c r="B79" s="80">
        <v>10831.41</v>
      </c>
    </row>
    <row r="80" spans="1:2" x14ac:dyDescent="0.35">
      <c r="A80" s="56" t="s">
        <v>123</v>
      </c>
      <c r="B80" s="80">
        <v>510</v>
      </c>
    </row>
    <row r="81" spans="1:2" x14ac:dyDescent="0.35">
      <c r="A81" s="56" t="s">
        <v>125</v>
      </c>
      <c r="B81" s="80">
        <v>6023.56</v>
      </c>
    </row>
    <row r="82" spans="1:2" x14ac:dyDescent="0.35">
      <c r="A82" s="56" t="s">
        <v>234</v>
      </c>
      <c r="B82" s="80">
        <v>18354.82</v>
      </c>
    </row>
    <row r="83" spans="1:2" x14ac:dyDescent="0.35">
      <c r="A83" s="56" t="s">
        <v>235</v>
      </c>
      <c r="B83" s="80">
        <v>4763.99</v>
      </c>
    </row>
    <row r="84" spans="1:2" x14ac:dyDescent="0.35">
      <c r="A84" s="56" t="s">
        <v>128</v>
      </c>
      <c r="B84" s="80">
        <v>9349.18</v>
      </c>
    </row>
    <row r="85" spans="1:2" x14ac:dyDescent="0.35">
      <c r="A85" s="56" t="s">
        <v>236</v>
      </c>
      <c r="B85" s="80">
        <v>12272.86</v>
      </c>
    </row>
    <row r="86" spans="1:2" x14ac:dyDescent="0.35">
      <c r="A86" s="56" t="s">
        <v>237</v>
      </c>
      <c r="B86" s="80">
        <v>4671.33</v>
      </c>
    </row>
    <row r="87" spans="1:2" x14ac:dyDescent="0.35">
      <c r="A87" s="58" t="s">
        <v>133</v>
      </c>
      <c r="B87" s="80">
        <v>577.64</v>
      </c>
    </row>
    <row r="88" spans="1:2" x14ac:dyDescent="0.35">
      <c r="A88" s="58" t="s">
        <v>238</v>
      </c>
      <c r="B88" s="80">
        <v>4974.62</v>
      </c>
    </row>
    <row r="89" spans="1:2" x14ac:dyDescent="0.35">
      <c r="A89" s="56" t="s">
        <v>131</v>
      </c>
      <c r="B89" s="80">
        <v>7940.44</v>
      </c>
    </row>
    <row r="90" spans="1:2" x14ac:dyDescent="0.35">
      <c r="A90" s="56" t="s">
        <v>191</v>
      </c>
      <c r="B90" s="80">
        <v>29328.41</v>
      </c>
    </row>
    <row r="91" spans="1:2" x14ac:dyDescent="0.35">
      <c r="A91" s="52" t="s">
        <v>135</v>
      </c>
      <c r="B91" s="80">
        <v>17143.21</v>
      </c>
    </row>
    <row r="92" spans="1:2" x14ac:dyDescent="0.35">
      <c r="A92" s="52" t="s">
        <v>136</v>
      </c>
      <c r="B92" s="80">
        <v>1695.01</v>
      </c>
    </row>
    <row r="93" spans="1:2" x14ac:dyDescent="0.35">
      <c r="A93" s="56" t="s">
        <v>137</v>
      </c>
      <c r="B93" s="80">
        <v>30</v>
      </c>
    </row>
    <row r="94" spans="1:2" x14ac:dyDescent="0.35">
      <c r="A94" s="52" t="s">
        <v>138</v>
      </c>
      <c r="B94" s="80">
        <v>3109.5</v>
      </c>
    </row>
    <row r="95" spans="1:2" x14ac:dyDescent="0.35">
      <c r="A95" s="52" t="s">
        <v>139</v>
      </c>
      <c r="B95" s="80">
        <v>3488.55</v>
      </c>
    </row>
    <row r="96" spans="1:2" ht="18.649999999999999" customHeight="1" x14ac:dyDescent="0.35">
      <c r="A96" s="56" t="s">
        <v>260</v>
      </c>
      <c r="B96" s="81">
        <f>SUM(B42:B95)</f>
        <v>362985.30999999994</v>
      </c>
    </row>
    <row r="97" spans="1:2" ht="34.15" customHeight="1" x14ac:dyDescent="0.35">
      <c r="A97" s="84" t="s">
        <v>261</v>
      </c>
      <c r="B97" s="80"/>
    </row>
    <row r="98" spans="1:2" x14ac:dyDescent="0.35">
      <c r="A98" s="52" t="s">
        <v>145</v>
      </c>
      <c r="B98" s="85">
        <v>18138.689999999999</v>
      </c>
    </row>
    <row r="99" spans="1:2" x14ac:dyDescent="0.35">
      <c r="A99" s="52" t="s">
        <v>146</v>
      </c>
      <c r="B99" s="85">
        <v>9518.7000000000007</v>
      </c>
    </row>
    <row r="100" spans="1:2" x14ac:dyDescent="0.35">
      <c r="A100" s="86" t="s">
        <v>240</v>
      </c>
      <c r="B100" s="80">
        <v>21249.54</v>
      </c>
    </row>
    <row r="101" spans="1:2" x14ac:dyDescent="0.35">
      <c r="A101" s="52" t="s">
        <v>262</v>
      </c>
      <c r="B101" s="81">
        <f>SUM(B98:B100)</f>
        <v>48906.93</v>
      </c>
    </row>
    <row r="102" spans="1:2" ht="27.65" customHeight="1" x14ac:dyDescent="0.35">
      <c r="A102" s="64" t="s">
        <v>263</v>
      </c>
      <c r="B102" s="80"/>
    </row>
    <row r="103" spans="1:2" x14ac:dyDescent="0.35">
      <c r="A103" s="52" t="s">
        <v>149</v>
      </c>
      <c r="B103" s="87">
        <v>22291.15</v>
      </c>
    </row>
    <row r="104" spans="1:2" x14ac:dyDescent="0.35">
      <c r="A104" s="52" t="s">
        <v>264</v>
      </c>
      <c r="B104" s="83">
        <f>B103</f>
        <v>22291.15</v>
      </c>
    </row>
    <row r="105" spans="1:2" x14ac:dyDescent="0.35">
      <c r="A105" s="88" t="s">
        <v>265</v>
      </c>
      <c r="B105" s="83">
        <f>B15+B18+B21+B24+B27+B37+B40+B96+B101+B104</f>
        <v>3061109.17</v>
      </c>
    </row>
    <row r="106" spans="1:2" x14ac:dyDescent="0.35">
      <c r="A106" s="89"/>
      <c r="B106" s="90"/>
    </row>
    <row r="107" spans="1:2" ht="14.5" x14ac:dyDescent="0.35">
      <c r="A107" s="130" t="s">
        <v>266</v>
      </c>
      <c r="B107" s="130"/>
    </row>
    <row r="108" spans="1:2" ht="15" x14ac:dyDescent="0.35">
      <c r="A108" s="91"/>
      <c r="B108" s="92"/>
    </row>
    <row r="109" spans="1:2" ht="14.5" x14ac:dyDescent="0.35">
      <c r="A109" s="117" t="s">
        <v>243</v>
      </c>
      <c r="B109" s="117" t="s">
        <v>244</v>
      </c>
    </row>
    <row r="110" spans="1:2" ht="14.5" x14ac:dyDescent="0.35">
      <c r="A110" s="118"/>
      <c r="B110" s="118"/>
    </row>
    <row r="111" spans="1:2" ht="14.5" x14ac:dyDescent="0.35">
      <c r="A111" s="128"/>
      <c r="B111" s="129"/>
    </row>
    <row r="112" spans="1:2" ht="25.9" customHeight="1" x14ac:dyDescent="0.35">
      <c r="A112" s="64" t="s">
        <v>245</v>
      </c>
      <c r="B112" s="93"/>
    </row>
    <row r="113" spans="1:2" x14ac:dyDescent="0.35">
      <c r="A113" s="72" t="s">
        <v>60</v>
      </c>
      <c r="B113" s="94">
        <v>3104827.2199999997</v>
      </c>
    </row>
    <row r="114" spans="1:2" x14ac:dyDescent="0.35">
      <c r="A114" s="72" t="s">
        <v>240</v>
      </c>
      <c r="B114" s="94">
        <v>3668600</v>
      </c>
    </row>
    <row r="115" spans="1:2" x14ac:dyDescent="0.35">
      <c r="A115" s="56" t="s">
        <v>267</v>
      </c>
      <c r="B115" s="74">
        <f>SUM(B113:B114)</f>
        <v>6773427.2199999997</v>
      </c>
    </row>
    <row r="116" spans="1:2" ht="45" x14ac:dyDescent="0.35">
      <c r="A116" s="93" t="s">
        <v>253</v>
      </c>
      <c r="B116" s="74"/>
    </row>
    <row r="117" spans="1:2" x14ac:dyDescent="0.35">
      <c r="A117" s="72" t="s">
        <v>60</v>
      </c>
      <c r="B117" s="94">
        <v>8500</v>
      </c>
    </row>
    <row r="118" spans="1:2" x14ac:dyDescent="0.35">
      <c r="A118" s="56" t="s">
        <v>268</v>
      </c>
      <c r="B118" s="74">
        <f>B117</f>
        <v>8500</v>
      </c>
    </row>
    <row r="119" spans="1:2" x14ac:dyDescent="0.35">
      <c r="A119" s="88" t="s">
        <v>269</v>
      </c>
      <c r="B119" s="83">
        <f>B115+B118</f>
        <v>6781927.2199999997</v>
      </c>
    </row>
    <row r="121" spans="1:2" x14ac:dyDescent="0.35">
      <c r="B121" s="95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2024-11-21T09:20:22Z</cp:lastPrinted>
  <dcterms:created xsi:type="dcterms:W3CDTF">2022-06-15T06:26:45Z</dcterms:created>
  <dcterms:modified xsi:type="dcterms:W3CDTF">2024-12-19T11:59:31Z</dcterms:modified>
</cp:coreProperties>
</file>