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02-20 medziaga\"/>
    </mc:Choice>
  </mc:AlternateContent>
  <xr:revisionPtr revIDLastSave="0" documentId="8_{5DEC70E6-8BCA-4F2A-979E-D94246946314}" xr6:coauthVersionLast="47" xr6:coauthVersionMax="47" xr10:uidLastSave="{00000000-0000-0000-0000-000000000000}"/>
  <bookViews>
    <workbookView xWindow="-110" yWindow="-110" windowWidth="25820" windowHeight="13900" activeTab="3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priedas'!$5:$5</definedName>
    <definedName name="_xlnm.Print_Titles" localSheetId="2">'3 priedas'!$5:$7</definedName>
    <definedName name="_xlnm.Print_Titles" localSheetId="3">'4 priedas'!$10:$11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" l="1"/>
  <c r="B519" i="2"/>
  <c r="B530" i="2"/>
  <c r="B513" i="2"/>
  <c r="B470" i="2"/>
  <c r="B410" i="2"/>
  <c r="B140" i="2"/>
  <c r="B77" i="2"/>
  <c r="B76" i="2"/>
  <c r="B75" i="2"/>
  <c r="B43" i="2"/>
  <c r="B37" i="2"/>
  <c r="B44" i="2"/>
  <c r="B41" i="2"/>
  <c r="B544" i="2" s="1"/>
  <c r="B40" i="2"/>
  <c r="B472" i="2" l="1"/>
  <c r="B469" i="2"/>
  <c r="B468" i="2"/>
  <c r="B467" i="2"/>
  <c r="B466" i="2"/>
  <c r="B24" i="4"/>
  <c r="B522" i="2"/>
  <c r="B529" i="2" s="1"/>
  <c r="B534" i="2"/>
  <c r="B535" i="2"/>
  <c r="B532" i="2"/>
  <c r="B517" i="2"/>
  <c r="B474" i="2"/>
  <c r="B479" i="2"/>
  <c r="B483" i="2"/>
  <c r="B497" i="2"/>
  <c r="B491" i="2"/>
  <c r="B485" i="2"/>
  <c r="B460" i="2"/>
  <c r="B454" i="2"/>
  <c r="B449" i="2"/>
  <c r="B444" i="2"/>
  <c r="B438" i="2"/>
  <c r="B432" i="2"/>
  <c r="B420" i="2"/>
  <c r="B426" i="2"/>
  <c r="B415" i="2"/>
  <c r="B400" i="2"/>
  <c r="B405" i="2"/>
  <c r="B395" i="2"/>
  <c r="B390" i="2"/>
  <c r="B384" i="2"/>
  <c r="B379" i="2"/>
  <c r="B373" i="2"/>
  <c r="B368" i="2"/>
  <c r="B363" i="2"/>
  <c r="B357" i="2"/>
  <c r="B352" i="2"/>
  <c r="B347" i="2"/>
  <c r="B342" i="2"/>
  <c r="B337" i="2"/>
  <c r="B332" i="2"/>
  <c r="B326" i="2"/>
  <c r="B320" i="2"/>
  <c r="B314" i="2"/>
  <c r="B308" i="2"/>
  <c r="B302" i="2"/>
  <c r="B296" i="2"/>
  <c r="B290" i="2"/>
  <c r="B284" i="2"/>
  <c r="B278" i="2"/>
  <c r="B272" i="2"/>
  <c r="B266" i="2"/>
  <c r="B260" i="2"/>
  <c r="B254" i="2"/>
  <c r="B248" i="2"/>
  <c r="B242" i="2"/>
  <c r="B236" i="2"/>
  <c r="B230" i="2"/>
  <c r="B224" i="2"/>
  <c r="B218" i="2"/>
  <c r="B212" i="2"/>
  <c r="B206" i="2"/>
  <c r="B200" i="2"/>
  <c r="B194" i="2"/>
  <c r="B188" i="2"/>
  <c r="B182" i="2"/>
  <c r="B176" i="2"/>
  <c r="B170" i="2"/>
  <c r="B164" i="2"/>
  <c r="B158" i="2"/>
  <c r="B153" i="2"/>
  <c r="B151" i="2"/>
  <c r="B144" i="2"/>
  <c r="B132" i="2"/>
  <c r="B128" i="2"/>
  <c r="B124" i="2"/>
  <c r="B120" i="2"/>
  <c r="B116" i="2"/>
  <c r="B112" i="2"/>
  <c r="B109" i="2"/>
  <c r="B105" i="2"/>
  <c r="B100" i="2"/>
  <c r="B96" i="2"/>
  <c r="B89" i="2"/>
  <c r="B70" i="2"/>
  <c r="B67" i="2"/>
  <c r="B65" i="2"/>
  <c r="B60" i="2"/>
  <c r="B58" i="2"/>
  <c r="B53" i="2"/>
  <c r="B46" i="2"/>
  <c r="B49" i="2" s="1"/>
  <c r="B51" i="2"/>
  <c r="B34" i="2"/>
  <c r="B32" i="2"/>
  <c r="B26" i="2"/>
  <c r="B16" i="2"/>
  <c r="B539" i="2" l="1"/>
  <c r="B39" i="2"/>
  <c r="B465" i="2"/>
  <c r="B549" i="2"/>
  <c r="B119" i="4"/>
  <c r="B116" i="4"/>
  <c r="B104" i="4"/>
  <c r="B101" i="4"/>
  <c r="B96" i="4"/>
  <c r="B40" i="4"/>
  <c r="B37" i="4"/>
  <c r="B27" i="4"/>
  <c r="B20" i="4"/>
  <c r="B17" i="4"/>
  <c r="B14" i="4"/>
  <c r="B120" i="4" l="1"/>
  <c r="B105" i="4"/>
  <c r="E78" i="3" l="1"/>
  <c r="D78" i="3"/>
  <c r="C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8" i="3" l="1"/>
  <c r="B516" i="2" l="1"/>
  <c r="B505" i="2"/>
  <c r="B471" i="2"/>
  <c r="B548" i="2" s="1"/>
  <c r="B18" i="1" l="1"/>
  <c r="B22" i="1"/>
  <c r="B95" i="2" l="1"/>
  <c r="B545" i="2" s="1"/>
  <c r="B24" i="2"/>
  <c r="B9" i="2"/>
  <c r="B533" i="2"/>
  <c r="B531" i="2"/>
  <c r="B515" i="2"/>
  <c r="B514" i="2"/>
  <c r="B512" i="2"/>
  <c r="B511" i="2"/>
  <c r="B510" i="2"/>
  <c r="B477" i="2"/>
  <c r="B476" i="2"/>
  <c r="B150" i="2"/>
  <c r="B149" i="2"/>
  <c r="B142" i="2"/>
  <c r="B139" i="2"/>
  <c r="B138" i="2"/>
  <c r="B137" i="2"/>
  <c r="B98" i="2"/>
  <c r="B94" i="2"/>
  <c r="B93" i="2"/>
  <c r="B87" i="2"/>
  <c r="B84" i="2"/>
  <c r="B86" i="2" s="1"/>
  <c r="B82" i="2"/>
  <c r="B79" i="2"/>
  <c r="B81" i="2" s="1"/>
  <c r="B64" i="2"/>
  <c r="B63" i="2"/>
  <c r="B57" i="2"/>
  <c r="B56" i="2"/>
  <c r="B50" i="2"/>
  <c r="B42" i="2"/>
  <c r="B546" i="2" s="1"/>
  <c r="B23" i="2"/>
  <c r="B19" i="2"/>
  <c r="B7" i="2"/>
  <c r="B42" i="1"/>
  <c r="B40" i="1"/>
  <c r="B37" i="1"/>
  <c r="B33" i="1"/>
  <c r="B29" i="1"/>
  <c r="B24" i="1"/>
  <c r="B17" i="1" s="1"/>
  <c r="B16" i="1" s="1"/>
  <c r="B14" i="1"/>
  <c r="B10" i="1"/>
  <c r="B8" i="1"/>
  <c r="B547" i="2" l="1"/>
  <c r="B540" i="2"/>
  <c r="B7" i="1"/>
  <c r="B28" i="1"/>
  <c r="B21" i="2"/>
  <c r="B74" i="2"/>
  <c r="B541" i="2"/>
  <c r="B542" i="2"/>
  <c r="B538" i="2"/>
  <c r="B543" i="2"/>
  <c r="B148" i="2"/>
  <c r="B136" i="2"/>
  <c r="B537" i="2"/>
  <c r="B509" i="2"/>
  <c r="B45" i="1" l="1"/>
  <c r="B536" i="2" l="1"/>
</calcChain>
</file>

<file path=xl/sharedStrings.xml><?xml version="1.0" encoding="utf-8"?>
<sst xmlns="http://schemas.openxmlformats.org/spreadsheetml/2006/main" count="777" uniqueCount="271">
  <si>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</si>
  <si>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</si>
  <si>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</si>
  <si>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</si>
  <si>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</si>
  <si>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</si>
  <si>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</si>
  <si>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</si>
  <si>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</si>
  <si>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</si>
  <si>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</si>
  <si>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</si>
  <si>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</si>
  <si>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</si>
  <si>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</si>
  <si>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</si>
  <si>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</si>
  <si>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</si>
  <si>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</si>
  <si>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</si>
  <si>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</si>
  <si>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</si>
  <si>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</si>
  <si>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</si>
  <si>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</si>
  <si>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</si>
  <si>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</si>
  <si>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</si>
  <si>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</si>
  <si>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</si>
  <si>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</si>
  <si>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</si>
  <si>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</si>
  <si>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</si>
  <si>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</si>
  <si>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</si>
  <si>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</si>
  <si>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</si>
  <si>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</si>
  <si>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</si>
  <si>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</si>
  <si>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</si>
  <si>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</si>
  <si>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</si>
  <si>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</si>
  <si>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</si>
  <si>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</si>
  <si>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</si>
  <si>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</si>
  <si>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</si>
  <si>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</si>
  <si>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</si>
  <si>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</si>
  <si>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</si>
  <si>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</si>
  <si>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</si>
  <si>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</si>
  <si>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</si>
  <si>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</si>
  <si>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</si>
  <si>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</si>
  <si>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</si>
  <si>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</si>
  <si>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</si>
  <si>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</si>
  <si>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</si>
  <si>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</si>
  <si>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</si>
  <si>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</si>
  <si>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</si>
  <si>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</si>
  <si>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</si>
  <si>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</si>
  <si>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</si>
  <si>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</si>
  <si>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</si>
  <si>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</si>
  <si>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</si>
  <si>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</si>
  <si>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</si>
  <si>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</si>
  <si>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</si>
  <si>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</si>
  <si>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</si>
  <si>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</si>
  <si>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</si>
  <si>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</si>
  <si>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</si>
  <si>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</si>
  <si>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</si>
  <si>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</si>
  <si>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</si>
  <si>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</si>
  <si>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</si>
  <si>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</si>
  <si>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</si>
  <si>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</si>
  <si>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</si>
  <si>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</si>
  <si>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</si>
  <si>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</si>
  <si>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</si>
  <si>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</si>
  <si>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</si>
  <si>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</si>
  <si>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</si>
  <si>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</si>
  <si>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</si>
  <si>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</si>
  <si>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</si>
  <si>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</si>
  <si>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</si>
  <si>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</si>
  <si>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</si>
  <si>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</si>
  <si>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</si>
  <si>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</si>
  <si>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</si>
  <si>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</si>
  <si>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</si>
  <si>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</si>
  <si>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</si>
  <si>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Suaugusiųjų ir jaunimo mokymo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</si>
  <si>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</si>
  <si>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</si>
  <si>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</si>
  <si>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</si>
  <si>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</si>
  <si>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</si>
  <si>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</si>
  <si>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</si>
  <si>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</si>
  <si>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</si>
  <si>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</si>
  <si>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</si>
  <si>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</si>
  <si>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</si>
  <si>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</si>
  <si>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</si>
  <si>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</si>
  <si>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04 APLINKOS APSAUGOS RĖMIMO 
PROGRAMA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</si>
  <si>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</si>
  <si>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</si>
  <si>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</si>
  <si>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>16 VISUOMENĖS SVEIKATOS RĖMIMO 
PROGRAMA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</si>
  <si>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</si>
  <si>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</si>
  <si>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</si>
  <si>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</si>
  <si>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Savivaldybės institucijos ir įstaigos pavadinimas</t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</si>
  <si>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</si>
  <si>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</si>
  <si>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</si>
  <si>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</si>
  <si>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</si>
  <si>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</si>
  <si>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</si>
  <si>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</si>
  <si>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</si>
  <si>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</si>
  <si>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</si>
  <si>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</si>
  <si>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</si>
  <si>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</si>
  <si>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</si>
  <si>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</si>
  <si>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</si>
  <si>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</si>
  <si>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</si>
  <si>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</si>
  <si>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</si>
  <si>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</si>
  <si>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</si>
  <si>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</si>
  <si>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</si>
  <si>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</si>
  <si>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</si>
  <si>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</si>
  <si>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</si>
  <si>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</si>
  <si>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</si>
  <si>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</si>
  <si>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</si>
  <si>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</si>
  <si>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</si>
  <si>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</si>
  <si>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</si>
  <si>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</si>
  <si>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</si>
  <si>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</si>
  <si>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</si>
  <si>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</si>
  <si>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</si>
  <si>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</si>
  <si>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Socialinių pokyčių centras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</si>
  <si>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</si>
  <si>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</si>
  <si>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</si>
  <si>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</si>
  <si>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</si>
  <si>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</si>
  <si>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</si>
  <si>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</si>
  <si>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</si>
  <si>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</si>
  <si>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</si>
  <si>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</si>
  <si>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</si>
  <si>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</si>
  <si>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</si>
  <si>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</si>
  <si>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</si>
  <si>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</si>
  <si>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</si>
  <si>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</si>
  <si>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</si>
  <si>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</si>
  <si>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</si>
  <si>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</si>
  <si>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</si>
  <si>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</si>
  <si>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                                            Iš viso: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</si>
  <si>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</si>
  <si>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</si>
  <si>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</si>
  <si>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</si>
  <si>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05  programai</t>
    </r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</si>
  <si>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</si>
  <si>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</si>
  <si>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</si>
  <si>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</si>
  <si>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</si>
  <si>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</si>
  <si>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</si>
  <si>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</si>
  <si>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</si>
  <si>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</si>
  <si>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</si>
  <si>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</si>
  <si>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</si>
  <si>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</si>
  <si>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>Iš jų: Lėšos iš pajamų už prekes ir paslaugas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</si>
  <si>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</si>
  <si>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</si>
  <si>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</si>
  <si>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</si>
  <si>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</si>
  <si>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</si>
  <si>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</si>
  <si>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>Iš jų –  Savivaldybės biudžeto lėšos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</si>
  <si>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</si>
  <si>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</si>
  <si>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</si>
  <si>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</si>
  <si>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</si>
  <si>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</si>
  <si>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</si>
  <si>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</si>
  <si>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</si>
  <si>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</si>
  <si>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05 EKONOMINĖS PLĖTROS IR VERSLO SKATINIMO PROGRAMA</t>
  </si>
  <si>
    <t xml:space="preserve">        PANEVĖŽIO MIESTO SAVIVALDYBĖS 2025 METŲ BIUDŽETO PAJAMOS           </t>
  </si>
  <si>
    <t>ASIGNAVIMAI IŠ SAVIVALDYBĖS 2024 METŲ NEPANAUDOTŲ BIUDŽETO LĖŠŲ PAGAL PROGRAMAS IR ASIGNAVIMŲ VALDYTOJUS</t>
  </si>
  <si>
    <t xml:space="preserve">          Valstybės lėšos valstybinėms (valstybės perduotoms savivaldybėms) funkcijoms atlikti                            </t>
  </si>
  <si>
    <t>IŠ SAVIVALDYBĖS BIUDŽETO IŠLAIKOMŲ ĮSTAIGŲ PAJAMŲ UŽ TEIKIAMAS PASLAUGAS ĮMOKOS Į SAVIVALDYBĖS BIUDŽETĄ 2025 METAMS</t>
  </si>
  <si>
    <t>Iš jų: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</si>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</sst>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/>
    <xf numFmtId="164" fontId="1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5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2" fontId="7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2" fontId="15" fillId="2" borderId="0" xfId="0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175260</xdr:rowOff>
    </xdr:from>
    <xdr:to>
      <xdr:col>2</xdr:col>
      <xdr:colOff>0</xdr:colOff>
      <xdr:row>0</xdr:row>
      <xdr:rowOff>906780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2781300" y="175260"/>
          <a:ext cx="2447925" cy="7315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2809875</xdr:colOff>
      <xdr:row>0</xdr:row>
      <xdr:rowOff>323850</xdr:rowOff>
    </xdr:from>
    <xdr:to>
      <xdr:col>1</xdr:col>
      <xdr:colOff>1177290</xdr:colOff>
      <xdr:row>0</xdr:row>
      <xdr:rowOff>1055370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7503B5-AE81-48B0-9F37-6342A940EFA3}"/>
            </a:ext>
          </a:extLst>
        </xdr:cNvPr>
        <xdr:cNvSpPr txBox="1">
          <a:spLocks noChangeArrowheads="1"/>
        </xdr:cNvSpPr>
      </xdr:nvSpPr>
      <xdr:spPr bwMode="auto">
        <a:xfrm>
          <a:off x="2809875" y="323850"/>
          <a:ext cx="2434590" cy="7315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4</xdr:col>
      <xdr:colOff>872490</xdr:colOff>
      <xdr:row>0</xdr:row>
      <xdr:rowOff>731520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B211B83-1676-4BF7-AB13-446C5F825B4D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2425065" cy="7315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2447925</xdr:colOff>
      <xdr:row>0</xdr:row>
      <xdr:rowOff>95251</xdr:rowOff>
    </xdr:from>
    <xdr:to>
      <xdr:col>1</xdr:col>
      <xdr:colOff>1184910</xdr:colOff>
      <xdr:row>4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80C2F59-72FA-4F2B-A37E-DE9D5B857105}"/>
            </a:ext>
          </a:extLst>
        </xdr:cNvPr>
        <xdr:cNvSpPr txBox="1">
          <a:spLocks noChangeArrowheads="1"/>
        </xdr:cNvSpPr>
      </xdr:nvSpPr>
      <xdr:spPr bwMode="auto">
        <a:xfrm>
          <a:off x="2447925" y="95251"/>
          <a:ext cx="2714625" cy="727709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vasario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25" workbookViewId="0">
      <selection activeCell="G8" sqref="G8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1"/>
      <c r="B1" s="2"/>
    </row>
    <row r="2" spans="1:2" ht="19.149999999999999" customHeight="1" x14ac:dyDescent="0.3">
      <c r="A2" s="1"/>
      <c r="B2" s="2"/>
    </row>
    <row r="3" spans="1:2" ht="15" x14ac:dyDescent="0.3">
      <c r="A3" s="90" t="s">
        <v>261</v>
      </c>
      <c r="B3" s="90"/>
    </row>
    <row r="4" spans="1:2" ht="14" x14ac:dyDescent="0.3">
      <c r="A4" s="91"/>
      <c r="B4" s="91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228</v>
      </c>
    </row>
    <row r="7" spans="1:2" ht="18.75" customHeight="1" x14ac:dyDescent="0.3">
      <c r="A7" s="5" t="s">
        <v>1</v>
      </c>
      <c r="B7" s="6">
        <f>SUM(B8+B10+B14)</f>
        <v>98387</v>
      </c>
    </row>
    <row r="8" spans="1:2" ht="15.75" customHeight="1" x14ac:dyDescent="0.3">
      <c r="A8" s="5" t="s">
        <v>2</v>
      </c>
      <c r="B8" s="6">
        <f>SUM(B9:B9)</f>
        <v>93937</v>
      </c>
    </row>
    <row r="9" spans="1:2" ht="17.25" customHeight="1" x14ac:dyDescent="0.3">
      <c r="A9" s="7" t="s">
        <v>3</v>
      </c>
      <c r="B9" s="8">
        <v>93937</v>
      </c>
    </row>
    <row r="10" spans="1:2" ht="15.75" customHeight="1" x14ac:dyDescent="0.3">
      <c r="A10" s="5" t="s">
        <v>4</v>
      </c>
      <c r="B10" s="6">
        <f>SUM(B11:B13)</f>
        <v>4100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3370</v>
      </c>
    </row>
    <row r="14" spans="1:2" ht="14" x14ac:dyDescent="0.3">
      <c r="A14" s="5" t="s">
        <v>8</v>
      </c>
      <c r="B14" s="6">
        <f>SUM(B15:B15)</f>
        <v>350</v>
      </c>
    </row>
    <row r="15" spans="1:2" ht="14" x14ac:dyDescent="0.3">
      <c r="A15" s="7" t="s">
        <v>139</v>
      </c>
      <c r="B15" s="8">
        <v>350</v>
      </c>
    </row>
    <row r="16" spans="1:2" ht="16.5" customHeight="1" x14ac:dyDescent="0.3">
      <c r="A16" s="5" t="s">
        <v>9</v>
      </c>
      <c r="B16" s="6">
        <f>B17</f>
        <v>91561.699999999983</v>
      </c>
    </row>
    <row r="17" spans="1:2" ht="14" x14ac:dyDescent="0.3">
      <c r="A17" s="5" t="s">
        <v>10</v>
      </c>
      <c r="B17" s="6">
        <f>SUM(B18+B24+B22)</f>
        <v>91561.699999999983</v>
      </c>
    </row>
    <row r="18" spans="1:2" ht="14" x14ac:dyDescent="0.3">
      <c r="A18" s="5" t="s">
        <v>11</v>
      </c>
      <c r="B18" s="6">
        <f>B19+B20+B21</f>
        <v>63789.499999999985</v>
      </c>
    </row>
    <row r="19" spans="1:2" ht="21" customHeight="1" x14ac:dyDescent="0.3">
      <c r="A19" s="7" t="s">
        <v>12</v>
      </c>
      <c r="B19" s="8">
        <v>10317.299999999999</v>
      </c>
    </row>
    <row r="20" spans="1:2" ht="16.5" customHeight="1" x14ac:dyDescent="0.3">
      <c r="A20" s="7" t="s">
        <v>13</v>
      </c>
      <c r="B20" s="8">
        <v>50859.19999999999</v>
      </c>
    </row>
    <row r="21" spans="1:2" ht="42" x14ac:dyDescent="0.3">
      <c r="A21" s="7" t="s">
        <v>14</v>
      </c>
      <c r="B21" s="8">
        <v>2613</v>
      </c>
    </row>
    <row r="22" spans="1:2" ht="35.5" customHeight="1" x14ac:dyDescent="0.3">
      <c r="A22" s="5" t="s">
        <v>15</v>
      </c>
      <c r="B22" s="6">
        <f>SUM(B23:B23)</f>
        <v>15045.900000000001</v>
      </c>
    </row>
    <row r="23" spans="1:2" ht="35.5" customHeight="1" x14ac:dyDescent="0.3">
      <c r="A23" s="7" t="s">
        <v>146</v>
      </c>
      <c r="B23" s="8">
        <v>15045.900000000001</v>
      </c>
    </row>
    <row r="24" spans="1:2" ht="16.5" customHeight="1" x14ac:dyDescent="0.3">
      <c r="A24" s="5" t="s">
        <v>16</v>
      </c>
      <c r="B24" s="6">
        <f>B25+B26+B27</f>
        <v>12726.3</v>
      </c>
    </row>
    <row r="25" spans="1:2" ht="21" customHeight="1" x14ac:dyDescent="0.3">
      <c r="A25" s="7" t="s">
        <v>17</v>
      </c>
      <c r="B25" s="8">
        <v>5459</v>
      </c>
    </row>
    <row r="26" spans="1:2" ht="34.5" customHeight="1" x14ac:dyDescent="0.3">
      <c r="A26" s="7" t="s">
        <v>18</v>
      </c>
      <c r="B26" s="8">
        <v>4003</v>
      </c>
    </row>
    <row r="27" spans="1:2" ht="18" customHeight="1" x14ac:dyDescent="0.3">
      <c r="A27" s="7" t="s">
        <v>16</v>
      </c>
      <c r="B27" s="8">
        <v>3264.3</v>
      </c>
    </row>
    <row r="28" spans="1:2" ht="14" x14ac:dyDescent="0.3">
      <c r="A28" s="5" t="s">
        <v>19</v>
      </c>
      <c r="B28" s="6">
        <f>SUM(B29+B33+B37+B40+B42)</f>
        <v>8152.2999999999993</v>
      </c>
    </row>
    <row r="29" spans="1:2" ht="18" customHeight="1" x14ac:dyDescent="0.3">
      <c r="A29" s="5" t="s">
        <v>20</v>
      </c>
      <c r="B29" s="6">
        <f>SUM(B30:B32)</f>
        <v>1285</v>
      </c>
    </row>
    <row r="30" spans="1:2" ht="14" x14ac:dyDescent="0.3">
      <c r="A30" s="7" t="s">
        <v>21</v>
      </c>
      <c r="B30" s="8">
        <v>345</v>
      </c>
    </row>
    <row r="31" spans="1:2" ht="14" x14ac:dyDescent="0.3">
      <c r="A31" s="7" t="s">
        <v>22</v>
      </c>
      <c r="B31" s="8">
        <v>900</v>
      </c>
    </row>
    <row r="32" spans="1:2" ht="14" x14ac:dyDescent="0.3">
      <c r="A32" s="7" t="s">
        <v>23</v>
      </c>
      <c r="B32" s="8">
        <v>40</v>
      </c>
    </row>
    <row r="33" spans="1:2" ht="14" x14ac:dyDescent="0.3">
      <c r="A33" s="5" t="s">
        <v>24</v>
      </c>
      <c r="B33" s="6">
        <f>B34+B35+B36</f>
        <v>5227.2999999999993</v>
      </c>
    </row>
    <row r="34" spans="1:2" ht="17.25" customHeight="1" x14ac:dyDescent="0.3">
      <c r="A34" s="7" t="s">
        <v>25</v>
      </c>
      <c r="B34" s="9">
        <v>1128.5999999999999</v>
      </c>
    </row>
    <row r="35" spans="1:2" ht="14.5" customHeight="1" x14ac:dyDescent="0.3">
      <c r="A35" s="7" t="s">
        <v>26</v>
      </c>
      <c r="B35" s="9">
        <v>1083</v>
      </c>
    </row>
    <row r="36" spans="1:2" ht="16.149999999999999" customHeight="1" x14ac:dyDescent="0.3">
      <c r="A36" s="7" t="s">
        <v>27</v>
      </c>
      <c r="B36" s="9">
        <v>3015.7</v>
      </c>
    </row>
    <row r="37" spans="1:2" ht="17.25" customHeight="1" x14ac:dyDescent="0.3">
      <c r="A37" s="5" t="s">
        <v>28</v>
      </c>
      <c r="B37" s="10">
        <f>SUM(B38:B39)</f>
        <v>1270</v>
      </c>
    </row>
    <row r="38" spans="1:2" ht="14" x14ac:dyDescent="0.3">
      <c r="A38" s="7" t="s">
        <v>29</v>
      </c>
      <c r="B38" s="9">
        <v>50</v>
      </c>
    </row>
    <row r="39" spans="1:2" ht="14" x14ac:dyDescent="0.3">
      <c r="A39" s="7" t="s">
        <v>30</v>
      </c>
      <c r="B39" s="9">
        <v>1220</v>
      </c>
    </row>
    <row r="40" spans="1:2" ht="14" x14ac:dyDescent="0.3">
      <c r="A40" s="5" t="s">
        <v>31</v>
      </c>
      <c r="B40" s="6">
        <f>B41</f>
        <v>170</v>
      </c>
    </row>
    <row r="41" spans="1:2" ht="14" x14ac:dyDescent="0.3">
      <c r="A41" s="7" t="s">
        <v>31</v>
      </c>
      <c r="B41" s="8">
        <v>170</v>
      </c>
    </row>
    <row r="42" spans="1:2" ht="17.5" customHeight="1" x14ac:dyDescent="0.3">
      <c r="A42" s="5" t="s">
        <v>32</v>
      </c>
      <c r="B42" s="6">
        <f>SUM(B43)</f>
        <v>200</v>
      </c>
    </row>
    <row r="43" spans="1:2" ht="14" x14ac:dyDescent="0.3">
      <c r="A43" s="7" t="s">
        <v>32</v>
      </c>
      <c r="B43" s="8">
        <v>200</v>
      </c>
    </row>
    <row r="44" spans="1:2" ht="14" x14ac:dyDescent="0.3">
      <c r="A44" s="5" t="s">
        <v>33</v>
      </c>
      <c r="B44" s="6">
        <v>200</v>
      </c>
    </row>
    <row r="45" spans="1:2" ht="18" customHeight="1" x14ac:dyDescent="0.3">
      <c r="A45" s="5" t="s">
        <v>34</v>
      </c>
      <c r="B45" s="6">
        <f>B7+B16+B28+B44</f>
        <v>198300.99999999997</v>
      </c>
    </row>
    <row r="53" spans="2:2" x14ac:dyDescent="0.3">
      <c r="B53" s="22"/>
    </row>
  </sheetData>
  <mergeCells count="2">
    <mergeCell ref="A3:B3"/>
    <mergeCell ref="A4:B4"/>
  </mergeCells>
  <phoneticPr fontId="14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2"/>
  <sheetViews>
    <sheetView topLeftCell="A541" workbookViewId="0">
      <selection activeCell="A452" sqref="A452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02.65" customHeight="1" x14ac:dyDescent="0.3"/>
    <row r="2" spans="1:2" ht="19.149999999999999" customHeight="1" x14ac:dyDescent="0.3"/>
    <row r="3" spans="1:2" ht="30.75" customHeight="1" x14ac:dyDescent="0.3">
      <c r="A3" s="92" t="s">
        <v>229</v>
      </c>
      <c r="B3" s="92"/>
    </row>
    <row r="5" spans="1:2" s="33" customFormat="1" ht="24" customHeight="1" x14ac:dyDescent="0.35">
      <c r="A5" s="4" t="s">
        <v>35</v>
      </c>
      <c r="B5" s="4" t="s">
        <v>228</v>
      </c>
    </row>
    <row r="6" spans="1:2" s="33" customFormat="1" ht="23.25" customHeight="1" x14ac:dyDescent="0.35">
      <c r="A6" s="97" t="s">
        <v>36</v>
      </c>
      <c r="B6" s="98"/>
    </row>
    <row r="7" spans="1:2" s="33" customFormat="1" ht="18.75" customHeight="1" x14ac:dyDescent="0.35">
      <c r="A7" s="16" t="s">
        <v>37</v>
      </c>
      <c r="B7" s="25">
        <f>B8</f>
        <v>392.5</v>
      </c>
    </row>
    <row r="8" spans="1:2" s="33" customFormat="1" ht="18.75" customHeight="1" x14ac:dyDescent="0.35">
      <c r="A8" s="12" t="s">
        <v>38</v>
      </c>
      <c r="B8" s="26">
        <v>392.5</v>
      </c>
    </row>
    <row r="9" spans="1:2" s="33" customFormat="1" ht="18.75" customHeight="1" x14ac:dyDescent="0.35">
      <c r="A9" s="11" t="s">
        <v>39</v>
      </c>
      <c r="B9" s="27">
        <f>SUM(B10:B15)</f>
        <v>10777.800000000001</v>
      </c>
    </row>
    <row r="10" spans="1:2" s="33" customFormat="1" ht="25.5" customHeight="1" x14ac:dyDescent="0.35">
      <c r="A10" s="12" t="s">
        <v>266</v>
      </c>
      <c r="B10" s="28">
        <v>939.1</v>
      </c>
    </row>
    <row r="11" spans="1:2" s="33" customFormat="1" ht="18.75" customHeight="1" x14ac:dyDescent="0.35">
      <c r="A11" s="12" t="s">
        <v>267</v>
      </c>
      <c r="B11" s="28">
        <v>20</v>
      </c>
    </row>
    <row r="12" spans="1:2" s="33" customFormat="1" ht="18.75" customHeight="1" x14ac:dyDescent="0.35">
      <c r="A12" s="12" t="s">
        <v>268</v>
      </c>
      <c r="B12" s="28">
        <v>267</v>
      </c>
    </row>
    <row r="13" spans="1:2" s="33" customFormat="1" ht="18.75" customHeight="1" x14ac:dyDescent="0.35">
      <c r="A13" s="12" t="s">
        <v>239</v>
      </c>
      <c r="B13" s="28">
        <v>8805.5</v>
      </c>
    </row>
    <row r="14" spans="1:2" s="33" customFormat="1" ht="27" customHeight="1" x14ac:dyDescent="0.35">
      <c r="A14" s="12" t="s">
        <v>263</v>
      </c>
      <c r="B14" s="28">
        <v>672.5</v>
      </c>
    </row>
    <row r="15" spans="1:2" s="33" customFormat="1" ht="27" customHeight="1" x14ac:dyDescent="0.35">
      <c r="A15" s="12" t="s">
        <v>230</v>
      </c>
      <c r="B15" s="28">
        <v>73.7</v>
      </c>
    </row>
    <row r="16" spans="1:2" s="33" customFormat="1" ht="31.5" customHeight="1" x14ac:dyDescent="0.35">
      <c r="A16" s="11" t="s">
        <v>40</v>
      </c>
      <c r="B16" s="27">
        <f>SUM(B17:B18)</f>
        <v>1187.5</v>
      </c>
    </row>
    <row r="17" spans="1:2" s="33" customFormat="1" ht="17.5" customHeight="1" x14ac:dyDescent="0.35">
      <c r="A17" s="12" t="s">
        <v>222</v>
      </c>
      <c r="B17" s="29">
        <v>887.5</v>
      </c>
    </row>
    <row r="18" spans="1:2" s="33" customFormat="1" ht="19.899999999999999" customHeight="1" x14ac:dyDescent="0.35">
      <c r="A18" s="12" t="s">
        <v>231</v>
      </c>
      <c r="B18" s="29">
        <v>300</v>
      </c>
    </row>
    <row r="19" spans="1:2" s="33" customFormat="1" ht="18.75" customHeight="1" x14ac:dyDescent="0.35">
      <c r="A19" s="11" t="s">
        <v>41</v>
      </c>
      <c r="B19" s="27">
        <f>SUM(B20)</f>
        <v>1634.3</v>
      </c>
    </row>
    <row r="20" spans="1:2" s="33" customFormat="1" ht="18.75" customHeight="1" x14ac:dyDescent="0.35">
      <c r="A20" s="14" t="s">
        <v>38</v>
      </c>
      <c r="B20" s="28">
        <v>1634.3</v>
      </c>
    </row>
    <row r="21" spans="1:2" s="33" customFormat="1" ht="18.75" customHeight="1" x14ac:dyDescent="0.35">
      <c r="A21" s="11" t="s">
        <v>42</v>
      </c>
      <c r="B21" s="27">
        <f>B7+B9+B16+B19</f>
        <v>13992.1</v>
      </c>
    </row>
    <row r="22" spans="1:2" s="33" customFormat="1" ht="18.75" customHeight="1" x14ac:dyDescent="0.35">
      <c r="A22" s="12" t="s">
        <v>43</v>
      </c>
      <c r="B22" s="28">
        <f>B8+B10+B11+B12+B13+B17+B18+B20</f>
        <v>13245.9</v>
      </c>
    </row>
    <row r="23" spans="1:2" s="33" customFormat="1" ht="27" customHeight="1" x14ac:dyDescent="0.35">
      <c r="A23" s="12" t="s">
        <v>232</v>
      </c>
      <c r="B23" s="28">
        <f>B14</f>
        <v>672.5</v>
      </c>
    </row>
    <row r="24" spans="1:2" s="33" customFormat="1" ht="27" customHeight="1" x14ac:dyDescent="0.35">
      <c r="A24" s="13" t="s">
        <v>233</v>
      </c>
      <c r="B24" s="8">
        <f>B15</f>
        <v>73.7</v>
      </c>
    </row>
    <row r="25" spans="1:2" s="33" customFormat="1" ht="23.25" customHeight="1" x14ac:dyDescent="0.35">
      <c r="A25" s="95" t="s">
        <v>44</v>
      </c>
      <c r="B25" s="96"/>
    </row>
    <row r="26" spans="1:2" s="33" customFormat="1" ht="18.75" customHeight="1" x14ac:dyDescent="0.35">
      <c r="A26" s="15" t="s">
        <v>39</v>
      </c>
      <c r="B26" s="27">
        <f>SUM(B27:B31)</f>
        <v>35605.199999999997</v>
      </c>
    </row>
    <row r="27" spans="1:2" s="33" customFormat="1" ht="18.75" customHeight="1" x14ac:dyDescent="0.35">
      <c r="A27" s="12" t="s">
        <v>43</v>
      </c>
      <c r="B27" s="29">
        <v>127</v>
      </c>
    </row>
    <row r="28" spans="1:2" s="33" customFormat="1" ht="18.75" customHeight="1" x14ac:dyDescent="0.35">
      <c r="A28" s="12" t="s">
        <v>234</v>
      </c>
      <c r="B28" s="29">
        <v>5459</v>
      </c>
    </row>
    <row r="29" spans="1:2" s="33" customFormat="1" ht="18.75" customHeight="1" x14ac:dyDescent="0.35">
      <c r="A29" s="12" t="s">
        <v>235</v>
      </c>
      <c r="B29" s="29">
        <v>6000</v>
      </c>
    </row>
    <row r="30" spans="1:2" s="33" customFormat="1" ht="18.75" customHeight="1" x14ac:dyDescent="0.35">
      <c r="A30" s="12" t="s">
        <v>236</v>
      </c>
      <c r="B30" s="29">
        <v>13798.2</v>
      </c>
    </row>
    <row r="31" spans="1:2" s="33" customFormat="1" ht="18.75" customHeight="1" x14ac:dyDescent="0.35">
      <c r="A31" s="14" t="s">
        <v>237</v>
      </c>
      <c r="B31" s="29">
        <v>10221</v>
      </c>
    </row>
    <row r="32" spans="1:2" s="33" customFormat="1" ht="18.75" customHeight="1" x14ac:dyDescent="0.35">
      <c r="A32" s="85" t="s">
        <v>45</v>
      </c>
      <c r="B32" s="30">
        <f>SUM(B33:B33)</f>
        <v>485</v>
      </c>
    </row>
    <row r="33" spans="1:2" s="33" customFormat="1" ht="18.75" customHeight="1" x14ac:dyDescent="0.35">
      <c r="A33" s="12" t="s">
        <v>269</v>
      </c>
      <c r="B33" s="29">
        <v>485</v>
      </c>
    </row>
    <row r="34" spans="1:2" s="33" customFormat="1" ht="18.75" customHeight="1" x14ac:dyDescent="0.35">
      <c r="A34" s="15" t="s">
        <v>194</v>
      </c>
      <c r="B34" s="30">
        <f>SUM(B35:B36)</f>
        <v>678.5</v>
      </c>
    </row>
    <row r="35" spans="1:2" s="33" customFormat="1" ht="18.75" customHeight="1" x14ac:dyDescent="0.35">
      <c r="A35" s="12" t="s">
        <v>238</v>
      </c>
      <c r="B35" s="28">
        <v>331.3</v>
      </c>
    </row>
    <row r="36" spans="1:2" s="33" customFormat="1" ht="18.75" customHeight="1" x14ac:dyDescent="0.35">
      <c r="A36" s="12" t="s">
        <v>237</v>
      </c>
      <c r="B36" s="88">
        <v>347.2</v>
      </c>
    </row>
    <row r="37" spans="1:2" s="33" customFormat="1" ht="18.75" customHeight="1" x14ac:dyDescent="0.35">
      <c r="A37" s="11" t="s">
        <v>136</v>
      </c>
      <c r="B37" s="89">
        <f>B38</f>
        <v>100.6</v>
      </c>
    </row>
    <row r="38" spans="1:2" s="33" customFormat="1" ht="18.75" customHeight="1" x14ac:dyDescent="0.35">
      <c r="A38" s="14" t="s">
        <v>240</v>
      </c>
      <c r="B38" s="26">
        <v>100.6</v>
      </c>
    </row>
    <row r="39" spans="1:2" s="33" customFormat="1" ht="18.75" customHeight="1" x14ac:dyDescent="0.35">
      <c r="A39" s="11" t="s">
        <v>46</v>
      </c>
      <c r="B39" s="25">
        <f>B26+B32+B34+B37</f>
        <v>36869.299999999996</v>
      </c>
    </row>
    <row r="40" spans="1:2" s="33" customFormat="1" ht="18.75" customHeight="1" x14ac:dyDescent="0.35">
      <c r="A40" s="12" t="s">
        <v>43</v>
      </c>
      <c r="B40" s="28">
        <f>B27</f>
        <v>127</v>
      </c>
    </row>
    <row r="41" spans="1:2" s="33" customFormat="1" ht="18.75" customHeight="1" x14ac:dyDescent="0.35">
      <c r="A41" s="12" t="s">
        <v>234</v>
      </c>
      <c r="B41" s="28">
        <f>B28</f>
        <v>5459</v>
      </c>
    </row>
    <row r="42" spans="1:2" s="33" customFormat="1" ht="18.75" customHeight="1" x14ac:dyDescent="0.35">
      <c r="A42" s="12" t="s">
        <v>235</v>
      </c>
      <c r="B42" s="28">
        <f>B29</f>
        <v>6000</v>
      </c>
    </row>
    <row r="43" spans="1:2" s="33" customFormat="1" ht="18.75" customHeight="1" x14ac:dyDescent="0.35">
      <c r="A43" s="12" t="s">
        <v>236</v>
      </c>
      <c r="B43" s="28">
        <f>B30+B35+B38</f>
        <v>14230.1</v>
      </c>
    </row>
    <row r="44" spans="1:2" s="33" customFormat="1" ht="18.75" customHeight="1" x14ac:dyDescent="0.35">
      <c r="A44" s="14" t="s">
        <v>237</v>
      </c>
      <c r="B44" s="28">
        <f>B31+B33+B36</f>
        <v>11053.2</v>
      </c>
    </row>
    <row r="45" spans="1:2" s="33" customFormat="1" ht="24" customHeight="1" x14ac:dyDescent="0.35">
      <c r="A45" s="95" t="s">
        <v>47</v>
      </c>
      <c r="B45" s="96"/>
    </row>
    <row r="46" spans="1:2" s="33" customFormat="1" ht="18.75" customHeight="1" x14ac:dyDescent="0.35">
      <c r="A46" s="15" t="s">
        <v>39</v>
      </c>
      <c r="B46" s="27">
        <f>SUM(B47:B48)</f>
        <v>803.6</v>
      </c>
    </row>
    <row r="47" spans="1:2" s="33" customFormat="1" ht="18.75" customHeight="1" x14ac:dyDescent="0.35">
      <c r="A47" s="12" t="s">
        <v>43</v>
      </c>
      <c r="B47" s="28">
        <v>435.6</v>
      </c>
    </row>
    <row r="48" spans="1:2" s="33" customFormat="1" ht="18.75" customHeight="1" x14ac:dyDescent="0.35">
      <c r="A48" s="12" t="s">
        <v>237</v>
      </c>
      <c r="B48" s="28">
        <v>368</v>
      </c>
    </row>
    <row r="49" spans="1:2" s="33" customFormat="1" ht="18.75" customHeight="1" x14ac:dyDescent="0.35">
      <c r="A49" s="11" t="s">
        <v>49</v>
      </c>
      <c r="B49" s="27">
        <f>B46</f>
        <v>803.6</v>
      </c>
    </row>
    <row r="50" spans="1:2" s="33" customFormat="1" ht="18.75" customHeight="1" x14ac:dyDescent="0.35">
      <c r="A50" s="12" t="s">
        <v>43</v>
      </c>
      <c r="B50" s="29">
        <f>B47</f>
        <v>435.6</v>
      </c>
    </row>
    <row r="51" spans="1:2" s="33" customFormat="1" ht="18.75" customHeight="1" x14ac:dyDescent="0.35">
      <c r="A51" s="12" t="s">
        <v>237</v>
      </c>
      <c r="B51" s="29">
        <f>B48</f>
        <v>368</v>
      </c>
    </row>
    <row r="52" spans="1:2" s="33" customFormat="1" ht="33" customHeight="1" x14ac:dyDescent="0.35">
      <c r="A52" s="95" t="s">
        <v>140</v>
      </c>
      <c r="B52" s="96"/>
    </row>
    <row r="53" spans="1:2" s="33" customFormat="1" ht="18.75" customHeight="1" x14ac:dyDescent="0.35">
      <c r="A53" s="17" t="s">
        <v>39</v>
      </c>
      <c r="B53" s="6">
        <f>SUM(B54:B55)</f>
        <v>452.3</v>
      </c>
    </row>
    <row r="54" spans="1:2" s="33" customFormat="1" ht="18.75" customHeight="1" x14ac:dyDescent="0.35">
      <c r="A54" s="13" t="s">
        <v>223</v>
      </c>
      <c r="B54" s="8">
        <v>312</v>
      </c>
    </row>
    <row r="55" spans="1:2" s="33" customFormat="1" ht="28.9" customHeight="1" x14ac:dyDescent="0.35">
      <c r="A55" s="13" t="s">
        <v>225</v>
      </c>
      <c r="B55" s="8">
        <v>140.30000000000001</v>
      </c>
    </row>
    <row r="56" spans="1:2" s="33" customFormat="1" ht="18.75" customHeight="1" x14ac:dyDescent="0.35">
      <c r="A56" s="18" t="s">
        <v>50</v>
      </c>
      <c r="B56" s="6">
        <f>B53</f>
        <v>452.3</v>
      </c>
    </row>
    <row r="57" spans="1:2" s="33" customFormat="1" ht="18.75" customHeight="1" x14ac:dyDescent="0.35">
      <c r="A57" s="13" t="s">
        <v>224</v>
      </c>
      <c r="B57" s="8">
        <f>B54</f>
        <v>312</v>
      </c>
    </row>
    <row r="58" spans="1:2" s="33" customFormat="1" ht="28.9" customHeight="1" x14ac:dyDescent="0.35">
      <c r="A58" s="13" t="s">
        <v>225</v>
      </c>
      <c r="B58" s="8">
        <f>B55</f>
        <v>140.30000000000001</v>
      </c>
    </row>
    <row r="59" spans="1:2" s="33" customFormat="1" ht="35.25" customHeight="1" x14ac:dyDescent="0.35">
      <c r="A59" s="95" t="s">
        <v>52</v>
      </c>
      <c r="B59" s="96"/>
    </row>
    <row r="60" spans="1:2" s="33" customFormat="1" ht="18.75" customHeight="1" x14ac:dyDescent="0.35">
      <c r="A60" s="85" t="s">
        <v>53</v>
      </c>
      <c r="B60" s="25">
        <f>SUM(B61:B62)</f>
        <v>3577</v>
      </c>
    </row>
    <row r="61" spans="1:2" s="33" customFormat="1" ht="18.75" customHeight="1" x14ac:dyDescent="0.35">
      <c r="A61" s="12" t="s">
        <v>43</v>
      </c>
      <c r="B61" s="28">
        <v>1277</v>
      </c>
    </row>
    <row r="62" spans="1:2" s="33" customFormat="1" ht="18.75" customHeight="1" x14ac:dyDescent="0.35">
      <c r="A62" s="12" t="s">
        <v>237</v>
      </c>
      <c r="B62" s="28">
        <v>2300</v>
      </c>
    </row>
    <row r="63" spans="1:2" s="33" customFormat="1" ht="18.75" customHeight="1" x14ac:dyDescent="0.35">
      <c r="A63" s="11" t="s">
        <v>54</v>
      </c>
      <c r="B63" s="27">
        <f>SUM(B60)</f>
        <v>3577</v>
      </c>
    </row>
    <row r="64" spans="1:2" s="33" customFormat="1" ht="18.75" customHeight="1" x14ac:dyDescent="0.35">
      <c r="A64" s="12" t="s">
        <v>43</v>
      </c>
      <c r="B64" s="28">
        <f>B61</f>
        <v>1277</v>
      </c>
    </row>
    <row r="65" spans="1:2" s="33" customFormat="1" ht="18.75" customHeight="1" x14ac:dyDescent="0.35">
      <c r="A65" s="12" t="s">
        <v>237</v>
      </c>
      <c r="B65" s="29">
        <f>B62</f>
        <v>2300</v>
      </c>
    </row>
    <row r="66" spans="1:2" s="33" customFormat="1" ht="30" customHeight="1" x14ac:dyDescent="0.35">
      <c r="A66" s="95" t="s">
        <v>55</v>
      </c>
      <c r="B66" s="96"/>
    </row>
    <row r="67" spans="1:2" s="33" customFormat="1" ht="18.75" customHeight="1" x14ac:dyDescent="0.35">
      <c r="A67" s="15" t="s">
        <v>39</v>
      </c>
      <c r="B67" s="27">
        <f>SUM(B68:B69)</f>
        <v>1221.2</v>
      </c>
    </row>
    <row r="68" spans="1:2" s="33" customFormat="1" ht="18.75" customHeight="1" x14ac:dyDescent="0.35">
      <c r="A68" s="36" t="s">
        <v>241</v>
      </c>
      <c r="B68" s="28">
        <v>408</v>
      </c>
    </row>
    <row r="69" spans="1:2" s="33" customFormat="1" ht="18.75" customHeight="1" x14ac:dyDescent="0.35">
      <c r="A69" s="14" t="s">
        <v>237</v>
      </c>
      <c r="B69" s="26">
        <v>813.2</v>
      </c>
    </row>
    <row r="70" spans="1:2" s="33" customFormat="1" ht="18.75" customHeight="1" x14ac:dyDescent="0.35">
      <c r="A70" s="55" t="s">
        <v>141</v>
      </c>
      <c r="B70" s="25">
        <f>SUM(B71:B73)</f>
        <v>3118.7999999999997</v>
      </c>
    </row>
    <row r="71" spans="1:2" s="33" customFormat="1" ht="18.75" customHeight="1" x14ac:dyDescent="0.35">
      <c r="A71" s="12" t="s">
        <v>43</v>
      </c>
      <c r="B71" s="28">
        <v>2820.1</v>
      </c>
    </row>
    <row r="72" spans="1:2" s="33" customFormat="1" ht="18.75" customHeight="1" x14ac:dyDescent="0.35">
      <c r="A72" s="36" t="s">
        <v>242</v>
      </c>
      <c r="B72" s="28">
        <v>270</v>
      </c>
    </row>
    <row r="73" spans="1:2" s="33" customFormat="1" ht="18.75" customHeight="1" x14ac:dyDescent="0.35">
      <c r="A73" s="12" t="s">
        <v>237</v>
      </c>
      <c r="B73" s="26">
        <v>28.7</v>
      </c>
    </row>
    <row r="74" spans="1:2" s="33" customFormat="1" ht="18.75" customHeight="1" x14ac:dyDescent="0.35">
      <c r="A74" s="11" t="s">
        <v>56</v>
      </c>
      <c r="B74" s="25">
        <f>B67+B70</f>
        <v>4340</v>
      </c>
    </row>
    <row r="75" spans="1:2" s="33" customFormat="1" ht="18.75" customHeight="1" x14ac:dyDescent="0.35">
      <c r="A75" s="12" t="s">
        <v>43</v>
      </c>
      <c r="B75" s="26">
        <f>+B71</f>
        <v>2820.1</v>
      </c>
    </row>
    <row r="76" spans="1:2" s="33" customFormat="1" ht="18.75" customHeight="1" x14ac:dyDescent="0.35">
      <c r="A76" s="36" t="s">
        <v>242</v>
      </c>
      <c r="B76" s="28">
        <f>B68+B72</f>
        <v>678</v>
      </c>
    </row>
    <row r="77" spans="1:2" s="33" customFormat="1" ht="18.75" customHeight="1" x14ac:dyDescent="0.35">
      <c r="A77" s="14" t="s">
        <v>243</v>
      </c>
      <c r="B77" s="28">
        <f>B69+B73</f>
        <v>841.90000000000009</v>
      </c>
    </row>
    <row r="78" spans="1:2" s="33" customFormat="1" ht="28.5" customHeight="1" x14ac:dyDescent="0.35">
      <c r="A78" s="93" t="s">
        <v>57</v>
      </c>
      <c r="B78" s="94"/>
    </row>
    <row r="79" spans="1:2" s="33" customFormat="1" ht="18.75" customHeight="1" x14ac:dyDescent="0.35">
      <c r="A79" s="15" t="s">
        <v>39</v>
      </c>
      <c r="B79" s="6">
        <f>B80</f>
        <v>389</v>
      </c>
    </row>
    <row r="80" spans="1:2" s="33" customFormat="1" ht="18.75" customHeight="1" x14ac:dyDescent="0.35">
      <c r="A80" s="14" t="s">
        <v>48</v>
      </c>
      <c r="B80" s="8">
        <v>389</v>
      </c>
    </row>
    <row r="81" spans="1:2" s="33" customFormat="1" ht="18.75" customHeight="1" x14ac:dyDescent="0.35">
      <c r="A81" s="11" t="s">
        <v>58</v>
      </c>
      <c r="B81" s="6">
        <f>B79</f>
        <v>389</v>
      </c>
    </row>
    <row r="82" spans="1:2" s="33" customFormat="1" ht="18.75" customHeight="1" x14ac:dyDescent="0.35">
      <c r="A82" s="14" t="s">
        <v>48</v>
      </c>
      <c r="B82" s="8">
        <f>B80</f>
        <v>389</v>
      </c>
    </row>
    <row r="83" spans="1:2" s="33" customFormat="1" ht="33" customHeight="1" x14ac:dyDescent="0.35">
      <c r="A83" s="95" t="s">
        <v>59</v>
      </c>
      <c r="B83" s="96"/>
    </row>
    <row r="84" spans="1:2" s="33" customFormat="1" ht="18.75" customHeight="1" x14ac:dyDescent="0.35">
      <c r="A84" s="15" t="s">
        <v>39</v>
      </c>
      <c r="B84" s="27">
        <f>B85</f>
        <v>360.8</v>
      </c>
    </row>
    <row r="85" spans="1:2" s="33" customFormat="1" ht="18.75" customHeight="1" x14ac:dyDescent="0.35">
      <c r="A85" s="14" t="s">
        <v>48</v>
      </c>
      <c r="B85" s="28">
        <v>360.8</v>
      </c>
    </row>
    <row r="86" spans="1:2" s="33" customFormat="1" ht="18.75" customHeight="1" x14ac:dyDescent="0.35">
      <c r="A86" s="16" t="s">
        <v>60</v>
      </c>
      <c r="B86" s="6">
        <f>B84</f>
        <v>360.8</v>
      </c>
    </row>
    <row r="87" spans="1:2" s="33" customFormat="1" ht="18.75" customHeight="1" x14ac:dyDescent="0.35">
      <c r="A87" s="13" t="s">
        <v>48</v>
      </c>
      <c r="B87" s="21">
        <f>B85</f>
        <v>360.8</v>
      </c>
    </row>
    <row r="88" spans="1:2" s="33" customFormat="1" ht="38.25" customHeight="1" x14ac:dyDescent="0.35">
      <c r="A88" s="95" t="s">
        <v>61</v>
      </c>
      <c r="B88" s="96"/>
    </row>
    <row r="89" spans="1:2" s="33" customFormat="1" ht="18.75" customHeight="1" x14ac:dyDescent="0.35">
      <c r="A89" s="85" t="s">
        <v>39</v>
      </c>
      <c r="B89" s="25">
        <f>SUM(B90:B92)</f>
        <v>20737.5</v>
      </c>
    </row>
    <row r="90" spans="1:2" s="33" customFormat="1" ht="18.75" customHeight="1" x14ac:dyDescent="0.35">
      <c r="A90" s="12" t="s">
        <v>43</v>
      </c>
      <c r="B90" s="28">
        <v>16568</v>
      </c>
    </row>
    <row r="91" spans="1:2" s="33" customFormat="1" ht="30.75" customHeight="1" x14ac:dyDescent="0.35">
      <c r="A91" s="12" t="s">
        <v>244</v>
      </c>
      <c r="B91" s="28">
        <v>4003</v>
      </c>
    </row>
    <row r="92" spans="1:2" s="33" customFormat="1" ht="24" customHeight="1" x14ac:dyDescent="0.35">
      <c r="A92" s="14" t="s">
        <v>237</v>
      </c>
      <c r="B92" s="28">
        <v>166.5</v>
      </c>
    </row>
    <row r="93" spans="1:2" s="33" customFormat="1" ht="18.75" customHeight="1" x14ac:dyDescent="0.35">
      <c r="A93" s="16" t="s">
        <v>62</v>
      </c>
      <c r="B93" s="6">
        <f>B89</f>
        <v>20737.5</v>
      </c>
    </row>
    <row r="94" spans="1:2" s="33" customFormat="1" ht="18.75" customHeight="1" x14ac:dyDescent="0.35">
      <c r="A94" s="12" t="s">
        <v>51</v>
      </c>
      <c r="B94" s="8">
        <f>B90</f>
        <v>16568</v>
      </c>
    </row>
    <row r="95" spans="1:2" s="33" customFormat="1" ht="30" customHeight="1" x14ac:dyDescent="0.35">
      <c r="A95" s="12" t="s">
        <v>245</v>
      </c>
      <c r="B95" s="21">
        <f t="shared" ref="B95:B96" si="0">B91</f>
        <v>4003</v>
      </c>
    </row>
    <row r="96" spans="1:2" s="33" customFormat="1" ht="25.9" customHeight="1" x14ac:dyDescent="0.35">
      <c r="A96" s="12" t="s">
        <v>243</v>
      </c>
      <c r="B96" s="29">
        <f t="shared" si="0"/>
        <v>166.5</v>
      </c>
    </row>
    <row r="97" spans="1:2" s="33" customFormat="1" ht="28.5" customHeight="1" x14ac:dyDescent="0.35">
      <c r="A97" s="95" t="s">
        <v>63</v>
      </c>
      <c r="B97" s="96"/>
    </row>
    <row r="98" spans="1:2" s="33" customFormat="1" ht="18.75" customHeight="1" x14ac:dyDescent="0.35">
      <c r="A98" s="15" t="s">
        <v>39</v>
      </c>
      <c r="B98" s="6">
        <f>B99</f>
        <v>239</v>
      </c>
    </row>
    <row r="99" spans="1:2" s="33" customFormat="1" ht="18.75" customHeight="1" x14ac:dyDescent="0.35">
      <c r="A99" s="12" t="s">
        <v>48</v>
      </c>
      <c r="B99" s="8">
        <v>239</v>
      </c>
    </row>
    <row r="100" spans="1:2" s="33" customFormat="1" ht="18.75" customHeight="1" x14ac:dyDescent="0.35">
      <c r="A100" s="35" t="s">
        <v>64</v>
      </c>
      <c r="B100" s="27">
        <f>SUM(B101:B104)</f>
        <v>1426.9999999999998</v>
      </c>
    </row>
    <row r="101" spans="1:2" s="33" customFormat="1" ht="18.75" customHeight="1" x14ac:dyDescent="0.35">
      <c r="A101" s="12" t="s">
        <v>43</v>
      </c>
      <c r="B101" s="28">
        <v>1383</v>
      </c>
    </row>
    <row r="102" spans="1:2" s="33" customFormat="1" ht="18.75" customHeight="1" x14ac:dyDescent="0.35">
      <c r="A102" s="12" t="s">
        <v>230</v>
      </c>
      <c r="B102" s="28">
        <v>35.1</v>
      </c>
    </row>
    <row r="103" spans="1:2" s="33" customFormat="1" ht="18.75" customHeight="1" x14ac:dyDescent="0.35">
      <c r="A103" s="36" t="s">
        <v>242</v>
      </c>
      <c r="B103" s="28">
        <v>4.3</v>
      </c>
    </row>
    <row r="104" spans="1:2" s="33" customFormat="1" ht="18.75" customHeight="1" x14ac:dyDescent="0.35">
      <c r="A104" s="14" t="s">
        <v>243</v>
      </c>
      <c r="B104" s="28">
        <v>4.5999999999999996</v>
      </c>
    </row>
    <row r="105" spans="1:2" s="33" customFormat="1" ht="18.75" customHeight="1" x14ac:dyDescent="0.35">
      <c r="A105" s="35" t="s">
        <v>65</v>
      </c>
      <c r="B105" s="27">
        <f>SUM(B106:B108)</f>
        <v>424.90000000000003</v>
      </c>
    </row>
    <row r="106" spans="1:2" s="33" customFormat="1" ht="18.75" customHeight="1" x14ac:dyDescent="0.35">
      <c r="A106" s="12" t="s">
        <v>51</v>
      </c>
      <c r="B106" s="28">
        <v>404.7</v>
      </c>
    </row>
    <row r="107" spans="1:2" s="33" customFormat="1" ht="18.75" customHeight="1" x14ac:dyDescent="0.35">
      <c r="A107" s="36" t="s">
        <v>242</v>
      </c>
      <c r="B107" s="28">
        <v>16.600000000000001</v>
      </c>
    </row>
    <row r="108" spans="1:2" s="33" customFormat="1" ht="18.75" customHeight="1" x14ac:dyDescent="0.35">
      <c r="A108" s="14" t="s">
        <v>243</v>
      </c>
      <c r="B108" s="28">
        <v>3.6</v>
      </c>
    </row>
    <row r="109" spans="1:2" s="33" customFormat="1" ht="18.75" customHeight="1" x14ac:dyDescent="0.35">
      <c r="A109" s="35" t="s">
        <v>66</v>
      </c>
      <c r="B109" s="27">
        <f>SUM(B110:B111)</f>
        <v>881.3</v>
      </c>
    </row>
    <row r="110" spans="1:2" s="33" customFormat="1" ht="18.75" customHeight="1" x14ac:dyDescent="0.35">
      <c r="A110" s="12" t="s">
        <v>51</v>
      </c>
      <c r="B110" s="28">
        <v>866.3</v>
      </c>
    </row>
    <row r="111" spans="1:2" s="33" customFormat="1" ht="18.75" customHeight="1" x14ac:dyDescent="0.35">
      <c r="A111" s="36" t="s">
        <v>242</v>
      </c>
      <c r="B111" s="29">
        <v>15</v>
      </c>
    </row>
    <row r="112" spans="1:2" s="33" customFormat="1" ht="18.75" customHeight="1" x14ac:dyDescent="0.35">
      <c r="A112" s="35" t="s">
        <v>67</v>
      </c>
      <c r="B112" s="27">
        <f>SUM(B113:B115)</f>
        <v>712.8</v>
      </c>
    </row>
    <row r="113" spans="1:2" s="33" customFormat="1" ht="18.75" customHeight="1" x14ac:dyDescent="0.35">
      <c r="A113" s="12" t="s">
        <v>51</v>
      </c>
      <c r="B113" s="28">
        <v>642.5</v>
      </c>
    </row>
    <row r="114" spans="1:2" s="33" customFormat="1" ht="18.75" customHeight="1" x14ac:dyDescent="0.35">
      <c r="A114" s="12" t="s">
        <v>242</v>
      </c>
      <c r="B114" s="28">
        <v>51</v>
      </c>
    </row>
    <row r="115" spans="1:2" s="33" customFormat="1" ht="18.75" customHeight="1" x14ac:dyDescent="0.35">
      <c r="A115" s="12" t="s">
        <v>243</v>
      </c>
      <c r="B115" s="28">
        <v>19.3</v>
      </c>
    </row>
    <row r="116" spans="1:2" s="33" customFormat="1" ht="18.75" customHeight="1" x14ac:dyDescent="0.35">
      <c r="A116" s="35" t="s">
        <v>68</v>
      </c>
      <c r="B116" s="27">
        <f>SUM(B117:B119)</f>
        <v>803.30000000000007</v>
      </c>
    </row>
    <row r="117" spans="1:2" s="33" customFormat="1" ht="18.75" customHeight="1" x14ac:dyDescent="0.35">
      <c r="A117" s="12" t="s">
        <v>43</v>
      </c>
      <c r="B117" s="28">
        <v>733.1</v>
      </c>
    </row>
    <row r="118" spans="1:2" s="33" customFormat="1" ht="18.75" customHeight="1" x14ac:dyDescent="0.35">
      <c r="A118" s="36" t="s">
        <v>242</v>
      </c>
      <c r="B118" s="28">
        <v>55</v>
      </c>
    </row>
    <row r="119" spans="1:2" s="33" customFormat="1" ht="18.75" customHeight="1" x14ac:dyDescent="0.35">
      <c r="A119" s="12" t="s">
        <v>243</v>
      </c>
      <c r="B119" s="28">
        <v>15.2</v>
      </c>
    </row>
    <row r="120" spans="1:2" s="33" customFormat="1" ht="18.75" customHeight="1" x14ac:dyDescent="0.35">
      <c r="A120" s="35" t="s">
        <v>142</v>
      </c>
      <c r="B120" s="27">
        <f>SUM(B121:B123)</f>
        <v>1556.8</v>
      </c>
    </row>
    <row r="121" spans="1:2" s="33" customFormat="1" ht="18.75" customHeight="1" x14ac:dyDescent="0.35">
      <c r="A121" s="12" t="s">
        <v>43</v>
      </c>
      <c r="B121" s="28">
        <v>1318.8</v>
      </c>
    </row>
    <row r="122" spans="1:2" s="33" customFormat="1" ht="18.75" customHeight="1" x14ac:dyDescent="0.35">
      <c r="A122" s="36" t="s">
        <v>242</v>
      </c>
      <c r="B122" s="28">
        <v>160</v>
      </c>
    </row>
    <row r="123" spans="1:2" s="33" customFormat="1" ht="18.75" customHeight="1" x14ac:dyDescent="0.35">
      <c r="A123" s="12" t="s">
        <v>243</v>
      </c>
      <c r="B123" s="28">
        <v>78</v>
      </c>
    </row>
    <row r="124" spans="1:2" s="33" customFormat="1" ht="18.75" customHeight="1" x14ac:dyDescent="0.35">
      <c r="A124" s="35" t="s">
        <v>69</v>
      </c>
      <c r="B124" s="27">
        <f>SUM(B125:B127)</f>
        <v>2466.5</v>
      </c>
    </row>
    <row r="125" spans="1:2" s="33" customFormat="1" ht="18.75" customHeight="1" x14ac:dyDescent="0.35">
      <c r="A125" s="12" t="s">
        <v>43</v>
      </c>
      <c r="B125" s="28">
        <v>2262.3000000000002</v>
      </c>
    </row>
    <row r="126" spans="1:2" s="33" customFormat="1" ht="18.75" customHeight="1" x14ac:dyDescent="0.35">
      <c r="A126" s="36" t="s">
        <v>242</v>
      </c>
      <c r="B126" s="28">
        <v>170</v>
      </c>
    </row>
    <row r="127" spans="1:2" s="33" customFormat="1" ht="18.75" customHeight="1" x14ac:dyDescent="0.35">
      <c r="A127" s="14" t="s">
        <v>243</v>
      </c>
      <c r="B127" s="28">
        <v>34.200000000000003</v>
      </c>
    </row>
    <row r="128" spans="1:2" s="33" customFormat="1" ht="18.75" customHeight="1" x14ac:dyDescent="0.35">
      <c r="A128" s="37" t="s">
        <v>45</v>
      </c>
      <c r="B128" s="27">
        <f>SUM(B129:B131)</f>
        <v>1992.4</v>
      </c>
    </row>
    <row r="129" spans="1:2" s="33" customFormat="1" ht="18.75" customHeight="1" x14ac:dyDescent="0.35">
      <c r="A129" s="36" t="s">
        <v>43</v>
      </c>
      <c r="B129" s="28">
        <v>1539.9</v>
      </c>
    </row>
    <row r="130" spans="1:2" s="33" customFormat="1" ht="18.75" customHeight="1" x14ac:dyDescent="0.35">
      <c r="A130" s="36" t="s">
        <v>242</v>
      </c>
      <c r="B130" s="28">
        <v>388.8</v>
      </c>
    </row>
    <row r="131" spans="1:2" s="33" customFormat="1" ht="18.75" customHeight="1" x14ac:dyDescent="0.35">
      <c r="A131" s="14" t="s">
        <v>243</v>
      </c>
      <c r="B131" s="28">
        <v>63.7</v>
      </c>
    </row>
    <row r="132" spans="1:2" s="33" customFormat="1" ht="18.75" customHeight="1" x14ac:dyDescent="0.35">
      <c r="A132" s="35" t="s">
        <v>70</v>
      </c>
      <c r="B132" s="27">
        <f>SUM(B133:B135)</f>
        <v>470.9</v>
      </c>
    </row>
    <row r="133" spans="1:2" s="33" customFormat="1" ht="18.75" customHeight="1" x14ac:dyDescent="0.35">
      <c r="A133" s="12" t="s">
        <v>43</v>
      </c>
      <c r="B133" s="28">
        <v>367.5</v>
      </c>
    </row>
    <row r="134" spans="1:2" s="33" customFormat="1" ht="18.75" customHeight="1" x14ac:dyDescent="0.35">
      <c r="A134" s="36" t="s">
        <v>242</v>
      </c>
      <c r="B134" s="28">
        <v>93</v>
      </c>
    </row>
    <row r="135" spans="1:2" s="33" customFormat="1" ht="18.75" customHeight="1" x14ac:dyDescent="0.35">
      <c r="A135" s="12" t="s">
        <v>243</v>
      </c>
      <c r="B135" s="28">
        <v>10.4</v>
      </c>
    </row>
    <row r="136" spans="1:2" s="33" customFormat="1" ht="18.75" customHeight="1" x14ac:dyDescent="0.35">
      <c r="A136" s="34" t="s">
        <v>71</v>
      </c>
      <c r="B136" s="27">
        <f>B98+B100+B105+B109+B112+B116+B120+B124+B132+B128</f>
        <v>10974.9</v>
      </c>
    </row>
    <row r="137" spans="1:2" s="33" customFormat="1" ht="18.75" customHeight="1" x14ac:dyDescent="0.35">
      <c r="A137" s="12" t="s">
        <v>43</v>
      </c>
      <c r="B137" s="28">
        <f>B99+B101+B106+B110+B113+B117+B121+B125+B133+B129</f>
        <v>9757.1</v>
      </c>
    </row>
    <row r="138" spans="1:2" s="33" customFormat="1" ht="18.75" customHeight="1" x14ac:dyDescent="0.35">
      <c r="A138" s="12" t="s">
        <v>230</v>
      </c>
      <c r="B138" s="29">
        <f>B102</f>
        <v>35.1</v>
      </c>
    </row>
    <row r="139" spans="1:2" s="33" customFormat="1" ht="18.75" customHeight="1" x14ac:dyDescent="0.35">
      <c r="A139" s="36" t="s">
        <v>242</v>
      </c>
      <c r="B139" s="28">
        <f>B103+B111+B114+B118+B122+B126+B134+B107+B130</f>
        <v>953.7</v>
      </c>
    </row>
    <row r="140" spans="1:2" s="33" customFormat="1" ht="18.75" customHeight="1" x14ac:dyDescent="0.35">
      <c r="A140" s="14" t="s">
        <v>243</v>
      </c>
      <c r="B140" s="26">
        <f>B104+B108+B115+B119+B123+B127+B131+B135</f>
        <v>229.00000000000003</v>
      </c>
    </row>
    <row r="141" spans="1:2" s="33" customFormat="1" ht="27" customHeight="1" x14ac:dyDescent="0.35">
      <c r="A141" s="93" t="s">
        <v>72</v>
      </c>
      <c r="B141" s="94"/>
    </row>
    <row r="142" spans="1:2" s="33" customFormat="1" ht="18.75" customHeight="1" x14ac:dyDescent="0.35">
      <c r="A142" s="15" t="s">
        <v>39</v>
      </c>
      <c r="B142" s="6">
        <f>B143</f>
        <v>1850</v>
      </c>
    </row>
    <row r="143" spans="1:2" s="33" customFormat="1" ht="18.75" customHeight="1" x14ac:dyDescent="0.35">
      <c r="A143" s="14" t="s">
        <v>48</v>
      </c>
      <c r="B143" s="8">
        <v>1850</v>
      </c>
    </row>
    <row r="144" spans="1:2" s="33" customFormat="1" ht="18.75" customHeight="1" x14ac:dyDescent="0.35">
      <c r="A144" s="34" t="s">
        <v>73</v>
      </c>
      <c r="B144" s="25">
        <f>SUM(B145:B147)</f>
        <v>1992.5</v>
      </c>
    </row>
    <row r="145" spans="1:2" s="33" customFormat="1" ht="18.75" customHeight="1" x14ac:dyDescent="0.35">
      <c r="A145" s="12" t="s">
        <v>43</v>
      </c>
      <c r="B145" s="28">
        <v>1780.6</v>
      </c>
    </row>
    <row r="146" spans="1:2" s="33" customFormat="1" ht="18.75" customHeight="1" x14ac:dyDescent="0.35">
      <c r="A146" s="36" t="s">
        <v>242</v>
      </c>
      <c r="B146" s="28">
        <v>180</v>
      </c>
    </row>
    <row r="147" spans="1:2" s="33" customFormat="1" ht="18.75" customHeight="1" x14ac:dyDescent="0.35">
      <c r="A147" s="14" t="s">
        <v>243</v>
      </c>
      <c r="B147" s="28">
        <v>31.9</v>
      </c>
    </row>
    <row r="148" spans="1:2" s="33" customFormat="1" ht="18.75" customHeight="1" x14ac:dyDescent="0.35">
      <c r="A148" s="34" t="s">
        <v>74</v>
      </c>
      <c r="B148" s="27">
        <f>B144+B142</f>
        <v>3842.5</v>
      </c>
    </row>
    <row r="149" spans="1:2" s="33" customFormat="1" ht="18.75" customHeight="1" x14ac:dyDescent="0.35">
      <c r="A149" s="12" t="s">
        <v>43</v>
      </c>
      <c r="B149" s="28">
        <f>B145+B143</f>
        <v>3630.6</v>
      </c>
    </row>
    <row r="150" spans="1:2" s="33" customFormat="1" ht="18.75" customHeight="1" x14ac:dyDescent="0.35">
      <c r="A150" s="36" t="s">
        <v>242</v>
      </c>
      <c r="B150" s="28">
        <f>B146</f>
        <v>180</v>
      </c>
    </row>
    <row r="151" spans="1:2" s="33" customFormat="1" ht="18.75" customHeight="1" x14ac:dyDescent="0.35">
      <c r="A151" s="14" t="s">
        <v>243</v>
      </c>
      <c r="B151" s="28">
        <f>B147</f>
        <v>31.9</v>
      </c>
    </row>
    <row r="152" spans="1:2" s="33" customFormat="1" ht="25.5" customHeight="1" x14ac:dyDescent="0.35">
      <c r="A152" s="95" t="s">
        <v>75</v>
      </c>
      <c r="B152" s="96"/>
    </row>
    <row r="153" spans="1:2" s="33" customFormat="1" ht="18.75" customHeight="1" x14ac:dyDescent="0.35">
      <c r="A153" s="35" t="s">
        <v>39</v>
      </c>
      <c r="B153" s="27">
        <f>SUM(B154:B157)</f>
        <v>5601.4000000000005</v>
      </c>
    </row>
    <row r="154" spans="1:2" s="33" customFormat="1" ht="18.75" customHeight="1" x14ac:dyDescent="0.35">
      <c r="A154" s="12" t="s">
        <v>51</v>
      </c>
      <c r="B154" s="28">
        <v>548.20000000000005</v>
      </c>
    </row>
    <row r="155" spans="1:2" s="33" customFormat="1" ht="18.75" customHeight="1" x14ac:dyDescent="0.35">
      <c r="A155" s="36" t="s">
        <v>246</v>
      </c>
      <c r="B155" s="28">
        <v>3698.9</v>
      </c>
    </row>
    <row r="156" spans="1:2" s="33" customFormat="1" ht="18.75" customHeight="1" x14ac:dyDescent="0.35">
      <c r="A156" s="12" t="s">
        <v>230</v>
      </c>
      <c r="B156" s="28">
        <v>1070.3000000000002</v>
      </c>
    </row>
    <row r="157" spans="1:2" s="33" customFormat="1" ht="18.75" customHeight="1" x14ac:dyDescent="0.35">
      <c r="A157" s="36" t="s">
        <v>247</v>
      </c>
      <c r="B157" s="28">
        <v>284</v>
      </c>
    </row>
    <row r="158" spans="1:2" s="33" customFormat="1" ht="18.75" customHeight="1" x14ac:dyDescent="0.35">
      <c r="A158" s="35" t="s">
        <v>76</v>
      </c>
      <c r="B158" s="27">
        <f>SUM(B159:B163)</f>
        <v>1998.1</v>
      </c>
    </row>
    <row r="159" spans="1:2" s="33" customFormat="1" ht="18.75" customHeight="1" x14ac:dyDescent="0.35">
      <c r="A159" s="12" t="s">
        <v>43</v>
      </c>
      <c r="B159" s="28">
        <v>1209.3</v>
      </c>
    </row>
    <row r="160" spans="1:2" s="33" customFormat="1" ht="18.75" customHeight="1" x14ac:dyDescent="0.35">
      <c r="A160" s="36" t="s">
        <v>242</v>
      </c>
      <c r="B160" s="28">
        <v>117.3</v>
      </c>
    </row>
    <row r="161" spans="1:2" s="33" customFormat="1" ht="18.75" customHeight="1" x14ac:dyDescent="0.35">
      <c r="A161" s="36" t="s">
        <v>246</v>
      </c>
      <c r="B161" s="28">
        <v>619</v>
      </c>
    </row>
    <row r="162" spans="1:2" s="33" customFormat="1" ht="18.75" customHeight="1" x14ac:dyDescent="0.35">
      <c r="A162" s="12" t="s">
        <v>230</v>
      </c>
      <c r="B162" s="26">
        <v>47.3</v>
      </c>
    </row>
    <row r="163" spans="1:2" s="33" customFormat="1" ht="18.75" customHeight="1" x14ac:dyDescent="0.35">
      <c r="A163" s="12" t="s">
        <v>243</v>
      </c>
      <c r="B163" s="26">
        <v>5.2</v>
      </c>
    </row>
    <row r="164" spans="1:2" s="33" customFormat="1" ht="18.75" customHeight="1" x14ac:dyDescent="0.35">
      <c r="A164" s="11" t="s">
        <v>77</v>
      </c>
      <c r="B164" s="25">
        <f>SUM(B165:B169)</f>
        <v>898.40000000000009</v>
      </c>
    </row>
    <row r="165" spans="1:2" s="33" customFormat="1" ht="18.75" customHeight="1" x14ac:dyDescent="0.35">
      <c r="A165" s="12" t="s">
        <v>43</v>
      </c>
      <c r="B165" s="28">
        <v>505.6</v>
      </c>
    </row>
    <row r="166" spans="1:2" s="33" customFormat="1" ht="18.75" customHeight="1" x14ac:dyDescent="0.35">
      <c r="A166" s="36" t="s">
        <v>242</v>
      </c>
      <c r="B166" s="28">
        <v>61.7</v>
      </c>
    </row>
    <row r="167" spans="1:2" s="33" customFormat="1" ht="18.75" customHeight="1" x14ac:dyDescent="0.35">
      <c r="A167" s="36" t="s">
        <v>246</v>
      </c>
      <c r="B167" s="28">
        <v>304.10000000000002</v>
      </c>
    </row>
    <row r="168" spans="1:2" s="33" customFormat="1" ht="18.75" customHeight="1" x14ac:dyDescent="0.35">
      <c r="A168" s="12" t="s">
        <v>230</v>
      </c>
      <c r="B168" s="28">
        <v>19.899999999999999</v>
      </c>
    </row>
    <row r="169" spans="1:2" s="33" customFormat="1" ht="18.75" customHeight="1" x14ac:dyDescent="0.35">
      <c r="A169" s="12" t="s">
        <v>243</v>
      </c>
      <c r="B169" s="28">
        <v>7.1</v>
      </c>
    </row>
    <row r="170" spans="1:2" s="33" customFormat="1" ht="18.75" customHeight="1" x14ac:dyDescent="0.35">
      <c r="A170" s="11" t="s">
        <v>78</v>
      </c>
      <c r="B170" s="27">
        <f>SUM(B171:B175)</f>
        <v>1795.3000000000002</v>
      </c>
    </row>
    <row r="171" spans="1:2" s="33" customFormat="1" ht="18.75" customHeight="1" x14ac:dyDescent="0.35">
      <c r="A171" s="12" t="s">
        <v>43</v>
      </c>
      <c r="B171" s="28">
        <v>929.3</v>
      </c>
    </row>
    <row r="172" spans="1:2" s="33" customFormat="1" ht="18.75" customHeight="1" x14ac:dyDescent="0.35">
      <c r="A172" s="36" t="s">
        <v>242</v>
      </c>
      <c r="B172" s="28">
        <v>79.5</v>
      </c>
    </row>
    <row r="173" spans="1:2" s="33" customFormat="1" ht="18.75" customHeight="1" x14ac:dyDescent="0.35">
      <c r="A173" s="36" t="s">
        <v>246</v>
      </c>
      <c r="B173" s="28">
        <v>727.6</v>
      </c>
    </row>
    <row r="174" spans="1:2" s="33" customFormat="1" ht="18.75" customHeight="1" x14ac:dyDescent="0.35">
      <c r="A174" s="12" t="s">
        <v>230</v>
      </c>
      <c r="B174" s="28">
        <v>54.9</v>
      </c>
    </row>
    <row r="175" spans="1:2" s="33" customFormat="1" ht="18.75" customHeight="1" x14ac:dyDescent="0.35">
      <c r="A175" s="14" t="s">
        <v>243</v>
      </c>
      <c r="B175" s="28">
        <v>4</v>
      </c>
    </row>
    <row r="176" spans="1:2" s="33" customFormat="1" ht="18.75" customHeight="1" x14ac:dyDescent="0.35">
      <c r="A176" s="16" t="s">
        <v>79</v>
      </c>
      <c r="B176" s="27">
        <f>SUM(B177:B181)</f>
        <v>1339</v>
      </c>
    </row>
    <row r="177" spans="1:2" s="33" customFormat="1" ht="18.75" customHeight="1" x14ac:dyDescent="0.35">
      <c r="A177" s="12" t="s">
        <v>43</v>
      </c>
      <c r="B177" s="28">
        <v>674.4</v>
      </c>
    </row>
    <row r="178" spans="1:2" s="33" customFormat="1" ht="18.75" customHeight="1" x14ac:dyDescent="0.35">
      <c r="A178" s="36" t="s">
        <v>242</v>
      </c>
      <c r="B178" s="28">
        <v>97</v>
      </c>
    </row>
    <row r="179" spans="1:2" s="33" customFormat="1" ht="18.75" customHeight="1" x14ac:dyDescent="0.35">
      <c r="A179" s="36" t="s">
        <v>246</v>
      </c>
      <c r="B179" s="28">
        <v>524.6</v>
      </c>
    </row>
    <row r="180" spans="1:2" s="33" customFormat="1" ht="18.75" customHeight="1" x14ac:dyDescent="0.35">
      <c r="A180" s="36" t="s">
        <v>230</v>
      </c>
      <c r="B180" s="28">
        <v>38.799999999999997</v>
      </c>
    </row>
    <row r="181" spans="1:2" s="33" customFormat="1" ht="18.75" customHeight="1" x14ac:dyDescent="0.35">
      <c r="A181" s="14" t="s">
        <v>243</v>
      </c>
      <c r="B181" s="28">
        <v>4.2</v>
      </c>
    </row>
    <row r="182" spans="1:2" s="33" customFormat="1" ht="18.75" customHeight="1" x14ac:dyDescent="0.35">
      <c r="A182" s="11" t="s">
        <v>80</v>
      </c>
      <c r="B182" s="27">
        <f>SUM(B183:B187)</f>
        <v>1458.8999999999999</v>
      </c>
    </row>
    <row r="183" spans="1:2" s="33" customFormat="1" ht="18.75" customHeight="1" x14ac:dyDescent="0.35">
      <c r="A183" s="12" t="s">
        <v>43</v>
      </c>
      <c r="B183" s="28">
        <v>734.9</v>
      </c>
    </row>
    <row r="184" spans="1:2" s="33" customFormat="1" ht="18.75" customHeight="1" x14ac:dyDescent="0.35">
      <c r="A184" s="36" t="s">
        <v>242</v>
      </c>
      <c r="B184" s="28">
        <v>122.2</v>
      </c>
    </row>
    <row r="185" spans="1:2" s="33" customFormat="1" ht="18.75" customHeight="1" x14ac:dyDescent="0.35">
      <c r="A185" s="36" t="s">
        <v>246</v>
      </c>
      <c r="B185" s="28">
        <v>562.9</v>
      </c>
    </row>
    <row r="186" spans="1:2" s="33" customFormat="1" ht="18.75" customHeight="1" x14ac:dyDescent="0.35">
      <c r="A186" s="36" t="s">
        <v>230</v>
      </c>
      <c r="B186" s="28">
        <v>33.1</v>
      </c>
    </row>
    <row r="187" spans="1:2" s="33" customFormat="1" ht="18.75" customHeight="1" x14ac:dyDescent="0.35">
      <c r="A187" s="12" t="s">
        <v>243</v>
      </c>
      <c r="B187" s="28">
        <v>5.8</v>
      </c>
    </row>
    <row r="188" spans="1:2" s="33" customFormat="1" ht="18.75" customHeight="1" x14ac:dyDescent="0.35">
      <c r="A188" s="11" t="s">
        <v>81</v>
      </c>
      <c r="B188" s="27">
        <f>SUM(B189:B193)</f>
        <v>850.6</v>
      </c>
    </row>
    <row r="189" spans="1:2" s="33" customFormat="1" ht="18.75" customHeight="1" x14ac:dyDescent="0.35">
      <c r="A189" s="12" t="s">
        <v>43</v>
      </c>
      <c r="B189" s="28">
        <v>505.4</v>
      </c>
    </row>
    <row r="190" spans="1:2" s="33" customFormat="1" ht="18.75" customHeight="1" x14ac:dyDescent="0.35">
      <c r="A190" s="36" t="s">
        <v>242</v>
      </c>
      <c r="B190" s="28">
        <v>50.8</v>
      </c>
    </row>
    <row r="191" spans="1:2" s="33" customFormat="1" ht="18.75" customHeight="1" x14ac:dyDescent="0.35">
      <c r="A191" s="36" t="s">
        <v>246</v>
      </c>
      <c r="B191" s="28">
        <v>273.8</v>
      </c>
    </row>
    <row r="192" spans="1:2" s="33" customFormat="1" ht="18.75" customHeight="1" x14ac:dyDescent="0.35">
      <c r="A192" s="36" t="s">
        <v>230</v>
      </c>
      <c r="B192" s="26">
        <v>19.100000000000001</v>
      </c>
    </row>
    <row r="193" spans="1:2" s="33" customFormat="1" ht="18.75" customHeight="1" x14ac:dyDescent="0.35">
      <c r="A193" s="14" t="s">
        <v>243</v>
      </c>
      <c r="B193" s="26">
        <v>1.5</v>
      </c>
    </row>
    <row r="194" spans="1:2" s="33" customFormat="1" ht="18.75" customHeight="1" x14ac:dyDescent="0.35">
      <c r="A194" s="16" t="s">
        <v>82</v>
      </c>
      <c r="B194" s="25">
        <f>SUM(B195:B199)</f>
        <v>802.89999999999986</v>
      </c>
    </row>
    <row r="195" spans="1:2" s="33" customFormat="1" ht="18.75" customHeight="1" x14ac:dyDescent="0.35">
      <c r="A195" s="12" t="s">
        <v>43</v>
      </c>
      <c r="B195" s="28">
        <v>353.1</v>
      </c>
    </row>
    <row r="196" spans="1:2" s="33" customFormat="1" ht="18.75" customHeight="1" x14ac:dyDescent="0.35">
      <c r="A196" s="36" t="s">
        <v>242</v>
      </c>
      <c r="B196" s="28">
        <v>56.8</v>
      </c>
    </row>
    <row r="197" spans="1:2" s="33" customFormat="1" ht="18.75" customHeight="1" x14ac:dyDescent="0.35">
      <c r="A197" s="36" t="s">
        <v>246</v>
      </c>
      <c r="B197" s="31">
        <v>365.9</v>
      </c>
    </row>
    <row r="198" spans="1:2" s="33" customFormat="1" ht="18.75" customHeight="1" x14ac:dyDescent="0.35">
      <c r="A198" s="36" t="s">
        <v>230</v>
      </c>
      <c r="B198" s="31">
        <v>18.3</v>
      </c>
    </row>
    <row r="199" spans="1:2" s="33" customFormat="1" ht="18.75" customHeight="1" x14ac:dyDescent="0.35">
      <c r="A199" s="14" t="s">
        <v>243</v>
      </c>
      <c r="B199" s="31">
        <v>8.8000000000000007</v>
      </c>
    </row>
    <row r="200" spans="1:2" s="33" customFormat="1" ht="18.75" customHeight="1" x14ac:dyDescent="0.35">
      <c r="A200" s="38" t="s">
        <v>83</v>
      </c>
      <c r="B200" s="23">
        <f>SUM(B201:B205)</f>
        <v>1271.8</v>
      </c>
    </row>
    <row r="201" spans="1:2" s="33" customFormat="1" ht="18.75" customHeight="1" x14ac:dyDescent="0.35">
      <c r="A201" s="12" t="s">
        <v>43</v>
      </c>
      <c r="B201" s="31">
        <v>642.4</v>
      </c>
    </row>
    <row r="202" spans="1:2" s="33" customFormat="1" ht="18.75" customHeight="1" x14ac:dyDescent="0.35">
      <c r="A202" s="36" t="s">
        <v>242</v>
      </c>
      <c r="B202" s="31">
        <v>79.3</v>
      </c>
    </row>
    <row r="203" spans="1:2" s="33" customFormat="1" ht="18.75" customHeight="1" x14ac:dyDescent="0.35">
      <c r="A203" s="36" t="s">
        <v>246</v>
      </c>
      <c r="B203" s="31">
        <v>505.8</v>
      </c>
    </row>
    <row r="204" spans="1:2" s="33" customFormat="1" ht="18.75" customHeight="1" x14ac:dyDescent="0.35">
      <c r="A204" s="36" t="s">
        <v>230</v>
      </c>
      <c r="B204" s="31">
        <v>30.5</v>
      </c>
    </row>
    <row r="205" spans="1:2" s="33" customFormat="1" ht="18.75" customHeight="1" x14ac:dyDescent="0.35">
      <c r="A205" s="14" t="s">
        <v>243</v>
      </c>
      <c r="B205" s="31">
        <v>13.8</v>
      </c>
    </row>
    <row r="206" spans="1:2" s="33" customFormat="1" ht="18.75" customHeight="1" x14ac:dyDescent="0.35">
      <c r="A206" s="38" t="s">
        <v>84</v>
      </c>
      <c r="B206" s="23">
        <f>SUM(B207:B211)</f>
        <v>1279.7</v>
      </c>
    </row>
    <row r="207" spans="1:2" s="33" customFormat="1" ht="18.75" customHeight="1" x14ac:dyDescent="0.35">
      <c r="A207" s="12" t="s">
        <v>43</v>
      </c>
      <c r="B207" s="31">
        <v>650.79999999999995</v>
      </c>
    </row>
    <row r="208" spans="1:2" s="33" customFormat="1" ht="18.75" customHeight="1" x14ac:dyDescent="0.35">
      <c r="A208" s="36" t="s">
        <v>242</v>
      </c>
      <c r="B208" s="31">
        <v>73.599999999999994</v>
      </c>
    </row>
    <row r="209" spans="1:2" s="33" customFormat="1" ht="18.75" customHeight="1" x14ac:dyDescent="0.35">
      <c r="A209" s="36" t="s">
        <v>246</v>
      </c>
      <c r="B209" s="31">
        <v>506.3</v>
      </c>
    </row>
    <row r="210" spans="1:2" s="33" customFormat="1" ht="18.75" customHeight="1" x14ac:dyDescent="0.35">
      <c r="A210" s="36" t="s">
        <v>230</v>
      </c>
      <c r="B210" s="31">
        <v>45.099999999999994</v>
      </c>
    </row>
    <row r="211" spans="1:2" s="33" customFormat="1" ht="18.75" customHeight="1" x14ac:dyDescent="0.35">
      <c r="A211" s="14" t="s">
        <v>243</v>
      </c>
      <c r="B211" s="31">
        <v>3.9</v>
      </c>
    </row>
    <row r="212" spans="1:2" s="33" customFormat="1" ht="18.75" customHeight="1" x14ac:dyDescent="0.35">
      <c r="A212" s="38" t="s">
        <v>85</v>
      </c>
      <c r="B212" s="23">
        <f>SUM(B213:B217)</f>
        <v>811.9</v>
      </c>
    </row>
    <row r="213" spans="1:2" s="33" customFormat="1" ht="18.75" customHeight="1" x14ac:dyDescent="0.35">
      <c r="A213" s="12" t="s">
        <v>43</v>
      </c>
      <c r="B213" s="31">
        <v>433</v>
      </c>
    </row>
    <row r="214" spans="1:2" s="33" customFormat="1" ht="18.75" customHeight="1" x14ac:dyDescent="0.35">
      <c r="A214" s="36" t="s">
        <v>242</v>
      </c>
      <c r="B214" s="31">
        <v>60.1</v>
      </c>
    </row>
    <row r="215" spans="1:2" s="33" customFormat="1" ht="18.75" customHeight="1" x14ac:dyDescent="0.35">
      <c r="A215" s="36" t="s">
        <v>246</v>
      </c>
      <c r="B215" s="31">
        <v>298.7</v>
      </c>
    </row>
    <row r="216" spans="1:2" s="33" customFormat="1" ht="18.75" customHeight="1" x14ac:dyDescent="0.35">
      <c r="A216" s="36" t="s">
        <v>230</v>
      </c>
      <c r="B216" s="31">
        <v>18.399999999999999</v>
      </c>
    </row>
    <row r="217" spans="1:2" s="33" customFormat="1" ht="18.75" customHeight="1" x14ac:dyDescent="0.35">
      <c r="A217" s="12" t="s">
        <v>243</v>
      </c>
      <c r="B217" s="31">
        <v>1.7</v>
      </c>
    </row>
    <row r="218" spans="1:2" s="33" customFormat="1" ht="18.75" customHeight="1" x14ac:dyDescent="0.35">
      <c r="A218" s="38" t="s">
        <v>86</v>
      </c>
      <c r="B218" s="23">
        <f>SUM(B219:B223)</f>
        <v>828.1</v>
      </c>
    </row>
    <row r="219" spans="1:2" s="33" customFormat="1" ht="18.75" customHeight="1" x14ac:dyDescent="0.35">
      <c r="A219" s="12" t="s">
        <v>43</v>
      </c>
      <c r="B219" s="31">
        <v>498.1</v>
      </c>
    </row>
    <row r="220" spans="1:2" s="33" customFormat="1" ht="18.75" customHeight="1" x14ac:dyDescent="0.35">
      <c r="A220" s="36" t="s">
        <v>242</v>
      </c>
      <c r="B220" s="31">
        <v>54.1</v>
      </c>
    </row>
    <row r="221" spans="1:2" s="33" customFormat="1" ht="18.75" customHeight="1" x14ac:dyDescent="0.35">
      <c r="A221" s="36" t="s">
        <v>246</v>
      </c>
      <c r="B221" s="31">
        <v>255.5</v>
      </c>
    </row>
    <row r="222" spans="1:2" s="33" customFormat="1" ht="18.75" customHeight="1" x14ac:dyDescent="0.35">
      <c r="A222" s="36" t="s">
        <v>230</v>
      </c>
      <c r="B222" s="41">
        <v>19.100000000000001</v>
      </c>
    </row>
    <row r="223" spans="1:2" s="33" customFormat="1" ht="18.75" customHeight="1" x14ac:dyDescent="0.35">
      <c r="A223" s="12" t="s">
        <v>243</v>
      </c>
      <c r="B223" s="41">
        <v>1.3</v>
      </c>
    </row>
    <row r="224" spans="1:2" s="33" customFormat="1" ht="18.75" customHeight="1" x14ac:dyDescent="0.35">
      <c r="A224" s="38" t="s">
        <v>87</v>
      </c>
      <c r="B224" s="24">
        <f>SUM(B225:B229)</f>
        <v>1405.6000000000001</v>
      </c>
    </row>
    <row r="225" spans="1:2" s="33" customFormat="1" ht="18.75" customHeight="1" x14ac:dyDescent="0.35">
      <c r="A225" s="12" t="s">
        <v>43</v>
      </c>
      <c r="B225" s="31">
        <v>699.3</v>
      </c>
    </row>
    <row r="226" spans="1:2" s="33" customFormat="1" ht="18.75" customHeight="1" x14ac:dyDescent="0.35">
      <c r="A226" s="36" t="s">
        <v>242</v>
      </c>
      <c r="B226" s="31">
        <v>110.2</v>
      </c>
    </row>
    <row r="227" spans="1:2" s="33" customFormat="1" ht="18.75" customHeight="1" x14ac:dyDescent="0.35">
      <c r="A227" s="36" t="s">
        <v>246</v>
      </c>
      <c r="B227" s="31">
        <v>557.4</v>
      </c>
    </row>
    <row r="228" spans="1:2" s="33" customFormat="1" ht="18.75" customHeight="1" x14ac:dyDescent="0.35">
      <c r="A228" s="36" t="s">
        <v>230</v>
      </c>
      <c r="B228" s="31">
        <v>32.5</v>
      </c>
    </row>
    <row r="229" spans="1:2" s="33" customFormat="1" ht="18.75" customHeight="1" x14ac:dyDescent="0.35">
      <c r="A229" s="12" t="s">
        <v>243</v>
      </c>
      <c r="B229" s="31">
        <v>6.2</v>
      </c>
    </row>
    <row r="230" spans="1:2" s="33" customFormat="1" ht="18.75" customHeight="1" x14ac:dyDescent="0.35">
      <c r="A230" s="38" t="s">
        <v>88</v>
      </c>
      <c r="B230" s="23">
        <f>SUM(B231:B235)</f>
        <v>761.10000000000014</v>
      </c>
    </row>
    <row r="231" spans="1:2" s="33" customFormat="1" ht="18.75" customHeight="1" x14ac:dyDescent="0.35">
      <c r="A231" s="12" t="s">
        <v>43</v>
      </c>
      <c r="B231" s="31">
        <v>467.8</v>
      </c>
    </row>
    <row r="232" spans="1:2" s="33" customFormat="1" ht="18.75" customHeight="1" x14ac:dyDescent="0.35">
      <c r="A232" s="36" t="s">
        <v>242</v>
      </c>
      <c r="B232" s="31">
        <v>48.9</v>
      </c>
    </row>
    <row r="233" spans="1:2" s="33" customFormat="1" ht="18.75" customHeight="1" x14ac:dyDescent="0.35">
      <c r="A233" s="36" t="s">
        <v>246</v>
      </c>
      <c r="B233" s="31">
        <v>221.2</v>
      </c>
    </row>
    <row r="234" spans="1:2" s="33" customFormat="1" ht="18.75" customHeight="1" x14ac:dyDescent="0.35">
      <c r="A234" s="36" t="s">
        <v>230</v>
      </c>
      <c r="B234" s="41">
        <v>18.100000000000001</v>
      </c>
    </row>
    <row r="235" spans="1:2" s="33" customFormat="1" ht="18.75" customHeight="1" x14ac:dyDescent="0.35">
      <c r="A235" s="14" t="s">
        <v>243</v>
      </c>
      <c r="B235" s="41">
        <v>5.0999999999999996</v>
      </c>
    </row>
    <row r="236" spans="1:2" s="33" customFormat="1" ht="18.75" customHeight="1" x14ac:dyDescent="0.35">
      <c r="A236" s="39" t="s">
        <v>89</v>
      </c>
      <c r="B236" s="24">
        <f>SUM(B237:B241)</f>
        <v>994.00000000000011</v>
      </c>
    </row>
    <row r="237" spans="1:2" s="33" customFormat="1" ht="18.75" customHeight="1" x14ac:dyDescent="0.35">
      <c r="A237" s="12" t="s">
        <v>43</v>
      </c>
      <c r="B237" s="31">
        <v>532.20000000000005</v>
      </c>
    </row>
    <row r="238" spans="1:2" s="33" customFormat="1" ht="18.75" customHeight="1" x14ac:dyDescent="0.35">
      <c r="A238" s="36" t="s">
        <v>242</v>
      </c>
      <c r="B238" s="31">
        <v>70.599999999999994</v>
      </c>
    </row>
    <row r="239" spans="1:2" s="33" customFormat="1" ht="18.75" customHeight="1" x14ac:dyDescent="0.35">
      <c r="A239" s="36" t="s">
        <v>246</v>
      </c>
      <c r="B239" s="31">
        <v>361.4</v>
      </c>
    </row>
    <row r="240" spans="1:2" s="33" customFormat="1" ht="18.75" customHeight="1" x14ac:dyDescent="0.35">
      <c r="A240" s="36" t="s">
        <v>230</v>
      </c>
      <c r="B240" s="31">
        <v>27.2</v>
      </c>
    </row>
    <row r="241" spans="1:2" s="33" customFormat="1" ht="18.75" customHeight="1" x14ac:dyDescent="0.35">
      <c r="A241" s="14" t="s">
        <v>243</v>
      </c>
      <c r="B241" s="31">
        <v>2.6</v>
      </c>
    </row>
    <row r="242" spans="1:2" s="33" customFormat="1" ht="18.75" customHeight="1" x14ac:dyDescent="0.35">
      <c r="A242" s="38" t="s">
        <v>90</v>
      </c>
      <c r="B242" s="23">
        <f>SUM(B243:B247)</f>
        <v>1443.0000000000002</v>
      </c>
    </row>
    <row r="243" spans="1:2" s="33" customFormat="1" ht="18.75" customHeight="1" x14ac:dyDescent="0.35">
      <c r="A243" s="12" t="s">
        <v>43</v>
      </c>
      <c r="B243" s="31">
        <v>823.2</v>
      </c>
    </row>
    <row r="244" spans="1:2" s="33" customFormat="1" ht="18.75" customHeight="1" x14ac:dyDescent="0.35">
      <c r="A244" s="36" t="s">
        <v>242</v>
      </c>
      <c r="B244" s="31">
        <v>50.5</v>
      </c>
    </row>
    <row r="245" spans="1:2" s="33" customFormat="1" ht="18.75" customHeight="1" x14ac:dyDescent="0.35">
      <c r="A245" s="36" t="s">
        <v>246</v>
      </c>
      <c r="B245" s="31">
        <v>524.6</v>
      </c>
    </row>
    <row r="246" spans="1:2" s="33" customFormat="1" ht="18.75" customHeight="1" x14ac:dyDescent="0.35">
      <c r="A246" s="36" t="s">
        <v>230</v>
      </c>
      <c r="B246" s="31">
        <v>37</v>
      </c>
    </row>
    <row r="247" spans="1:2" s="33" customFormat="1" ht="18.75" customHeight="1" x14ac:dyDescent="0.35">
      <c r="A247" s="12" t="s">
        <v>243</v>
      </c>
      <c r="B247" s="31">
        <v>7.7</v>
      </c>
    </row>
    <row r="248" spans="1:2" s="33" customFormat="1" ht="18.75" customHeight="1" x14ac:dyDescent="0.35">
      <c r="A248" s="38" t="s">
        <v>91</v>
      </c>
      <c r="B248" s="23">
        <f>SUM(B249:B253)</f>
        <v>1387.7</v>
      </c>
    </row>
    <row r="249" spans="1:2" s="33" customFormat="1" ht="18.75" customHeight="1" x14ac:dyDescent="0.35">
      <c r="A249" s="12" t="s">
        <v>43</v>
      </c>
      <c r="B249" s="31">
        <v>756.7</v>
      </c>
    </row>
    <row r="250" spans="1:2" s="33" customFormat="1" ht="18.75" customHeight="1" x14ac:dyDescent="0.35">
      <c r="A250" s="36" t="s">
        <v>242</v>
      </c>
      <c r="B250" s="31">
        <v>98.8</v>
      </c>
    </row>
    <row r="251" spans="1:2" s="33" customFormat="1" ht="18.75" customHeight="1" x14ac:dyDescent="0.35">
      <c r="A251" s="36" t="s">
        <v>246</v>
      </c>
      <c r="B251" s="31">
        <v>477.9</v>
      </c>
    </row>
    <row r="252" spans="1:2" s="33" customFormat="1" ht="18.75" customHeight="1" x14ac:dyDescent="0.35">
      <c r="A252" s="36" t="s">
        <v>230</v>
      </c>
      <c r="B252" s="41">
        <v>44.599999999999994</v>
      </c>
    </row>
    <row r="253" spans="1:2" s="33" customFormat="1" ht="18.75" customHeight="1" x14ac:dyDescent="0.35">
      <c r="A253" s="14" t="s">
        <v>243</v>
      </c>
      <c r="B253" s="41">
        <v>9.6999999999999993</v>
      </c>
    </row>
    <row r="254" spans="1:2" s="33" customFormat="1" ht="18.75" customHeight="1" x14ac:dyDescent="0.35">
      <c r="A254" s="39" t="s">
        <v>92</v>
      </c>
      <c r="B254" s="24">
        <f>SUM(B255:B259)</f>
        <v>1119.6000000000001</v>
      </c>
    </row>
    <row r="255" spans="1:2" s="33" customFormat="1" ht="18.75" customHeight="1" x14ac:dyDescent="0.35">
      <c r="A255" s="12" t="s">
        <v>43</v>
      </c>
      <c r="B255" s="31">
        <v>613.9</v>
      </c>
    </row>
    <row r="256" spans="1:2" s="33" customFormat="1" ht="18.75" customHeight="1" x14ac:dyDescent="0.35">
      <c r="A256" s="36" t="s">
        <v>242</v>
      </c>
      <c r="B256" s="31">
        <v>80.400000000000006</v>
      </c>
    </row>
    <row r="257" spans="1:2" s="33" customFormat="1" ht="18.75" customHeight="1" x14ac:dyDescent="0.35">
      <c r="A257" s="36" t="s">
        <v>246</v>
      </c>
      <c r="B257" s="31">
        <v>388.1</v>
      </c>
    </row>
    <row r="258" spans="1:2" s="33" customFormat="1" ht="18.75" customHeight="1" x14ac:dyDescent="0.35">
      <c r="A258" s="36" t="s">
        <v>230</v>
      </c>
      <c r="B258" s="31">
        <v>25.9</v>
      </c>
    </row>
    <row r="259" spans="1:2" s="33" customFormat="1" ht="18.75" customHeight="1" x14ac:dyDescent="0.35">
      <c r="A259" s="12" t="s">
        <v>243</v>
      </c>
      <c r="B259" s="31">
        <v>11.3</v>
      </c>
    </row>
    <row r="260" spans="1:2" s="33" customFormat="1" ht="18.75" customHeight="1" x14ac:dyDescent="0.35">
      <c r="A260" s="38" t="s">
        <v>93</v>
      </c>
      <c r="B260" s="23">
        <f>SUM(B261:B265)</f>
        <v>1274.3999999999999</v>
      </c>
    </row>
    <row r="261" spans="1:2" s="33" customFormat="1" ht="18.75" customHeight="1" x14ac:dyDescent="0.35">
      <c r="A261" s="12" t="s">
        <v>43</v>
      </c>
      <c r="B261" s="31">
        <v>701.6</v>
      </c>
    </row>
    <row r="262" spans="1:2" s="33" customFormat="1" ht="18.75" customHeight="1" x14ac:dyDescent="0.35">
      <c r="A262" s="36" t="s">
        <v>242</v>
      </c>
      <c r="B262" s="31">
        <v>80</v>
      </c>
    </row>
    <row r="263" spans="1:2" s="33" customFormat="1" ht="18.75" customHeight="1" x14ac:dyDescent="0.35">
      <c r="A263" s="36" t="s">
        <v>246</v>
      </c>
      <c r="B263" s="31">
        <v>455.9</v>
      </c>
    </row>
    <row r="264" spans="1:2" s="33" customFormat="1" ht="18.75" customHeight="1" x14ac:dyDescent="0.35">
      <c r="A264" s="36" t="s">
        <v>230</v>
      </c>
      <c r="B264" s="41">
        <v>33.1</v>
      </c>
    </row>
    <row r="265" spans="1:2" s="33" customFormat="1" ht="18.75" customHeight="1" x14ac:dyDescent="0.35">
      <c r="A265" s="14" t="s">
        <v>243</v>
      </c>
      <c r="B265" s="41">
        <v>3.8</v>
      </c>
    </row>
    <row r="266" spans="1:2" s="33" customFormat="1" ht="18.75" customHeight="1" x14ac:dyDescent="0.35">
      <c r="A266" s="39" t="s">
        <v>94</v>
      </c>
      <c r="B266" s="24">
        <f>SUM(B267:B271)</f>
        <v>1236.8</v>
      </c>
    </row>
    <row r="267" spans="1:2" s="33" customFormat="1" ht="18.75" customHeight="1" x14ac:dyDescent="0.35">
      <c r="A267" s="12" t="s">
        <v>51</v>
      </c>
      <c r="B267" s="31">
        <v>744.7</v>
      </c>
    </row>
    <row r="268" spans="1:2" s="33" customFormat="1" ht="18.75" customHeight="1" x14ac:dyDescent="0.35">
      <c r="A268" s="36" t="s">
        <v>242</v>
      </c>
      <c r="B268" s="31">
        <v>89.9</v>
      </c>
    </row>
    <row r="269" spans="1:2" s="33" customFormat="1" ht="18.75" customHeight="1" x14ac:dyDescent="0.35">
      <c r="A269" s="36" t="s">
        <v>246</v>
      </c>
      <c r="B269" s="31">
        <v>356.4</v>
      </c>
    </row>
    <row r="270" spans="1:2" s="33" customFormat="1" ht="18.75" customHeight="1" x14ac:dyDescent="0.35">
      <c r="A270" s="36" t="s">
        <v>230</v>
      </c>
      <c r="B270" s="31">
        <v>40</v>
      </c>
    </row>
    <row r="271" spans="1:2" s="33" customFormat="1" ht="18.75" customHeight="1" x14ac:dyDescent="0.35">
      <c r="A271" s="12" t="s">
        <v>243</v>
      </c>
      <c r="B271" s="31">
        <v>5.8</v>
      </c>
    </row>
    <row r="272" spans="1:2" s="33" customFormat="1" ht="18.75" customHeight="1" x14ac:dyDescent="0.35">
      <c r="A272" s="38" t="s">
        <v>95</v>
      </c>
      <c r="B272" s="23">
        <f>SUM(B273:B277)</f>
        <v>1120.8999999999999</v>
      </c>
    </row>
    <row r="273" spans="1:2" s="33" customFormat="1" ht="18.75" customHeight="1" x14ac:dyDescent="0.35">
      <c r="A273" s="12" t="s">
        <v>51</v>
      </c>
      <c r="B273" s="31">
        <v>589.29999999999995</v>
      </c>
    </row>
    <row r="274" spans="1:2" s="33" customFormat="1" ht="18.75" customHeight="1" x14ac:dyDescent="0.35">
      <c r="A274" s="36" t="s">
        <v>242</v>
      </c>
      <c r="B274" s="31">
        <v>71.2</v>
      </c>
    </row>
    <row r="275" spans="1:2" s="33" customFormat="1" ht="18.75" customHeight="1" x14ac:dyDescent="0.35">
      <c r="A275" s="36" t="s">
        <v>246</v>
      </c>
      <c r="B275" s="31">
        <v>424.1</v>
      </c>
    </row>
    <row r="276" spans="1:2" s="33" customFormat="1" ht="18.75" customHeight="1" x14ac:dyDescent="0.35">
      <c r="A276" s="36" t="s">
        <v>230</v>
      </c>
      <c r="B276" s="41">
        <v>29.7</v>
      </c>
    </row>
    <row r="277" spans="1:2" s="33" customFormat="1" ht="18.75" customHeight="1" x14ac:dyDescent="0.35">
      <c r="A277" s="14" t="s">
        <v>243</v>
      </c>
      <c r="B277" s="41">
        <v>6.6</v>
      </c>
    </row>
    <row r="278" spans="1:2" s="33" customFormat="1" ht="18.75" customHeight="1" x14ac:dyDescent="0.35">
      <c r="A278" s="39" t="s">
        <v>96</v>
      </c>
      <c r="B278" s="24">
        <f>SUM(B279:B283)</f>
        <v>1542.8</v>
      </c>
    </row>
    <row r="279" spans="1:2" s="33" customFormat="1" ht="18.75" customHeight="1" x14ac:dyDescent="0.35">
      <c r="A279" s="12" t="s">
        <v>51</v>
      </c>
      <c r="B279" s="31">
        <v>909.4</v>
      </c>
    </row>
    <row r="280" spans="1:2" s="33" customFormat="1" ht="18.75" customHeight="1" x14ac:dyDescent="0.35">
      <c r="A280" s="36" t="s">
        <v>242</v>
      </c>
      <c r="B280" s="31">
        <v>79.8</v>
      </c>
    </row>
    <row r="281" spans="1:2" s="33" customFormat="1" ht="18.75" customHeight="1" x14ac:dyDescent="0.35">
      <c r="A281" s="36" t="s">
        <v>246</v>
      </c>
      <c r="B281" s="31">
        <v>507.2</v>
      </c>
    </row>
    <row r="282" spans="1:2" s="33" customFormat="1" ht="18.75" customHeight="1" x14ac:dyDescent="0.35">
      <c r="A282" s="36" t="s">
        <v>230</v>
      </c>
      <c r="B282" s="31">
        <v>37.5</v>
      </c>
    </row>
    <row r="283" spans="1:2" s="33" customFormat="1" ht="18.75" customHeight="1" x14ac:dyDescent="0.35">
      <c r="A283" s="12" t="s">
        <v>243</v>
      </c>
      <c r="B283" s="31">
        <v>8.9</v>
      </c>
    </row>
    <row r="284" spans="1:2" s="33" customFormat="1" ht="18.75" customHeight="1" x14ac:dyDescent="0.35">
      <c r="A284" s="38" t="s">
        <v>97</v>
      </c>
      <c r="B284" s="23">
        <f>SUM(B285:B289)</f>
        <v>1296.5</v>
      </c>
    </row>
    <row r="285" spans="1:2" s="33" customFormat="1" ht="18.75" customHeight="1" x14ac:dyDescent="0.35">
      <c r="A285" s="12" t="s">
        <v>51</v>
      </c>
      <c r="B285" s="31">
        <v>675.3</v>
      </c>
    </row>
    <row r="286" spans="1:2" s="33" customFormat="1" ht="18.75" customHeight="1" x14ac:dyDescent="0.35">
      <c r="A286" s="36" t="s">
        <v>242</v>
      </c>
      <c r="B286" s="31">
        <v>101.5</v>
      </c>
    </row>
    <row r="287" spans="1:2" s="33" customFormat="1" ht="18.75" customHeight="1" x14ac:dyDescent="0.35">
      <c r="A287" s="36" t="s">
        <v>246</v>
      </c>
      <c r="B287" s="31">
        <v>476.2</v>
      </c>
    </row>
    <row r="288" spans="1:2" s="33" customFormat="1" ht="18.75" customHeight="1" x14ac:dyDescent="0.35">
      <c r="A288" s="36" t="s">
        <v>230</v>
      </c>
      <c r="B288" s="41">
        <v>30.4</v>
      </c>
    </row>
    <row r="289" spans="1:2" s="33" customFormat="1" ht="18.75" customHeight="1" x14ac:dyDescent="0.35">
      <c r="A289" s="14" t="s">
        <v>243</v>
      </c>
      <c r="B289" s="41">
        <v>13.1</v>
      </c>
    </row>
    <row r="290" spans="1:2" s="33" customFormat="1" ht="18.75" customHeight="1" x14ac:dyDescent="0.35">
      <c r="A290" s="39" t="s">
        <v>98</v>
      </c>
      <c r="B290" s="24">
        <f>SUM(B291:B295)</f>
        <v>1323.1000000000001</v>
      </c>
    </row>
    <row r="291" spans="1:2" s="33" customFormat="1" ht="18.75" customHeight="1" x14ac:dyDescent="0.35">
      <c r="A291" s="12" t="s">
        <v>51</v>
      </c>
      <c r="B291" s="31">
        <v>660.9</v>
      </c>
    </row>
    <row r="292" spans="1:2" s="33" customFormat="1" ht="18.75" customHeight="1" x14ac:dyDescent="0.35">
      <c r="A292" s="36" t="s">
        <v>242</v>
      </c>
      <c r="B292" s="31">
        <v>110.2</v>
      </c>
    </row>
    <row r="293" spans="1:2" s="33" customFormat="1" ht="18.75" customHeight="1" x14ac:dyDescent="0.35">
      <c r="A293" s="36" t="s">
        <v>246</v>
      </c>
      <c r="B293" s="31">
        <v>505.1</v>
      </c>
    </row>
    <row r="294" spans="1:2" s="33" customFormat="1" ht="18.75" customHeight="1" x14ac:dyDescent="0.35">
      <c r="A294" s="36" t="s">
        <v>230</v>
      </c>
      <c r="B294" s="31">
        <v>39</v>
      </c>
    </row>
    <row r="295" spans="1:2" s="33" customFormat="1" ht="18.75" customHeight="1" x14ac:dyDescent="0.35">
      <c r="A295" s="12" t="s">
        <v>243</v>
      </c>
      <c r="B295" s="31">
        <v>7.9</v>
      </c>
    </row>
    <row r="296" spans="1:2" s="33" customFormat="1" ht="18.75" customHeight="1" x14ac:dyDescent="0.35">
      <c r="A296" s="38" t="s">
        <v>99</v>
      </c>
      <c r="B296" s="23">
        <f>SUM(B297:B301)</f>
        <v>1498.5</v>
      </c>
    </row>
    <row r="297" spans="1:2" s="33" customFormat="1" ht="18.75" customHeight="1" x14ac:dyDescent="0.35">
      <c r="A297" s="12" t="s">
        <v>51</v>
      </c>
      <c r="B297" s="31">
        <v>758.4</v>
      </c>
    </row>
    <row r="298" spans="1:2" s="33" customFormat="1" ht="18.75" customHeight="1" x14ac:dyDescent="0.35">
      <c r="A298" s="36" t="s">
        <v>242</v>
      </c>
      <c r="B298" s="31">
        <v>122.9</v>
      </c>
    </row>
    <row r="299" spans="1:2" s="33" customFormat="1" ht="18.75" customHeight="1" x14ac:dyDescent="0.35">
      <c r="A299" s="36" t="s">
        <v>246</v>
      </c>
      <c r="B299" s="31">
        <v>558.6</v>
      </c>
    </row>
    <row r="300" spans="1:2" s="33" customFormat="1" ht="18.75" customHeight="1" x14ac:dyDescent="0.35">
      <c r="A300" s="36" t="s">
        <v>230</v>
      </c>
      <c r="B300" s="41">
        <v>34</v>
      </c>
    </row>
    <row r="301" spans="1:2" s="33" customFormat="1" ht="18.75" customHeight="1" x14ac:dyDescent="0.35">
      <c r="A301" s="14" t="s">
        <v>243</v>
      </c>
      <c r="B301" s="41">
        <v>24.6</v>
      </c>
    </row>
    <row r="302" spans="1:2" s="33" customFormat="1" ht="18.75" customHeight="1" x14ac:dyDescent="0.35">
      <c r="A302" s="39" t="s">
        <v>100</v>
      </c>
      <c r="B302" s="24">
        <f>SUM(B303:B307)</f>
        <v>1258</v>
      </c>
    </row>
    <row r="303" spans="1:2" s="33" customFormat="1" ht="18.75" customHeight="1" x14ac:dyDescent="0.35">
      <c r="A303" s="12" t="s">
        <v>51</v>
      </c>
      <c r="B303" s="31">
        <v>645.1</v>
      </c>
    </row>
    <row r="304" spans="1:2" s="33" customFormat="1" ht="18.75" customHeight="1" x14ac:dyDescent="0.35">
      <c r="A304" s="36" t="s">
        <v>242</v>
      </c>
      <c r="B304" s="31">
        <v>92.1</v>
      </c>
    </row>
    <row r="305" spans="1:2" s="33" customFormat="1" ht="18.75" customHeight="1" x14ac:dyDescent="0.35">
      <c r="A305" s="36" t="s">
        <v>246</v>
      </c>
      <c r="B305" s="31">
        <v>484.3</v>
      </c>
    </row>
    <row r="306" spans="1:2" s="33" customFormat="1" ht="18.75" customHeight="1" x14ac:dyDescent="0.35">
      <c r="A306" s="36" t="s">
        <v>230</v>
      </c>
      <c r="B306" s="31">
        <v>29.5</v>
      </c>
    </row>
    <row r="307" spans="1:2" s="33" customFormat="1" ht="18.75" customHeight="1" x14ac:dyDescent="0.35">
      <c r="A307" s="12" t="s">
        <v>243</v>
      </c>
      <c r="B307" s="31">
        <v>7</v>
      </c>
    </row>
    <row r="308" spans="1:2" s="33" customFormat="1" ht="18.75" customHeight="1" x14ac:dyDescent="0.35">
      <c r="A308" s="38" t="s">
        <v>101</v>
      </c>
      <c r="B308" s="23">
        <f>SUM(B309:B313)</f>
        <v>1071.9000000000001</v>
      </c>
    </row>
    <row r="309" spans="1:2" s="33" customFormat="1" ht="18.75" customHeight="1" x14ac:dyDescent="0.35">
      <c r="A309" s="12" t="s">
        <v>51</v>
      </c>
      <c r="B309" s="31">
        <v>538.79999999999995</v>
      </c>
    </row>
    <row r="310" spans="1:2" s="33" customFormat="1" ht="18.75" customHeight="1" x14ac:dyDescent="0.35">
      <c r="A310" s="36" t="s">
        <v>242</v>
      </c>
      <c r="B310" s="31">
        <v>72.5</v>
      </c>
    </row>
    <row r="311" spans="1:2" s="33" customFormat="1" ht="18.75" customHeight="1" x14ac:dyDescent="0.35">
      <c r="A311" s="36" t="s">
        <v>246</v>
      </c>
      <c r="B311" s="31">
        <v>434</v>
      </c>
    </row>
    <row r="312" spans="1:2" s="33" customFormat="1" ht="18.75" customHeight="1" x14ac:dyDescent="0.35">
      <c r="A312" s="36" t="s">
        <v>230</v>
      </c>
      <c r="B312" s="41">
        <v>24.2</v>
      </c>
    </row>
    <row r="313" spans="1:2" s="33" customFormat="1" ht="18.75" customHeight="1" x14ac:dyDescent="0.35">
      <c r="A313" s="14" t="s">
        <v>243</v>
      </c>
      <c r="B313" s="41">
        <v>2.4</v>
      </c>
    </row>
    <row r="314" spans="1:2" s="33" customFormat="1" ht="18.75" customHeight="1" x14ac:dyDescent="0.35">
      <c r="A314" s="39" t="s">
        <v>102</v>
      </c>
      <c r="B314" s="24">
        <f>SUM(B315:B319)</f>
        <v>1071</v>
      </c>
    </row>
    <row r="315" spans="1:2" s="33" customFormat="1" ht="18.75" customHeight="1" x14ac:dyDescent="0.35">
      <c r="A315" s="12" t="s">
        <v>51</v>
      </c>
      <c r="B315" s="31">
        <v>620.29999999999995</v>
      </c>
    </row>
    <row r="316" spans="1:2" s="33" customFormat="1" ht="18.75" customHeight="1" x14ac:dyDescent="0.35">
      <c r="A316" s="36" t="s">
        <v>242</v>
      </c>
      <c r="B316" s="31">
        <v>82.1</v>
      </c>
    </row>
    <row r="317" spans="1:2" s="33" customFormat="1" ht="18.75" customHeight="1" x14ac:dyDescent="0.35">
      <c r="A317" s="36" t="s">
        <v>246</v>
      </c>
      <c r="B317" s="31">
        <v>337.4</v>
      </c>
    </row>
    <row r="318" spans="1:2" s="33" customFormat="1" ht="18.75" customHeight="1" x14ac:dyDescent="0.35">
      <c r="A318" s="36" t="s">
        <v>230</v>
      </c>
      <c r="B318" s="31">
        <v>29.2</v>
      </c>
    </row>
    <row r="319" spans="1:2" s="33" customFormat="1" ht="18.75" customHeight="1" x14ac:dyDescent="0.35">
      <c r="A319" s="12" t="s">
        <v>243</v>
      </c>
      <c r="B319" s="31">
        <v>2</v>
      </c>
    </row>
    <row r="320" spans="1:2" s="33" customFormat="1" ht="18.75" customHeight="1" x14ac:dyDescent="0.35">
      <c r="A320" s="38" t="s">
        <v>103</v>
      </c>
      <c r="B320" s="23">
        <f>SUM(B321:B325)</f>
        <v>1267.3999999999999</v>
      </c>
    </row>
    <row r="321" spans="1:2" s="33" customFormat="1" ht="18.75" customHeight="1" x14ac:dyDescent="0.35">
      <c r="A321" s="12" t="s">
        <v>43</v>
      </c>
      <c r="B321" s="31">
        <v>691.8</v>
      </c>
    </row>
    <row r="322" spans="1:2" s="33" customFormat="1" ht="18.75" customHeight="1" x14ac:dyDescent="0.35">
      <c r="A322" s="36" t="s">
        <v>242</v>
      </c>
      <c r="B322" s="31">
        <v>101.3</v>
      </c>
    </row>
    <row r="323" spans="1:2" s="33" customFormat="1" ht="18.75" customHeight="1" x14ac:dyDescent="0.35">
      <c r="A323" s="36" t="s">
        <v>246</v>
      </c>
      <c r="B323" s="31">
        <v>431.3</v>
      </c>
    </row>
    <row r="324" spans="1:2" s="33" customFormat="1" ht="18.75" customHeight="1" x14ac:dyDescent="0.35">
      <c r="A324" s="36" t="s">
        <v>230</v>
      </c>
      <c r="B324" s="41">
        <v>33.6</v>
      </c>
    </row>
    <row r="325" spans="1:2" s="33" customFormat="1" ht="18.75" customHeight="1" x14ac:dyDescent="0.35">
      <c r="A325" s="14" t="s">
        <v>243</v>
      </c>
      <c r="B325" s="41">
        <v>9.4</v>
      </c>
    </row>
    <row r="326" spans="1:2" s="33" customFormat="1" ht="18.75" customHeight="1" x14ac:dyDescent="0.35">
      <c r="A326" s="39" t="s">
        <v>104</v>
      </c>
      <c r="B326" s="24">
        <f>SUM(B327:B331)</f>
        <v>1205.9000000000001</v>
      </c>
    </row>
    <row r="327" spans="1:2" s="33" customFormat="1" ht="18.75" customHeight="1" x14ac:dyDescent="0.35">
      <c r="A327" s="12" t="s">
        <v>43</v>
      </c>
      <c r="B327" s="31">
        <v>708.6</v>
      </c>
    </row>
    <row r="328" spans="1:2" s="33" customFormat="1" ht="18.75" customHeight="1" x14ac:dyDescent="0.35">
      <c r="A328" s="36" t="s">
        <v>242</v>
      </c>
      <c r="B328" s="31">
        <v>71.900000000000006</v>
      </c>
    </row>
    <row r="329" spans="1:2" s="33" customFormat="1" ht="18.75" customHeight="1" x14ac:dyDescent="0.35">
      <c r="A329" s="36" t="s">
        <v>246</v>
      </c>
      <c r="B329" s="31">
        <v>391.9</v>
      </c>
    </row>
    <row r="330" spans="1:2" s="33" customFormat="1" ht="18.75" customHeight="1" x14ac:dyDescent="0.35">
      <c r="A330" s="36" t="s">
        <v>230</v>
      </c>
      <c r="B330" s="31">
        <v>27.7</v>
      </c>
    </row>
    <row r="331" spans="1:2" s="33" customFormat="1" ht="18.75" customHeight="1" x14ac:dyDescent="0.35">
      <c r="A331" s="14" t="s">
        <v>243</v>
      </c>
      <c r="B331" s="31">
        <v>5.8</v>
      </c>
    </row>
    <row r="332" spans="1:2" s="33" customFormat="1" ht="18.75" customHeight="1" x14ac:dyDescent="0.35">
      <c r="A332" s="38" t="s">
        <v>105</v>
      </c>
      <c r="B332" s="23">
        <f>SUM(B333:B336)</f>
        <v>2559.2999999999997</v>
      </c>
    </row>
    <row r="333" spans="1:2" s="33" customFormat="1" ht="18.75" customHeight="1" x14ac:dyDescent="0.35">
      <c r="A333" s="12" t="s">
        <v>43</v>
      </c>
      <c r="B333" s="31">
        <v>425</v>
      </c>
    </row>
    <row r="334" spans="1:2" s="33" customFormat="1" ht="18.75" customHeight="1" x14ac:dyDescent="0.35">
      <c r="A334" s="36" t="s">
        <v>242</v>
      </c>
      <c r="B334" s="31">
        <v>8.5</v>
      </c>
    </row>
    <row r="335" spans="1:2" s="33" customFormat="1" ht="18.75" customHeight="1" x14ac:dyDescent="0.35">
      <c r="A335" s="36" t="s">
        <v>246</v>
      </c>
      <c r="B335" s="31">
        <v>2124.1</v>
      </c>
    </row>
    <row r="336" spans="1:2" s="33" customFormat="1" ht="18.75" customHeight="1" x14ac:dyDescent="0.35">
      <c r="A336" s="14" t="s">
        <v>243</v>
      </c>
      <c r="B336" s="31">
        <v>1.7</v>
      </c>
    </row>
    <row r="337" spans="1:2" s="33" customFormat="1" ht="18.75" customHeight="1" x14ac:dyDescent="0.35">
      <c r="A337" s="38" t="s">
        <v>106</v>
      </c>
      <c r="B337" s="23">
        <f>SUM(B338:B341)</f>
        <v>2801.1000000000004</v>
      </c>
    </row>
    <row r="338" spans="1:2" s="33" customFormat="1" ht="18.75" customHeight="1" x14ac:dyDescent="0.35">
      <c r="A338" s="12" t="s">
        <v>43</v>
      </c>
      <c r="B338" s="31">
        <v>505.6</v>
      </c>
    </row>
    <row r="339" spans="1:2" s="33" customFormat="1" ht="18.75" customHeight="1" x14ac:dyDescent="0.35">
      <c r="A339" s="36" t="s">
        <v>242</v>
      </c>
      <c r="B339" s="31">
        <v>12.7</v>
      </c>
    </row>
    <row r="340" spans="1:2" s="33" customFormat="1" ht="18.75" customHeight="1" x14ac:dyDescent="0.35">
      <c r="A340" s="36" t="s">
        <v>246</v>
      </c>
      <c r="B340" s="31">
        <v>2277</v>
      </c>
    </row>
    <row r="341" spans="1:2" s="33" customFormat="1" ht="18.75" customHeight="1" x14ac:dyDescent="0.35">
      <c r="A341" s="14" t="s">
        <v>243</v>
      </c>
      <c r="B341" s="31">
        <v>5.8</v>
      </c>
    </row>
    <row r="342" spans="1:2" s="33" customFormat="1" ht="18.75" customHeight="1" x14ac:dyDescent="0.35">
      <c r="A342" s="38" t="s">
        <v>107</v>
      </c>
      <c r="B342" s="23">
        <f>SUM(B343:B346)</f>
        <v>2468.5</v>
      </c>
    </row>
    <row r="343" spans="1:2" s="33" customFormat="1" ht="18.75" customHeight="1" x14ac:dyDescent="0.35">
      <c r="A343" s="12" t="s">
        <v>43</v>
      </c>
      <c r="B343" s="31">
        <v>400.9</v>
      </c>
    </row>
    <row r="344" spans="1:2" s="33" customFormat="1" ht="18.75" customHeight="1" x14ac:dyDescent="0.35">
      <c r="A344" s="36" t="s">
        <v>242</v>
      </c>
      <c r="B344" s="31">
        <v>6.5</v>
      </c>
    </row>
    <row r="345" spans="1:2" s="33" customFormat="1" ht="18.75" customHeight="1" x14ac:dyDescent="0.35">
      <c r="A345" s="36" t="s">
        <v>246</v>
      </c>
      <c r="B345" s="31">
        <v>2060.6</v>
      </c>
    </row>
    <row r="346" spans="1:2" s="33" customFormat="1" ht="18.75" customHeight="1" x14ac:dyDescent="0.35">
      <c r="A346" s="12" t="s">
        <v>243</v>
      </c>
      <c r="B346" s="31">
        <v>0.5</v>
      </c>
    </row>
    <row r="347" spans="1:2" s="33" customFormat="1" ht="18.75" customHeight="1" x14ac:dyDescent="0.35">
      <c r="A347" s="38" t="s">
        <v>108</v>
      </c>
      <c r="B347" s="23">
        <f>SUM(B348:B351)</f>
        <v>2640.2000000000003</v>
      </c>
    </row>
    <row r="348" spans="1:2" s="33" customFormat="1" ht="18.75" customHeight="1" x14ac:dyDescent="0.35">
      <c r="A348" s="12" t="s">
        <v>43</v>
      </c>
      <c r="B348" s="31">
        <v>459.2</v>
      </c>
    </row>
    <row r="349" spans="1:2" s="33" customFormat="1" ht="18.75" customHeight="1" x14ac:dyDescent="0.35">
      <c r="A349" s="36" t="s">
        <v>242</v>
      </c>
      <c r="B349" s="31">
        <v>4.5999999999999996</v>
      </c>
    </row>
    <row r="350" spans="1:2" s="33" customFormat="1" ht="18.75" customHeight="1" x14ac:dyDescent="0.35">
      <c r="A350" s="36" t="s">
        <v>246</v>
      </c>
      <c r="B350" s="31">
        <v>2170.8000000000002</v>
      </c>
    </row>
    <row r="351" spans="1:2" s="33" customFormat="1" ht="18.75" customHeight="1" x14ac:dyDescent="0.35">
      <c r="A351" s="14" t="s">
        <v>243</v>
      </c>
      <c r="B351" s="41">
        <v>5.6</v>
      </c>
    </row>
    <row r="352" spans="1:2" s="33" customFormat="1" ht="18.75" customHeight="1" x14ac:dyDescent="0.35">
      <c r="A352" s="39" t="s">
        <v>147</v>
      </c>
      <c r="B352" s="24">
        <f>SUM(B353:B356)</f>
        <v>2353</v>
      </c>
    </row>
    <row r="353" spans="1:2" s="33" customFormat="1" ht="18.75" customHeight="1" x14ac:dyDescent="0.35">
      <c r="A353" s="12" t="s">
        <v>43</v>
      </c>
      <c r="B353" s="31">
        <v>482</v>
      </c>
    </row>
    <row r="354" spans="1:2" s="33" customFormat="1" ht="18.75" customHeight="1" x14ac:dyDescent="0.35">
      <c r="A354" s="36" t="s">
        <v>242</v>
      </c>
      <c r="B354" s="31">
        <v>10</v>
      </c>
    </row>
    <row r="355" spans="1:2" s="33" customFormat="1" ht="18.75" customHeight="1" x14ac:dyDescent="0.35">
      <c r="A355" s="36" t="s">
        <v>246</v>
      </c>
      <c r="B355" s="31">
        <v>1850.7</v>
      </c>
    </row>
    <row r="356" spans="1:2" s="33" customFormat="1" ht="18.75" customHeight="1" x14ac:dyDescent="0.35">
      <c r="A356" s="14" t="s">
        <v>243</v>
      </c>
      <c r="B356" s="31">
        <v>10.3</v>
      </c>
    </row>
    <row r="357" spans="1:2" s="33" customFormat="1" ht="18.75" customHeight="1" x14ac:dyDescent="0.35">
      <c r="A357" s="35" t="s">
        <v>109</v>
      </c>
      <c r="B357" s="23">
        <f>SUM(B358:B362)</f>
        <v>2510.1000000000004</v>
      </c>
    </row>
    <row r="358" spans="1:2" s="33" customFormat="1" ht="18.75" customHeight="1" x14ac:dyDescent="0.35">
      <c r="A358" s="12" t="s">
        <v>43</v>
      </c>
      <c r="B358" s="31">
        <v>61.7</v>
      </c>
    </row>
    <row r="359" spans="1:2" s="33" customFormat="1" ht="18.75" customHeight="1" x14ac:dyDescent="0.35">
      <c r="A359" s="36" t="s">
        <v>242</v>
      </c>
      <c r="B359" s="31">
        <v>20</v>
      </c>
    </row>
    <row r="360" spans="1:2" s="33" customFormat="1" ht="18.75" customHeight="1" x14ac:dyDescent="0.35">
      <c r="A360" s="12" t="s">
        <v>248</v>
      </c>
      <c r="B360" s="31">
        <v>1009.7</v>
      </c>
    </row>
    <row r="361" spans="1:2" s="33" customFormat="1" ht="18.75" customHeight="1" x14ac:dyDescent="0.35">
      <c r="A361" s="36" t="s">
        <v>246</v>
      </c>
      <c r="B361" s="31">
        <v>1413.2</v>
      </c>
    </row>
    <row r="362" spans="1:2" s="33" customFormat="1" ht="18.75" customHeight="1" x14ac:dyDescent="0.35">
      <c r="A362" s="14" t="s">
        <v>243</v>
      </c>
      <c r="B362" s="31">
        <v>5.5</v>
      </c>
    </row>
    <row r="363" spans="1:2" s="33" customFormat="1" ht="18.75" customHeight="1" x14ac:dyDescent="0.35">
      <c r="A363" s="38" t="s">
        <v>110</v>
      </c>
      <c r="B363" s="23">
        <f>SUM(B364:B367)</f>
        <v>2697</v>
      </c>
    </row>
    <row r="364" spans="1:2" s="33" customFormat="1" ht="18.75" customHeight="1" x14ac:dyDescent="0.35">
      <c r="A364" s="12" t="s">
        <v>43</v>
      </c>
      <c r="B364" s="31">
        <v>534.4</v>
      </c>
    </row>
    <row r="365" spans="1:2" s="33" customFormat="1" ht="18.75" customHeight="1" x14ac:dyDescent="0.35">
      <c r="A365" s="36" t="s">
        <v>242</v>
      </c>
      <c r="B365" s="31">
        <v>32.1</v>
      </c>
    </row>
    <row r="366" spans="1:2" s="33" customFormat="1" ht="18.75" customHeight="1" x14ac:dyDescent="0.35">
      <c r="A366" s="36" t="s">
        <v>246</v>
      </c>
      <c r="B366" s="31">
        <v>2117.3000000000002</v>
      </c>
    </row>
    <row r="367" spans="1:2" s="33" customFormat="1" ht="18.75" customHeight="1" x14ac:dyDescent="0.35">
      <c r="A367" s="14" t="s">
        <v>243</v>
      </c>
      <c r="B367" s="31">
        <v>13.2</v>
      </c>
    </row>
    <row r="368" spans="1:2" s="33" customFormat="1" ht="18.75" customHeight="1" x14ac:dyDescent="0.35">
      <c r="A368" s="38" t="s">
        <v>111</v>
      </c>
      <c r="B368" s="23">
        <f>SUM(B369:B372)</f>
        <v>1834.7999999999997</v>
      </c>
    </row>
    <row r="369" spans="1:2" s="33" customFormat="1" ht="18.75" customHeight="1" x14ac:dyDescent="0.35">
      <c r="A369" s="12" t="s">
        <v>43</v>
      </c>
      <c r="B369" s="31">
        <v>440.5</v>
      </c>
    </row>
    <row r="370" spans="1:2" s="33" customFormat="1" ht="18.75" customHeight="1" x14ac:dyDescent="0.35">
      <c r="A370" s="36" t="s">
        <v>242</v>
      </c>
      <c r="B370" s="31">
        <v>58.9</v>
      </c>
    </row>
    <row r="371" spans="1:2" s="33" customFormat="1" ht="18.75" customHeight="1" x14ac:dyDescent="0.35">
      <c r="A371" s="36" t="s">
        <v>246</v>
      </c>
      <c r="B371" s="31">
        <v>1328.8</v>
      </c>
    </row>
    <row r="372" spans="1:2" s="33" customFormat="1" ht="18.75" customHeight="1" x14ac:dyDescent="0.35">
      <c r="A372" s="12" t="s">
        <v>243</v>
      </c>
      <c r="B372" s="31">
        <v>6.6</v>
      </c>
    </row>
    <row r="373" spans="1:2" s="33" customFormat="1" ht="18.75" customHeight="1" x14ac:dyDescent="0.35">
      <c r="A373" s="38" t="s">
        <v>112</v>
      </c>
      <c r="B373" s="23">
        <f>SUM(B374:B378)</f>
        <v>1833.9</v>
      </c>
    </row>
    <row r="374" spans="1:2" s="33" customFormat="1" ht="18.75" customHeight="1" x14ac:dyDescent="0.35">
      <c r="A374" s="12" t="s">
        <v>43</v>
      </c>
      <c r="B374" s="31">
        <v>469.1</v>
      </c>
    </row>
    <row r="375" spans="1:2" s="33" customFormat="1" ht="18.75" customHeight="1" x14ac:dyDescent="0.35">
      <c r="A375" s="36" t="s">
        <v>242</v>
      </c>
      <c r="B375" s="31">
        <v>8.6999999999999993</v>
      </c>
    </row>
    <row r="376" spans="1:2" s="33" customFormat="1" ht="18.75" customHeight="1" x14ac:dyDescent="0.35">
      <c r="A376" s="12" t="s">
        <v>248</v>
      </c>
      <c r="B376" s="31">
        <v>76.3</v>
      </c>
    </row>
    <row r="377" spans="1:2" s="33" customFormat="1" ht="18.75" customHeight="1" x14ac:dyDescent="0.35">
      <c r="A377" s="36" t="s">
        <v>246</v>
      </c>
      <c r="B377" s="31">
        <v>1277.8</v>
      </c>
    </row>
    <row r="378" spans="1:2" s="33" customFormat="1" ht="18.75" customHeight="1" x14ac:dyDescent="0.35">
      <c r="A378" s="14" t="s">
        <v>243</v>
      </c>
      <c r="B378" s="41">
        <v>2</v>
      </c>
    </row>
    <row r="379" spans="1:2" s="33" customFormat="1" ht="18.75" customHeight="1" x14ac:dyDescent="0.35">
      <c r="A379" s="39" t="s">
        <v>113</v>
      </c>
      <c r="B379" s="24">
        <f>SUM(B380:B383)</f>
        <v>2676.9</v>
      </c>
    </row>
    <row r="380" spans="1:2" s="33" customFormat="1" ht="18.75" customHeight="1" x14ac:dyDescent="0.35">
      <c r="A380" s="12" t="s">
        <v>43</v>
      </c>
      <c r="B380" s="31">
        <v>534.79999999999995</v>
      </c>
    </row>
    <row r="381" spans="1:2" s="33" customFormat="1" ht="18.75" customHeight="1" x14ac:dyDescent="0.35">
      <c r="A381" s="36" t="s">
        <v>242</v>
      </c>
      <c r="B381" s="31">
        <v>16.899999999999999</v>
      </c>
    </row>
    <row r="382" spans="1:2" s="33" customFormat="1" ht="18.75" customHeight="1" x14ac:dyDescent="0.35">
      <c r="A382" s="36" t="s">
        <v>246</v>
      </c>
      <c r="B382" s="31">
        <v>2123.3000000000002</v>
      </c>
    </row>
    <row r="383" spans="1:2" s="33" customFormat="1" ht="18.75" customHeight="1" x14ac:dyDescent="0.35">
      <c r="A383" s="12" t="s">
        <v>243</v>
      </c>
      <c r="B383" s="31">
        <v>1.9</v>
      </c>
    </row>
    <row r="384" spans="1:2" s="33" customFormat="1" ht="18.75" customHeight="1" x14ac:dyDescent="0.35">
      <c r="A384" s="38" t="s">
        <v>114</v>
      </c>
      <c r="B384" s="23">
        <f>SUM(B385:B389)</f>
        <v>4182.6000000000004</v>
      </c>
    </row>
    <row r="385" spans="1:2" s="33" customFormat="1" ht="18.75" customHeight="1" x14ac:dyDescent="0.35">
      <c r="A385" s="12" t="s">
        <v>43</v>
      </c>
      <c r="B385" s="31">
        <v>712.5</v>
      </c>
    </row>
    <row r="386" spans="1:2" s="33" customFormat="1" ht="18.75" customHeight="1" x14ac:dyDescent="0.35">
      <c r="A386" s="36" t="s">
        <v>242</v>
      </c>
      <c r="B386" s="31">
        <v>33.799999999999997</v>
      </c>
    </row>
    <row r="387" spans="1:2" s="33" customFormat="1" ht="18.75" customHeight="1" x14ac:dyDescent="0.35">
      <c r="A387" s="12" t="s">
        <v>248</v>
      </c>
      <c r="B387" s="31">
        <v>468</v>
      </c>
    </row>
    <row r="388" spans="1:2" s="33" customFormat="1" ht="18.75" customHeight="1" x14ac:dyDescent="0.35">
      <c r="A388" s="36" t="s">
        <v>246</v>
      </c>
      <c r="B388" s="31">
        <v>2960</v>
      </c>
    </row>
    <row r="389" spans="1:2" s="33" customFormat="1" ht="18.75" customHeight="1" x14ac:dyDescent="0.35">
      <c r="A389" s="14" t="s">
        <v>243</v>
      </c>
      <c r="B389" s="41">
        <v>8.3000000000000007</v>
      </c>
    </row>
    <row r="390" spans="1:2" s="33" customFormat="1" ht="18.75" customHeight="1" x14ac:dyDescent="0.35">
      <c r="A390" s="39" t="s">
        <v>115</v>
      </c>
      <c r="B390" s="24">
        <f>SUM(B391:B394)</f>
        <v>3117.6</v>
      </c>
    </row>
    <row r="391" spans="1:2" s="33" customFormat="1" ht="18.75" customHeight="1" x14ac:dyDescent="0.35">
      <c r="A391" s="12" t="s">
        <v>43</v>
      </c>
      <c r="B391" s="31">
        <v>1060.4000000000001</v>
      </c>
    </row>
    <row r="392" spans="1:2" s="33" customFormat="1" ht="18.75" customHeight="1" x14ac:dyDescent="0.35">
      <c r="A392" s="36" t="s">
        <v>242</v>
      </c>
      <c r="B392" s="31">
        <v>106</v>
      </c>
    </row>
    <row r="393" spans="1:2" s="33" customFormat="1" ht="18.75" customHeight="1" x14ac:dyDescent="0.35">
      <c r="A393" s="36" t="s">
        <v>246</v>
      </c>
      <c r="B393" s="31">
        <v>1928.1</v>
      </c>
    </row>
    <row r="394" spans="1:2" s="33" customFormat="1" ht="18.75" customHeight="1" x14ac:dyDescent="0.35">
      <c r="A394" s="14" t="s">
        <v>243</v>
      </c>
      <c r="B394" s="31">
        <v>23.1</v>
      </c>
    </row>
    <row r="395" spans="1:2" s="33" customFormat="1" ht="18.75" customHeight="1" x14ac:dyDescent="0.35">
      <c r="A395" s="38" t="s">
        <v>116</v>
      </c>
      <c r="B395" s="23">
        <f>SUM(B396:B399)</f>
        <v>2923.7</v>
      </c>
    </row>
    <row r="396" spans="1:2" s="33" customFormat="1" ht="18.75" customHeight="1" x14ac:dyDescent="0.35">
      <c r="A396" s="12" t="s">
        <v>43</v>
      </c>
      <c r="B396" s="31">
        <v>739.4</v>
      </c>
    </row>
    <row r="397" spans="1:2" s="33" customFormat="1" ht="18.75" customHeight="1" x14ac:dyDescent="0.35">
      <c r="A397" s="36" t="s">
        <v>242</v>
      </c>
      <c r="B397" s="31">
        <v>24.5</v>
      </c>
    </row>
    <row r="398" spans="1:2" s="33" customFormat="1" ht="18.75" customHeight="1" x14ac:dyDescent="0.35">
      <c r="A398" s="36" t="s">
        <v>246</v>
      </c>
      <c r="B398" s="31">
        <v>2154.6</v>
      </c>
    </row>
    <row r="399" spans="1:2" s="33" customFormat="1" ht="18.75" customHeight="1" x14ac:dyDescent="0.35">
      <c r="A399" s="14" t="s">
        <v>243</v>
      </c>
      <c r="B399" s="31">
        <v>5.2</v>
      </c>
    </row>
    <row r="400" spans="1:2" s="33" customFormat="1" ht="18.75" customHeight="1" x14ac:dyDescent="0.35">
      <c r="A400" s="38" t="s">
        <v>117</v>
      </c>
      <c r="B400" s="23">
        <f>SUM(B401:B404)</f>
        <v>1494</v>
      </c>
    </row>
    <row r="401" spans="1:2" s="33" customFormat="1" ht="18.75" customHeight="1" x14ac:dyDescent="0.35">
      <c r="A401" s="12" t="s">
        <v>43</v>
      </c>
      <c r="B401" s="31">
        <v>433.2</v>
      </c>
    </row>
    <row r="402" spans="1:2" s="33" customFormat="1" ht="18.75" customHeight="1" x14ac:dyDescent="0.35">
      <c r="A402" s="36" t="s">
        <v>242</v>
      </c>
      <c r="B402" s="31">
        <v>13.5</v>
      </c>
    </row>
    <row r="403" spans="1:2" s="33" customFormat="1" ht="18.75" customHeight="1" x14ac:dyDescent="0.35">
      <c r="A403" s="36" t="s">
        <v>246</v>
      </c>
      <c r="B403" s="31">
        <v>1042.2</v>
      </c>
    </row>
    <row r="404" spans="1:2" s="33" customFormat="1" ht="18.75" customHeight="1" x14ac:dyDescent="0.35">
      <c r="A404" s="14" t="s">
        <v>243</v>
      </c>
      <c r="B404" s="31">
        <v>5.0999999999999996</v>
      </c>
    </row>
    <row r="405" spans="1:2" s="33" customFormat="1" ht="18.75" customHeight="1" x14ac:dyDescent="0.35">
      <c r="A405" s="38" t="s">
        <v>118</v>
      </c>
      <c r="B405" s="23">
        <f>SUM(B406:B409)</f>
        <v>2115.8000000000002</v>
      </c>
    </row>
    <row r="406" spans="1:2" s="33" customFormat="1" ht="18.75" customHeight="1" x14ac:dyDescent="0.35">
      <c r="A406" s="12" t="s">
        <v>43</v>
      </c>
      <c r="B406" s="31">
        <v>483.3</v>
      </c>
    </row>
    <row r="407" spans="1:2" s="33" customFormat="1" ht="18.75" customHeight="1" x14ac:dyDescent="0.35">
      <c r="A407" s="36" t="s">
        <v>242</v>
      </c>
      <c r="B407" s="31">
        <v>20.3</v>
      </c>
    </row>
    <row r="408" spans="1:2" s="33" customFormat="1" ht="18.75" customHeight="1" x14ac:dyDescent="0.35">
      <c r="A408" s="36" t="s">
        <v>246</v>
      </c>
      <c r="B408" s="31">
        <v>1600.8</v>
      </c>
    </row>
    <row r="409" spans="1:2" s="33" customFormat="1" ht="18.75" customHeight="1" x14ac:dyDescent="0.35">
      <c r="A409" s="14" t="s">
        <v>243</v>
      </c>
      <c r="B409" s="31">
        <v>11.4</v>
      </c>
    </row>
    <row r="410" spans="1:2" s="33" customFormat="1" ht="18.75" customHeight="1" x14ac:dyDescent="0.35">
      <c r="A410" s="38" t="s">
        <v>119</v>
      </c>
      <c r="B410" s="23">
        <f>SUM(B411:B414)</f>
        <v>2250.5</v>
      </c>
    </row>
    <row r="411" spans="1:2" s="33" customFormat="1" ht="18.75" customHeight="1" x14ac:dyDescent="0.35">
      <c r="A411" s="12" t="s">
        <v>43</v>
      </c>
      <c r="B411" s="31">
        <v>661.9</v>
      </c>
    </row>
    <row r="412" spans="1:2" s="33" customFormat="1" ht="18.75" customHeight="1" x14ac:dyDescent="0.35">
      <c r="A412" s="36" t="s">
        <v>242</v>
      </c>
      <c r="B412" s="31">
        <v>17</v>
      </c>
    </row>
    <row r="413" spans="1:2" s="33" customFormat="1" ht="18.75" customHeight="1" x14ac:dyDescent="0.35">
      <c r="A413" s="36" t="s">
        <v>246</v>
      </c>
      <c r="B413" s="31">
        <v>1569.5</v>
      </c>
    </row>
    <row r="414" spans="1:2" s="33" customFormat="1" ht="18.75" customHeight="1" x14ac:dyDescent="0.35">
      <c r="A414" s="12" t="s">
        <v>243</v>
      </c>
      <c r="B414" s="31">
        <v>2.1</v>
      </c>
    </row>
    <row r="415" spans="1:2" s="33" customFormat="1" ht="18.75" customHeight="1" x14ac:dyDescent="0.35">
      <c r="A415" s="38" t="s">
        <v>120</v>
      </c>
      <c r="B415" s="23">
        <f>SUM(B416:B419)</f>
        <v>1475.1</v>
      </c>
    </row>
    <row r="416" spans="1:2" s="33" customFormat="1" ht="18.75" customHeight="1" x14ac:dyDescent="0.35">
      <c r="A416" s="12" t="s">
        <v>43</v>
      </c>
      <c r="B416" s="31">
        <v>418.1</v>
      </c>
    </row>
    <row r="417" spans="1:2" s="33" customFormat="1" ht="18.75" customHeight="1" x14ac:dyDescent="0.35">
      <c r="A417" s="36" t="s">
        <v>242</v>
      </c>
      <c r="B417" s="31">
        <v>58.8</v>
      </c>
    </row>
    <row r="418" spans="1:2" s="33" customFormat="1" ht="18.75" customHeight="1" x14ac:dyDescent="0.35">
      <c r="A418" s="36" t="s">
        <v>246</v>
      </c>
      <c r="B418" s="31">
        <v>990.4</v>
      </c>
    </row>
    <row r="419" spans="1:2" s="33" customFormat="1" ht="18.75" customHeight="1" x14ac:dyDescent="0.35">
      <c r="A419" s="12" t="s">
        <v>243</v>
      </c>
      <c r="B419" s="41">
        <v>7.8</v>
      </c>
    </row>
    <row r="420" spans="1:2" s="33" customFormat="1" ht="18.75" customHeight="1" x14ac:dyDescent="0.35">
      <c r="A420" s="35" t="s">
        <v>121</v>
      </c>
      <c r="B420" s="24">
        <f>SUM(B421:B425)</f>
        <v>2702.1</v>
      </c>
    </row>
    <row r="421" spans="1:2" s="33" customFormat="1" ht="18.75" customHeight="1" x14ac:dyDescent="0.35">
      <c r="A421" s="36" t="s">
        <v>43</v>
      </c>
      <c r="B421" s="31">
        <v>110.2</v>
      </c>
    </row>
    <row r="422" spans="1:2" s="33" customFormat="1" ht="18.75" customHeight="1" x14ac:dyDescent="0.35">
      <c r="A422" s="36" t="s">
        <v>242</v>
      </c>
      <c r="B422" s="31">
        <v>30</v>
      </c>
    </row>
    <row r="423" spans="1:2" s="33" customFormat="1" ht="18.75" customHeight="1" x14ac:dyDescent="0.35">
      <c r="A423" s="12" t="s">
        <v>248</v>
      </c>
      <c r="B423" s="31">
        <v>940.1</v>
      </c>
    </row>
    <row r="424" spans="1:2" s="33" customFormat="1" ht="18.75" customHeight="1" x14ac:dyDescent="0.35">
      <c r="A424" s="36" t="s">
        <v>246</v>
      </c>
      <c r="B424" s="31">
        <v>1619.7</v>
      </c>
    </row>
    <row r="425" spans="1:2" s="33" customFormat="1" ht="18.75" customHeight="1" x14ac:dyDescent="0.35">
      <c r="A425" s="14" t="s">
        <v>243</v>
      </c>
      <c r="B425" s="31">
        <v>2.1</v>
      </c>
    </row>
    <row r="426" spans="1:2" s="33" customFormat="1" ht="18.75" customHeight="1" x14ac:dyDescent="0.35">
      <c r="A426" s="37" t="s">
        <v>122</v>
      </c>
      <c r="B426" s="24">
        <f>SUM(B427:B431)</f>
        <v>971.19999999999993</v>
      </c>
    </row>
    <row r="427" spans="1:2" s="33" customFormat="1" ht="18.75" customHeight="1" x14ac:dyDescent="0.35">
      <c r="A427" s="12" t="s">
        <v>43</v>
      </c>
      <c r="B427" s="31">
        <v>287.39999999999998</v>
      </c>
    </row>
    <row r="428" spans="1:2" s="33" customFormat="1" ht="18.75" customHeight="1" x14ac:dyDescent="0.35">
      <c r="A428" s="36" t="s">
        <v>242</v>
      </c>
      <c r="B428" s="31">
        <v>0.9</v>
      </c>
    </row>
    <row r="429" spans="1:2" s="33" customFormat="1" ht="18.75" customHeight="1" x14ac:dyDescent="0.35">
      <c r="A429" s="12" t="s">
        <v>248</v>
      </c>
      <c r="B429" s="31">
        <v>6.9</v>
      </c>
    </row>
    <row r="430" spans="1:2" s="33" customFormat="1" ht="18.75" customHeight="1" x14ac:dyDescent="0.35">
      <c r="A430" s="36" t="s">
        <v>246</v>
      </c>
      <c r="B430" s="31">
        <v>671.7</v>
      </c>
    </row>
    <row r="431" spans="1:2" s="33" customFormat="1" ht="18.75" customHeight="1" x14ac:dyDescent="0.35">
      <c r="A431" s="12" t="s">
        <v>243</v>
      </c>
      <c r="B431" s="31">
        <v>4.3</v>
      </c>
    </row>
    <row r="432" spans="1:2" s="33" customFormat="1" ht="18.75" customHeight="1" x14ac:dyDescent="0.35">
      <c r="A432" s="38" t="s">
        <v>148</v>
      </c>
      <c r="B432" s="23">
        <f>SUM(B433:B437)</f>
        <v>2254.4000000000005</v>
      </c>
    </row>
    <row r="433" spans="1:2" s="33" customFormat="1" ht="18.75" customHeight="1" x14ac:dyDescent="0.35">
      <c r="A433" s="12" t="s">
        <v>43</v>
      </c>
      <c r="B433" s="31">
        <v>1858.3</v>
      </c>
    </row>
    <row r="434" spans="1:2" s="33" customFormat="1" ht="18.75" customHeight="1" x14ac:dyDescent="0.35">
      <c r="A434" s="36" t="s">
        <v>242</v>
      </c>
      <c r="B434" s="31">
        <v>157</v>
      </c>
    </row>
    <row r="435" spans="1:2" s="33" customFormat="1" ht="18.75" customHeight="1" x14ac:dyDescent="0.35">
      <c r="A435" s="36" t="s">
        <v>246</v>
      </c>
      <c r="B435" s="31">
        <v>155.5</v>
      </c>
    </row>
    <row r="436" spans="1:2" s="33" customFormat="1" ht="18.75" customHeight="1" x14ac:dyDescent="0.35">
      <c r="A436" s="36" t="s">
        <v>230</v>
      </c>
      <c r="B436" s="31">
        <v>74.3</v>
      </c>
    </row>
    <row r="437" spans="1:2" s="33" customFormat="1" ht="18.75" customHeight="1" x14ac:dyDescent="0.35">
      <c r="A437" s="12" t="s">
        <v>243</v>
      </c>
      <c r="B437" s="31">
        <v>9.3000000000000007</v>
      </c>
    </row>
    <row r="438" spans="1:2" s="33" customFormat="1" ht="18.75" customHeight="1" x14ac:dyDescent="0.35">
      <c r="A438" s="38" t="s">
        <v>123</v>
      </c>
      <c r="B438" s="23">
        <f>SUM(B439:B443)</f>
        <v>600.4</v>
      </c>
    </row>
    <row r="439" spans="1:2" s="33" customFormat="1" ht="18.75" customHeight="1" x14ac:dyDescent="0.35">
      <c r="A439" s="12" t="s">
        <v>43</v>
      </c>
      <c r="B439" s="31">
        <v>418.9</v>
      </c>
    </row>
    <row r="440" spans="1:2" s="33" customFormat="1" ht="18.75" customHeight="1" x14ac:dyDescent="0.35">
      <c r="A440" s="36" t="s">
        <v>242</v>
      </c>
      <c r="B440" s="31">
        <v>60</v>
      </c>
    </row>
    <row r="441" spans="1:2" s="33" customFormat="1" ht="18.75" customHeight="1" x14ac:dyDescent="0.35">
      <c r="A441" s="36" t="s">
        <v>246</v>
      </c>
      <c r="B441" s="31">
        <v>92.2</v>
      </c>
    </row>
    <row r="442" spans="1:2" s="33" customFormat="1" ht="18.75" customHeight="1" x14ac:dyDescent="0.35">
      <c r="A442" s="36" t="s">
        <v>230</v>
      </c>
      <c r="B442" s="31">
        <v>15.4</v>
      </c>
    </row>
    <row r="443" spans="1:2" s="33" customFormat="1" ht="18.75" customHeight="1" x14ac:dyDescent="0.35">
      <c r="A443" s="12" t="s">
        <v>243</v>
      </c>
      <c r="B443" s="31">
        <v>13.9</v>
      </c>
    </row>
    <row r="444" spans="1:2" s="33" customFormat="1" ht="18.75" customHeight="1" x14ac:dyDescent="0.35">
      <c r="A444" s="38" t="s">
        <v>124</v>
      </c>
      <c r="B444" s="23">
        <f>SUM(B445:B448)</f>
        <v>555.20000000000005</v>
      </c>
    </row>
    <row r="445" spans="1:2" s="33" customFormat="1" ht="18.75" customHeight="1" x14ac:dyDescent="0.35">
      <c r="A445" s="12" t="s">
        <v>43</v>
      </c>
      <c r="B445" s="31">
        <v>537</v>
      </c>
    </row>
    <row r="446" spans="1:2" s="33" customFormat="1" ht="18.75" customHeight="1" x14ac:dyDescent="0.35">
      <c r="A446" s="36" t="s">
        <v>242</v>
      </c>
      <c r="B446" s="31">
        <v>6</v>
      </c>
    </row>
    <row r="447" spans="1:2" s="33" customFormat="1" ht="18.75" customHeight="1" x14ac:dyDescent="0.35">
      <c r="A447" s="36" t="s">
        <v>230</v>
      </c>
      <c r="B447" s="31">
        <v>9.6</v>
      </c>
    </row>
    <row r="448" spans="1:2" s="33" customFormat="1" ht="18.75" customHeight="1" x14ac:dyDescent="0.35">
      <c r="A448" s="12" t="s">
        <v>243</v>
      </c>
      <c r="B448" s="31">
        <v>2.6</v>
      </c>
    </row>
    <row r="449" spans="1:2" s="33" customFormat="1" ht="18.75" customHeight="1" x14ac:dyDescent="0.35">
      <c r="A449" s="38" t="s">
        <v>125</v>
      </c>
      <c r="B449" s="23">
        <f>SUM(B450:B453)</f>
        <v>662</v>
      </c>
    </row>
    <row r="450" spans="1:2" s="33" customFormat="1" ht="18.75" customHeight="1" x14ac:dyDescent="0.35">
      <c r="A450" s="12" t="s">
        <v>43</v>
      </c>
      <c r="B450" s="31">
        <v>612.20000000000005</v>
      </c>
    </row>
    <row r="451" spans="1:2" s="33" customFormat="1" ht="18.75" customHeight="1" x14ac:dyDescent="0.35">
      <c r="A451" s="36" t="s">
        <v>242</v>
      </c>
      <c r="B451" s="32">
        <v>30</v>
      </c>
    </row>
    <row r="452" spans="1:2" s="33" customFormat="1" ht="18.75" customHeight="1" x14ac:dyDescent="0.35">
      <c r="A452" s="36" t="s">
        <v>230</v>
      </c>
      <c r="B452" s="32">
        <v>14.5</v>
      </c>
    </row>
    <row r="453" spans="1:2" s="33" customFormat="1" ht="18.75" customHeight="1" x14ac:dyDescent="0.35">
      <c r="A453" s="14" t="s">
        <v>243</v>
      </c>
      <c r="B453" s="32">
        <v>5.3</v>
      </c>
    </row>
    <row r="454" spans="1:2" s="33" customFormat="1" ht="18.75" customHeight="1" x14ac:dyDescent="0.35">
      <c r="A454" s="39" t="s">
        <v>126</v>
      </c>
      <c r="B454" s="23">
        <f>SUM(B455:B459)</f>
        <v>1340.8999999999999</v>
      </c>
    </row>
    <row r="455" spans="1:2" s="33" customFormat="1" ht="18.75" customHeight="1" x14ac:dyDescent="0.35">
      <c r="A455" s="12" t="s">
        <v>43</v>
      </c>
      <c r="B455" s="31">
        <v>837.9</v>
      </c>
    </row>
    <row r="456" spans="1:2" s="33" customFormat="1" ht="18.75" customHeight="1" x14ac:dyDescent="0.35">
      <c r="A456" s="36" t="s">
        <v>242</v>
      </c>
      <c r="B456" s="31">
        <v>28</v>
      </c>
    </row>
    <row r="457" spans="1:2" s="33" customFormat="1" ht="18.75" customHeight="1" x14ac:dyDescent="0.35">
      <c r="A457" s="36" t="s">
        <v>230</v>
      </c>
      <c r="B457" s="31">
        <v>16.8</v>
      </c>
    </row>
    <row r="458" spans="1:2" s="33" customFormat="1" ht="18.75" customHeight="1" x14ac:dyDescent="0.35">
      <c r="A458" s="12" t="s">
        <v>247</v>
      </c>
      <c r="B458" s="31">
        <v>450.7</v>
      </c>
    </row>
    <row r="459" spans="1:2" s="33" customFormat="1" ht="18.75" customHeight="1" x14ac:dyDescent="0.35">
      <c r="A459" s="14" t="s">
        <v>243</v>
      </c>
      <c r="B459" s="31">
        <v>7.5</v>
      </c>
    </row>
    <row r="460" spans="1:2" s="33" customFormat="1" ht="18.75" customHeight="1" x14ac:dyDescent="0.35">
      <c r="A460" s="38" t="s">
        <v>270</v>
      </c>
      <c r="B460" s="23">
        <f>SUM(B461:B464)</f>
        <v>749.2</v>
      </c>
    </row>
    <row r="461" spans="1:2" s="33" customFormat="1" ht="18.75" customHeight="1" x14ac:dyDescent="0.35">
      <c r="A461" s="12" t="s">
        <v>43</v>
      </c>
      <c r="B461" s="31">
        <v>262.60000000000002</v>
      </c>
    </row>
    <row r="462" spans="1:2" s="33" customFormat="1" ht="18.75" customHeight="1" x14ac:dyDescent="0.35">
      <c r="A462" s="12" t="s">
        <v>242</v>
      </c>
      <c r="B462" s="31">
        <v>4.2</v>
      </c>
    </row>
    <row r="463" spans="1:2" s="33" customFormat="1" ht="18.75" customHeight="1" x14ac:dyDescent="0.35">
      <c r="A463" s="36" t="s">
        <v>246</v>
      </c>
      <c r="B463" s="31">
        <v>481.7</v>
      </c>
    </row>
    <row r="464" spans="1:2" s="33" customFormat="1" ht="18.75" customHeight="1" x14ac:dyDescent="0.35">
      <c r="A464" s="12" t="s">
        <v>243</v>
      </c>
      <c r="B464" s="31">
        <v>0.7</v>
      </c>
    </row>
    <row r="465" spans="1:2" s="33" customFormat="1" ht="18.75" customHeight="1" x14ac:dyDescent="0.35">
      <c r="A465" s="38" t="s">
        <v>127</v>
      </c>
      <c r="B465" s="23">
        <f>B153+B158+B164+B170+B176+B182+B188+B194+B200+B206+B212+B218+B224+B230+B236+B242+B248+B254+B260+B266+B272+B278+B284+B290+B296+B302+B308+B314+B320+B326+B332+B337+B342+B347+B352+B357+B363+B368+B373+B379+B384+B390+B395+B400+B405+B410+B415+B420+B426+B432+B438+B444+B449+B454+B460</f>
        <v>92983.8</v>
      </c>
    </row>
    <row r="466" spans="1:2" s="33" customFormat="1" ht="18.75" customHeight="1" x14ac:dyDescent="0.35">
      <c r="A466" s="12" t="s">
        <v>43</v>
      </c>
      <c r="B466" s="31">
        <f>B154+B159+B165+B171+B177+B183+B189+B195+B201+B207+B213+B219+B225+B231+B237+B243+B249+B255+B261+B267+B273+B279+B285+B291+B297+B303+B309+B315+B321+B327+B333+B338+B343+B348+B353+B358+B364+B369+B374+B380+B385+B391+B396+B401+B406+B411+B416+B427+B433+B439+B445+B450+B455+B461+B421</f>
        <v>33568.299999999996</v>
      </c>
    </row>
    <row r="467" spans="1:2" s="33" customFormat="1" ht="18.75" customHeight="1" x14ac:dyDescent="0.35">
      <c r="A467" s="36" t="s">
        <v>242</v>
      </c>
      <c r="B467" s="31">
        <f>B160+B166+B172+B178+B184+B190+B196+B202+B208+B214+B220+B226+B232+B238+B244+B250+B256+B262+B268+B274+B280+B286+B292+B298+B304+B310+B316+B322+B328+B334+B339+B344+B349+B354+B359+B365+B370+B375+B381+B386+B392+B397+B402+B407+B412+B417+B422+B428+B434+B440+B446+B451+B456+B462</f>
        <v>3156.1000000000004</v>
      </c>
    </row>
    <row r="468" spans="1:2" s="33" customFormat="1" ht="18.75" customHeight="1" x14ac:dyDescent="0.35">
      <c r="A468" s="36" t="s">
        <v>246</v>
      </c>
      <c r="B468" s="31">
        <f>B155+B161+B167+B173+B179+B185+B191+B197+B203+B209+B215+B221+B227+B233+B239+B245+B251+B257+B263+B269+B275+B281+B287+B293+B299+B305+B311+B317+B323+B329+B335+B340+B345+B350+B355+B361+B366+B371+B377+B382+B388+B393+B398+B403+B408+B413+B418+B424+B430+B435+B441+B463</f>
        <v>50546.099999999991</v>
      </c>
    </row>
    <row r="469" spans="1:2" s="33" customFormat="1" ht="18.75" customHeight="1" x14ac:dyDescent="0.35">
      <c r="A469" s="12" t="s">
        <v>248</v>
      </c>
      <c r="B469" s="32">
        <f>SUM(B360+B376+B387+B423+B429)</f>
        <v>2501</v>
      </c>
    </row>
    <row r="470" spans="1:2" s="33" customFormat="1" ht="18.75" customHeight="1" x14ac:dyDescent="0.35">
      <c r="A470" s="12" t="s">
        <v>230</v>
      </c>
      <c r="B470" s="32">
        <f>B156+B162+B168+B174+B180+B186+B192+B198+B204+B210+B216+B222+B228+B234+B240+B246+B252+B258+B264+B270+B276+B282+B288+B294+B300+B306+B312+B318+B324+B330+B457+B436+B442+B447+B452</f>
        <v>2118.6</v>
      </c>
    </row>
    <row r="471" spans="1:2" s="33" customFormat="1" ht="18.75" customHeight="1" x14ac:dyDescent="0.35">
      <c r="A471" s="12" t="s">
        <v>247</v>
      </c>
      <c r="B471" s="31">
        <f>B157+B458</f>
        <v>734.7</v>
      </c>
    </row>
    <row r="472" spans="1:2" s="33" customFormat="1" ht="18.75" customHeight="1" x14ac:dyDescent="0.35">
      <c r="A472" s="14" t="s">
        <v>243</v>
      </c>
      <c r="B472" s="31">
        <f>B163+B169+B175+B181+B187+B193+B199+B205+B211+B217+B223+B229+B235+B241+B247+B253+B259+B265+B271+B277+B283+B289+B295+B301+B307+B313+B319+B325+B331+B336+B341+B346+B351+B356+B362+B367+B372+B378+B383+B389+B394+B399+B404+B409+B414+B419+B425+B431+B437+B443+B448+B453+B459+B464</f>
        <v>359.00000000000011</v>
      </c>
    </row>
    <row r="473" spans="1:2" s="33" customFormat="1" ht="34.5" customHeight="1" x14ac:dyDescent="0.35">
      <c r="A473" s="95" t="s">
        <v>128</v>
      </c>
      <c r="B473" s="96"/>
    </row>
    <row r="474" spans="1:2" s="33" customFormat="1" ht="18.75" customHeight="1" x14ac:dyDescent="0.35">
      <c r="A474" s="38" t="s">
        <v>39</v>
      </c>
      <c r="B474" s="23">
        <f>SUM(B475:B475)</f>
        <v>247.2</v>
      </c>
    </row>
    <row r="475" spans="1:2" s="33" customFormat="1" ht="18.75" customHeight="1" x14ac:dyDescent="0.35">
      <c r="A475" s="12" t="s">
        <v>249</v>
      </c>
      <c r="B475" s="31">
        <v>247.2</v>
      </c>
    </row>
    <row r="476" spans="1:2" s="33" customFormat="1" ht="18.75" customHeight="1" x14ac:dyDescent="0.35">
      <c r="A476" s="38" t="s">
        <v>129</v>
      </c>
      <c r="B476" s="23">
        <f>SUM(B474)</f>
        <v>247.2</v>
      </c>
    </row>
    <row r="477" spans="1:2" s="33" customFormat="1" ht="18.75" customHeight="1" x14ac:dyDescent="0.35">
      <c r="A477" s="40" t="s">
        <v>249</v>
      </c>
      <c r="B477" s="31">
        <f>B475</f>
        <v>247.2</v>
      </c>
    </row>
    <row r="478" spans="1:2" s="33" customFormat="1" ht="34.5" customHeight="1" x14ac:dyDescent="0.35">
      <c r="A478" s="95" t="s">
        <v>130</v>
      </c>
      <c r="B478" s="96"/>
    </row>
    <row r="479" spans="1:2" s="33" customFormat="1" ht="18.75" customHeight="1" x14ac:dyDescent="0.35">
      <c r="A479" s="37" t="s">
        <v>131</v>
      </c>
      <c r="B479" s="24">
        <f>SUM(B480:B482)</f>
        <v>20163.5</v>
      </c>
    </row>
    <row r="480" spans="1:2" s="33" customFormat="1" ht="18.75" customHeight="1" x14ac:dyDescent="0.35">
      <c r="A480" s="12" t="s">
        <v>43</v>
      </c>
      <c r="B480" s="31">
        <v>12673.1</v>
      </c>
    </row>
    <row r="481" spans="1:2" s="33" customFormat="1" ht="26.25" customHeight="1" x14ac:dyDescent="0.35">
      <c r="A481" s="12" t="s">
        <v>250</v>
      </c>
      <c r="B481" s="31">
        <v>6681.9</v>
      </c>
    </row>
    <row r="482" spans="1:2" s="33" customFormat="1" ht="26.25" customHeight="1" x14ac:dyDescent="0.35">
      <c r="A482" s="12" t="s">
        <v>230</v>
      </c>
      <c r="B482" s="31">
        <v>808.5</v>
      </c>
    </row>
    <row r="483" spans="1:2" s="33" customFormat="1" ht="18.75" customHeight="1" x14ac:dyDescent="0.35">
      <c r="A483" s="38" t="s">
        <v>39</v>
      </c>
      <c r="B483" s="23">
        <f>SUM(B484:B484)</f>
        <v>1841</v>
      </c>
    </row>
    <row r="484" spans="1:2" s="33" customFormat="1" ht="18.75" customHeight="1" x14ac:dyDescent="0.35">
      <c r="A484" s="12" t="s">
        <v>249</v>
      </c>
      <c r="B484" s="31">
        <v>1841</v>
      </c>
    </row>
    <row r="485" spans="1:2" s="33" customFormat="1" ht="18.75" customHeight="1" x14ac:dyDescent="0.35">
      <c r="A485" s="38" t="s">
        <v>132</v>
      </c>
      <c r="B485" s="24">
        <f>SUM(B486:B490)</f>
        <v>4128.1000000000004</v>
      </c>
    </row>
    <row r="486" spans="1:2" s="33" customFormat="1" ht="18.75" customHeight="1" x14ac:dyDescent="0.35">
      <c r="A486" s="12" t="s">
        <v>43</v>
      </c>
      <c r="B486" s="31">
        <v>2706.5</v>
      </c>
    </row>
    <row r="487" spans="1:2" s="33" customFormat="1" ht="28.5" customHeight="1" x14ac:dyDescent="0.35">
      <c r="A487" s="12" t="s">
        <v>251</v>
      </c>
      <c r="B487" s="31">
        <v>1098.5999999999999</v>
      </c>
    </row>
    <row r="488" spans="1:2" s="33" customFormat="1" ht="28.5" customHeight="1" x14ac:dyDescent="0.35">
      <c r="A488" s="12" t="s">
        <v>230</v>
      </c>
      <c r="B488" s="31">
        <v>176.8</v>
      </c>
    </row>
    <row r="489" spans="1:2" s="33" customFormat="1" ht="18.75" customHeight="1" x14ac:dyDescent="0.35">
      <c r="A489" s="36" t="s">
        <v>242</v>
      </c>
      <c r="B489" s="31">
        <v>105</v>
      </c>
    </row>
    <row r="490" spans="1:2" s="33" customFormat="1" ht="18.75" customHeight="1" x14ac:dyDescent="0.35">
      <c r="A490" s="12" t="s">
        <v>243</v>
      </c>
      <c r="B490" s="41">
        <v>41.2</v>
      </c>
    </row>
    <row r="491" spans="1:2" s="33" customFormat="1" ht="18.75" customHeight="1" x14ac:dyDescent="0.35">
      <c r="A491" s="38" t="s">
        <v>194</v>
      </c>
      <c r="B491" s="24">
        <f>SUM(B492:B496)</f>
        <v>1709.1000000000001</v>
      </c>
    </row>
    <row r="492" spans="1:2" s="33" customFormat="1" ht="18.75" customHeight="1" x14ac:dyDescent="0.35">
      <c r="A492" s="12" t="s">
        <v>43</v>
      </c>
      <c r="B492" s="31">
        <v>1038.4000000000001</v>
      </c>
    </row>
    <row r="493" spans="1:2" s="33" customFormat="1" ht="23.25" customHeight="1" x14ac:dyDescent="0.35">
      <c r="A493" s="12" t="s">
        <v>252</v>
      </c>
      <c r="B493" s="31">
        <v>515.29999999999995</v>
      </c>
    </row>
    <row r="494" spans="1:2" s="33" customFormat="1" ht="23.25" customHeight="1" x14ac:dyDescent="0.35">
      <c r="A494" s="12" t="s">
        <v>230</v>
      </c>
      <c r="B494" s="31">
        <v>29</v>
      </c>
    </row>
    <row r="495" spans="1:2" s="33" customFormat="1" ht="18.75" customHeight="1" x14ac:dyDescent="0.35">
      <c r="A495" s="36" t="s">
        <v>242</v>
      </c>
      <c r="B495" s="31">
        <v>104.4</v>
      </c>
    </row>
    <row r="496" spans="1:2" s="33" customFormat="1" ht="18.75" customHeight="1" x14ac:dyDescent="0.35">
      <c r="A496" s="14" t="s">
        <v>243</v>
      </c>
      <c r="B496" s="31">
        <v>22</v>
      </c>
    </row>
    <row r="497" spans="1:2" s="33" customFormat="1" ht="18.75" customHeight="1" x14ac:dyDescent="0.35">
      <c r="A497" s="39" t="s">
        <v>133</v>
      </c>
      <c r="B497" s="23">
        <f>SUM(B498:B504)</f>
        <v>914.00000000000011</v>
      </c>
    </row>
    <row r="498" spans="1:2" s="33" customFormat="1" ht="18.75" customHeight="1" x14ac:dyDescent="0.35">
      <c r="A498" s="12" t="s">
        <v>43</v>
      </c>
      <c r="B498" s="31">
        <v>164</v>
      </c>
    </row>
    <row r="499" spans="1:2" s="33" customFormat="1" ht="24" customHeight="1" x14ac:dyDescent="0.35">
      <c r="A499" s="12" t="s">
        <v>253</v>
      </c>
      <c r="B499" s="31">
        <v>248.7</v>
      </c>
    </row>
    <row r="500" spans="1:2" s="33" customFormat="1" ht="18.75" customHeight="1" x14ac:dyDescent="0.35">
      <c r="A500" s="12" t="s">
        <v>248</v>
      </c>
      <c r="B500" s="31">
        <v>112</v>
      </c>
    </row>
    <row r="501" spans="1:2" s="33" customFormat="1" ht="18.75" customHeight="1" x14ac:dyDescent="0.35">
      <c r="A501" s="12" t="s">
        <v>230</v>
      </c>
      <c r="B501" s="31">
        <v>20.2</v>
      </c>
    </row>
    <row r="502" spans="1:2" s="33" customFormat="1" ht="18.75" customHeight="1" x14ac:dyDescent="0.35">
      <c r="A502" s="36" t="s">
        <v>242</v>
      </c>
      <c r="B502" s="31">
        <v>47.1</v>
      </c>
    </row>
    <row r="503" spans="1:2" s="33" customFormat="1" ht="18.75" customHeight="1" x14ac:dyDescent="0.35">
      <c r="A503" s="36" t="s">
        <v>246</v>
      </c>
      <c r="B503" s="31">
        <v>313.10000000000002</v>
      </c>
    </row>
    <row r="504" spans="1:2" s="33" customFormat="1" ht="18.75" customHeight="1" x14ac:dyDescent="0.35">
      <c r="A504" s="14" t="s">
        <v>243</v>
      </c>
      <c r="B504" s="31">
        <v>8.9</v>
      </c>
    </row>
    <row r="505" spans="1:2" s="33" customFormat="1" ht="18.75" customHeight="1" x14ac:dyDescent="0.35">
      <c r="A505" s="35" t="s">
        <v>134</v>
      </c>
      <c r="B505" s="23">
        <f>B506+B507+B508</f>
        <v>322.60000000000002</v>
      </c>
    </row>
    <row r="506" spans="1:2" s="33" customFormat="1" ht="18.75" customHeight="1" x14ac:dyDescent="0.35">
      <c r="A506" s="12" t="s">
        <v>43</v>
      </c>
      <c r="B506" s="31">
        <v>239.1</v>
      </c>
    </row>
    <row r="507" spans="1:2" s="33" customFormat="1" ht="18.75" customHeight="1" x14ac:dyDescent="0.35">
      <c r="A507" s="12" t="s">
        <v>230</v>
      </c>
      <c r="B507" s="41">
        <v>2.4</v>
      </c>
    </row>
    <row r="508" spans="1:2" s="33" customFormat="1" ht="18.75" customHeight="1" x14ac:dyDescent="0.35">
      <c r="A508" s="12" t="s">
        <v>247</v>
      </c>
      <c r="B508" s="41">
        <v>81.099999999999994</v>
      </c>
    </row>
    <row r="509" spans="1:2" s="33" customFormat="1" ht="18.75" customHeight="1" x14ac:dyDescent="0.35">
      <c r="A509" s="38" t="s">
        <v>135</v>
      </c>
      <c r="B509" s="24">
        <f>B479+B483+B485+B491+B497+B505</f>
        <v>29078.299999999996</v>
      </c>
    </row>
    <row r="510" spans="1:2" s="33" customFormat="1" ht="18.75" customHeight="1" x14ac:dyDescent="0.35">
      <c r="A510" s="12" t="s">
        <v>43</v>
      </c>
      <c r="B510" s="31">
        <f>B480+B484+B486+B492+B498+B506</f>
        <v>18662.099999999999</v>
      </c>
    </row>
    <row r="511" spans="1:2" s="33" customFormat="1" ht="30" customHeight="1" x14ac:dyDescent="0.35">
      <c r="A511" s="12" t="s">
        <v>254</v>
      </c>
      <c r="B511" s="31">
        <f>B481+B487+B493+B499</f>
        <v>8544.5</v>
      </c>
    </row>
    <row r="512" spans="1:2" s="33" customFormat="1" ht="18.75" customHeight="1" x14ac:dyDescent="0.35">
      <c r="A512" s="12" t="s">
        <v>248</v>
      </c>
      <c r="B512" s="31">
        <f>B500</f>
        <v>112</v>
      </c>
    </row>
    <row r="513" spans="1:2" s="33" customFormat="1" ht="18.75" customHeight="1" x14ac:dyDescent="0.35">
      <c r="A513" s="12" t="s">
        <v>230</v>
      </c>
      <c r="B513" s="31">
        <f>B482+B488+B494+B501+B507</f>
        <v>1036.9000000000001</v>
      </c>
    </row>
    <row r="514" spans="1:2" s="33" customFormat="1" ht="18.75" customHeight="1" x14ac:dyDescent="0.35">
      <c r="A514" s="36" t="s">
        <v>242</v>
      </c>
      <c r="B514" s="31">
        <f>B489+B495+B502</f>
        <v>256.5</v>
      </c>
    </row>
    <row r="515" spans="1:2" s="33" customFormat="1" ht="18.75" customHeight="1" x14ac:dyDescent="0.35">
      <c r="A515" s="36" t="s">
        <v>246</v>
      </c>
      <c r="B515" s="32">
        <f>B503</f>
        <v>313.10000000000002</v>
      </c>
    </row>
    <row r="516" spans="1:2" s="33" customFormat="1" ht="18.75" customHeight="1" x14ac:dyDescent="0.35">
      <c r="A516" s="12" t="s">
        <v>247</v>
      </c>
      <c r="B516" s="32">
        <f>B508</f>
        <v>81.099999999999994</v>
      </c>
    </row>
    <row r="517" spans="1:2" s="33" customFormat="1" ht="18.75" customHeight="1" x14ac:dyDescent="0.35">
      <c r="A517" s="12" t="s">
        <v>243</v>
      </c>
      <c r="B517" s="32">
        <f>B490+B496+B504</f>
        <v>72.100000000000009</v>
      </c>
    </row>
    <row r="518" spans="1:2" s="33" customFormat="1" ht="33.75" customHeight="1" x14ac:dyDescent="0.35">
      <c r="A518" s="95" t="s">
        <v>144</v>
      </c>
      <c r="B518" s="96"/>
    </row>
    <row r="519" spans="1:2" s="33" customFormat="1" ht="18.75" customHeight="1" x14ac:dyDescent="0.35">
      <c r="A519" s="39" t="s">
        <v>39</v>
      </c>
      <c r="B519" s="24">
        <f>SUM(B520:B521)</f>
        <v>16.2</v>
      </c>
    </row>
    <row r="520" spans="1:2" s="33" customFormat="1" ht="18.75" customHeight="1" x14ac:dyDescent="0.35">
      <c r="A520" s="12" t="s">
        <v>43</v>
      </c>
      <c r="B520" s="41">
        <v>6</v>
      </c>
    </row>
    <row r="521" spans="1:2" s="33" customFormat="1" ht="31.5" customHeight="1" x14ac:dyDescent="0.35">
      <c r="A521" s="12" t="s">
        <v>255</v>
      </c>
      <c r="B521" s="31">
        <v>10.199999999999999</v>
      </c>
    </row>
    <row r="522" spans="1:2" s="33" customFormat="1" ht="18.75" customHeight="1" x14ac:dyDescent="0.35">
      <c r="A522" s="38" t="s">
        <v>136</v>
      </c>
      <c r="B522" s="23">
        <f>SUM(B523:B528)</f>
        <v>1228.1999999999998</v>
      </c>
    </row>
    <row r="523" spans="1:2" s="33" customFormat="1" ht="18.75" customHeight="1" x14ac:dyDescent="0.35">
      <c r="A523" s="12" t="s">
        <v>43</v>
      </c>
      <c r="B523" s="31">
        <v>27.3</v>
      </c>
    </row>
    <row r="524" spans="1:2" s="33" customFormat="1" ht="18.75" customHeight="1" x14ac:dyDescent="0.35">
      <c r="A524" s="12" t="s">
        <v>143</v>
      </c>
      <c r="B524" s="31">
        <v>78</v>
      </c>
    </row>
    <row r="525" spans="1:2" s="33" customFormat="1" ht="28.15" customHeight="1" x14ac:dyDescent="0.35">
      <c r="A525" s="12" t="s">
        <v>227</v>
      </c>
      <c r="B525" s="31">
        <v>21.2</v>
      </c>
    </row>
    <row r="526" spans="1:2" s="33" customFormat="1" ht="18.75" customHeight="1" x14ac:dyDescent="0.35">
      <c r="A526" s="36" t="s">
        <v>242</v>
      </c>
      <c r="B526" s="31">
        <v>3</v>
      </c>
    </row>
    <row r="527" spans="1:2" s="33" customFormat="1" ht="31.5" customHeight="1" x14ac:dyDescent="0.35">
      <c r="A527" s="12" t="s">
        <v>256</v>
      </c>
      <c r="B527" s="31">
        <v>1090.0999999999999</v>
      </c>
    </row>
    <row r="528" spans="1:2" s="33" customFormat="1" ht="18.649999999999999" customHeight="1" x14ac:dyDescent="0.35">
      <c r="A528" s="14" t="s">
        <v>243</v>
      </c>
      <c r="B528" s="31">
        <v>8.6</v>
      </c>
    </row>
    <row r="529" spans="1:2" s="33" customFormat="1" ht="18.75" customHeight="1" x14ac:dyDescent="0.35">
      <c r="A529" s="39" t="s">
        <v>137</v>
      </c>
      <c r="B529" s="23">
        <f>B519+B522</f>
        <v>1244.3999999999999</v>
      </c>
    </row>
    <row r="530" spans="1:2" s="33" customFormat="1" ht="18.75" customHeight="1" x14ac:dyDescent="0.35">
      <c r="A530" s="40" t="s">
        <v>43</v>
      </c>
      <c r="B530" s="31">
        <f>B520+B523</f>
        <v>33.299999999999997</v>
      </c>
    </row>
    <row r="531" spans="1:2" s="33" customFormat="1" ht="18.75" customHeight="1" x14ac:dyDescent="0.35">
      <c r="A531" s="36" t="s">
        <v>145</v>
      </c>
      <c r="B531" s="31">
        <f>B524</f>
        <v>78</v>
      </c>
    </row>
    <row r="532" spans="1:2" s="33" customFormat="1" ht="28.15" customHeight="1" x14ac:dyDescent="0.35">
      <c r="A532" s="12" t="s">
        <v>225</v>
      </c>
      <c r="B532" s="31">
        <f>B525</f>
        <v>21.2</v>
      </c>
    </row>
    <row r="533" spans="1:2" s="33" customFormat="1" ht="18" customHeight="1" x14ac:dyDescent="0.35">
      <c r="A533" s="36" t="s">
        <v>242</v>
      </c>
      <c r="B533" s="31">
        <f>B526</f>
        <v>3</v>
      </c>
    </row>
    <row r="534" spans="1:2" s="33" customFormat="1" ht="29.25" customHeight="1" x14ac:dyDescent="0.35">
      <c r="A534" s="12" t="s">
        <v>257</v>
      </c>
      <c r="B534" s="31">
        <f>B521+B527</f>
        <v>1100.3</v>
      </c>
    </row>
    <row r="535" spans="1:2" s="33" customFormat="1" ht="29.25" customHeight="1" x14ac:dyDescent="0.35">
      <c r="A535" s="12" t="s">
        <v>243</v>
      </c>
      <c r="B535" s="31">
        <f>B528</f>
        <v>8.6</v>
      </c>
    </row>
    <row r="536" spans="1:2" s="33" customFormat="1" ht="18.75" customHeight="1" x14ac:dyDescent="0.35">
      <c r="A536" s="38" t="s">
        <v>138</v>
      </c>
      <c r="B536" s="23">
        <f>B21+B39+B49+B56+B63+B74+B81+B86+B93+B136+B148+B465+B476+B509+B529</f>
        <v>219892.69999999998</v>
      </c>
    </row>
    <row r="537" spans="1:2" s="33" customFormat="1" ht="18.75" customHeight="1" x14ac:dyDescent="0.35">
      <c r="A537" s="12" t="s">
        <v>43</v>
      </c>
      <c r="B537" s="31">
        <f>B22+B40+B50+B64+B75+B82+B94+B137+B149+B466+B477+B510+B530+B87</f>
        <v>101122</v>
      </c>
    </row>
    <row r="538" spans="1:2" s="33" customFormat="1" ht="18.75" customHeight="1" x14ac:dyDescent="0.35">
      <c r="A538" s="12" t="s">
        <v>145</v>
      </c>
      <c r="B538" s="31">
        <f>B57+B531</f>
        <v>390</v>
      </c>
    </row>
    <row r="539" spans="1:2" s="33" customFormat="1" ht="34.15" customHeight="1" x14ac:dyDescent="0.35">
      <c r="A539" s="12" t="s">
        <v>225</v>
      </c>
      <c r="B539" s="31">
        <f>B58+B532</f>
        <v>161.5</v>
      </c>
    </row>
    <row r="540" spans="1:2" s="33" customFormat="1" ht="25.5" customHeight="1" x14ac:dyDescent="0.35">
      <c r="A540" s="12" t="s">
        <v>251</v>
      </c>
      <c r="B540" s="31">
        <f>B23+B511+B534</f>
        <v>10317.299999999999</v>
      </c>
    </row>
    <row r="541" spans="1:2" s="33" customFormat="1" ht="18.75" customHeight="1" x14ac:dyDescent="0.35">
      <c r="A541" s="40" t="s">
        <v>242</v>
      </c>
      <c r="B541" s="31">
        <f>B76+B139+B150+B467+B514+B533</f>
        <v>5227.3</v>
      </c>
    </row>
    <row r="542" spans="1:2" s="33" customFormat="1" ht="18.75" customHeight="1" x14ac:dyDescent="0.35">
      <c r="A542" s="36" t="s">
        <v>246</v>
      </c>
      <c r="B542" s="31">
        <f>B468+B515</f>
        <v>50859.19999999999</v>
      </c>
    </row>
    <row r="543" spans="1:2" s="33" customFormat="1" ht="18.75" customHeight="1" x14ac:dyDescent="0.35">
      <c r="A543" s="12" t="s">
        <v>248</v>
      </c>
      <c r="B543" s="31">
        <f>B469+B512</f>
        <v>2613</v>
      </c>
    </row>
    <row r="544" spans="1:2" s="33" customFormat="1" ht="18.75" customHeight="1" x14ac:dyDescent="0.35">
      <c r="A544" s="12" t="s">
        <v>258</v>
      </c>
      <c r="B544" s="31">
        <f>B41</f>
        <v>5459</v>
      </c>
    </row>
    <row r="545" spans="1:2" s="33" customFormat="1" ht="29.25" customHeight="1" x14ac:dyDescent="0.35">
      <c r="A545" s="12" t="s">
        <v>245</v>
      </c>
      <c r="B545" s="31">
        <f>B95</f>
        <v>4003</v>
      </c>
    </row>
    <row r="546" spans="1:2" s="33" customFormat="1" ht="18.75" customHeight="1" x14ac:dyDescent="0.35">
      <c r="A546" s="12" t="s">
        <v>259</v>
      </c>
      <c r="B546" s="31">
        <f>B42</f>
        <v>6000</v>
      </c>
    </row>
    <row r="547" spans="1:2" s="33" customFormat="1" ht="18.75" customHeight="1" x14ac:dyDescent="0.35">
      <c r="A547" s="12" t="s">
        <v>230</v>
      </c>
      <c r="B547" s="31">
        <f>B24+B138+B470+B513</f>
        <v>3264.3</v>
      </c>
    </row>
    <row r="548" spans="1:2" s="33" customFormat="1" ht="18.75" customHeight="1" x14ac:dyDescent="0.35">
      <c r="A548" s="12" t="s">
        <v>247</v>
      </c>
      <c r="B548" s="31">
        <f>SUM(B43+B471+B516)</f>
        <v>15045.900000000001</v>
      </c>
    </row>
    <row r="549" spans="1:2" s="33" customFormat="1" ht="18.75" customHeight="1" x14ac:dyDescent="0.35">
      <c r="A549" s="14" t="s">
        <v>243</v>
      </c>
      <c r="B549" s="31">
        <f>B44+B51+B65+B77+B96+B140+B151+B472+B517+B535</f>
        <v>15430.2</v>
      </c>
    </row>
    <row r="550" spans="1:2" x14ac:dyDescent="0.3">
      <c r="B550" s="19"/>
    </row>
    <row r="551" spans="1:2" x14ac:dyDescent="0.3">
      <c r="B551" s="19"/>
    </row>
    <row r="552" spans="1:2" x14ac:dyDescent="0.3">
      <c r="B552" s="19"/>
    </row>
  </sheetData>
  <mergeCells count="16">
    <mergeCell ref="A152:B152"/>
    <mergeCell ref="A473:B473"/>
    <mergeCell ref="A478:B478"/>
    <mergeCell ref="A518:B518"/>
    <mergeCell ref="A141:B141"/>
    <mergeCell ref="A3:B3"/>
    <mergeCell ref="A78:B78"/>
    <mergeCell ref="A83:B83"/>
    <mergeCell ref="A88:B88"/>
    <mergeCell ref="A97:B97"/>
    <mergeCell ref="A6:B6"/>
    <mergeCell ref="A25:B25"/>
    <mergeCell ref="A45:B45"/>
    <mergeCell ref="A52:B52"/>
    <mergeCell ref="A59:B59"/>
    <mergeCell ref="A66:B66"/>
  </mergeCells>
  <phoneticPr fontId="14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E218-9FE1-4C63-BCBE-67CDF88AABC3}">
  <dimension ref="A1:E79"/>
  <sheetViews>
    <sheetView topLeftCell="A58" workbookViewId="0">
      <selection activeCell="A67" sqref="A67"/>
    </sheetView>
  </sheetViews>
  <sheetFormatPr defaultColWidth="8.81640625" defaultRowHeight="12.5" x14ac:dyDescent="0.25"/>
  <cols>
    <col min="1" max="1" width="33.7265625" style="42" customWidth="1"/>
    <col min="2" max="2" width="11.54296875" style="42" customWidth="1"/>
    <col min="3" max="3" width="12.81640625" style="42" customWidth="1"/>
    <col min="4" max="4" width="10.26953125" style="42" customWidth="1"/>
    <col min="5" max="5" width="13.54296875" style="42" customWidth="1"/>
    <col min="6" max="16384" width="8.81640625" style="42"/>
  </cols>
  <sheetData>
    <row r="1" spans="1:5" ht="69" customHeight="1" x14ac:dyDescent="0.3">
      <c r="A1" s="3"/>
      <c r="B1" s="3"/>
      <c r="C1" s="3"/>
      <c r="D1" s="3"/>
      <c r="E1" s="3"/>
    </row>
    <row r="2" spans="1:5" ht="45.75" customHeight="1" x14ac:dyDescent="0.25">
      <c r="A2" s="92" t="s">
        <v>264</v>
      </c>
      <c r="B2" s="92"/>
      <c r="C2" s="92"/>
      <c r="D2" s="92"/>
      <c r="E2" s="92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99" t="s">
        <v>149</v>
      </c>
      <c r="B5" s="99" t="s">
        <v>228</v>
      </c>
      <c r="C5" s="102" t="s">
        <v>265</v>
      </c>
      <c r="D5" s="103"/>
      <c r="E5" s="104"/>
    </row>
    <row r="6" spans="1:5" ht="45.75" customHeight="1" x14ac:dyDescent="0.25">
      <c r="A6" s="100"/>
      <c r="B6" s="100"/>
      <c r="C6" s="105" t="s">
        <v>150</v>
      </c>
      <c r="D6" s="107" t="s">
        <v>151</v>
      </c>
      <c r="E6" s="99" t="s">
        <v>152</v>
      </c>
    </row>
    <row r="7" spans="1:5" ht="69" customHeight="1" x14ac:dyDescent="0.25">
      <c r="A7" s="101"/>
      <c r="B7" s="101"/>
      <c r="C7" s="106"/>
      <c r="D7" s="108"/>
      <c r="E7" s="101"/>
    </row>
    <row r="8" spans="1:5" ht="18.75" customHeight="1" x14ac:dyDescent="0.25">
      <c r="A8" s="44" t="s">
        <v>53</v>
      </c>
      <c r="B8" s="45">
        <f>C8+D8+E8</f>
        <v>408</v>
      </c>
      <c r="C8" s="8"/>
      <c r="D8" s="46"/>
      <c r="E8" s="20">
        <v>408</v>
      </c>
    </row>
    <row r="9" spans="1:5" ht="15.5" x14ac:dyDescent="0.25">
      <c r="A9" s="47" t="s">
        <v>73</v>
      </c>
      <c r="B9" s="45">
        <f t="shared" ref="B9:B72" si="0">C9+D9+E9</f>
        <v>180</v>
      </c>
      <c r="C9" s="8">
        <v>110</v>
      </c>
      <c r="D9" s="8"/>
      <c r="E9" s="48">
        <v>70</v>
      </c>
    </row>
    <row r="10" spans="1:5" ht="31" x14ac:dyDescent="0.25">
      <c r="A10" s="47" t="s">
        <v>153</v>
      </c>
      <c r="B10" s="45">
        <f t="shared" si="0"/>
        <v>270</v>
      </c>
      <c r="C10" s="8"/>
      <c r="D10" s="8"/>
      <c r="E10" s="48">
        <v>270</v>
      </c>
    </row>
    <row r="11" spans="1:5" ht="15.5" x14ac:dyDescent="0.25">
      <c r="A11" s="47" t="s">
        <v>64</v>
      </c>
      <c r="B11" s="45">
        <f t="shared" si="0"/>
        <v>4.3</v>
      </c>
      <c r="C11" s="8"/>
      <c r="D11" s="8">
        <v>4.3</v>
      </c>
      <c r="E11" s="49"/>
    </row>
    <row r="12" spans="1:5" ht="15.5" x14ac:dyDescent="0.25">
      <c r="A12" s="47" t="s">
        <v>45</v>
      </c>
      <c r="B12" s="45">
        <f t="shared" si="0"/>
        <v>388.8</v>
      </c>
      <c r="C12" s="8"/>
      <c r="D12" s="8">
        <v>328.8</v>
      </c>
      <c r="E12" s="49">
        <v>60</v>
      </c>
    </row>
    <row r="13" spans="1:5" ht="15.5" x14ac:dyDescent="0.25">
      <c r="A13" s="47" t="s">
        <v>66</v>
      </c>
      <c r="B13" s="45">
        <f t="shared" si="0"/>
        <v>15</v>
      </c>
      <c r="C13" s="8"/>
      <c r="D13" s="8">
        <v>15</v>
      </c>
      <c r="E13" s="49"/>
    </row>
    <row r="14" spans="1:5" ht="15.5" x14ac:dyDescent="0.25">
      <c r="A14" s="47" t="s">
        <v>65</v>
      </c>
      <c r="B14" s="45">
        <f t="shared" si="0"/>
        <v>16.600000000000001</v>
      </c>
      <c r="C14" s="8"/>
      <c r="D14" s="8">
        <v>14</v>
      </c>
      <c r="E14" s="49">
        <v>2.6</v>
      </c>
    </row>
    <row r="15" spans="1:5" ht="15.5" x14ac:dyDescent="0.25">
      <c r="A15" s="47" t="s">
        <v>154</v>
      </c>
      <c r="B15" s="45">
        <f t="shared" si="0"/>
        <v>55</v>
      </c>
      <c r="C15" s="8"/>
      <c r="D15" s="8">
        <v>47</v>
      </c>
      <c r="E15" s="49">
        <v>8</v>
      </c>
    </row>
    <row r="16" spans="1:5" ht="15.5" x14ac:dyDescent="0.25">
      <c r="A16" s="47" t="s">
        <v>69</v>
      </c>
      <c r="B16" s="45">
        <f t="shared" si="0"/>
        <v>170</v>
      </c>
      <c r="C16" s="8"/>
      <c r="D16" s="8">
        <v>140</v>
      </c>
      <c r="E16" s="49">
        <v>30</v>
      </c>
    </row>
    <row r="17" spans="1:5" ht="15.5" x14ac:dyDescent="0.25">
      <c r="A17" s="47" t="s">
        <v>67</v>
      </c>
      <c r="B17" s="45">
        <f t="shared" si="0"/>
        <v>51</v>
      </c>
      <c r="C17" s="8"/>
      <c r="D17" s="8">
        <v>50.4</v>
      </c>
      <c r="E17" s="49">
        <v>0.6</v>
      </c>
    </row>
    <row r="18" spans="1:5" ht="15.5" x14ac:dyDescent="0.25">
      <c r="A18" s="50" t="s">
        <v>142</v>
      </c>
      <c r="B18" s="45">
        <f t="shared" si="0"/>
        <v>160</v>
      </c>
      <c r="C18" s="21"/>
      <c r="D18" s="21">
        <v>96</v>
      </c>
      <c r="E18" s="49">
        <v>64</v>
      </c>
    </row>
    <row r="19" spans="1:5" ht="15.5" x14ac:dyDescent="0.25">
      <c r="A19" s="50" t="s">
        <v>155</v>
      </c>
      <c r="B19" s="45">
        <f t="shared" si="0"/>
        <v>93</v>
      </c>
      <c r="C19" s="21"/>
      <c r="D19" s="8">
        <v>93</v>
      </c>
      <c r="E19" s="49"/>
    </row>
    <row r="20" spans="1:5" ht="15.5" x14ac:dyDescent="0.35">
      <c r="A20" s="51" t="s">
        <v>156</v>
      </c>
      <c r="B20" s="45">
        <f t="shared" si="0"/>
        <v>117.3</v>
      </c>
      <c r="C20" s="8">
        <v>112</v>
      </c>
      <c r="D20" s="8">
        <v>5</v>
      </c>
      <c r="E20" s="49">
        <v>0.3</v>
      </c>
    </row>
    <row r="21" spans="1:5" ht="15.5" x14ac:dyDescent="0.35">
      <c r="A21" s="51" t="s">
        <v>157</v>
      </c>
      <c r="B21" s="45">
        <f t="shared" si="0"/>
        <v>61.699999999999996</v>
      </c>
      <c r="C21" s="8">
        <v>57.5</v>
      </c>
      <c r="D21" s="8">
        <v>3.8</v>
      </c>
      <c r="E21" s="49">
        <v>0.4</v>
      </c>
    </row>
    <row r="22" spans="1:5" ht="15.5" x14ac:dyDescent="0.35">
      <c r="A22" s="51" t="s">
        <v>158</v>
      </c>
      <c r="B22" s="45">
        <f t="shared" si="0"/>
        <v>79.5</v>
      </c>
      <c r="C22" s="8">
        <v>73.8</v>
      </c>
      <c r="D22" s="8">
        <v>5.3</v>
      </c>
      <c r="E22" s="49">
        <v>0.4</v>
      </c>
    </row>
    <row r="23" spans="1:5" ht="15.5" x14ac:dyDescent="0.35">
      <c r="A23" s="51" t="s">
        <v>159</v>
      </c>
      <c r="B23" s="45">
        <f t="shared" si="0"/>
        <v>97</v>
      </c>
      <c r="C23" s="8">
        <v>92.7</v>
      </c>
      <c r="D23" s="8">
        <v>3.7</v>
      </c>
      <c r="E23" s="49">
        <v>0.6</v>
      </c>
    </row>
    <row r="24" spans="1:5" ht="15.5" x14ac:dyDescent="0.35">
      <c r="A24" s="51" t="s">
        <v>160</v>
      </c>
      <c r="B24" s="45">
        <f t="shared" si="0"/>
        <v>122.2</v>
      </c>
      <c r="C24" s="8">
        <v>117</v>
      </c>
      <c r="D24" s="8">
        <v>4.4000000000000004</v>
      </c>
      <c r="E24" s="49">
        <v>0.8</v>
      </c>
    </row>
    <row r="25" spans="1:5" ht="15.5" x14ac:dyDescent="0.35">
      <c r="A25" s="51" t="s">
        <v>161</v>
      </c>
      <c r="B25" s="45">
        <f t="shared" si="0"/>
        <v>50.800000000000004</v>
      </c>
      <c r="C25" s="8">
        <v>47.9</v>
      </c>
      <c r="D25" s="8">
        <v>2.7</v>
      </c>
      <c r="E25" s="49">
        <v>0.2</v>
      </c>
    </row>
    <row r="26" spans="1:5" ht="15.5" x14ac:dyDescent="0.35">
      <c r="A26" s="51" t="s">
        <v>162</v>
      </c>
      <c r="B26" s="45">
        <f t="shared" si="0"/>
        <v>56.8</v>
      </c>
      <c r="C26" s="8">
        <v>54.4</v>
      </c>
      <c r="D26" s="8">
        <v>2</v>
      </c>
      <c r="E26" s="49">
        <v>0.4</v>
      </c>
    </row>
    <row r="27" spans="1:5" ht="15.5" x14ac:dyDescent="0.35">
      <c r="A27" s="51" t="s">
        <v>163</v>
      </c>
      <c r="B27" s="45">
        <f t="shared" si="0"/>
        <v>79.3</v>
      </c>
      <c r="C27" s="8">
        <v>74.099999999999994</v>
      </c>
      <c r="D27" s="8">
        <v>4.5</v>
      </c>
      <c r="E27" s="49">
        <v>0.7</v>
      </c>
    </row>
    <row r="28" spans="1:5" ht="30.75" customHeight="1" x14ac:dyDescent="0.35">
      <c r="A28" s="51" t="s">
        <v>164</v>
      </c>
      <c r="B28" s="45">
        <f t="shared" si="0"/>
        <v>73.599999999999994</v>
      </c>
      <c r="C28" s="8">
        <v>68.8</v>
      </c>
      <c r="D28" s="8">
        <v>4.5</v>
      </c>
      <c r="E28" s="49">
        <v>0.3</v>
      </c>
    </row>
    <row r="29" spans="1:5" ht="15.5" x14ac:dyDescent="0.35">
      <c r="A29" s="51" t="s">
        <v>165</v>
      </c>
      <c r="B29" s="45">
        <f t="shared" si="0"/>
        <v>60.099999999999994</v>
      </c>
      <c r="C29" s="8">
        <v>57.4</v>
      </c>
      <c r="D29" s="8">
        <v>2.4</v>
      </c>
      <c r="E29" s="49">
        <v>0.3</v>
      </c>
    </row>
    <row r="30" spans="1:5" ht="15.5" x14ac:dyDescent="0.35">
      <c r="A30" s="51" t="s">
        <v>166</v>
      </c>
      <c r="B30" s="45">
        <f t="shared" si="0"/>
        <v>54.1</v>
      </c>
      <c r="C30" s="8">
        <v>52.7</v>
      </c>
      <c r="D30" s="8">
        <v>1.1000000000000001</v>
      </c>
      <c r="E30" s="49">
        <v>0.3</v>
      </c>
    </row>
    <row r="31" spans="1:5" ht="15.5" x14ac:dyDescent="0.35">
      <c r="A31" s="51" t="s">
        <v>167</v>
      </c>
      <c r="B31" s="45">
        <f t="shared" si="0"/>
        <v>110.2</v>
      </c>
      <c r="C31" s="8">
        <v>106.4</v>
      </c>
      <c r="D31" s="8">
        <v>3.3</v>
      </c>
      <c r="E31" s="49">
        <v>0.5</v>
      </c>
    </row>
    <row r="32" spans="1:5" ht="15.5" x14ac:dyDescent="0.35">
      <c r="A32" s="51" t="s">
        <v>168</v>
      </c>
      <c r="B32" s="45">
        <f t="shared" si="0"/>
        <v>48.9</v>
      </c>
      <c r="C32" s="8">
        <v>46.5</v>
      </c>
      <c r="D32" s="8">
        <v>2.1</v>
      </c>
      <c r="E32" s="49">
        <v>0.3</v>
      </c>
    </row>
    <row r="33" spans="1:5" ht="15.5" x14ac:dyDescent="0.35">
      <c r="A33" s="51" t="s">
        <v>169</v>
      </c>
      <c r="B33" s="45">
        <f t="shared" si="0"/>
        <v>70.599999999999994</v>
      </c>
      <c r="C33" s="8">
        <v>69.7</v>
      </c>
      <c r="D33" s="8">
        <v>0.6</v>
      </c>
      <c r="E33" s="49">
        <v>0.3</v>
      </c>
    </row>
    <row r="34" spans="1:5" ht="15.5" x14ac:dyDescent="0.35">
      <c r="A34" s="51" t="s">
        <v>170</v>
      </c>
      <c r="B34" s="45">
        <f t="shared" si="0"/>
        <v>50.5</v>
      </c>
      <c r="C34" s="8">
        <v>45</v>
      </c>
      <c r="D34" s="8">
        <v>5</v>
      </c>
      <c r="E34" s="49">
        <v>0.5</v>
      </c>
    </row>
    <row r="35" spans="1:5" ht="15.5" x14ac:dyDescent="0.35">
      <c r="A35" s="51" t="s">
        <v>171</v>
      </c>
      <c r="B35" s="45">
        <f t="shared" si="0"/>
        <v>98.8</v>
      </c>
      <c r="C35" s="8">
        <v>96</v>
      </c>
      <c r="D35" s="8">
        <v>2.5</v>
      </c>
      <c r="E35" s="49">
        <v>0.3</v>
      </c>
    </row>
    <row r="36" spans="1:5" ht="15.5" x14ac:dyDescent="0.35">
      <c r="A36" s="51" t="s">
        <v>172</v>
      </c>
      <c r="B36" s="45">
        <f t="shared" si="0"/>
        <v>80.400000000000006</v>
      </c>
      <c r="C36" s="8">
        <v>76.400000000000006</v>
      </c>
      <c r="D36" s="8">
        <v>3.8</v>
      </c>
      <c r="E36" s="49">
        <v>0.2</v>
      </c>
    </row>
    <row r="37" spans="1:5" ht="15.5" x14ac:dyDescent="0.35">
      <c r="A37" s="51" t="s">
        <v>173</v>
      </c>
      <c r="B37" s="45">
        <f t="shared" si="0"/>
        <v>80</v>
      </c>
      <c r="C37" s="8">
        <v>76.5</v>
      </c>
      <c r="D37" s="8">
        <v>3.1</v>
      </c>
      <c r="E37" s="49">
        <v>0.4</v>
      </c>
    </row>
    <row r="38" spans="1:5" ht="15.5" x14ac:dyDescent="0.35">
      <c r="A38" s="51" t="s">
        <v>174</v>
      </c>
      <c r="B38" s="45">
        <f t="shared" si="0"/>
        <v>89.9</v>
      </c>
      <c r="C38" s="8">
        <v>83.2</v>
      </c>
      <c r="D38" s="8">
        <v>6.5</v>
      </c>
      <c r="E38" s="49">
        <v>0.2</v>
      </c>
    </row>
    <row r="39" spans="1:5" ht="15.5" x14ac:dyDescent="0.35">
      <c r="A39" s="51" t="s">
        <v>175</v>
      </c>
      <c r="B39" s="45">
        <f t="shared" si="0"/>
        <v>71.2</v>
      </c>
      <c r="C39" s="8">
        <v>68.7</v>
      </c>
      <c r="D39" s="8">
        <v>2</v>
      </c>
      <c r="E39" s="49">
        <v>0.5</v>
      </c>
    </row>
    <row r="40" spans="1:5" ht="15.5" x14ac:dyDescent="0.35">
      <c r="A40" s="51" t="s">
        <v>176</v>
      </c>
      <c r="B40" s="45">
        <f t="shared" si="0"/>
        <v>79.800000000000011</v>
      </c>
      <c r="C40" s="8">
        <v>75.2</v>
      </c>
      <c r="D40" s="8">
        <v>4.2</v>
      </c>
      <c r="E40" s="49">
        <v>0.4</v>
      </c>
    </row>
    <row r="41" spans="1:5" ht="15.5" x14ac:dyDescent="0.35">
      <c r="A41" s="51" t="s">
        <v>177</v>
      </c>
      <c r="B41" s="45">
        <f t="shared" si="0"/>
        <v>101.5</v>
      </c>
      <c r="C41" s="8">
        <v>99</v>
      </c>
      <c r="D41" s="8">
        <v>2</v>
      </c>
      <c r="E41" s="49">
        <v>0.5</v>
      </c>
    </row>
    <row r="42" spans="1:5" ht="15.5" x14ac:dyDescent="0.35">
      <c r="A42" s="51" t="s">
        <v>178</v>
      </c>
      <c r="B42" s="45">
        <f t="shared" si="0"/>
        <v>110.2</v>
      </c>
      <c r="C42" s="8">
        <v>105.3</v>
      </c>
      <c r="D42" s="8">
        <v>4.2</v>
      </c>
      <c r="E42" s="49">
        <v>0.7</v>
      </c>
    </row>
    <row r="43" spans="1:5" ht="15.5" x14ac:dyDescent="0.35">
      <c r="A43" s="51" t="s">
        <v>179</v>
      </c>
      <c r="B43" s="45">
        <f t="shared" si="0"/>
        <v>122.9</v>
      </c>
      <c r="C43" s="8">
        <v>121</v>
      </c>
      <c r="D43" s="8">
        <v>1.7</v>
      </c>
      <c r="E43" s="49">
        <v>0.2</v>
      </c>
    </row>
    <row r="44" spans="1:5" ht="15.5" x14ac:dyDescent="0.35">
      <c r="A44" s="51" t="s">
        <v>180</v>
      </c>
      <c r="B44" s="45">
        <f t="shared" si="0"/>
        <v>92.1</v>
      </c>
      <c r="C44" s="8">
        <v>89.8</v>
      </c>
      <c r="D44" s="8">
        <v>2</v>
      </c>
      <c r="E44" s="49">
        <v>0.3</v>
      </c>
    </row>
    <row r="45" spans="1:5" ht="15.5" x14ac:dyDescent="0.35">
      <c r="A45" s="51" t="s">
        <v>181</v>
      </c>
      <c r="B45" s="45">
        <f t="shared" si="0"/>
        <v>72.5</v>
      </c>
      <c r="C45" s="8">
        <v>67</v>
      </c>
      <c r="D45" s="8">
        <v>5</v>
      </c>
      <c r="E45" s="49">
        <v>0.5</v>
      </c>
    </row>
    <row r="46" spans="1:5" ht="15.5" x14ac:dyDescent="0.35">
      <c r="A46" s="51" t="s">
        <v>182</v>
      </c>
      <c r="B46" s="45">
        <f t="shared" si="0"/>
        <v>82.1</v>
      </c>
      <c r="C46" s="8">
        <v>78.599999999999994</v>
      </c>
      <c r="D46" s="8">
        <v>2.6</v>
      </c>
      <c r="E46" s="49">
        <v>0.9</v>
      </c>
    </row>
    <row r="47" spans="1:5" ht="15.5" x14ac:dyDescent="0.35">
      <c r="A47" s="51" t="s">
        <v>183</v>
      </c>
      <c r="B47" s="45">
        <f t="shared" si="0"/>
        <v>101.3</v>
      </c>
      <c r="C47" s="8">
        <v>98.5</v>
      </c>
      <c r="D47" s="8">
        <v>2.5</v>
      </c>
      <c r="E47" s="49">
        <v>0.3</v>
      </c>
    </row>
    <row r="48" spans="1:5" ht="15.5" x14ac:dyDescent="0.35">
      <c r="A48" s="51" t="s">
        <v>184</v>
      </c>
      <c r="B48" s="45">
        <f t="shared" si="0"/>
        <v>71.899999999999991</v>
      </c>
      <c r="C48" s="8">
        <v>68.099999999999994</v>
      </c>
      <c r="D48" s="8">
        <v>3.3</v>
      </c>
      <c r="E48" s="49">
        <v>0.5</v>
      </c>
    </row>
    <row r="49" spans="1:5" ht="15.5" x14ac:dyDescent="0.35">
      <c r="A49" s="51" t="s">
        <v>105</v>
      </c>
      <c r="B49" s="45">
        <f t="shared" si="0"/>
        <v>8.5</v>
      </c>
      <c r="C49" s="8"/>
      <c r="D49" s="8"/>
      <c r="E49" s="49">
        <v>8.5</v>
      </c>
    </row>
    <row r="50" spans="1:5" ht="15.5" x14ac:dyDescent="0.35">
      <c r="A50" s="51" t="s">
        <v>106</v>
      </c>
      <c r="B50" s="45">
        <f t="shared" si="0"/>
        <v>12.7</v>
      </c>
      <c r="C50" s="8">
        <v>4.5</v>
      </c>
      <c r="D50" s="8">
        <v>4.2</v>
      </c>
      <c r="E50" s="49">
        <v>4</v>
      </c>
    </row>
    <row r="51" spans="1:5" ht="15.5" x14ac:dyDescent="0.35">
      <c r="A51" s="51" t="s">
        <v>107</v>
      </c>
      <c r="B51" s="45">
        <f t="shared" si="0"/>
        <v>6.5</v>
      </c>
      <c r="C51" s="8"/>
      <c r="D51" s="8">
        <v>3</v>
      </c>
      <c r="E51" s="49">
        <v>3.5</v>
      </c>
    </row>
    <row r="52" spans="1:5" ht="15.5" x14ac:dyDescent="0.35">
      <c r="A52" s="51" t="s">
        <v>108</v>
      </c>
      <c r="B52" s="45">
        <f t="shared" si="0"/>
        <v>4.5999999999999996</v>
      </c>
      <c r="C52" s="8"/>
      <c r="D52" s="8"/>
      <c r="E52" s="49">
        <v>4.5999999999999996</v>
      </c>
    </row>
    <row r="53" spans="1:5" ht="15.5" x14ac:dyDescent="0.35">
      <c r="A53" s="51" t="s">
        <v>185</v>
      </c>
      <c r="B53" s="45">
        <f t="shared" si="0"/>
        <v>10</v>
      </c>
      <c r="C53" s="8"/>
      <c r="D53" s="8"/>
      <c r="E53" s="49">
        <v>10</v>
      </c>
    </row>
    <row r="54" spans="1:5" ht="15.5" x14ac:dyDescent="0.35">
      <c r="A54" s="51" t="s">
        <v>109</v>
      </c>
      <c r="B54" s="45">
        <f t="shared" si="0"/>
        <v>20</v>
      </c>
      <c r="C54" s="8"/>
      <c r="D54" s="8">
        <v>2</v>
      </c>
      <c r="E54" s="49">
        <v>18</v>
      </c>
    </row>
    <row r="55" spans="1:5" ht="30" customHeight="1" x14ac:dyDescent="0.25">
      <c r="A55" s="52" t="s">
        <v>122</v>
      </c>
      <c r="B55" s="45">
        <f t="shared" si="0"/>
        <v>0.9</v>
      </c>
      <c r="C55" s="8"/>
      <c r="D55" s="8"/>
      <c r="E55" s="49">
        <v>0.9</v>
      </c>
    </row>
    <row r="56" spans="1:5" ht="15.5" x14ac:dyDescent="0.35">
      <c r="A56" s="51" t="s">
        <v>186</v>
      </c>
      <c r="B56" s="45">
        <f t="shared" si="0"/>
        <v>32.1</v>
      </c>
      <c r="C56" s="8">
        <v>15.6</v>
      </c>
      <c r="D56" s="8"/>
      <c r="E56" s="49">
        <v>16.5</v>
      </c>
    </row>
    <row r="57" spans="1:5" ht="15.5" x14ac:dyDescent="0.35">
      <c r="A57" s="51" t="s">
        <v>111</v>
      </c>
      <c r="B57" s="45">
        <f t="shared" si="0"/>
        <v>58.900000000000006</v>
      </c>
      <c r="C57" s="8">
        <v>14.2</v>
      </c>
      <c r="D57" s="8">
        <v>39</v>
      </c>
      <c r="E57" s="49">
        <v>5.7</v>
      </c>
    </row>
    <row r="58" spans="1:5" ht="15.5" x14ac:dyDescent="0.35">
      <c r="A58" s="51" t="s">
        <v>112</v>
      </c>
      <c r="B58" s="45">
        <f t="shared" si="0"/>
        <v>8.6999999999999993</v>
      </c>
      <c r="C58" s="8"/>
      <c r="D58" s="8"/>
      <c r="E58" s="49">
        <v>8.6999999999999993</v>
      </c>
    </row>
    <row r="59" spans="1:5" ht="15.5" x14ac:dyDescent="0.35">
      <c r="A59" s="51" t="s">
        <v>187</v>
      </c>
      <c r="B59" s="45">
        <f t="shared" si="0"/>
        <v>16.899999999999999</v>
      </c>
      <c r="C59" s="8">
        <v>9.9</v>
      </c>
      <c r="D59" s="8"/>
      <c r="E59" s="49">
        <v>7</v>
      </c>
    </row>
    <row r="60" spans="1:5" ht="15.5" x14ac:dyDescent="0.35">
      <c r="A60" s="51" t="s">
        <v>114</v>
      </c>
      <c r="B60" s="45">
        <f t="shared" si="0"/>
        <v>33.799999999999997</v>
      </c>
      <c r="C60" s="8">
        <v>6</v>
      </c>
      <c r="D60" s="8">
        <v>19.3</v>
      </c>
      <c r="E60" s="49">
        <v>8.5</v>
      </c>
    </row>
    <row r="61" spans="1:5" ht="15.5" x14ac:dyDescent="0.35">
      <c r="A61" s="51" t="s">
        <v>188</v>
      </c>
      <c r="B61" s="45">
        <f t="shared" si="0"/>
        <v>106</v>
      </c>
      <c r="C61" s="8">
        <v>18</v>
      </c>
      <c r="D61" s="8">
        <v>72</v>
      </c>
      <c r="E61" s="49">
        <v>16</v>
      </c>
    </row>
    <row r="62" spans="1:5" ht="15.5" x14ac:dyDescent="0.35">
      <c r="A62" s="51" t="s">
        <v>189</v>
      </c>
      <c r="B62" s="45">
        <f t="shared" si="0"/>
        <v>24.5</v>
      </c>
      <c r="C62" s="8">
        <v>13</v>
      </c>
      <c r="D62" s="8">
        <v>0.5</v>
      </c>
      <c r="E62" s="49">
        <v>11</v>
      </c>
    </row>
    <row r="63" spans="1:5" ht="15.5" x14ac:dyDescent="0.35">
      <c r="A63" s="51" t="s">
        <v>117</v>
      </c>
      <c r="B63" s="45">
        <f t="shared" si="0"/>
        <v>13.5</v>
      </c>
      <c r="C63" s="8">
        <v>6.5</v>
      </c>
      <c r="D63" s="8"/>
      <c r="E63" s="49">
        <v>7</v>
      </c>
    </row>
    <row r="64" spans="1:5" ht="15.5" x14ac:dyDescent="0.35">
      <c r="A64" s="51" t="s">
        <v>190</v>
      </c>
      <c r="B64" s="45">
        <f t="shared" si="0"/>
        <v>20.3</v>
      </c>
      <c r="C64" s="8">
        <v>7.9</v>
      </c>
      <c r="D64" s="8"/>
      <c r="E64" s="49">
        <v>12.4</v>
      </c>
    </row>
    <row r="65" spans="1:5" ht="15.5" x14ac:dyDescent="0.35">
      <c r="A65" s="51" t="s">
        <v>191</v>
      </c>
      <c r="B65" s="45">
        <f t="shared" si="0"/>
        <v>17</v>
      </c>
      <c r="C65" s="8">
        <v>12</v>
      </c>
      <c r="D65" s="8"/>
      <c r="E65" s="49">
        <v>5</v>
      </c>
    </row>
    <row r="66" spans="1:5" ht="15.5" x14ac:dyDescent="0.25">
      <c r="A66" s="53" t="s">
        <v>192</v>
      </c>
      <c r="B66" s="45">
        <f t="shared" si="0"/>
        <v>30</v>
      </c>
      <c r="C66" s="8"/>
      <c r="D66" s="8">
        <v>29</v>
      </c>
      <c r="E66" s="49">
        <v>1</v>
      </c>
    </row>
    <row r="67" spans="1:5" ht="15.5" x14ac:dyDescent="0.35">
      <c r="A67" s="51" t="s">
        <v>120</v>
      </c>
      <c r="B67" s="45">
        <f t="shared" si="0"/>
        <v>58.8</v>
      </c>
      <c r="C67" s="8">
        <v>51.8</v>
      </c>
      <c r="D67" s="8"/>
      <c r="E67" s="49">
        <v>7</v>
      </c>
    </row>
    <row r="68" spans="1:5" ht="31" x14ac:dyDescent="0.35">
      <c r="A68" s="51" t="s">
        <v>148</v>
      </c>
      <c r="B68" s="45">
        <f t="shared" si="0"/>
        <v>157</v>
      </c>
      <c r="C68" s="8">
        <v>142</v>
      </c>
      <c r="D68" s="8">
        <v>13</v>
      </c>
      <c r="E68" s="49">
        <v>2</v>
      </c>
    </row>
    <row r="69" spans="1:5" ht="15.5" x14ac:dyDescent="0.25">
      <c r="A69" s="47" t="s">
        <v>123</v>
      </c>
      <c r="B69" s="45">
        <f t="shared" si="0"/>
        <v>60</v>
      </c>
      <c r="C69" s="8">
        <v>60</v>
      </c>
      <c r="D69" s="8"/>
      <c r="E69" s="49"/>
    </row>
    <row r="70" spans="1:5" ht="15.5" x14ac:dyDescent="0.25">
      <c r="A70" s="47" t="s">
        <v>124</v>
      </c>
      <c r="B70" s="45">
        <f t="shared" si="0"/>
        <v>6</v>
      </c>
      <c r="C70" s="8"/>
      <c r="D70" s="8">
        <v>6</v>
      </c>
      <c r="E70" s="49"/>
    </row>
    <row r="71" spans="1:5" ht="15.5" x14ac:dyDescent="0.35">
      <c r="A71" s="51" t="s">
        <v>125</v>
      </c>
      <c r="B71" s="45">
        <f t="shared" si="0"/>
        <v>30</v>
      </c>
      <c r="C71" s="8">
        <v>30</v>
      </c>
      <c r="D71" s="8"/>
      <c r="E71" s="49"/>
    </row>
    <row r="72" spans="1:5" ht="15.5" x14ac:dyDescent="0.35">
      <c r="A72" s="51" t="s">
        <v>270</v>
      </c>
      <c r="B72" s="45">
        <f t="shared" si="0"/>
        <v>4.2</v>
      </c>
      <c r="C72" s="8"/>
      <c r="D72" s="8">
        <v>4.2</v>
      </c>
      <c r="E72" s="49"/>
    </row>
    <row r="73" spans="1:5" ht="15.5" x14ac:dyDescent="0.25">
      <c r="A73" s="47" t="s">
        <v>126</v>
      </c>
      <c r="B73" s="45">
        <f>C73+D73+E73</f>
        <v>28</v>
      </c>
      <c r="C73" s="8">
        <v>18</v>
      </c>
      <c r="D73" s="8">
        <v>10</v>
      </c>
      <c r="E73" s="49"/>
    </row>
    <row r="74" spans="1:5" ht="15.5" x14ac:dyDescent="0.25">
      <c r="A74" s="47" t="s">
        <v>132</v>
      </c>
      <c r="B74" s="45">
        <f>C74+D74+E74</f>
        <v>105</v>
      </c>
      <c r="C74" s="8">
        <v>80</v>
      </c>
      <c r="D74" s="8">
        <v>25</v>
      </c>
      <c r="E74" s="49"/>
    </row>
    <row r="75" spans="1:5" ht="15.5" x14ac:dyDescent="0.25">
      <c r="A75" s="47" t="s">
        <v>194</v>
      </c>
      <c r="B75" s="45">
        <f>C75+D75+E75</f>
        <v>104.39999999999999</v>
      </c>
      <c r="C75" s="8">
        <v>101.1</v>
      </c>
      <c r="D75" s="8">
        <v>3.3</v>
      </c>
      <c r="E75" s="49"/>
    </row>
    <row r="76" spans="1:5" ht="34.5" customHeight="1" x14ac:dyDescent="0.25">
      <c r="A76" s="47" t="s">
        <v>133</v>
      </c>
      <c r="B76" s="45">
        <f>C76+D76+E76</f>
        <v>47.099999999999994</v>
      </c>
      <c r="C76" s="8">
        <v>36</v>
      </c>
      <c r="D76" s="8">
        <v>10.8</v>
      </c>
      <c r="E76" s="49">
        <v>0.3</v>
      </c>
    </row>
    <row r="77" spans="1:5" ht="15.5" x14ac:dyDescent="0.25">
      <c r="A77" s="47" t="s">
        <v>136</v>
      </c>
      <c r="B77" s="45">
        <f>C77+D77+E77</f>
        <v>3</v>
      </c>
      <c r="C77" s="45"/>
      <c r="D77" s="45">
        <v>3</v>
      </c>
      <c r="E77" s="49"/>
    </row>
    <row r="78" spans="1:5" ht="15" x14ac:dyDescent="0.25">
      <c r="A78" s="54" t="s">
        <v>193</v>
      </c>
      <c r="B78" s="43">
        <f>SUM(B8:B77)</f>
        <v>5227.2999999999993</v>
      </c>
      <c r="C78" s="43">
        <f>SUM(C8:C77)</f>
        <v>3015.7000000000003</v>
      </c>
      <c r="D78" s="43">
        <f>SUM(D8:D77)</f>
        <v>1128.6000000000001</v>
      </c>
      <c r="E78" s="6">
        <f>SUM(E8:E77)</f>
        <v>1082.9999999999998</v>
      </c>
    </row>
    <row r="79" spans="1:5" ht="13" x14ac:dyDescent="0.3">
      <c r="A79" s="3"/>
      <c r="B79" s="3"/>
      <c r="C79" s="3"/>
      <c r="D79" s="3"/>
      <c r="E79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2F1E-347D-4A68-91F6-2E040F44BD9D}">
  <dimension ref="A1:B122"/>
  <sheetViews>
    <sheetView tabSelected="1" topLeftCell="A100" workbookViewId="0">
      <selection activeCell="A90" sqref="A90"/>
    </sheetView>
  </sheetViews>
  <sheetFormatPr defaultRowHeight="15.5" x14ac:dyDescent="0.35"/>
  <cols>
    <col min="1" max="1" width="58" style="60" customWidth="1"/>
    <col min="2" max="2" width="19.26953125" style="59" customWidth="1"/>
  </cols>
  <sheetData>
    <row r="1" spans="1:2" x14ac:dyDescent="0.35">
      <c r="A1" s="3"/>
    </row>
    <row r="2" spans="1:2" x14ac:dyDescent="0.35">
      <c r="A2" s="3"/>
    </row>
    <row r="3" spans="1:2" x14ac:dyDescent="0.35">
      <c r="A3" s="3"/>
    </row>
    <row r="4" spans="1:2" x14ac:dyDescent="0.35">
      <c r="A4" s="3"/>
    </row>
    <row r="5" spans="1:2" ht="3.75" customHeight="1" x14ac:dyDescent="0.35">
      <c r="A5" s="3"/>
    </row>
    <row r="6" spans="1:2" ht="40.5" customHeight="1" x14ac:dyDescent="0.35">
      <c r="A6" s="110" t="s">
        <v>262</v>
      </c>
      <c r="B6" s="110"/>
    </row>
    <row r="7" spans="1:2" x14ac:dyDescent="0.35">
      <c r="A7" s="62"/>
      <c r="B7" s="56"/>
    </row>
    <row r="8" spans="1:2" ht="14.5" x14ac:dyDescent="0.35">
      <c r="A8" s="91" t="s">
        <v>195</v>
      </c>
      <c r="B8" s="91"/>
    </row>
    <row r="9" spans="1:2" ht="15" x14ac:dyDescent="0.35">
      <c r="A9" s="1"/>
      <c r="B9" s="61"/>
    </row>
    <row r="10" spans="1:2" ht="14.5" x14ac:dyDescent="0.35">
      <c r="A10" s="99" t="s">
        <v>196</v>
      </c>
      <c r="B10" s="99" t="s">
        <v>197</v>
      </c>
    </row>
    <row r="11" spans="1:2" ht="19.899999999999999" customHeight="1" x14ac:dyDescent="0.35">
      <c r="A11" s="109"/>
      <c r="B11" s="101"/>
    </row>
    <row r="12" spans="1:2" ht="24" customHeight="1" x14ac:dyDescent="0.35">
      <c r="A12" s="63" t="s">
        <v>198</v>
      </c>
      <c r="B12" s="64"/>
    </row>
    <row r="13" spans="1:2" ht="16.899999999999999" customHeight="1" x14ac:dyDescent="0.35">
      <c r="A13" s="65" t="s">
        <v>53</v>
      </c>
      <c r="B13" s="66">
        <v>700500</v>
      </c>
    </row>
    <row r="14" spans="1:2" x14ac:dyDescent="0.35">
      <c r="A14" s="51" t="s">
        <v>199</v>
      </c>
      <c r="B14" s="67">
        <f>B13</f>
        <v>700500</v>
      </c>
    </row>
    <row r="15" spans="1:2" ht="24.65" customHeight="1" x14ac:dyDescent="0.35">
      <c r="A15" s="68" t="s">
        <v>200</v>
      </c>
      <c r="B15" s="66"/>
    </row>
    <row r="16" spans="1:2" ht="18.649999999999999" customHeight="1" x14ac:dyDescent="0.35">
      <c r="A16" s="65" t="s">
        <v>53</v>
      </c>
      <c r="B16" s="66">
        <v>368000</v>
      </c>
    </row>
    <row r="17" spans="1:2" x14ac:dyDescent="0.35">
      <c r="A17" s="51" t="s">
        <v>201</v>
      </c>
      <c r="B17" s="67">
        <f>B16</f>
        <v>368000</v>
      </c>
    </row>
    <row r="18" spans="1:2" ht="22.15" customHeight="1" x14ac:dyDescent="0.35">
      <c r="A18" s="63" t="s">
        <v>202</v>
      </c>
      <c r="B18" s="58"/>
    </row>
    <row r="19" spans="1:2" x14ac:dyDescent="0.35">
      <c r="A19" s="65" t="s">
        <v>53</v>
      </c>
      <c r="B19" s="69">
        <v>140280.04999999999</v>
      </c>
    </row>
    <row r="20" spans="1:2" x14ac:dyDescent="0.35">
      <c r="A20" s="51" t="s">
        <v>203</v>
      </c>
      <c r="B20" s="70">
        <f>B19</f>
        <v>140280.04999999999</v>
      </c>
    </row>
    <row r="21" spans="1:2" ht="24" customHeight="1" x14ac:dyDescent="0.35">
      <c r="A21" s="71" t="s">
        <v>204</v>
      </c>
      <c r="B21" s="72"/>
    </row>
    <row r="22" spans="1:2" x14ac:dyDescent="0.35">
      <c r="A22" s="51" t="s">
        <v>53</v>
      </c>
      <c r="B22" s="87">
        <v>813231.69</v>
      </c>
    </row>
    <row r="23" spans="1:2" x14ac:dyDescent="0.35">
      <c r="A23" s="51" t="s">
        <v>153</v>
      </c>
      <c r="B23" s="87">
        <v>28694.789999999994</v>
      </c>
    </row>
    <row r="24" spans="1:2" x14ac:dyDescent="0.35">
      <c r="A24" s="51" t="s">
        <v>205</v>
      </c>
      <c r="B24" s="73">
        <f>SUM(B22:B23)</f>
        <v>841926.48</v>
      </c>
    </row>
    <row r="25" spans="1:2" ht="45.75" customHeight="1" x14ac:dyDescent="0.35">
      <c r="A25" s="57" t="s">
        <v>206</v>
      </c>
      <c r="B25" s="73"/>
    </row>
    <row r="26" spans="1:2" x14ac:dyDescent="0.35">
      <c r="A26" s="51" t="s">
        <v>53</v>
      </c>
      <c r="B26" s="72">
        <v>166440.43</v>
      </c>
    </row>
    <row r="27" spans="1:2" x14ac:dyDescent="0.35">
      <c r="A27" s="51" t="s">
        <v>207</v>
      </c>
      <c r="B27" s="73">
        <f>B26</f>
        <v>166440.43</v>
      </c>
    </row>
    <row r="28" spans="1:2" ht="25.15" customHeight="1" x14ac:dyDescent="0.35">
      <c r="A28" s="71" t="s">
        <v>208</v>
      </c>
      <c r="B28" s="72"/>
    </row>
    <row r="29" spans="1:2" x14ac:dyDescent="0.35">
      <c r="A29" s="51" t="s">
        <v>64</v>
      </c>
      <c r="B29" s="87">
        <v>4634.2700000000004</v>
      </c>
    </row>
    <row r="30" spans="1:2" x14ac:dyDescent="0.35">
      <c r="A30" s="51" t="s">
        <v>65</v>
      </c>
      <c r="B30" s="87">
        <v>3555.7099999999991</v>
      </c>
    </row>
    <row r="31" spans="1:2" x14ac:dyDescent="0.35">
      <c r="A31" s="51" t="s">
        <v>155</v>
      </c>
      <c r="B31" s="87">
        <v>10349.539999999994</v>
      </c>
    </row>
    <row r="32" spans="1:2" x14ac:dyDescent="0.35">
      <c r="A32" s="65" t="s">
        <v>69</v>
      </c>
      <c r="B32" s="87">
        <v>34214.14</v>
      </c>
    </row>
    <row r="33" spans="1:2" x14ac:dyDescent="0.35">
      <c r="A33" s="51" t="s">
        <v>154</v>
      </c>
      <c r="B33" s="87">
        <v>15227.359999999997</v>
      </c>
    </row>
    <row r="34" spans="1:2" x14ac:dyDescent="0.35">
      <c r="A34" s="51" t="s">
        <v>67</v>
      </c>
      <c r="B34" s="87">
        <v>19348.7</v>
      </c>
    </row>
    <row r="35" spans="1:2" x14ac:dyDescent="0.35">
      <c r="A35" s="51" t="s">
        <v>45</v>
      </c>
      <c r="B35" s="87">
        <v>63736.900000000009</v>
      </c>
    </row>
    <row r="36" spans="1:2" x14ac:dyDescent="0.35">
      <c r="A36" s="51" t="s">
        <v>142</v>
      </c>
      <c r="B36" s="87">
        <v>77949.699999999953</v>
      </c>
    </row>
    <row r="37" spans="1:2" x14ac:dyDescent="0.35">
      <c r="A37" s="51" t="s">
        <v>209</v>
      </c>
      <c r="B37" s="73">
        <f>SUM(B29:B36)</f>
        <v>229016.31999999995</v>
      </c>
    </row>
    <row r="38" spans="1:2" ht="22.9" customHeight="1" x14ac:dyDescent="0.35">
      <c r="A38" s="71" t="s">
        <v>210</v>
      </c>
      <c r="B38" s="72"/>
    </row>
    <row r="39" spans="1:2" x14ac:dyDescent="0.35">
      <c r="A39" s="74" t="s">
        <v>73</v>
      </c>
      <c r="B39" s="87">
        <v>31947.259999999995</v>
      </c>
    </row>
    <row r="40" spans="1:2" x14ac:dyDescent="0.35">
      <c r="A40" s="51" t="s">
        <v>211</v>
      </c>
      <c r="B40" s="75">
        <f>B39</f>
        <v>31947.259999999995</v>
      </c>
    </row>
    <row r="41" spans="1:2" ht="25.9" customHeight="1" x14ac:dyDescent="0.35">
      <c r="A41" s="71" t="s">
        <v>212</v>
      </c>
      <c r="B41" s="72"/>
    </row>
    <row r="42" spans="1:2" x14ac:dyDescent="0.35">
      <c r="A42" s="51" t="s">
        <v>156</v>
      </c>
      <c r="B42" s="87">
        <v>5173.739999999998</v>
      </c>
    </row>
    <row r="43" spans="1:2" x14ac:dyDescent="0.35">
      <c r="A43" s="51" t="s">
        <v>157</v>
      </c>
      <c r="B43" s="87">
        <v>7128.2099999999991</v>
      </c>
    </row>
    <row r="44" spans="1:2" x14ac:dyDescent="0.35">
      <c r="A44" s="51" t="s">
        <v>158</v>
      </c>
      <c r="B44" s="87">
        <v>4029.7199999999975</v>
      </c>
    </row>
    <row r="45" spans="1:2" x14ac:dyDescent="0.35">
      <c r="A45" s="51" t="s">
        <v>159</v>
      </c>
      <c r="B45" s="87">
        <v>4185.4600000000028</v>
      </c>
    </row>
    <row r="46" spans="1:2" x14ac:dyDescent="0.35">
      <c r="A46" s="51" t="s">
        <v>160</v>
      </c>
      <c r="B46" s="87">
        <v>5802.3800000000047</v>
      </c>
    </row>
    <row r="47" spans="1:2" x14ac:dyDescent="0.35">
      <c r="A47" s="51" t="s">
        <v>161</v>
      </c>
      <c r="B47" s="87">
        <v>1511.3999999999996</v>
      </c>
    </row>
    <row r="48" spans="1:2" x14ac:dyDescent="0.35">
      <c r="A48" s="51" t="s">
        <v>162</v>
      </c>
      <c r="B48" s="87">
        <v>8829.98</v>
      </c>
    </row>
    <row r="49" spans="1:2" x14ac:dyDescent="0.35">
      <c r="A49" s="51" t="s">
        <v>163</v>
      </c>
      <c r="B49" s="87">
        <v>13831.87000000001</v>
      </c>
    </row>
    <row r="50" spans="1:2" x14ac:dyDescent="0.35">
      <c r="A50" s="51" t="s">
        <v>164</v>
      </c>
      <c r="B50" s="87">
        <v>3887.1700000000055</v>
      </c>
    </row>
    <row r="51" spans="1:2" x14ac:dyDescent="0.35">
      <c r="A51" s="51" t="s">
        <v>165</v>
      </c>
      <c r="B51" s="87">
        <v>1707.2799999999988</v>
      </c>
    </row>
    <row r="52" spans="1:2" x14ac:dyDescent="0.35">
      <c r="A52" s="51" t="s">
        <v>166</v>
      </c>
      <c r="B52" s="87">
        <v>1260.8000000000029</v>
      </c>
    </row>
    <row r="53" spans="1:2" x14ac:dyDescent="0.35">
      <c r="A53" s="51" t="s">
        <v>167</v>
      </c>
      <c r="B53" s="87">
        <v>6161.2300000000032</v>
      </c>
    </row>
    <row r="54" spans="1:2" x14ac:dyDescent="0.35">
      <c r="A54" s="51" t="s">
        <v>168</v>
      </c>
      <c r="B54" s="87">
        <v>5118.4500000000007</v>
      </c>
    </row>
    <row r="55" spans="1:2" x14ac:dyDescent="0.35">
      <c r="A55" s="51" t="s">
        <v>169</v>
      </c>
      <c r="B55" s="87">
        <v>2649.8500000000058</v>
      </c>
    </row>
    <row r="56" spans="1:2" x14ac:dyDescent="0.35">
      <c r="A56" s="51" t="s">
        <v>170</v>
      </c>
      <c r="B56" s="87">
        <v>7666.1800000000057</v>
      </c>
    </row>
    <row r="57" spans="1:2" x14ac:dyDescent="0.35">
      <c r="A57" s="51" t="s">
        <v>171</v>
      </c>
      <c r="B57" s="87">
        <v>9753.0900000000038</v>
      </c>
    </row>
    <row r="58" spans="1:2" x14ac:dyDescent="0.35">
      <c r="A58" s="51" t="s">
        <v>172</v>
      </c>
      <c r="B58" s="87">
        <v>11302.47000000001</v>
      </c>
    </row>
    <row r="59" spans="1:2" x14ac:dyDescent="0.35">
      <c r="A59" s="51" t="s">
        <v>173</v>
      </c>
      <c r="B59" s="87">
        <v>3798.1800000000076</v>
      </c>
    </row>
    <row r="60" spans="1:2" x14ac:dyDescent="0.35">
      <c r="A60" s="51" t="s">
        <v>174</v>
      </c>
      <c r="B60" s="87">
        <v>5827.6600000000071</v>
      </c>
    </row>
    <row r="61" spans="1:2" x14ac:dyDescent="0.35">
      <c r="A61" s="51" t="s">
        <v>175</v>
      </c>
      <c r="B61" s="87">
        <v>6619.9900000000016</v>
      </c>
    </row>
    <row r="62" spans="1:2" x14ac:dyDescent="0.35">
      <c r="A62" s="51" t="s">
        <v>176</v>
      </c>
      <c r="B62" s="87">
        <v>8883.8699999999881</v>
      </c>
    </row>
    <row r="63" spans="1:2" x14ac:dyDescent="0.35">
      <c r="A63" s="51" t="s">
        <v>177</v>
      </c>
      <c r="B63" s="87">
        <v>13073.060000000012</v>
      </c>
    </row>
    <row r="64" spans="1:2" x14ac:dyDescent="0.35">
      <c r="A64" s="51" t="s">
        <v>178</v>
      </c>
      <c r="B64" s="87">
        <v>7899.9999999999854</v>
      </c>
    </row>
    <row r="65" spans="1:2" x14ac:dyDescent="0.35">
      <c r="A65" s="51" t="s">
        <v>179</v>
      </c>
      <c r="B65" s="87">
        <v>24566.090000000018</v>
      </c>
    </row>
    <row r="66" spans="1:2" x14ac:dyDescent="0.35">
      <c r="A66" s="51" t="s">
        <v>180</v>
      </c>
      <c r="B66" s="87">
        <v>6971.3000000000029</v>
      </c>
    </row>
    <row r="67" spans="1:2" x14ac:dyDescent="0.35">
      <c r="A67" s="51" t="s">
        <v>181</v>
      </c>
      <c r="B67" s="87">
        <v>2420.5599999999977</v>
      </c>
    </row>
    <row r="68" spans="1:2" x14ac:dyDescent="0.35">
      <c r="A68" s="51" t="s">
        <v>182</v>
      </c>
      <c r="B68" s="87">
        <v>2000.0000000000073</v>
      </c>
    </row>
    <row r="69" spans="1:2" x14ac:dyDescent="0.35">
      <c r="A69" s="51" t="s">
        <v>183</v>
      </c>
      <c r="B69" s="87">
        <v>9383.7299999999959</v>
      </c>
    </row>
    <row r="70" spans="1:2" x14ac:dyDescent="0.35">
      <c r="A70" s="51" t="s">
        <v>184</v>
      </c>
      <c r="B70" s="87">
        <v>5776.9700000000012</v>
      </c>
    </row>
    <row r="71" spans="1:2" x14ac:dyDescent="0.35">
      <c r="A71" s="51" t="s">
        <v>105</v>
      </c>
      <c r="B71" s="87">
        <v>1691.16</v>
      </c>
    </row>
    <row r="72" spans="1:2" x14ac:dyDescent="0.35">
      <c r="A72" s="51" t="s">
        <v>106</v>
      </c>
      <c r="B72" s="87">
        <v>5753.4599999999991</v>
      </c>
    </row>
    <row r="73" spans="1:2" x14ac:dyDescent="0.35">
      <c r="A73" s="51" t="s">
        <v>107</v>
      </c>
      <c r="B73" s="87">
        <v>542.84999999999968</v>
      </c>
    </row>
    <row r="74" spans="1:2" x14ac:dyDescent="0.35">
      <c r="A74" s="51" t="s">
        <v>108</v>
      </c>
      <c r="B74" s="87">
        <v>5626.5700000000006</v>
      </c>
    </row>
    <row r="75" spans="1:2" x14ac:dyDescent="0.35">
      <c r="A75" s="51" t="s">
        <v>185</v>
      </c>
      <c r="B75" s="87">
        <v>10326.64</v>
      </c>
    </row>
    <row r="76" spans="1:2" x14ac:dyDescent="0.35">
      <c r="A76" s="51" t="s">
        <v>109</v>
      </c>
      <c r="B76" s="87">
        <v>5471.4699999999993</v>
      </c>
    </row>
    <row r="77" spans="1:2" x14ac:dyDescent="0.35">
      <c r="A77" s="51" t="s">
        <v>122</v>
      </c>
      <c r="B77" s="87">
        <v>4282.9100000000008</v>
      </c>
    </row>
    <row r="78" spans="1:2" x14ac:dyDescent="0.35">
      <c r="A78" s="51" t="s">
        <v>186</v>
      </c>
      <c r="B78" s="87">
        <v>13167.550000000001</v>
      </c>
    </row>
    <row r="79" spans="1:2" x14ac:dyDescent="0.35">
      <c r="A79" s="51" t="s">
        <v>111</v>
      </c>
      <c r="B79" s="87">
        <v>6568.260000000002</v>
      </c>
    </row>
    <row r="80" spans="1:2" x14ac:dyDescent="0.35">
      <c r="A80" s="51" t="s">
        <v>112</v>
      </c>
      <c r="B80" s="87">
        <v>2014.1899999999982</v>
      </c>
    </row>
    <row r="81" spans="1:2" x14ac:dyDescent="0.35">
      <c r="A81" s="51" t="s">
        <v>187</v>
      </c>
      <c r="B81" s="87">
        <v>1953.130000000001</v>
      </c>
    </row>
    <row r="82" spans="1:2" x14ac:dyDescent="0.35">
      <c r="A82" s="51" t="s">
        <v>114</v>
      </c>
      <c r="B82" s="87">
        <v>8278.81</v>
      </c>
    </row>
    <row r="83" spans="1:2" x14ac:dyDescent="0.35">
      <c r="A83" s="51" t="s">
        <v>188</v>
      </c>
      <c r="B83" s="87">
        <v>23082.840000000004</v>
      </c>
    </row>
    <row r="84" spans="1:2" x14ac:dyDescent="0.35">
      <c r="A84" s="51" t="s">
        <v>189</v>
      </c>
      <c r="B84" s="87">
        <v>5210.8099999999995</v>
      </c>
    </row>
    <row r="85" spans="1:2" x14ac:dyDescent="0.35">
      <c r="A85" s="51" t="s">
        <v>117</v>
      </c>
      <c r="B85" s="87">
        <v>5051.1200000000026</v>
      </c>
    </row>
    <row r="86" spans="1:2" x14ac:dyDescent="0.35">
      <c r="A86" s="51" t="s">
        <v>190</v>
      </c>
      <c r="B86" s="87">
        <v>11411.829999999996</v>
      </c>
    </row>
    <row r="87" spans="1:2" x14ac:dyDescent="0.35">
      <c r="A87" s="51" t="s">
        <v>191</v>
      </c>
      <c r="B87" s="87">
        <v>2138.260000000002</v>
      </c>
    </row>
    <row r="88" spans="1:2" x14ac:dyDescent="0.35">
      <c r="A88" s="53" t="s">
        <v>192</v>
      </c>
      <c r="B88" s="87">
        <v>2077.3299999999981</v>
      </c>
    </row>
    <row r="89" spans="1:2" x14ac:dyDescent="0.35">
      <c r="A89" s="51" t="s">
        <v>120</v>
      </c>
      <c r="B89" s="87">
        <v>7856.73</v>
      </c>
    </row>
    <row r="90" spans="1:2" x14ac:dyDescent="0.35">
      <c r="A90" s="51" t="s">
        <v>148</v>
      </c>
      <c r="B90" s="87">
        <v>9253.5100000000093</v>
      </c>
    </row>
    <row r="91" spans="1:2" x14ac:dyDescent="0.35">
      <c r="A91" s="47" t="s">
        <v>123</v>
      </c>
      <c r="B91" s="87">
        <v>13932.130000000005</v>
      </c>
    </row>
    <row r="92" spans="1:2" x14ac:dyDescent="0.35">
      <c r="A92" s="47" t="s">
        <v>124</v>
      </c>
      <c r="B92" s="87">
        <v>2605.4699999999993</v>
      </c>
    </row>
    <row r="93" spans="1:2" x14ac:dyDescent="0.35">
      <c r="A93" s="51" t="s">
        <v>125</v>
      </c>
      <c r="B93" s="87">
        <v>5261.7000000000044</v>
      </c>
    </row>
    <row r="94" spans="1:2" x14ac:dyDescent="0.35">
      <c r="A94" s="47" t="s">
        <v>126</v>
      </c>
      <c r="B94" s="87">
        <v>7478.17</v>
      </c>
    </row>
    <row r="95" spans="1:2" x14ac:dyDescent="0.35">
      <c r="A95" s="47" t="s">
        <v>270</v>
      </c>
      <c r="B95" s="87">
        <v>730.5</v>
      </c>
    </row>
    <row r="96" spans="1:2" ht="18.649999999999999" customHeight="1" x14ac:dyDescent="0.35">
      <c r="A96" s="51" t="s">
        <v>213</v>
      </c>
      <c r="B96" s="73">
        <f>SUM(B42:B95)</f>
        <v>358988.09000000008</v>
      </c>
    </row>
    <row r="97" spans="1:2" ht="34.15" customHeight="1" x14ac:dyDescent="0.35">
      <c r="A97" s="76" t="s">
        <v>214</v>
      </c>
      <c r="B97" s="72"/>
    </row>
    <row r="98" spans="1:2" x14ac:dyDescent="0.35">
      <c r="A98" s="47" t="s">
        <v>132</v>
      </c>
      <c r="B98" s="87">
        <v>41216.12999999999</v>
      </c>
    </row>
    <row r="99" spans="1:2" x14ac:dyDescent="0.35">
      <c r="A99" s="47" t="s">
        <v>133</v>
      </c>
      <c r="B99" s="87">
        <v>8859.1799999999985</v>
      </c>
    </row>
    <row r="100" spans="1:2" x14ac:dyDescent="0.35">
      <c r="A100" s="77" t="s">
        <v>194</v>
      </c>
      <c r="B100" s="87">
        <v>22022.489999999994</v>
      </c>
    </row>
    <row r="101" spans="1:2" x14ac:dyDescent="0.35">
      <c r="A101" s="47" t="s">
        <v>215</v>
      </c>
      <c r="B101" s="73">
        <f>SUM(B98:B100)</f>
        <v>72097.799999999988</v>
      </c>
    </row>
    <row r="102" spans="1:2" ht="27.65" customHeight="1" x14ac:dyDescent="0.35">
      <c r="A102" s="57" t="s">
        <v>216</v>
      </c>
      <c r="B102" s="72"/>
    </row>
    <row r="103" spans="1:2" x14ac:dyDescent="0.35">
      <c r="A103" s="47" t="s">
        <v>136</v>
      </c>
      <c r="B103" s="87">
        <v>29807.97</v>
      </c>
    </row>
    <row r="104" spans="1:2" x14ac:dyDescent="0.35">
      <c r="A104" s="47" t="s">
        <v>217</v>
      </c>
      <c r="B104" s="75">
        <f>B103</f>
        <v>29807.97</v>
      </c>
    </row>
    <row r="105" spans="1:2" x14ac:dyDescent="0.35">
      <c r="A105" s="78" t="s">
        <v>218</v>
      </c>
      <c r="B105" s="75">
        <f>B14+B17+B20+B24+B27+B37+B40+B96+B101+B104</f>
        <v>2939004.4</v>
      </c>
    </row>
    <row r="106" spans="1:2" x14ac:dyDescent="0.35">
      <c r="A106" s="79"/>
      <c r="B106" s="80"/>
    </row>
    <row r="107" spans="1:2" ht="14.5" x14ac:dyDescent="0.35">
      <c r="A107" s="111" t="s">
        <v>219</v>
      </c>
      <c r="B107" s="111"/>
    </row>
    <row r="108" spans="1:2" ht="15" x14ac:dyDescent="0.35">
      <c r="A108" s="81"/>
      <c r="B108" s="82"/>
    </row>
    <row r="109" spans="1:2" ht="14.5" x14ac:dyDescent="0.35">
      <c r="A109" s="99" t="s">
        <v>196</v>
      </c>
      <c r="B109" s="99" t="s">
        <v>197</v>
      </c>
    </row>
    <row r="110" spans="1:2" ht="14.5" x14ac:dyDescent="0.35">
      <c r="A110" s="100"/>
      <c r="B110" s="100"/>
    </row>
    <row r="111" spans="1:2" ht="14.5" x14ac:dyDescent="0.35">
      <c r="A111" s="109"/>
      <c r="B111" s="101"/>
    </row>
    <row r="112" spans="1:2" ht="25.9" customHeight="1" x14ac:dyDescent="0.35">
      <c r="A112" s="57" t="s">
        <v>198</v>
      </c>
      <c r="B112" s="83"/>
    </row>
    <row r="113" spans="1:2" x14ac:dyDescent="0.35">
      <c r="A113" s="65" t="s">
        <v>53</v>
      </c>
      <c r="B113" s="84">
        <v>9520490.0399999991</v>
      </c>
    </row>
    <row r="114" spans="1:2" x14ac:dyDescent="0.35">
      <c r="A114" s="65" t="s">
        <v>45</v>
      </c>
      <c r="B114" s="84">
        <v>485000</v>
      </c>
    </row>
    <row r="115" spans="1:2" x14ac:dyDescent="0.35">
      <c r="A115" s="65" t="s">
        <v>194</v>
      </c>
      <c r="B115" s="84">
        <v>347200</v>
      </c>
    </row>
    <row r="116" spans="1:2" x14ac:dyDescent="0.35">
      <c r="A116" s="51" t="s">
        <v>220</v>
      </c>
      <c r="B116" s="67">
        <f>SUM(B113:B115)</f>
        <v>10352690.039999999</v>
      </c>
    </row>
    <row r="117" spans="1:2" ht="31.5" customHeight="1" x14ac:dyDescent="0.35">
      <c r="A117" s="83" t="s">
        <v>260</v>
      </c>
      <c r="B117" s="67"/>
    </row>
    <row r="118" spans="1:2" x14ac:dyDescent="0.35">
      <c r="A118" s="65" t="s">
        <v>53</v>
      </c>
      <c r="B118" s="84">
        <v>2300000</v>
      </c>
    </row>
    <row r="119" spans="1:2" x14ac:dyDescent="0.35">
      <c r="A119" s="51" t="s">
        <v>226</v>
      </c>
      <c r="B119" s="67">
        <f>B118</f>
        <v>2300000</v>
      </c>
    </row>
    <row r="120" spans="1:2" x14ac:dyDescent="0.35">
      <c r="A120" s="78" t="s">
        <v>221</v>
      </c>
      <c r="B120" s="75">
        <f>B116+B119</f>
        <v>12652690.039999999</v>
      </c>
    </row>
    <row r="122" spans="1:2" x14ac:dyDescent="0.35">
      <c r="B122" s="86"/>
    </row>
  </sheetData>
  <mergeCells count="7">
    <mergeCell ref="A109:A111"/>
    <mergeCell ref="B109:B111"/>
    <mergeCell ref="A6:B6"/>
    <mergeCell ref="A8:B8"/>
    <mergeCell ref="A10:A11"/>
    <mergeCell ref="B10:B11"/>
    <mergeCell ref="A107:B10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2025-01-27T15:01:34Z</cp:lastPrinted>
  <dcterms:created xsi:type="dcterms:W3CDTF">2022-06-15T06:26:45Z</dcterms:created>
  <dcterms:modified xsi:type="dcterms:W3CDTF">2025-01-29T13:09:31Z</dcterms:modified>
</cp:coreProperties>
</file>