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03-27 medžiaga\"/>
    </mc:Choice>
  </mc:AlternateContent>
  <xr:revisionPtr revIDLastSave="0" documentId="8_{EB14442A-94B9-4B5A-A077-5BE542D38511}"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lent.'!$9:$10</definedName>
    <definedName name="_xlnm.Print_Titles" localSheetId="1">'3 lent.'!$6:$7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29" i="11" l="1"/>
  <c r="E422" i="13"/>
  <c r="D422" i="13"/>
  <c r="C422" i="13"/>
  <c r="E408" i="13"/>
  <c r="D408" i="13"/>
  <c r="C408" i="13"/>
  <c r="E404" i="13"/>
  <c r="D404" i="13"/>
  <c r="C404" i="13"/>
  <c r="E402" i="13" l="1"/>
  <c r="E425" i="13" s="1"/>
  <c r="C402" i="13"/>
  <c r="C425" i="13" s="1"/>
  <c r="D402" i="13"/>
  <c r="D425" i="13" s="1"/>
  <c r="E1525" i="11"/>
  <c r="D1525" i="11"/>
  <c r="C1525" i="11"/>
  <c r="E1513" i="11"/>
  <c r="D1513" i="11"/>
  <c r="C1513" i="11"/>
  <c r="E1504" i="11"/>
  <c r="D1504" i="11"/>
  <c r="C1504" i="11"/>
  <c r="E1495" i="11"/>
  <c r="D1495" i="11"/>
  <c r="C1495" i="11"/>
  <c r="E1486" i="11"/>
  <c r="D1486" i="11"/>
  <c r="C1486" i="11"/>
  <c r="E1477" i="11"/>
  <c r="D1477" i="11"/>
  <c r="C1477" i="11"/>
  <c r="E1468" i="11"/>
  <c r="D1468" i="11"/>
  <c r="C1468" i="11"/>
  <c r="E1459" i="11"/>
  <c r="D1459" i="11"/>
  <c r="C1459" i="11"/>
  <c r="E1450" i="11"/>
  <c r="D1450" i="11"/>
  <c r="C1450" i="11"/>
  <c r="E1441" i="11"/>
  <c r="D1441" i="11"/>
  <c r="C1441" i="11"/>
  <c r="E1432" i="11"/>
  <c r="D1432" i="11"/>
  <c r="C1432" i="11"/>
  <c r="L1431" i="11"/>
  <c r="K1431" i="11"/>
  <c r="J1431" i="11"/>
  <c r="L1430" i="11"/>
  <c r="K1430" i="11"/>
  <c r="J1430" i="11"/>
  <c r="L1429" i="11"/>
  <c r="K1429" i="11"/>
  <c r="L1428" i="11"/>
  <c r="K1428" i="11"/>
  <c r="J1428" i="11"/>
  <c r="L1427" i="11"/>
  <c r="K1427" i="11"/>
  <c r="J1427" i="11"/>
  <c r="L1426" i="11"/>
  <c r="K1426" i="11"/>
  <c r="J1426" i="11"/>
  <c r="L1425" i="11"/>
  <c r="K1425" i="11"/>
  <c r="J1425" i="11"/>
  <c r="L1424" i="11"/>
  <c r="K1424" i="11"/>
  <c r="J1424" i="11"/>
  <c r="L1423" i="11"/>
  <c r="K1423" i="11"/>
  <c r="J1423" i="11"/>
  <c r="K1432" i="11" l="1"/>
  <c r="E1528" i="11"/>
  <c r="E1527" i="11" s="1"/>
  <c r="D1528" i="11"/>
  <c r="D1527" i="11" s="1"/>
  <c r="L1432" i="11"/>
  <c r="J1432" i="11"/>
  <c r="C1528" i="11"/>
  <c r="C1527" i="11" s="1"/>
  <c r="J1345" i="11"/>
  <c r="J1346" i="11"/>
  <c r="K1173" i="11" l="1"/>
  <c r="L1173" i="11"/>
  <c r="J1173" i="11"/>
  <c r="J1563" i="11"/>
  <c r="E44" i="11" l="1"/>
  <c r="L13" i="11" s="1"/>
  <c r="D44" i="11"/>
  <c r="K13" i="11" s="1"/>
  <c r="C44" i="11"/>
  <c r="J13" i="11" s="1"/>
  <c r="E26" i="11"/>
  <c r="D26" i="11"/>
  <c r="C26" i="11"/>
  <c r="E17" i="11"/>
  <c r="D17" i="11"/>
  <c r="C17" i="11"/>
  <c r="E14" i="11"/>
  <c r="D14" i="11"/>
  <c r="C14" i="11"/>
  <c r="L12" i="11"/>
  <c r="K12" i="11"/>
  <c r="J12" i="11"/>
  <c r="L11" i="11"/>
  <c r="K11" i="11"/>
  <c r="J11" i="11"/>
  <c r="L10" i="11"/>
  <c r="K10" i="11"/>
  <c r="J10" i="11"/>
  <c r="C45" i="11" l="1"/>
  <c r="E45" i="11"/>
  <c r="D45" i="11"/>
  <c r="K14" i="11"/>
  <c r="L14" i="11"/>
  <c r="J14" i="11"/>
  <c r="K1393" i="11" l="1"/>
  <c r="L1393" i="11"/>
  <c r="J1393" i="11"/>
  <c r="E1413" i="11"/>
  <c r="D1413" i="11"/>
  <c r="C1413" i="11"/>
  <c r="E362" i="13" l="1"/>
  <c r="D362" i="13"/>
  <c r="C362" i="13"/>
  <c r="E348" i="13"/>
  <c r="D348" i="13"/>
  <c r="C348" i="13"/>
  <c r="E344" i="13"/>
  <c r="D344" i="13"/>
  <c r="C344" i="13"/>
  <c r="E1351" i="11"/>
  <c r="D1351" i="11"/>
  <c r="C1351" i="11"/>
  <c r="J1350" i="11"/>
  <c r="L1349" i="11"/>
  <c r="K1349" i="11"/>
  <c r="J1349" i="11"/>
  <c r="L1348" i="11"/>
  <c r="K1348" i="11"/>
  <c r="J1348" i="11"/>
  <c r="L1347" i="11"/>
  <c r="K1347" i="11"/>
  <c r="J1347" i="11"/>
  <c r="L1346" i="11"/>
  <c r="K1346" i="11"/>
  <c r="L1343" i="11"/>
  <c r="K1343" i="11"/>
  <c r="J1343" i="11"/>
  <c r="L1342" i="11"/>
  <c r="K1342" i="11"/>
  <c r="J1342" i="11"/>
  <c r="E1341" i="11"/>
  <c r="D1341" i="11"/>
  <c r="C1341" i="11"/>
  <c r="E1329" i="11"/>
  <c r="D1329" i="11"/>
  <c r="C1329" i="11"/>
  <c r="E1318" i="11"/>
  <c r="D1318" i="11"/>
  <c r="C1318" i="11"/>
  <c r="E1309" i="11"/>
  <c r="D1309" i="11"/>
  <c r="C1309" i="11"/>
  <c r="E1291" i="11"/>
  <c r="E1297" i="11" s="1"/>
  <c r="D1291" i="11"/>
  <c r="D1297" i="11" s="1"/>
  <c r="C1291" i="11"/>
  <c r="E1288" i="11"/>
  <c r="D1288" i="11"/>
  <c r="C1288" i="11"/>
  <c r="E1267" i="11"/>
  <c r="E1272" i="11" s="1"/>
  <c r="D1267" i="11"/>
  <c r="D1272" i="11" s="1"/>
  <c r="C1272" i="11"/>
  <c r="E1263" i="11"/>
  <c r="D1263" i="11"/>
  <c r="C1263" i="11"/>
  <c r="E1235" i="11"/>
  <c r="E1240" i="11" s="1"/>
  <c r="D1235" i="11"/>
  <c r="D1240" i="11" s="1"/>
  <c r="C1240" i="11"/>
  <c r="C1297" i="11" l="1"/>
  <c r="C1354" i="11" s="1"/>
  <c r="C1353" i="11" s="1"/>
  <c r="J1344" i="11"/>
  <c r="E342" i="13"/>
  <c r="E365" i="13" s="1"/>
  <c r="D342" i="13"/>
  <c r="D365" i="13" s="1"/>
  <c r="C342" i="13"/>
  <c r="C365" i="13" s="1"/>
  <c r="L1345" i="11"/>
  <c r="D1354" i="11"/>
  <c r="D1353" i="11" s="1"/>
  <c r="E1354" i="11"/>
  <c r="E1353" i="11" s="1"/>
  <c r="K1344" i="11"/>
  <c r="L1344" i="11"/>
  <c r="K1345" i="11"/>
  <c r="L1351" i="11" l="1"/>
  <c r="K1351" i="11"/>
  <c r="J1351" i="11"/>
  <c r="E62" i="13"/>
  <c r="D62" i="13"/>
  <c r="C62" i="13"/>
  <c r="E48" i="13"/>
  <c r="E42" i="13" s="1"/>
  <c r="E65" i="13" s="1"/>
  <c r="D48" i="13"/>
  <c r="D42" i="13" s="1"/>
  <c r="D65" i="13" s="1"/>
  <c r="C48" i="13"/>
  <c r="E44" i="13"/>
  <c r="D44" i="13"/>
  <c r="C44" i="13"/>
  <c r="J1168" i="11"/>
  <c r="K1168" i="11"/>
  <c r="L1168" i="11"/>
  <c r="J1169" i="11"/>
  <c r="K1169" i="11"/>
  <c r="L1169" i="11"/>
  <c r="J1170" i="11"/>
  <c r="K1170" i="11"/>
  <c r="L1170" i="11"/>
  <c r="J1171" i="11"/>
  <c r="K1171" i="11"/>
  <c r="L1171" i="11"/>
  <c r="J1172" i="11"/>
  <c r="K1172" i="11"/>
  <c r="L1172" i="11"/>
  <c r="J859" i="11"/>
  <c r="K859" i="11"/>
  <c r="L859" i="11"/>
  <c r="J860" i="11"/>
  <c r="K860" i="11"/>
  <c r="L860" i="11"/>
  <c r="L861" i="11" l="1"/>
  <c r="C42" i="13"/>
  <c r="C65" i="13" s="1"/>
  <c r="K861" i="11"/>
  <c r="J861" i="11"/>
  <c r="K1563" i="11" l="1"/>
  <c r="L1563" i="11"/>
  <c r="D1573" i="11"/>
  <c r="E1573" i="11"/>
  <c r="C1573" i="11"/>
  <c r="D639" i="11" l="1"/>
  <c r="E639" i="11"/>
  <c r="C639" i="11"/>
  <c r="L1052" i="11"/>
  <c r="L1053" i="11"/>
  <c r="L1054" i="11"/>
  <c r="L1055" i="11"/>
  <c r="L1056" i="11"/>
  <c r="K1052" i="11"/>
  <c r="K1053" i="11"/>
  <c r="K1054" i="11"/>
  <c r="K1055" i="11"/>
  <c r="K1056" i="11"/>
  <c r="L1057" i="11" l="1"/>
  <c r="K1057" i="11"/>
  <c r="E715" i="11"/>
  <c r="D715" i="11"/>
  <c r="C715" i="11"/>
  <c r="E710" i="11"/>
  <c r="D710" i="11"/>
  <c r="C710" i="11"/>
  <c r="E703" i="11"/>
  <c r="D703" i="11"/>
  <c r="C703" i="11"/>
  <c r="E698" i="11"/>
  <c r="D698" i="11"/>
  <c r="C698" i="11"/>
  <c r="E693" i="11"/>
  <c r="D693" i="11"/>
  <c r="C693" i="11"/>
  <c r="D718" i="11" l="1"/>
  <c r="D717" i="11" s="1"/>
  <c r="C718" i="11"/>
  <c r="C717" i="11" s="1"/>
  <c r="E718" i="11"/>
  <c r="E717" i="11" s="1"/>
  <c r="D490" i="11"/>
  <c r="E490" i="11"/>
  <c r="D635" i="11"/>
  <c r="E635" i="11"/>
  <c r="C635" i="11"/>
  <c r="D595" i="11"/>
  <c r="E595" i="11"/>
  <c r="C595" i="11"/>
  <c r="C490" i="11"/>
  <c r="D484" i="11"/>
  <c r="E484" i="11"/>
  <c r="C484" i="11"/>
  <c r="D478" i="11"/>
  <c r="E478" i="11"/>
  <c r="C478" i="11"/>
  <c r="D472" i="11"/>
  <c r="E472" i="11"/>
  <c r="C472" i="11"/>
  <c r="D466" i="11"/>
  <c r="E466" i="11"/>
  <c r="C466" i="11"/>
  <c r="D460" i="11"/>
  <c r="E460" i="11"/>
  <c r="C460" i="11"/>
  <c r="D426" i="11"/>
  <c r="E426" i="11"/>
  <c r="F426" i="11"/>
  <c r="C426" i="11"/>
  <c r="D357" i="11"/>
  <c r="E357" i="11"/>
  <c r="F357" i="11"/>
  <c r="C357" i="11"/>
  <c r="D236" i="11"/>
  <c r="E236" i="11"/>
  <c r="C236" i="11"/>
  <c r="D230" i="11"/>
  <c r="E230" i="11"/>
  <c r="C230" i="11"/>
  <c r="D224" i="11"/>
  <c r="E224" i="11"/>
  <c r="C224" i="11"/>
  <c r="D218" i="11"/>
  <c r="E218" i="11"/>
  <c r="C218" i="11"/>
  <c r="D212" i="11"/>
  <c r="E212" i="11"/>
  <c r="C212" i="11"/>
  <c r="D82" i="11"/>
  <c r="E82" i="11"/>
  <c r="C82" i="11"/>
  <c r="C98" i="11"/>
  <c r="D186" i="11" l="1"/>
  <c r="E186" i="11"/>
  <c r="C186" i="11"/>
  <c r="E628" i="11"/>
  <c r="D628" i="11"/>
  <c r="C628" i="11"/>
  <c r="E627" i="11"/>
  <c r="D627" i="11"/>
  <c r="C627" i="11"/>
  <c r="E626" i="11"/>
  <c r="D626" i="11"/>
  <c r="C626" i="11"/>
  <c r="E625" i="11"/>
  <c r="D625" i="11"/>
  <c r="C625" i="11"/>
  <c r="E624" i="11"/>
  <c r="D624" i="11"/>
  <c r="C624" i="11"/>
  <c r="E622" i="11"/>
  <c r="D622" i="11"/>
  <c r="C622" i="11"/>
  <c r="E614" i="11"/>
  <c r="D614" i="11"/>
  <c r="C614" i="11"/>
  <c r="E605" i="11"/>
  <c r="D605" i="11"/>
  <c r="C605" i="11"/>
  <c r="E604" i="11"/>
  <c r="D604" i="11"/>
  <c r="C604" i="11"/>
  <c r="E603" i="11"/>
  <c r="D603" i="11"/>
  <c r="C603" i="11"/>
  <c r="E602" i="11"/>
  <c r="D602" i="11"/>
  <c r="C602" i="11"/>
  <c r="E601" i="11"/>
  <c r="D601" i="11"/>
  <c r="C601" i="11"/>
  <c r="E600" i="11"/>
  <c r="D600" i="11"/>
  <c r="C600" i="11"/>
  <c r="E599" i="11"/>
  <c r="D599" i="11"/>
  <c r="C599" i="11"/>
  <c r="E589" i="11"/>
  <c r="D589" i="11"/>
  <c r="C589" i="11"/>
  <c r="E583" i="11"/>
  <c r="D583" i="11"/>
  <c r="C583" i="11"/>
  <c r="E577" i="11"/>
  <c r="D577" i="11"/>
  <c r="C577" i="11"/>
  <c r="E571" i="11"/>
  <c r="D571" i="11"/>
  <c r="C571" i="11"/>
  <c r="E564" i="11"/>
  <c r="D564" i="11"/>
  <c r="C564" i="11"/>
  <c r="E563" i="11"/>
  <c r="D563" i="11"/>
  <c r="C563" i="11"/>
  <c r="E562" i="11"/>
  <c r="D562" i="11"/>
  <c r="C562" i="11"/>
  <c r="E561" i="11"/>
  <c r="D561" i="11"/>
  <c r="C561" i="11"/>
  <c r="E560" i="11"/>
  <c r="D560" i="11"/>
  <c r="C560" i="11"/>
  <c r="E556" i="11"/>
  <c r="D556" i="11"/>
  <c r="C556" i="11"/>
  <c r="E550" i="11"/>
  <c r="D550" i="11"/>
  <c r="C550" i="11"/>
  <c r="E544" i="11"/>
  <c r="D544" i="11"/>
  <c r="C544" i="11"/>
  <c r="E538" i="11"/>
  <c r="D538" i="11"/>
  <c r="C538" i="11"/>
  <c r="E532" i="11"/>
  <c r="D532" i="11"/>
  <c r="C532" i="11"/>
  <c r="E526" i="11"/>
  <c r="D526" i="11"/>
  <c r="C526" i="11"/>
  <c r="E520" i="11"/>
  <c r="D520" i="11"/>
  <c r="C520" i="11"/>
  <c r="E513" i="11"/>
  <c r="D513" i="11"/>
  <c r="C513" i="11"/>
  <c r="E512" i="11"/>
  <c r="D512" i="11"/>
  <c r="C512" i="11"/>
  <c r="E511" i="11"/>
  <c r="D511" i="11"/>
  <c r="C511" i="11"/>
  <c r="E510" i="11"/>
  <c r="D510" i="11"/>
  <c r="C510" i="11"/>
  <c r="E509" i="11"/>
  <c r="D509" i="11"/>
  <c r="C509" i="11"/>
  <c r="E454" i="11"/>
  <c r="D454" i="11"/>
  <c r="C454" i="11"/>
  <c r="E448" i="11"/>
  <c r="D448" i="11"/>
  <c r="C448" i="11"/>
  <c r="E441" i="11"/>
  <c r="D441" i="11"/>
  <c r="C441" i="11"/>
  <c r="E434" i="11"/>
  <c r="D434" i="11"/>
  <c r="C434" i="11"/>
  <c r="E433" i="11"/>
  <c r="D433" i="11"/>
  <c r="C433" i="11"/>
  <c r="E432" i="11"/>
  <c r="D432" i="11"/>
  <c r="C432" i="11"/>
  <c r="E431" i="11"/>
  <c r="D431" i="11"/>
  <c r="C431" i="11"/>
  <c r="E430" i="11"/>
  <c r="D430" i="11"/>
  <c r="C430" i="11"/>
  <c r="E429" i="11"/>
  <c r="D429" i="11"/>
  <c r="C429" i="11"/>
  <c r="E419" i="11"/>
  <c r="D419" i="11"/>
  <c r="C419" i="11"/>
  <c r="E418" i="11"/>
  <c r="D418" i="11"/>
  <c r="C418" i="11"/>
  <c r="E417" i="11"/>
  <c r="D417" i="11"/>
  <c r="C417" i="11"/>
  <c r="E416" i="11"/>
  <c r="D416" i="11"/>
  <c r="C416" i="11"/>
  <c r="E415" i="11"/>
  <c r="D415" i="11"/>
  <c r="C415" i="11"/>
  <c r="E412" i="11"/>
  <c r="D412" i="11"/>
  <c r="C412" i="11"/>
  <c r="E405" i="11"/>
  <c r="D405" i="11"/>
  <c r="C405" i="11"/>
  <c r="E404" i="11"/>
  <c r="D404" i="11"/>
  <c r="C404" i="11"/>
  <c r="E403" i="11"/>
  <c r="D403" i="11"/>
  <c r="C403" i="11"/>
  <c r="E402" i="11"/>
  <c r="D402" i="11"/>
  <c r="C402" i="11"/>
  <c r="E401" i="11"/>
  <c r="D401" i="11"/>
  <c r="C401" i="11"/>
  <c r="E397" i="11"/>
  <c r="D397" i="11"/>
  <c r="C397" i="11"/>
  <c r="E390" i="11"/>
  <c r="D390" i="11"/>
  <c r="C390" i="11"/>
  <c r="E389" i="11"/>
  <c r="D389" i="11"/>
  <c r="C389" i="11"/>
  <c r="E388" i="11"/>
  <c r="D388" i="11"/>
  <c r="C388" i="11"/>
  <c r="E387" i="11"/>
  <c r="D387" i="11"/>
  <c r="C387" i="11"/>
  <c r="E386" i="11"/>
  <c r="D386" i="11"/>
  <c r="C386" i="11"/>
  <c r="E383" i="11"/>
  <c r="D383" i="11"/>
  <c r="C383" i="11"/>
  <c r="E377" i="11"/>
  <c r="D377" i="11"/>
  <c r="C377" i="11"/>
  <c r="E371" i="11"/>
  <c r="D371" i="11"/>
  <c r="C371" i="11"/>
  <c r="E364" i="11"/>
  <c r="D364" i="11"/>
  <c r="C364" i="11"/>
  <c r="E363" i="11"/>
  <c r="D363" i="11"/>
  <c r="C363" i="11"/>
  <c r="E362" i="11"/>
  <c r="D362" i="11"/>
  <c r="C362" i="11"/>
  <c r="E361" i="11"/>
  <c r="D361" i="11"/>
  <c r="C361" i="11"/>
  <c r="E360" i="11"/>
  <c r="D360" i="11"/>
  <c r="C360" i="11"/>
  <c r="E351" i="11"/>
  <c r="D351" i="11"/>
  <c r="C351" i="11"/>
  <c r="E345" i="11"/>
  <c r="D345" i="11"/>
  <c r="C345" i="11"/>
  <c r="E339" i="11"/>
  <c r="D339" i="11"/>
  <c r="C339" i="11"/>
  <c r="E332" i="11"/>
  <c r="D332" i="11"/>
  <c r="C332" i="11"/>
  <c r="E326" i="11"/>
  <c r="D326" i="11"/>
  <c r="C326" i="11"/>
  <c r="E319" i="11"/>
  <c r="D319" i="11"/>
  <c r="C319" i="11"/>
  <c r="E312" i="11"/>
  <c r="D312" i="11"/>
  <c r="C312" i="11"/>
  <c r="E311" i="11"/>
  <c r="D311" i="11"/>
  <c r="C311" i="11"/>
  <c r="E310" i="11"/>
  <c r="D310" i="11"/>
  <c r="C310" i="11"/>
  <c r="E309" i="11"/>
  <c r="D309" i="11"/>
  <c r="C309" i="11"/>
  <c r="E308" i="11"/>
  <c r="D308" i="11"/>
  <c r="C308" i="11"/>
  <c r="E307" i="11"/>
  <c r="D307" i="11"/>
  <c r="C307" i="11"/>
  <c r="E303" i="11"/>
  <c r="D303" i="11"/>
  <c r="C303" i="11"/>
  <c r="E296" i="11"/>
  <c r="D296" i="11"/>
  <c r="C296" i="11"/>
  <c r="E290" i="11"/>
  <c r="D290" i="11"/>
  <c r="C290" i="11"/>
  <c r="E284" i="11"/>
  <c r="D284" i="11"/>
  <c r="C284" i="11"/>
  <c r="E278" i="11"/>
  <c r="D278" i="11"/>
  <c r="C278" i="11"/>
  <c r="E272" i="11"/>
  <c r="D272" i="11"/>
  <c r="C272" i="11"/>
  <c r="E265" i="11"/>
  <c r="D265" i="11"/>
  <c r="C265" i="11"/>
  <c r="E264" i="11"/>
  <c r="D264" i="11"/>
  <c r="C264" i="11"/>
  <c r="E263" i="11"/>
  <c r="D263" i="11"/>
  <c r="C263" i="11"/>
  <c r="E262" i="11"/>
  <c r="D262" i="11"/>
  <c r="C262" i="11"/>
  <c r="E261" i="11"/>
  <c r="D261" i="11"/>
  <c r="C261" i="11"/>
  <c r="E260" i="11"/>
  <c r="D260" i="11"/>
  <c r="C260" i="11"/>
  <c r="E256" i="11"/>
  <c r="D256" i="11"/>
  <c r="C256" i="11"/>
  <c r="E250" i="11"/>
  <c r="D250" i="11"/>
  <c r="C250" i="11"/>
  <c r="E243" i="11"/>
  <c r="D243" i="11"/>
  <c r="C243" i="11"/>
  <c r="E242" i="11"/>
  <c r="D242" i="11"/>
  <c r="C242" i="11"/>
  <c r="E241" i="11"/>
  <c r="D241" i="11"/>
  <c r="C241" i="11"/>
  <c r="E240" i="11"/>
  <c r="D240" i="11"/>
  <c r="C240" i="11"/>
  <c r="E239" i="11"/>
  <c r="D239" i="11"/>
  <c r="C239" i="11"/>
  <c r="E206" i="11"/>
  <c r="D206" i="11"/>
  <c r="C206" i="11"/>
  <c r="E200" i="11"/>
  <c r="D200" i="11"/>
  <c r="C200" i="11"/>
  <c r="E193" i="11"/>
  <c r="D193" i="11"/>
  <c r="C193" i="11"/>
  <c r="E185" i="11"/>
  <c r="D185" i="11"/>
  <c r="C185" i="11"/>
  <c r="E184" i="11"/>
  <c r="D184" i="11"/>
  <c r="C184" i="11"/>
  <c r="E183" i="11"/>
  <c r="D183" i="11"/>
  <c r="C183" i="11"/>
  <c r="E182" i="11"/>
  <c r="D182" i="11"/>
  <c r="C182" i="11"/>
  <c r="E181" i="11"/>
  <c r="D181" i="11"/>
  <c r="C181" i="11"/>
  <c r="E180" i="11"/>
  <c r="D180" i="11"/>
  <c r="C180" i="11"/>
  <c r="E172" i="11"/>
  <c r="D172" i="11"/>
  <c r="C172" i="11"/>
  <c r="E171" i="11"/>
  <c r="D171" i="11"/>
  <c r="C171" i="11"/>
  <c r="E170" i="11"/>
  <c r="D170" i="11"/>
  <c r="C170" i="11"/>
  <c r="E169" i="11"/>
  <c r="D169" i="11"/>
  <c r="C169" i="11"/>
  <c r="E168" i="11"/>
  <c r="D168" i="11"/>
  <c r="C168" i="11"/>
  <c r="E167" i="11"/>
  <c r="D167" i="11"/>
  <c r="C167" i="11"/>
  <c r="E163" i="11"/>
  <c r="D163" i="11"/>
  <c r="C163" i="11"/>
  <c r="E157" i="11"/>
  <c r="D157" i="11"/>
  <c r="C157" i="11"/>
  <c r="E151" i="11"/>
  <c r="D151" i="11"/>
  <c r="C151" i="11"/>
  <c r="E144" i="11"/>
  <c r="D144" i="11"/>
  <c r="C144" i="11"/>
  <c r="E137" i="11"/>
  <c r="L621" i="11" s="1"/>
  <c r="D137" i="11"/>
  <c r="K621" i="11" s="1"/>
  <c r="C137" i="11"/>
  <c r="J621" i="11" s="1"/>
  <c r="E136" i="11"/>
  <c r="D136" i="11"/>
  <c r="C136" i="11"/>
  <c r="E135" i="11"/>
  <c r="D135" i="11"/>
  <c r="C135" i="11"/>
  <c r="E134" i="11"/>
  <c r="D134" i="11"/>
  <c r="C134" i="11"/>
  <c r="E133" i="11"/>
  <c r="D133" i="11"/>
  <c r="C133" i="11"/>
  <c r="E132" i="11"/>
  <c r="D132" i="11"/>
  <c r="C132" i="11"/>
  <c r="E131" i="11"/>
  <c r="D131" i="11"/>
  <c r="C131" i="11"/>
  <c r="E125" i="11"/>
  <c r="D125" i="11"/>
  <c r="C125" i="11"/>
  <c r="E119" i="11"/>
  <c r="D119" i="11"/>
  <c r="C119" i="11"/>
  <c r="E113" i="11"/>
  <c r="D113" i="11"/>
  <c r="C113" i="11"/>
  <c r="E106" i="11"/>
  <c r="D106" i="11"/>
  <c r="C106" i="11"/>
  <c r="E105" i="11"/>
  <c r="D105" i="11"/>
  <c r="C105" i="11"/>
  <c r="E104" i="11"/>
  <c r="D104" i="11"/>
  <c r="C104" i="11"/>
  <c r="E103" i="11"/>
  <c r="D103" i="11"/>
  <c r="C103" i="11"/>
  <c r="E102" i="11"/>
  <c r="D102" i="11"/>
  <c r="C102" i="11"/>
  <c r="E98" i="11"/>
  <c r="D98" i="11"/>
  <c r="E91" i="11"/>
  <c r="D91" i="11"/>
  <c r="C91" i="11"/>
  <c r="E84" i="11"/>
  <c r="D84" i="11"/>
  <c r="C84" i="11"/>
  <c r="E83" i="11"/>
  <c r="D83" i="11"/>
  <c r="C83" i="11"/>
  <c r="E81" i="11"/>
  <c r="D81" i="11"/>
  <c r="C81" i="11"/>
  <c r="E80" i="11"/>
  <c r="D80" i="11"/>
  <c r="C80" i="11"/>
  <c r="E79" i="11"/>
  <c r="D79" i="11"/>
  <c r="C79" i="11"/>
  <c r="E78" i="11"/>
  <c r="D78" i="11"/>
  <c r="C78" i="11"/>
  <c r="E72" i="11"/>
  <c r="D72" i="11"/>
  <c r="C72" i="11"/>
  <c r="E65" i="11"/>
  <c r="D65" i="11"/>
  <c r="C65" i="11"/>
  <c r="E58" i="11"/>
  <c r="D58" i="11"/>
  <c r="C58" i="11"/>
  <c r="E57" i="11"/>
  <c r="D57" i="11"/>
  <c r="C57" i="11"/>
  <c r="E56" i="11"/>
  <c r="D56" i="11"/>
  <c r="C56" i="11"/>
  <c r="E55" i="11"/>
  <c r="D55" i="11"/>
  <c r="C55" i="11"/>
  <c r="E54" i="11"/>
  <c r="D54" i="11"/>
  <c r="C54" i="11"/>
  <c r="E53" i="11"/>
  <c r="D53" i="11"/>
  <c r="C53" i="11"/>
  <c r="K616" i="11" l="1"/>
  <c r="J619" i="11"/>
  <c r="D85" i="11"/>
  <c r="E629" i="11"/>
  <c r="C138" i="11"/>
  <c r="K619" i="11"/>
  <c r="E85" i="11"/>
  <c r="C85" i="11"/>
  <c r="J620" i="11"/>
  <c r="L616" i="11"/>
  <c r="L619" i="11"/>
  <c r="E266" i="11"/>
  <c r="E406" i="11"/>
  <c r="C420" i="11"/>
  <c r="E565" i="11"/>
  <c r="C244" i="11"/>
  <c r="C266" i="11"/>
  <c r="D420" i="11"/>
  <c r="J617" i="11"/>
  <c r="D266" i="11"/>
  <c r="D107" i="11"/>
  <c r="E313" i="11"/>
  <c r="D606" i="11"/>
  <c r="D514" i="11"/>
  <c r="C406" i="11"/>
  <c r="D391" i="11"/>
  <c r="K620" i="11"/>
  <c r="E187" i="11"/>
  <c r="J618" i="11"/>
  <c r="E173" i="11"/>
  <c r="D365" i="11"/>
  <c r="E420" i="11"/>
  <c r="C435" i="11"/>
  <c r="C565" i="11"/>
  <c r="L620" i="11"/>
  <c r="L615" i="11"/>
  <c r="K618" i="11"/>
  <c r="E138" i="11"/>
  <c r="D138" i="11"/>
  <c r="D435" i="11"/>
  <c r="D565" i="11"/>
  <c r="J616" i="11"/>
  <c r="L618" i="11"/>
  <c r="C365" i="11"/>
  <c r="D406" i="11"/>
  <c r="E435" i="11"/>
  <c r="D629" i="11"/>
  <c r="K615" i="11"/>
  <c r="C107" i="11"/>
  <c r="L617" i="11"/>
  <c r="D313" i="11"/>
  <c r="C514" i="11"/>
  <c r="E514" i="11"/>
  <c r="D187" i="11"/>
  <c r="C391" i="11"/>
  <c r="K617" i="11"/>
  <c r="D244" i="11"/>
  <c r="E365" i="11"/>
  <c r="E391" i="11"/>
  <c r="E606" i="11"/>
  <c r="D173" i="11"/>
  <c r="C173" i="11"/>
  <c r="E244" i="11"/>
  <c r="C313" i="11"/>
  <c r="C606" i="11"/>
  <c r="C629" i="11"/>
  <c r="C187" i="11"/>
  <c r="J615" i="11"/>
  <c r="C59" i="11"/>
  <c r="E107" i="11"/>
  <c r="D59" i="11"/>
  <c r="E59" i="11"/>
  <c r="C638" i="11" l="1"/>
  <c r="C637" i="11" s="1"/>
  <c r="J622" i="11"/>
  <c r="E638" i="11"/>
  <c r="E637" i="11" s="1"/>
  <c r="D638" i="11"/>
  <c r="D637" i="11" s="1"/>
  <c r="L622" i="11"/>
  <c r="K622" i="11"/>
  <c r="E680" i="11" l="1"/>
  <c r="D680" i="11"/>
  <c r="D669" i="11"/>
  <c r="E669" i="11"/>
  <c r="D660" i="11"/>
  <c r="E660" i="11"/>
  <c r="D654" i="11"/>
  <c r="E654" i="11"/>
  <c r="D651" i="11"/>
  <c r="E651" i="11"/>
  <c r="K668" i="11"/>
  <c r="L668" i="11"/>
  <c r="K826" i="11"/>
  <c r="L826" i="11"/>
  <c r="K827" i="11"/>
  <c r="L827" i="11"/>
  <c r="K828" i="11"/>
  <c r="L828" i="11"/>
  <c r="K829" i="11"/>
  <c r="L829" i="11"/>
  <c r="J829" i="11"/>
  <c r="J828" i="11"/>
  <c r="E452" i="13"/>
  <c r="D452" i="13"/>
  <c r="C452" i="13"/>
  <c r="E438" i="13"/>
  <c r="D438" i="13"/>
  <c r="C438" i="13"/>
  <c r="E434" i="13"/>
  <c r="D434" i="13"/>
  <c r="C434" i="13"/>
  <c r="E392" i="13"/>
  <c r="D392" i="13"/>
  <c r="C392" i="13"/>
  <c r="E378" i="13"/>
  <c r="D378" i="13"/>
  <c r="C378" i="13"/>
  <c r="E374" i="13"/>
  <c r="E372" i="13" s="1"/>
  <c r="D374" i="13"/>
  <c r="C374" i="13"/>
  <c r="E332" i="13"/>
  <c r="D332" i="13"/>
  <c r="C332" i="13"/>
  <c r="E318" i="13"/>
  <c r="D318" i="13"/>
  <c r="C318" i="13"/>
  <c r="E314" i="13"/>
  <c r="D314" i="13"/>
  <c r="C314" i="13"/>
  <c r="E302" i="13"/>
  <c r="D302" i="13"/>
  <c r="C302" i="13"/>
  <c r="E288" i="13"/>
  <c r="D288" i="13"/>
  <c r="C288" i="13"/>
  <c r="E284" i="13"/>
  <c r="D284" i="13"/>
  <c r="C284" i="13"/>
  <c r="E272" i="13"/>
  <c r="D272" i="13"/>
  <c r="C272" i="13"/>
  <c r="E258" i="13"/>
  <c r="D258" i="13"/>
  <c r="C258" i="13"/>
  <c r="E254" i="13"/>
  <c r="D254" i="13"/>
  <c r="C254" i="13"/>
  <c r="E242" i="13"/>
  <c r="D242" i="13"/>
  <c r="C242" i="13"/>
  <c r="E228" i="13"/>
  <c r="D228" i="13"/>
  <c r="C228" i="13"/>
  <c r="E224" i="13"/>
  <c r="D224" i="13"/>
  <c r="C224" i="13"/>
  <c r="C222" i="13" s="1"/>
  <c r="E212" i="13"/>
  <c r="D212" i="13"/>
  <c r="C212" i="13"/>
  <c r="E198" i="13"/>
  <c r="D198" i="13"/>
  <c r="C198" i="13"/>
  <c r="E194" i="13"/>
  <c r="D194" i="13"/>
  <c r="C194" i="13"/>
  <c r="E182" i="13"/>
  <c r="D182" i="13"/>
  <c r="C182" i="13"/>
  <c r="E168" i="13"/>
  <c r="D168" i="13"/>
  <c r="C168" i="13"/>
  <c r="E164" i="13"/>
  <c r="E162" i="13" s="1"/>
  <c r="D164" i="13"/>
  <c r="C164" i="13"/>
  <c r="E152" i="13"/>
  <c r="D152" i="13"/>
  <c r="C152" i="13"/>
  <c r="E138" i="13"/>
  <c r="D138" i="13"/>
  <c r="C138" i="13"/>
  <c r="E134" i="13"/>
  <c r="D134" i="13"/>
  <c r="C134" i="13"/>
  <c r="E122" i="13"/>
  <c r="D122" i="13"/>
  <c r="C122" i="13"/>
  <c r="E108" i="13"/>
  <c r="D108" i="13"/>
  <c r="C108" i="13"/>
  <c r="E104" i="13"/>
  <c r="E102" i="13" s="1"/>
  <c r="D104" i="13"/>
  <c r="D102" i="13" s="1"/>
  <c r="D125" i="13" s="1"/>
  <c r="C104" i="13"/>
  <c r="E92" i="13"/>
  <c r="D92" i="13"/>
  <c r="C92" i="13"/>
  <c r="E78" i="13"/>
  <c r="D78" i="13"/>
  <c r="C78" i="13"/>
  <c r="E74" i="13"/>
  <c r="E72" i="13" s="1"/>
  <c r="E95" i="13" s="1"/>
  <c r="D74" i="13"/>
  <c r="C74" i="13"/>
  <c r="D32" i="13"/>
  <c r="E32" i="13"/>
  <c r="C32" i="13"/>
  <c r="C18" i="13"/>
  <c r="D18" i="13"/>
  <c r="E18" i="13"/>
  <c r="E14" i="13"/>
  <c r="D14" i="13"/>
  <c r="C14" i="13"/>
  <c r="L667" i="11"/>
  <c r="K667" i="11"/>
  <c r="J667" i="11"/>
  <c r="E125" i="13" l="1"/>
  <c r="D132" i="13"/>
  <c r="D155" i="13" s="1"/>
  <c r="C132" i="13"/>
  <c r="C155" i="13" s="1"/>
  <c r="E395" i="13"/>
  <c r="C192" i="13"/>
  <c r="C215" i="13" s="1"/>
  <c r="C245" i="13"/>
  <c r="E185" i="13"/>
  <c r="E222" i="13"/>
  <c r="E245" i="13" s="1"/>
  <c r="D12" i="13"/>
  <c r="D35" i="13" s="1"/>
  <c r="E12" i="13"/>
  <c r="E35" i="13" s="1"/>
  <c r="D312" i="13"/>
  <c r="D335" i="13" s="1"/>
  <c r="E312" i="13"/>
  <c r="E335" i="13" s="1"/>
  <c r="C312" i="13"/>
  <c r="C335" i="13" s="1"/>
  <c r="E432" i="13"/>
  <c r="E455" i="13" s="1"/>
  <c r="D432" i="13"/>
  <c r="D455" i="13" s="1"/>
  <c r="D372" i="13"/>
  <c r="D395" i="13" s="1"/>
  <c r="E252" i="13"/>
  <c r="E275" i="13" s="1"/>
  <c r="D252" i="13"/>
  <c r="D275" i="13" s="1"/>
  <c r="D192" i="13"/>
  <c r="D215" i="13" s="1"/>
  <c r="D162" i="13"/>
  <c r="D185" i="13" s="1"/>
  <c r="C162" i="13"/>
  <c r="C185" i="13" s="1"/>
  <c r="D72" i="13"/>
  <c r="D95" i="13" s="1"/>
  <c r="C12" i="13"/>
  <c r="C35" i="13" s="1"/>
  <c r="L669" i="11"/>
  <c r="E682" i="11"/>
  <c r="E681" i="11" s="1"/>
  <c r="D682" i="11"/>
  <c r="D681" i="11" s="1"/>
  <c r="K669" i="11"/>
  <c r="K830" i="11"/>
  <c r="L830" i="11"/>
  <c r="E132" i="13"/>
  <c r="E155" i="13" s="1"/>
  <c r="E192" i="13"/>
  <c r="E215" i="13" s="1"/>
  <c r="C252" i="13"/>
  <c r="C275" i="13" s="1"/>
  <c r="C72" i="13"/>
  <c r="C95" i="13" s="1"/>
  <c r="D222" i="13"/>
  <c r="D245" i="13" s="1"/>
  <c r="C372" i="13"/>
  <c r="C395" i="13" s="1"/>
  <c r="C282" i="13"/>
  <c r="C305" i="13" s="1"/>
  <c r="D282" i="13"/>
  <c r="D305" i="13" s="1"/>
  <c r="C102" i="13"/>
  <c r="C125" i="13" s="1"/>
  <c r="E282" i="13"/>
  <c r="E305" i="13" s="1"/>
  <c r="C432" i="13"/>
  <c r="C455" i="13" s="1"/>
  <c r="E1571" i="11" l="1"/>
  <c r="D1571" i="11"/>
  <c r="C1571" i="11"/>
  <c r="L1570" i="11"/>
  <c r="K1570" i="11"/>
  <c r="J1570" i="11"/>
  <c r="L1569" i="11"/>
  <c r="K1569" i="11"/>
  <c r="J1569" i="11"/>
  <c r="L1568" i="11"/>
  <c r="K1568" i="11"/>
  <c r="J1568" i="11"/>
  <c r="L1567" i="11"/>
  <c r="K1567" i="11"/>
  <c r="J1567" i="11"/>
  <c r="L1566" i="11"/>
  <c r="K1566" i="11"/>
  <c r="J1566" i="11"/>
  <c r="L1565" i="11"/>
  <c r="K1565" i="11"/>
  <c r="J1565" i="11"/>
  <c r="L1564" i="11"/>
  <c r="K1564" i="11"/>
  <c r="J1564" i="11"/>
  <c r="E1562" i="11"/>
  <c r="D1562" i="11"/>
  <c r="C1562" i="11"/>
  <c r="E1553" i="11"/>
  <c r="D1553" i="11"/>
  <c r="C1553" i="11"/>
  <c r="E1544" i="11"/>
  <c r="D1544" i="11"/>
  <c r="C1544" i="11"/>
  <c r="E1407" i="11"/>
  <c r="D1407" i="11"/>
  <c r="C1407" i="11"/>
  <c r="E1399" i="11"/>
  <c r="D1399" i="11"/>
  <c r="C1399" i="11"/>
  <c r="L1398" i="11"/>
  <c r="K1398" i="11"/>
  <c r="J1398" i="11"/>
  <c r="L1397" i="11"/>
  <c r="K1397" i="11"/>
  <c r="J1397" i="11"/>
  <c r="L1396" i="11"/>
  <c r="K1396" i="11"/>
  <c r="J1396" i="11"/>
  <c r="L1395" i="11"/>
  <c r="K1395" i="11"/>
  <c r="J1395" i="11"/>
  <c r="L1394" i="11"/>
  <c r="K1394" i="11"/>
  <c r="J1394" i="11"/>
  <c r="E1392" i="11"/>
  <c r="D1392" i="11"/>
  <c r="C1392" i="11"/>
  <c r="E1386" i="11"/>
  <c r="D1386" i="11"/>
  <c r="C1386" i="11"/>
  <c r="E1378" i="11"/>
  <c r="D1378" i="11"/>
  <c r="C1378" i="11"/>
  <c r="E1372" i="11"/>
  <c r="D1372" i="11"/>
  <c r="C1372" i="11"/>
  <c r="E1366" i="11"/>
  <c r="D1366" i="11"/>
  <c r="C1366" i="11"/>
  <c r="E1223" i="11"/>
  <c r="D1223" i="11"/>
  <c r="C1223" i="11"/>
  <c r="L1222" i="11"/>
  <c r="K1222" i="11"/>
  <c r="J1222" i="11"/>
  <c r="L1221" i="11"/>
  <c r="K1221" i="11"/>
  <c r="J1221" i="11"/>
  <c r="L1220" i="11"/>
  <c r="K1220" i="11"/>
  <c r="J1220" i="11"/>
  <c r="L1219" i="11"/>
  <c r="K1219" i="11"/>
  <c r="J1219" i="11"/>
  <c r="L1218" i="11"/>
  <c r="K1218" i="11"/>
  <c r="J1218" i="11"/>
  <c r="E1217" i="11"/>
  <c r="D1217" i="11"/>
  <c r="C1217" i="11"/>
  <c r="E1211" i="11"/>
  <c r="D1211" i="11"/>
  <c r="C1211" i="11"/>
  <c r="E1203" i="11"/>
  <c r="D1203" i="11"/>
  <c r="C1203" i="11"/>
  <c r="E1197" i="11"/>
  <c r="D1197" i="11"/>
  <c r="C1197" i="11"/>
  <c r="E1191" i="11"/>
  <c r="D1191" i="11"/>
  <c r="C1191" i="11"/>
  <c r="E1174" i="11"/>
  <c r="D1174" i="11"/>
  <c r="C1174" i="11"/>
  <c r="E1167" i="11"/>
  <c r="D1167" i="11"/>
  <c r="C1167" i="11"/>
  <c r="E1161" i="11"/>
  <c r="D1161" i="11"/>
  <c r="C1161" i="11"/>
  <c r="E1153" i="11"/>
  <c r="D1153" i="11"/>
  <c r="C1153" i="11"/>
  <c r="E1147" i="11"/>
  <c r="D1147" i="11"/>
  <c r="C1147" i="11"/>
  <c r="E1141" i="11"/>
  <c r="D1141" i="11"/>
  <c r="C1141" i="11"/>
  <c r="E1135" i="11"/>
  <c r="D1135" i="11"/>
  <c r="C1135" i="11"/>
  <c r="E1129" i="11"/>
  <c r="D1129" i="11"/>
  <c r="C1129" i="11"/>
  <c r="E1121" i="11"/>
  <c r="D1121" i="11"/>
  <c r="C1121" i="11"/>
  <c r="E1115" i="11"/>
  <c r="D1115" i="11"/>
  <c r="C1115" i="11"/>
  <c r="E1109" i="11"/>
  <c r="D1109" i="11"/>
  <c r="C1109" i="11"/>
  <c r="E1103" i="11"/>
  <c r="D1103" i="11"/>
  <c r="C1103" i="11"/>
  <c r="E1097" i="11"/>
  <c r="D1097" i="11"/>
  <c r="C1097" i="11"/>
  <c r="E1091" i="11"/>
  <c r="D1091" i="11"/>
  <c r="C1091" i="11"/>
  <c r="E1085" i="11"/>
  <c r="D1085" i="11"/>
  <c r="C1085" i="11"/>
  <c r="E1079" i="11"/>
  <c r="D1079" i="11"/>
  <c r="C1079" i="11"/>
  <c r="E1072" i="11"/>
  <c r="D1072" i="11"/>
  <c r="C1072" i="11"/>
  <c r="E1057" i="11"/>
  <c r="D1057" i="11"/>
  <c r="C1057" i="11"/>
  <c r="J1056" i="11"/>
  <c r="J1055" i="11"/>
  <c r="J1054" i="11"/>
  <c r="J1053" i="11"/>
  <c r="J1052" i="11"/>
  <c r="E1051" i="11"/>
  <c r="D1051" i="11"/>
  <c r="C1051" i="11"/>
  <c r="E1045" i="11"/>
  <c r="D1045" i="11"/>
  <c r="C1045" i="11"/>
  <c r="E1039" i="11"/>
  <c r="D1039" i="11"/>
  <c r="C1039" i="11"/>
  <c r="E1031" i="11"/>
  <c r="D1031" i="11"/>
  <c r="C1031" i="11"/>
  <c r="E1025" i="11"/>
  <c r="D1025" i="11"/>
  <c r="C1025" i="11"/>
  <c r="E1019" i="11"/>
  <c r="D1019" i="11"/>
  <c r="C1019" i="11"/>
  <c r="E1013" i="11"/>
  <c r="D1013" i="11"/>
  <c r="C1013" i="11"/>
  <c r="E1007" i="11"/>
  <c r="D1007" i="11"/>
  <c r="C1007" i="11"/>
  <c r="E1001" i="11"/>
  <c r="D1001" i="11"/>
  <c r="C1001" i="11"/>
  <c r="E993" i="11"/>
  <c r="D993" i="11"/>
  <c r="C993" i="11"/>
  <c r="E987" i="11"/>
  <c r="D987" i="11"/>
  <c r="C987" i="11"/>
  <c r="E981" i="11"/>
  <c r="D981" i="11"/>
  <c r="C981" i="11"/>
  <c r="E975" i="11"/>
  <c r="D975" i="11"/>
  <c r="C975" i="11"/>
  <c r="E967" i="11"/>
  <c r="D967" i="11"/>
  <c r="C967" i="11"/>
  <c r="E961" i="11"/>
  <c r="D961" i="11"/>
  <c r="C961" i="11"/>
  <c r="E955" i="11"/>
  <c r="D955" i="11"/>
  <c r="C955" i="11"/>
  <c r="E949" i="11"/>
  <c r="D949" i="11"/>
  <c r="C949" i="11"/>
  <c r="E940" i="11"/>
  <c r="D940" i="11"/>
  <c r="C940" i="11"/>
  <c r="E934" i="11"/>
  <c r="D934" i="11"/>
  <c r="C934" i="11"/>
  <c r="E926" i="11"/>
  <c r="D926" i="11"/>
  <c r="C926" i="11"/>
  <c r="E918" i="11"/>
  <c r="D918" i="11"/>
  <c r="C918" i="11"/>
  <c r="E910" i="11"/>
  <c r="D910" i="11"/>
  <c r="C910" i="11"/>
  <c r="E904" i="11"/>
  <c r="D904" i="11"/>
  <c r="C904" i="11"/>
  <c r="E896" i="11"/>
  <c r="D896" i="11"/>
  <c r="C896" i="11"/>
  <c r="E882" i="11"/>
  <c r="D882" i="11"/>
  <c r="C882" i="11"/>
  <c r="L881" i="11"/>
  <c r="K881" i="11"/>
  <c r="J881" i="11"/>
  <c r="L880" i="11"/>
  <c r="K880" i="11"/>
  <c r="J880" i="11"/>
  <c r="E879" i="11"/>
  <c r="D879" i="11"/>
  <c r="C879" i="11"/>
  <c r="E876" i="11"/>
  <c r="D876" i="11"/>
  <c r="C876" i="11"/>
  <c r="E873" i="11"/>
  <c r="D873" i="11"/>
  <c r="C873" i="11"/>
  <c r="E861" i="11"/>
  <c r="D861" i="11"/>
  <c r="C861" i="11"/>
  <c r="E856" i="11"/>
  <c r="D856" i="11"/>
  <c r="C856" i="11"/>
  <c r="E853" i="11"/>
  <c r="D853" i="11"/>
  <c r="C853" i="11"/>
  <c r="E850" i="11"/>
  <c r="D850" i="11"/>
  <c r="C850" i="11"/>
  <c r="E844" i="11"/>
  <c r="D844" i="11"/>
  <c r="C844" i="11"/>
  <c r="E841" i="11"/>
  <c r="D841" i="11"/>
  <c r="C841" i="11"/>
  <c r="E830" i="11"/>
  <c r="D830" i="11"/>
  <c r="C830" i="11"/>
  <c r="J827" i="11"/>
  <c r="J826" i="11"/>
  <c r="E826" i="11"/>
  <c r="D826" i="11"/>
  <c r="C826" i="11"/>
  <c r="E823" i="11"/>
  <c r="D823" i="11"/>
  <c r="C823" i="11"/>
  <c r="E820" i="11"/>
  <c r="D820" i="11"/>
  <c r="C820" i="11"/>
  <c r="E817" i="11"/>
  <c r="D817" i="11"/>
  <c r="C817" i="11"/>
  <c r="E814" i="11"/>
  <c r="D814" i="11"/>
  <c r="C814" i="11"/>
  <c r="E811" i="11"/>
  <c r="D811" i="11"/>
  <c r="C811" i="11"/>
  <c r="E807" i="11"/>
  <c r="D807" i="11"/>
  <c r="C807" i="11"/>
  <c r="E804" i="11"/>
  <c r="D804" i="11"/>
  <c r="C804" i="11"/>
  <c r="E801" i="11"/>
  <c r="D801" i="11"/>
  <c r="C801" i="11"/>
  <c r="E796" i="11"/>
  <c r="D796" i="11"/>
  <c r="C796" i="11"/>
  <c r="E793" i="11"/>
  <c r="D793" i="11"/>
  <c r="C793" i="11"/>
  <c r="E781" i="11"/>
  <c r="D781" i="11"/>
  <c r="C781" i="11"/>
  <c r="L780" i="11"/>
  <c r="K780" i="11"/>
  <c r="J780" i="11"/>
  <c r="J779" i="11"/>
  <c r="E776" i="11"/>
  <c r="D776" i="11"/>
  <c r="C776" i="11"/>
  <c r="E773" i="11"/>
  <c r="D773" i="11"/>
  <c r="C773" i="11"/>
  <c r="E768" i="11"/>
  <c r="D768" i="11"/>
  <c r="C768" i="11"/>
  <c r="E765" i="11"/>
  <c r="D765" i="11"/>
  <c r="C765" i="11"/>
  <c r="E760" i="11"/>
  <c r="D760" i="11"/>
  <c r="C760" i="11"/>
  <c r="E757" i="11"/>
  <c r="D757" i="11"/>
  <c r="C757" i="11"/>
  <c r="E754" i="11"/>
  <c r="D754" i="11"/>
  <c r="C754" i="11"/>
  <c r="E751" i="11"/>
  <c r="D751" i="11"/>
  <c r="C751" i="11"/>
  <c r="E746" i="11"/>
  <c r="L779" i="11" s="1"/>
  <c r="D746" i="11"/>
  <c r="K779" i="11" s="1"/>
  <c r="C746" i="11"/>
  <c r="E743" i="11"/>
  <c r="D743" i="11"/>
  <c r="C743" i="11"/>
  <c r="E737" i="11"/>
  <c r="D737" i="11"/>
  <c r="C737" i="11"/>
  <c r="E732" i="11"/>
  <c r="D732" i="11"/>
  <c r="C732" i="11"/>
  <c r="E727" i="11"/>
  <c r="D727" i="11"/>
  <c r="C727" i="11"/>
  <c r="L714" i="11"/>
  <c r="K714" i="11"/>
  <c r="J714" i="11"/>
  <c r="L713" i="11"/>
  <c r="K713" i="11"/>
  <c r="J713" i="11"/>
  <c r="L712" i="11"/>
  <c r="K712" i="11"/>
  <c r="J712" i="11"/>
  <c r="L711" i="11"/>
  <c r="K711" i="11"/>
  <c r="J711" i="11"/>
  <c r="C669" i="11"/>
  <c r="J668" i="11"/>
  <c r="C660" i="11"/>
  <c r="C654" i="11"/>
  <c r="C651" i="11"/>
  <c r="D1575" i="11" l="1"/>
  <c r="C1415" i="11"/>
  <c r="D1415" i="11"/>
  <c r="E1415" i="11"/>
  <c r="E1575" i="11"/>
  <c r="C1575" i="11"/>
  <c r="C832" i="11"/>
  <c r="D832" i="11"/>
  <c r="E832" i="11"/>
  <c r="J669" i="11"/>
  <c r="L882" i="11"/>
  <c r="K781" i="11"/>
  <c r="L781" i="11"/>
  <c r="K1174" i="11"/>
  <c r="D1176" i="11" s="1"/>
  <c r="J1399" i="11"/>
  <c r="K1571" i="11"/>
  <c r="C1225" i="11"/>
  <c r="K1223" i="11"/>
  <c r="E863" i="11"/>
  <c r="E884" i="11"/>
  <c r="K882" i="11"/>
  <c r="J781" i="11"/>
  <c r="D1225" i="11"/>
  <c r="L1223" i="11"/>
  <c r="K1399" i="11"/>
  <c r="C1059" i="11"/>
  <c r="J1057" i="11"/>
  <c r="E1225" i="11"/>
  <c r="L1399" i="11"/>
  <c r="C682" i="11"/>
  <c r="C681" i="11" s="1"/>
  <c r="J715" i="11"/>
  <c r="D1059" i="11"/>
  <c r="K715" i="11"/>
  <c r="E783" i="11"/>
  <c r="C863" i="11"/>
  <c r="E1059" i="11"/>
  <c r="C783" i="11"/>
  <c r="D863" i="11"/>
  <c r="J1174" i="11"/>
  <c r="C1176" i="11" s="1"/>
  <c r="L715" i="11"/>
  <c r="D783" i="11"/>
  <c r="J830" i="11"/>
  <c r="C884" i="11"/>
  <c r="D1177" i="11"/>
  <c r="C1177" i="11"/>
  <c r="L1571" i="11"/>
  <c r="D884" i="11"/>
  <c r="J882" i="11"/>
  <c r="E1177" i="11"/>
  <c r="L1174" i="11"/>
  <c r="E1176" i="11" s="1"/>
  <c r="J1223" i="11"/>
  <c r="J1571" i="11"/>
</calcChain>
</file>

<file path=xl/sharedStrings.xml><?xml version="1.0" encoding="utf-8"?>
<sst xmlns="http://schemas.openxmlformats.org/spreadsheetml/2006/main" count="2978" uniqueCount="695">
  <si>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</si>
  <si>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</si>
  <si>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</si>
  <si>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</si>
  <si>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</si>
  <si>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</si>
  <si>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</si>
  <si>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</si>
  <si>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t xml:space="preserve">1.2. Lietuvos Respublikos valstybės biudžeto dotacijos </t>
  </si>
  <si>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</si>
  <si>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</si>
  <si>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</si>
  <si>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</si>
  <si>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</si>
  <si>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</si>
  <si>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</si>
  <si>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</si>
  <si>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</si>
  <si>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</si>
  <si>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</si>
  <si>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</si>
  <si>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</si>
  <si>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</si>
  <si>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</si>
  <si>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</si>
  <si>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</si>
  <si>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</si>
  <si>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</si>
  <si>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</si>
  <si>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</si>
  <si>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</si>
  <si>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</si>
  <si>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</si>
  <si>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</si>
  <si>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</si>
  <si>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</si>
  <si>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</si>
  <si>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</si>
  <si>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</si>
  <si>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</si>
  <si>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</si>
  <si>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</si>
  <si>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</si>
  <si>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</si>
  <si>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</si>
  <si>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</si>
  <si>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</si>
  <si>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</si>
  <si>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</si>
  <si>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</si>
  <si>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</si>
  <si>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</si>
  <si>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</si>
  <si>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</si>
  <si>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</si>
  <si>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</si>
  <si>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</si>
  <si>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</si>
  <si>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</si>
  <si>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</si>
  <si>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</si>
  <si>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</si>
  <si>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</si>
  <si>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</si>
  <si>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</si>
  <si>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</si>
  <si>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</si>
  <si>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</si>
  <si>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</si>
  <si>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</si>
  <si>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</si>
  <si>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</si>
  <si>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</si>
  <si>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</si>
  <si>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</si>
  <si>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</si>
  <si>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</si>
  <si>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</si>
  <si>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</si>
  <si>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</si>
  <si>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</si>
  <si>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</si>
  <si>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</si>
  <si>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</si>
  <si>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</si>
  <si>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</si>
  <si>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</si>
  <si>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</si>
  <si>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</si>
  <si>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</si>
  <si>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</si>
  <si>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</si>
  <si>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</si>
  <si>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</si>
  <si>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</si>
  <si>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</si>
  <si>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</si>
  <si>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</si>
  <si>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</si>
  <si>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</si>
  <si>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</si>
  <si>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</si>
  <si>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</si>
  <si>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</si>
  <si>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</si>
  <si>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</si>
  <si>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</si>
  <si>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</si>
  <si>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</si>
  <si>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</si>
  <si>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</si>
  <si>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</si>
  <si>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</si>
  <si>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</si>
  <si>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</si>
  <si>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</si>
  <si>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</si>
  <si>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</si>
  <si>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</si>
  <si>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</si>
  <si>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</si>
  <si>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</si>
  <si>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</si>
  <si>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</si>
  <si>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</si>
  <si>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</si>
  <si>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</si>
  <si>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</si>
  <si>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</si>
  <si>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</si>
  <si>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</si>
  <si>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</si>
  <si>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</si>
  <si>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</si>
  <si>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</si>
  <si>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</si>
  <si>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</si>
  <si>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</si>
  <si>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</si>
  <si>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</si>
  <si>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</si>
  <si>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</si>
  <si>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</si>
  <si>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</si>
  <si>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</si>
  <si>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</si>
  <si>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</si>
  <si>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</si>
  <si>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</si>
  <si>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</si>
  <si>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</si>
  <si>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</si>
  <si>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</si>
  <si>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</si>
  <si>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</si>
  <si>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</si>
  <si>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</si>
  <si>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</si>
  <si>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</si>
  <si>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</si>
  <si>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</si>
  <si>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</si>
  <si>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</si>
  <si>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</si>
  <si>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</si>
  <si>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</si>
  <si>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</si>
  <si>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</si>
  <si>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</si>
  <si>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</si>
  <si>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</si>
  <si>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</si>
  <si>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</si>
  <si>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</si>
  <si>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</si>
  <si>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</si>
  <si>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</si>
  <si>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</si>
  <si>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</si>
  <si>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</si>
  <si>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</si>
  <si>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</si>
  <si>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</si>
  <si>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</si>
  <si>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</si>
  <si>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</si>
  <si>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</si>
  <si>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</si>
  <si>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</si>
  <si>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</si>
  <si>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</si>
  <si>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</si>
  <si>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</si>
  <si>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</si>
  <si>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</si>
  <si>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</si>
  <si>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</si>
  <si>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</si>
  <si>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</si>
  <si>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</si>
  <si>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</si>
  <si>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</si>
  <si>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</si>
  <si>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</si>
  <si>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</si>
  <si>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</si>
  <si>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</si>
  <si>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</si>
  <si>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</si>
  <si>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</si>
  <si>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</si>
  <si>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</si>
  <si>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</si>
  <si>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</si>
  <si>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</si>
  <si>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</si>
  <si>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</si>
  <si>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</si>
  <si>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</si>
  <si>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</si>
  <si>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</si>
  <si>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</si>
  <si>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</si>
  <si>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</si>
  <si>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</si>
  <si>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</si>
  <si>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</si>
  <si>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</si>
  <si>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</si>
  <si>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</si>
  <si>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</si>
  <si>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</si>
  <si>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</si>
  <si>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</si>
  <si>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</si>
  <si>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</si>
  <si>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</si>
  <si>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</si>
  <si>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</si>
  <si>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</si>
  <si>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</si>
  <si>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</si>
  <si>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</si>
  <si>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</si>
  <si>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</si>
  <si>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</si>
  <si>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</si>
  <si>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</si>
  <si>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</si>
  <si>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</si>
  <si>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</si>
  <si>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</si>
  <si>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</si>
  <si>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</si>
  <si>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</si>
  <si>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</si>
  <si>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</si>
  <si>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</si>
  <si>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</si>
  <si>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</si>
  <si>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</si>
  <si>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</si>
  <si>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</si>
  <si>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</si>
  <si>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</si>
  <si>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</si>
  <si>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</si>
  <si>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</si>
  <si>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</si>
  <si>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</si>
  <si>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</si>
  <si>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</si>
  <si>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</si>
  <si>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</si>
  <si>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</si>
  <si>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</si>
  <si>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</si>
  <si>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</si>
  <si>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</si>
  <si>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</si>
  <si>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</si>
  <si>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</si>
  <si>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</si>
  <si>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</si>
  <si>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</si>
  <si>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</si>
  <si>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</si>
  <si>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</si>
  <si>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</si>
  <si>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</si>
  <si>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</si>
  <si>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</si>
  <si>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</si>
  <si>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</si>
  <si>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</si>
  <si>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</si>
  <si>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</si>
  <si>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</si>
  <si>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</si>
  <si>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</si>
  <si>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</si>
  <si>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</si>
  <si>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</si>
  <si>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</si>
  <si>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</si>
  <si>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</si>
  <si>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</si>
  <si>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</si>
  <si>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</si>
  <si>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</si>
  <si>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</si>
  <si>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</si>
  <si>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</si>
  <si>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</si>
  <si>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</si>
  <si>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</si>
  <si>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</si>
  <si>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</si>
  <si>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</si>
  <si>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</si>
  <si>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</si>
  <si>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</si>
  <si>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</si>
  <si>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</si>
  <si>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</si>
  <si>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</si>
  <si>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</si>
  <si>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</si>
  <si>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</si>
  <si>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</si>
  <si>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</si>
  <si>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</si>
  <si>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</si>
  <si>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</si>
  <si>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</si>
  <si>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</si>
  <si>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</si>
  <si>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</si>
  <si>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</si>
  <si>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</si>
  <si>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</si>
  <si>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</si>
  <si>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</si>
  <si>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</si>
  <si>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</si>
  <si>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</si>
  <si>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</si>
  <si>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</si>
  <si>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</si>
  <si>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</si>
  <si>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</si>
  <si>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</si>
  <si>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</si>
  <si>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</si>
  <si>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</si>
  <si>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</si>
  <si>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</si>
  <si>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</si>
  <si>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</si>
  <si>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</si>
  <si>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</si>
  <si>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</si>
  <si>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</si>
  <si>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</si>
  <si>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</si>
  <si>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</si>
  <si>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</si>
  <si>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</si>
  <si>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</si>
  <si>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</si>
  <si>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</si>
  <si>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</si>
  <si>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</si>
  <si>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</si>
  <si>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</si>
  <si>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</si>
  <si>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</si>
  <si>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</si>
  <si>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</si>
  <si>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</si>
  <si>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</si>
  <si>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</si>
  <si>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</si>
  <si>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</si>
  <si>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</si>
  <si>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</si>
  <si>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</si>
  <si>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</si>
  <si>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</si>
  <si>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</si>
  <si>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</si>
  <si>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</si>
  <si>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</si>
  <si>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</si>
  <si>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</si>
  <si>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</si>
  <si>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</si>
  <si>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</si>
  <si>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</si>
  <si>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</si>
  <si>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</si>
  <si>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</si>
  <si>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</si>
  <si>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</si>
  <si>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</si>
  <si>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</si>
  <si>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</si>
  <si>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</si>
  <si>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</si>
  <si>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</si>
  <si>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</si>
  <si>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</si>
  <si>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</si>
  <si>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</si>
  <si>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</si>
  <si>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</si>
  <si>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</si>
  <si>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</si>
  <si>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</si>
  <si>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</si>
  <si>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</si>
  <si>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</si>
  <si>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</si>
  <si>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</si>
  <si>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</si>
  <si>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</si>
  <si>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</si>
  <si>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</si>
  <si>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</si>
  <si>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</si>
  <si>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</si>
  <si>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</si>
  <si>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</si>
  <si>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</si>
  <si>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</si>
  <si>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</si>
  <si>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</si>
  <si>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</si>
  <si>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</si>
  <si>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</si>
  <si>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</si>
  <si>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</si>
  <si>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</si>
  <si>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</si>
  <si>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</si>
  <si>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</si>
  <si>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</si>
  <si>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</si>
  <si>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</si>
  <si>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</si>
  <si>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</si>
  <si>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</si>
  <si>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</si>
  <si>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</si>
  <si>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</si>
  <si>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</si>
  <si>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</si>
  <si>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</si>
  <si>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</si>
  <si>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</si>
  <si>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</si>
  <si>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</si>
  <si>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</si>
  <si>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</si>
  <si>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</si>
  <si>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</si>
  <si>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</si>
  <si>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</si>
  <si>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</si>
  <si>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</si>
  <si>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</si>
  <si>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</si>
  <si>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</si>
  <si>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</si>
  <si>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</si>
  <si>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</si>
  <si>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</si>
  <si>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</si>
  <si>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</si>
  <si>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</si>
  <si>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</si>
  <si>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</si>
  <si>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</si>
  <si>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</si>
  <si>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</si>
  <si>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</si>
  <si>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</si>
  <si>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</si>
  <si>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</si>
  <si>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</si>
  <si>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</si>
  <si>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</si>
  <si>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</si>
  <si>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</si>
  <si>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</si>
  <si>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</si>
  <si>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</si>
  <si>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</si>
  <si>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</si>
  <si>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</si>
  <si>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</si>
  <si>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</si>
  <si>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</si>
  <si>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</si>
  <si>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</si>
  <si>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</si>
  <si>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</si>
  <si>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</si>
  <si>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</si>
  <si>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</si>
  <si>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</si>
  <si>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</si>
  <si>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</si>
  <si>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</si>
  <si>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</si>
  <si>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</si>
  <si>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</si>
  <si>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</si>
  <si>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</si>
  <si>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</si>
  <si>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</si>
  <si>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</si>
  <si>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</si>
  <si>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</si>
  <si>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</si>
  <si>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</si>
  <si>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</si>
  <si>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</si>
  <si>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</si>
  <si>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</si>
  <si>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</si>
  <si>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</si>
  <si>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</si>
  <si>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</si>
  <si>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</si>
  <si>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</si>
  <si>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</si>
  <si>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</si>
  <si>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</si>
  <si>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</si>
  <si>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</si>
  <si>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</si>
  <si>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</si>
  <si>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</si>
  <si>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</si>
  <si>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</si>
  <si>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</si>
  <si>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</si>
  <si>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</si>
  <si>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</si>
  <si>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</si>
  <si>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</si>
  <si>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</si>
  <si>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</si>
  <si>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</si>
  <si>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</si>
  <si>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</si>
  <si>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</si>
  <si>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</si>
  <si>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</si>
  <si>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</si>
  <si>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</si>
  <si>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</si>
  <si>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</si>
  <si>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</si>
  <si>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</si>
  <si>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</si>
  <si>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</si>
  <si>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</si>
  <si>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</si>
  <si>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</si>
  <si>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</si>
  <si>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</si>
  <si>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</si>
  <si>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</si>
  <si>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</si>
  <si>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</si>
  <si>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</si>
  <si>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12</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</si>
  <si>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</si>
  <si>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</si>
  <si>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</si>
  <si>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</si>
  <si>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</si>
  <si>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</si>
  <si>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</si>
  <si>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</si>
  <si>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</si>
  <si>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</si>
  <si>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Sveikatos centro sudėtyje teikiamų sveikatos priežiūros paslaugų infrastruktūros modernizavimas Panevėžio mieste</t>
  </si>
  <si>
    <t>288724610, 248209780</t>
  </si>
  <si>
    <t>Bauhauzas – žalesnė Europa</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</si>
  <si>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</si>
  <si>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</si>
  <si>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</si>
  <si>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</si>
  <si>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</si>
  <si>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</si>
  <si>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</si>
  <si>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</si>
  <si>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</si>
  <si>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</si>
  <si>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</si>
  <si>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1.1.3. Grąžintos biudžeto lėšos baigus projektus, finansuojamus Europos Sąjungos, kitos tarptautinės paramos ir bendrojo finansavimo lėšomis </t>
    </r>
    <r>
      <rPr>
        <b/>
        <sz val="9"/>
        <color theme="1"/>
        <rFont val="Times New Roman"/>
        <family val="1"/>
        <charset val="186"/>
      </rPr>
      <t>(SBES)</t>
    </r>
  </si>
  <si>
    <r>
      <t xml:space="preserve">iš jų: 1.2.1. Valstybės  lėšos kitoms dotacijoms </t>
    </r>
    <r>
      <rPr>
        <b/>
        <sz val="9"/>
        <rFont val="Times New Roman"/>
        <family val="1"/>
        <charset val="186"/>
      </rPr>
      <t>(VB)</t>
    </r>
  </si>
  <si>
    <r>
      <t xml:space="preserve">1.2.2. Valstybės lėšos valstybinėms (valstybės perduotoms savivaldybėms) funkcijoms atlikti </t>
    </r>
    <r>
      <rPr>
        <b/>
        <sz val="9"/>
        <color theme="1"/>
        <rFont val="Times New Roman"/>
        <family val="1"/>
        <charset val="186"/>
      </rPr>
      <t>(VBSF)</t>
    </r>
  </si>
  <si>
    <r>
      <t xml:space="preserve">1.2.3. Valstybės lėšos regioninėms įstaigoms ir klasėms finansuoti </t>
    </r>
    <r>
      <rPr>
        <b/>
        <sz val="9"/>
        <color theme="1"/>
        <rFont val="Times New Roman"/>
        <family val="1"/>
        <charset val="186"/>
      </rPr>
      <t>(VBSR)</t>
    </r>
  </si>
  <si>
    <t xml:space="preserve">1.6. Ankstesnių metų lėšų likučiai </t>
  </si>
  <si>
    <t>iš viso</t>
  </si>
  <si>
    <t>Esamo Panevėžio miesto autobusų stoties pastato ir infrastruktūros konversija, pritaikant ją gyventojų ir atvykstančiųjų aptarnavimui teikiant viešąsias paslaugas susisiekimo, turizmo informacijos ir verslo informacijos srityse*</t>
  </si>
  <si>
    <t>Įgyvendinti projektą „Bendrojo ugdymo  mokyklų infrastruktūros pritaikymas įvairių negalių turintiems mokiniams Panevėžio mieste“*</t>
  </si>
  <si>
    <t>Įgyvendinti projektą „Visos dienos mokyklų erdvių sukūrimas Panevėžio miesto ikimokyklinio ugdymo mokyklose“*</t>
  </si>
  <si>
    <t>Įgyvendinti projektą „A. Jakšto gatvės pėsčiųjų ir dviračių tilto (nuo Kranto g. iki A. Jakšto g.) atnaujinimas / įrengimas integruojant į bendrą bevariklio transporto tinklą"*</t>
  </si>
  <si>
    <t>Dviračių arba pėsčiųjų ir / ar dviračių tako Smėlynės g. (nuo J. Basanavičiaus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</si>
  <si>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</si>
  <si>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</si>
  <si>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</si>
  <si>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t>Įgyvendinti projektą „Socialinio būsto fondo plėtra Panevėžio mieste“*</t>
  </si>
  <si>
    <t>Socialinių dirbtuvių kūrimas Panevėžyje*</t>
  </si>
  <si>
    <t>Kokybiškų visuomenės sveikatos paslaugų prieinamumo gerinimas Panevėžio mieste *</t>
  </si>
  <si>
    <t>Iš viso programai be VBN</t>
  </si>
  <si>
    <t>Regioninės pažangos priemonės (ES lėšos)*</t>
  </si>
  <si>
    <t>Organizuoti Panevėžio medicinos darbuotojų dienos minėjimą</t>
  </si>
  <si>
    <t>Viso</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</si>
  <si>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</si>
  <si>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</si>
  <si>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</si>
  <si>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iš jų: 1.6.1. Ankstesnių metų lėšų likutis </t>
    </r>
    <r>
      <rPr>
        <b/>
        <sz val="9"/>
        <color theme="1"/>
        <rFont val="Times New Roman"/>
        <family val="1"/>
        <charset val="186"/>
      </rPr>
      <t>(L)</t>
    </r>
  </si>
  <si>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</si>
  <si>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</si>
  <si>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</si>
  <si>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</si>
  <si>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</si>
  <si>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</si>
  <si>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</si>
  <si>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</si>
  <si>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</si>
  <si>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</si>
  <si>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</si>
  <si>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t>2025–2027 METŲ ASIGNAVIMŲ IR KITŲ LĖŠŲ PASISKIRSTYMAS PAGAL PROGRAMAS (TŪKST. EUR)</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</si>
  <si>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</si>
  <si>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</si>
  <si>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</si>
  <si>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r>
      <t xml:space="preserve">2025–2027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 EUR)</t>
    </r>
  </si>
  <si>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</si>
  <si>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</si>
  <si>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</si>
  <si>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</si>
  <si>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</si>
  <si>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</si>
  <si>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</si>
  <si>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„Panevėžio grupinio gyvenimo namų asmenims su intelekto ir (ar) psichikos negalia įkūrimas“*</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</si>
  <si>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</si>
  <si>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</si>
  <si>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</si>
  <si>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</si>
  <si>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</si>
  <si>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</si>
  <si>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</si>
  <si>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</si>
  <si>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</si>
  <si>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</si>
  <si>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</si>
  <si>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</si>
  <si>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</si>
  <si>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</si>
  <si>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</si>
  <si>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</si>
  <si>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</si>
  <si>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</si>
  <si>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r>
      <t xml:space="preserve">2025–2027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</si>
  <si>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</si>
  <si>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</si>
  <si>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</si>
  <si>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</si>
  <si>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</si>
  <si>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</si>
  <si>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 EUR)</t>
    </r>
  </si>
  <si>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</si>
  <si>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</si>
  <si>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r>
      <t xml:space="preserve">2025–2027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 EUR)</t>
    </r>
  </si>
  <si>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</si>
  <si>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</si>
  <si>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r>
      <t xml:space="preserve">2025–2027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 EUR)</t>
    </r>
  </si>
  <si>
    <t xml:space="preserve">Tarptautinių,  nacionalinių fizinio aktyvumo ir sporto renginių organizavimas.
Dalyvavimas sporto varžybose, renginiuose </t>
  </si>
  <si>
    <r>
      <t xml:space="preserve">2025–2027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 EUR)</t>
    </r>
  </si>
  <si>
    <t xml:space="preserve">Ikimokyklinio ugdymo mokyklų aplinkos išlaikymas ir programų įgyvendinimas </t>
  </si>
  <si>
    <t xml:space="preserve">Švietimo, kultūros, sporto ir kitų renginių, projektų įgyvendinimas </t>
  </si>
  <si>
    <t>Pedagoginės psichologinės tarnybos veikla</t>
  </si>
  <si>
    <r>
      <t xml:space="preserve">2025–2027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 EUR)</t>
    </r>
  </si>
  <si>
    <t>Išplėtoti NVO ir bendruomeninių organizacijų veiklą bei paskatinti jų iniciatyvas, gyventojų bendruomeniškumą ir pilietiškumą</t>
  </si>
  <si>
    <r>
      <t xml:space="preserve">2025–2027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 EUR)</t>
    </r>
  </si>
  <si>
    <r>
      <t xml:space="preserve">2025–2027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 EUR)</t>
    </r>
  </si>
  <si>
    <t>Iš viso 11 programai be VBN</t>
  </si>
  <si>
    <t>PATVIRTINTA 
Panevėžio miesto savivaldybės tarybos 
2025 m.            d. sprendimu Nr.
(Panevėžio miesto savivaldybės tarybos 
2025 m.            d. sprendimo Nr.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</si>
</sst>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10"/>
      <color rgb="FF0070C0"/>
      <name val="Calibri"/>
      <family val="2"/>
      <charset val="186"/>
      <scheme val="minor"/>
    </font>
    <font>
      <sz val="9"/>
      <color rgb="FFC808A3"/>
      <name val="Calibri"/>
      <family val="2"/>
      <charset val="186"/>
      <scheme val="minor"/>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11"/>
      <color rgb="FF0066FF"/>
      <name val="Calibri"/>
      <family val="2"/>
      <charset val="186"/>
      <scheme val="minor"/>
    </font>
    <font>
      <sz val="10"/>
      <color rgb="FFFF0000"/>
      <name val="Times New Roman"/>
      <family val="1"/>
    </font>
    <font>
      <b/>
      <sz val="10"/>
      <color rgb="FFFF0000"/>
      <name val="Times New Roman"/>
      <family val="1"/>
    </font>
    <font>
      <b/>
      <sz val="10"/>
      <color rgb="FFFF0000"/>
      <name val="Times New Roman"/>
      <family val="1"/>
      <charset val="186"/>
    </font>
    <font>
      <sz val="10"/>
      <color rgb="FFFF0000"/>
      <name val="Arial"/>
      <family val="2"/>
      <charset val="186"/>
    </font>
    <font>
      <sz val="10"/>
      <color rgb="FFFF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8F8F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6">
    <xf numFmtId="0" fontId="0" fillId="0" borderId="0"/>
    <xf numFmtId="0" fontId="12" fillId="0" borderId="0"/>
    <xf numFmtId="0" fontId="25" fillId="0" borderId="0"/>
    <xf numFmtId="0" fontId="26" fillId="0" borderId="0"/>
    <xf numFmtId="0" fontId="40" fillId="0" borderId="0"/>
    <xf numFmtId="0" fontId="41" fillId="0" borderId="0" applyNumberFormat="0" applyFill="0" applyBorder="0" applyProtection="0"/>
  </cellStyleXfs>
  <cellXfs count="340">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7" fillId="2" borderId="1"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2"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2"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2" fillId="0" borderId="9" xfId="0" applyNumberFormat="1" applyFont="1" applyBorder="1" applyAlignment="1">
      <alignment horizontal="center" vertical="top"/>
    </xf>
    <xf numFmtId="0" fontId="7" fillId="0" borderId="4" xfId="0" applyFont="1" applyBorder="1" applyAlignment="1">
      <alignment horizontal="justify"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3" fillId="0" borderId="0" xfId="0" applyFont="1" applyAlignment="1">
      <alignment horizontal="left"/>
    </xf>
    <xf numFmtId="49" fontId="22"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2"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2"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22" fillId="0" borderId="6" xfId="0" applyFont="1" applyBorder="1" applyAlignment="1">
      <alignment horizontal="left" vertical="center" wrapText="1"/>
    </xf>
    <xf numFmtId="0" fontId="17"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17"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2" fillId="0" borderId="6" xfId="0" applyFont="1" applyBorder="1" applyAlignment="1">
      <alignment vertical="center" wrapText="1"/>
    </xf>
    <xf numFmtId="0" fontId="22" fillId="0" borderId="6" xfId="0" applyFont="1" applyBorder="1" applyAlignment="1">
      <alignment horizontal="justify" vertical="center" wrapText="1"/>
    </xf>
    <xf numFmtId="0" fontId="22" fillId="9" borderId="6" xfId="0" applyFont="1" applyFill="1" applyBorder="1" applyAlignment="1">
      <alignment horizontal="justify" vertical="center" wrapText="1"/>
    </xf>
    <xf numFmtId="164" fontId="22"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2" fillId="7" borderId="6" xfId="0" applyNumberFormat="1" applyFont="1" applyFill="1" applyBorder="1" applyAlignment="1">
      <alignment horizontal="center" vertical="center" wrapText="1"/>
    </xf>
    <xf numFmtId="0" fontId="2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0" fontId="24"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2" fillId="8" borderId="6" xfId="0" applyFont="1" applyFill="1" applyBorder="1" applyAlignment="1">
      <alignment vertical="center" wrapText="1"/>
    </xf>
    <xf numFmtId="164" fontId="22" fillId="8" borderId="6" xfId="0" applyNumberFormat="1" applyFont="1" applyFill="1" applyBorder="1" applyAlignment="1">
      <alignment horizontal="center" vertical="center" wrapText="1"/>
    </xf>
    <xf numFmtId="0" fontId="22"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7" fillId="8" borderId="6" xfId="0" applyFont="1" applyFill="1" applyBorder="1" applyAlignment="1">
      <alignment horizontal="justify" vertical="center" wrapText="1"/>
    </xf>
    <xf numFmtId="0" fontId="24" fillId="8" borderId="6" xfId="0" applyFont="1" applyFill="1" applyBorder="1" applyAlignment="1">
      <alignment horizontal="justify" vertical="center" wrapText="1"/>
    </xf>
    <xf numFmtId="164" fontId="22" fillId="0" borderId="6" xfId="0" applyNumberFormat="1" applyFont="1" applyBorder="1" applyAlignment="1">
      <alignment horizontal="justify" vertical="center" wrapText="1"/>
    </xf>
    <xf numFmtId="164" fontId="3" fillId="0" borderId="4" xfId="0" applyNumberFormat="1" applyFont="1" applyBorder="1" applyAlignment="1">
      <alignment horizontal="center" vertical="center" wrapText="1"/>
    </xf>
    <xf numFmtId="164" fontId="0" fillId="0" borderId="0" xfId="0" applyNumberFormat="1"/>
    <xf numFmtId="0" fontId="16" fillId="0" borderId="0" xfId="0" applyFont="1"/>
    <xf numFmtId="0" fontId="11" fillId="0" borderId="0" xfId="0" applyFont="1" applyAlignment="1">
      <alignment vertical="center"/>
    </xf>
    <xf numFmtId="164" fontId="19" fillId="0" borderId="0" xfId="0" applyNumberFormat="1" applyFont="1"/>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4" fillId="0" borderId="4"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2"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2" fillId="0" borderId="4" xfId="0" applyNumberFormat="1" applyFont="1" applyBorder="1" applyAlignment="1">
      <alignment horizontal="center" vertical="center" wrapText="1"/>
    </xf>
    <xf numFmtId="0" fontId="24"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8" fillId="0" borderId="0" xfId="0" applyFont="1"/>
    <xf numFmtId="0" fontId="29" fillId="0" borderId="0" xfId="0" applyFont="1"/>
    <xf numFmtId="0" fontId="30" fillId="0" borderId="0" xfId="0" applyFont="1"/>
    <xf numFmtId="164" fontId="22" fillId="5" borderId="6" xfId="0" applyNumberFormat="1" applyFont="1" applyFill="1" applyBorder="1" applyAlignment="1">
      <alignment horizontal="justify" vertical="center" wrapText="1"/>
    </xf>
    <xf numFmtId="164" fontId="22" fillId="6" borderId="6" xfId="0" applyNumberFormat="1" applyFont="1" applyFill="1" applyBorder="1" applyAlignment="1">
      <alignment horizontal="justify" vertical="center" wrapText="1"/>
    </xf>
    <xf numFmtId="164" fontId="24" fillId="0" borderId="6"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49" fontId="13" fillId="0" borderId="3" xfId="0" applyNumberFormat="1" applyFont="1" applyBorder="1" applyAlignment="1">
      <alignment horizontal="left" vertical="center" wrapText="1"/>
    </xf>
    <xf numFmtId="0" fontId="5" fillId="10" borderId="6" xfId="0" applyFont="1" applyFill="1" applyBorder="1" applyAlignment="1">
      <alignment vertical="center" wrapText="1"/>
    </xf>
    <xf numFmtId="164" fontId="31" fillId="0" borderId="6" xfId="0" applyNumberFormat="1" applyFont="1" applyBorder="1" applyAlignment="1">
      <alignment horizontal="center" vertical="center" wrapText="1"/>
    </xf>
    <xf numFmtId="164" fontId="17"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vertical="center" wrapText="1"/>
    </xf>
    <xf numFmtId="2" fontId="22" fillId="0" borderId="6" xfId="0" applyNumberFormat="1" applyFont="1" applyBorder="1" applyAlignment="1">
      <alignment horizontal="justify" vertical="center" wrapText="1"/>
    </xf>
    <xf numFmtId="164" fontId="16" fillId="0" borderId="0" xfId="0" applyNumberFormat="1" applyFont="1"/>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24" fillId="0" borderId="4" xfId="0" applyFont="1" applyBorder="1" applyAlignment="1">
      <alignment horizontal="center" vertical="center" wrapText="1"/>
    </xf>
    <xf numFmtId="0" fontId="13" fillId="0" borderId="1" xfId="0" applyFont="1" applyBorder="1" applyAlignment="1">
      <alignment horizontal="left" vertical="center" wrapText="1"/>
    </xf>
    <xf numFmtId="0" fontId="22" fillId="0" borderId="0" xfId="0" applyFont="1" applyAlignment="1">
      <alignment vertical="center" wrapText="1"/>
    </xf>
    <xf numFmtId="164" fontId="11" fillId="0" borderId="0" xfId="0" applyNumberFormat="1" applyFont="1" applyAlignment="1">
      <alignment horizontal="center" vertical="center" wrapText="1"/>
    </xf>
    <xf numFmtId="0" fontId="22" fillId="0" borderId="0" xfId="0" applyFont="1" applyAlignment="1">
      <alignment horizontal="justify" vertical="center" wrapText="1"/>
    </xf>
    <xf numFmtId="0" fontId="13" fillId="0" borderId="0" xfId="0" applyFont="1" applyAlignment="1">
      <alignment vertical="center" wrapText="1"/>
    </xf>
    <xf numFmtId="0" fontId="17" fillId="0" borderId="0" xfId="0" applyFont="1" applyAlignment="1">
      <alignment horizontal="justify" vertical="center" wrapText="1"/>
    </xf>
    <xf numFmtId="0" fontId="24" fillId="0" borderId="0" xfId="0" applyFont="1" applyAlignment="1">
      <alignment horizontal="justify" vertical="center" wrapText="1"/>
    </xf>
    <xf numFmtId="164" fontId="13"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22" fillId="3" borderId="6" xfId="0" applyFont="1" applyFill="1" applyBorder="1" applyAlignment="1">
      <alignment horizontal="left" vertical="center" wrapText="1"/>
    </xf>
    <xf numFmtId="0" fontId="24" fillId="3" borderId="6" xfId="0" applyFont="1" applyFill="1" applyBorder="1" applyAlignment="1">
      <alignment horizontal="justify" vertical="center" wrapText="1"/>
    </xf>
    <xf numFmtId="0" fontId="17" fillId="3" borderId="6" xfId="0" applyFont="1" applyFill="1" applyBorder="1" applyAlignment="1">
      <alignment horizontal="justify" vertical="center" wrapText="1"/>
    </xf>
    <xf numFmtId="0" fontId="32" fillId="0" borderId="0" xfId="0" applyFont="1"/>
    <xf numFmtId="2" fontId="22" fillId="0" borderId="6" xfId="0" applyNumberFormat="1" applyFont="1" applyBorder="1" applyAlignment="1">
      <alignment horizontal="center" vertical="center" wrapText="1"/>
    </xf>
    <xf numFmtId="0" fontId="33" fillId="0" borderId="0" xfId="0" applyFont="1"/>
    <xf numFmtId="0" fontId="22" fillId="0" borderId="6" xfId="0" applyFont="1" applyBorder="1" applyAlignment="1">
      <alignment horizontal="center" wrapText="1"/>
    </xf>
    <xf numFmtId="0" fontId="34" fillId="0" borderId="0" xfId="0" applyFont="1"/>
    <xf numFmtId="0" fontId="13" fillId="11" borderId="6" xfId="0" applyFont="1" applyFill="1" applyBorder="1" applyAlignment="1">
      <alignment horizontal="center" vertical="center" wrapText="1"/>
    </xf>
    <xf numFmtId="0" fontId="35" fillId="0" borderId="0" xfId="0" applyFont="1"/>
    <xf numFmtId="0" fontId="24" fillId="9" borderId="6" xfId="0" applyFont="1" applyFill="1" applyBorder="1" applyAlignment="1">
      <alignment horizontal="justify" vertical="center" wrapText="1"/>
    </xf>
    <xf numFmtId="0" fontId="22" fillId="3" borderId="6" xfId="0" applyFont="1" applyFill="1" applyBorder="1" applyAlignment="1">
      <alignment horizontal="justify" vertical="center" wrapText="1"/>
    </xf>
    <xf numFmtId="0" fontId="36" fillId="0" borderId="0" xfId="0" applyFont="1"/>
    <xf numFmtId="164" fontId="21" fillId="0" borderId="0" xfId="0" applyNumberFormat="1" applyFont="1"/>
    <xf numFmtId="0" fontId="13" fillId="6" borderId="6" xfId="0" applyFont="1" applyFill="1" applyBorder="1" applyAlignment="1">
      <alignment horizontal="left" vertical="top" wrapText="1"/>
    </xf>
    <xf numFmtId="164" fontId="13" fillId="6" borderId="6" xfId="0" applyNumberFormat="1" applyFont="1" applyFill="1" applyBorder="1" applyAlignment="1">
      <alignment horizontal="center" vertical="center" wrapText="1"/>
    </xf>
    <xf numFmtId="0" fontId="22" fillId="6" borderId="6" xfId="0" applyFont="1" applyFill="1" applyBorder="1" applyAlignment="1">
      <alignment horizontal="center" vertical="center" wrapText="1"/>
    </xf>
    <xf numFmtId="0" fontId="17"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6" borderId="1" xfId="0" applyFont="1" applyFill="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37" fillId="0" borderId="1" xfId="0" applyFont="1" applyBorder="1" applyAlignment="1">
      <alignment horizontal="left"/>
    </xf>
    <xf numFmtId="49" fontId="13" fillId="0" borderId="9" xfId="0" applyNumberFormat="1" applyFont="1" applyBorder="1" applyAlignment="1">
      <alignment horizontal="center" vertical="top"/>
    </xf>
    <xf numFmtId="164" fontId="38" fillId="0" borderId="6" xfId="0" applyNumberFormat="1" applyFont="1" applyBorder="1" applyAlignment="1">
      <alignment horizontal="center" vertical="center" wrapText="1"/>
    </xf>
    <xf numFmtId="164" fontId="38" fillId="3" borderId="1" xfId="0" applyNumberFormat="1" applyFont="1" applyFill="1" applyBorder="1" applyAlignment="1">
      <alignment horizontal="center" vertical="top"/>
    </xf>
    <xf numFmtId="164" fontId="39" fillId="0" borderId="6" xfId="0" applyNumberFormat="1" applyFont="1" applyBorder="1" applyAlignment="1">
      <alignment horizontal="center" vertical="center" wrapText="1"/>
    </xf>
    <xf numFmtId="164" fontId="13" fillId="3" borderId="4" xfId="0" applyNumberFormat="1" applyFont="1" applyFill="1" applyBorder="1" applyAlignment="1">
      <alignment horizontal="center" vertical="center" wrapText="1"/>
    </xf>
    <xf numFmtId="164" fontId="22" fillId="11" borderId="4" xfId="0" applyNumberFormat="1" applyFont="1" applyFill="1" applyBorder="1" applyAlignment="1">
      <alignment horizontal="center" vertical="center" wrapText="1"/>
    </xf>
    <xf numFmtId="164" fontId="22" fillId="3" borderId="6"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0" fontId="7" fillId="0" borderId="0" xfId="0" applyFont="1" applyAlignment="1">
      <alignment horizontal="left" vertical="top" wrapText="1"/>
    </xf>
    <xf numFmtId="164" fontId="17" fillId="0" borderId="0" xfId="0" applyNumberFormat="1" applyFont="1" applyAlignment="1">
      <alignment horizontal="center" vertical="center" wrapText="1"/>
    </xf>
    <xf numFmtId="2" fontId="22" fillId="9" borderId="6" xfId="0" applyNumberFormat="1" applyFont="1" applyFill="1" applyBorder="1" applyAlignment="1">
      <alignment horizontal="center" vertical="center" wrapText="1"/>
    </xf>
    <xf numFmtId="0" fontId="19" fillId="0" borderId="0" xfId="0" applyFont="1"/>
    <xf numFmtId="164" fontId="42" fillId="0" borderId="0" xfId="0" applyNumberFormat="1" applyFont="1"/>
    <xf numFmtId="164" fontId="22" fillId="3" borderId="4" xfId="0" applyNumberFormat="1" applyFont="1" applyFill="1" applyBorder="1" applyAlignment="1">
      <alignment horizontal="center" vertical="center" wrapText="1"/>
    </xf>
    <xf numFmtId="164" fontId="33" fillId="3" borderId="0" xfId="0" applyNumberFormat="1" applyFont="1" applyFill="1" applyAlignment="1">
      <alignment horizontal="right"/>
    </xf>
    <xf numFmtId="164" fontId="21" fillId="3" borderId="0" xfId="0" applyNumberFormat="1" applyFont="1" applyFill="1" applyAlignment="1">
      <alignment horizontal="center"/>
    </xf>
    <xf numFmtId="0" fontId="22" fillId="3" borderId="6" xfId="0" applyFont="1" applyFill="1" applyBorder="1" applyAlignment="1">
      <alignment horizontal="center" vertical="center" wrapText="1"/>
    </xf>
    <xf numFmtId="0" fontId="13" fillId="0" borderId="6" xfId="0" applyFont="1" applyBorder="1" applyAlignment="1">
      <alignment horizontal="center" wrapText="1"/>
    </xf>
    <xf numFmtId="2" fontId="13" fillId="0" borderId="6" xfId="0" applyNumberFormat="1" applyFont="1" applyBorder="1" applyAlignment="1">
      <alignment horizontal="center" vertical="center" wrapText="1"/>
    </xf>
    <xf numFmtId="0" fontId="14" fillId="0" borderId="0" xfId="0" applyFont="1"/>
    <xf numFmtId="164" fontId="3" fillId="0" borderId="0" xfId="0" applyNumberFormat="1" applyFont="1" applyAlignment="1">
      <alignment horizontal="center"/>
    </xf>
    <xf numFmtId="2" fontId="13" fillId="3" borderId="6" xfId="0" applyNumberFormat="1" applyFont="1" applyFill="1" applyBorder="1" applyAlignment="1">
      <alignment horizontal="center" vertical="center" wrapText="1"/>
    </xf>
    <xf numFmtId="0" fontId="38" fillId="0" borderId="6" xfId="0" applyFont="1" applyBorder="1" applyAlignment="1">
      <alignment horizontal="left" vertical="center" wrapText="1"/>
    </xf>
    <xf numFmtId="164" fontId="43" fillId="0" borderId="6" xfId="0" applyNumberFormat="1" applyFont="1" applyBorder="1" applyAlignment="1">
      <alignment horizontal="center" vertical="center" wrapText="1"/>
    </xf>
    <xf numFmtId="164" fontId="44" fillId="0" borderId="6" xfId="0" applyNumberFormat="1" applyFont="1" applyBorder="1" applyAlignment="1">
      <alignment horizontal="justify" vertical="center" wrapText="1"/>
    </xf>
    <xf numFmtId="164" fontId="45" fillId="0" borderId="6" xfId="0" applyNumberFormat="1" applyFont="1" applyBorder="1" applyAlignment="1">
      <alignment horizontal="justify" vertical="center" wrapText="1"/>
    </xf>
    <xf numFmtId="164" fontId="6" fillId="3" borderId="6" xfId="0" applyNumberFormat="1" applyFont="1" applyFill="1" applyBorder="1" applyAlignment="1">
      <alignment horizontal="center" vertical="center" wrapText="1"/>
    </xf>
    <xf numFmtId="164" fontId="5" fillId="3" borderId="6" xfId="0" applyNumberFormat="1" applyFont="1" applyFill="1" applyBorder="1" applyAlignment="1">
      <alignment horizontal="center" vertical="center" wrapText="1"/>
    </xf>
    <xf numFmtId="0" fontId="46" fillId="12" borderId="0" xfId="0" applyFont="1" applyFill="1" applyAlignment="1">
      <alignment vertical="center" wrapText="1"/>
    </xf>
    <xf numFmtId="0" fontId="3" fillId="0" borderId="0" xfId="0" applyFont="1"/>
    <xf numFmtId="0" fontId="13" fillId="2" borderId="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0" xfId="0" applyFont="1"/>
    <xf numFmtId="164" fontId="13" fillId="0" borderId="0" xfId="0" applyNumberFormat="1" applyFont="1"/>
    <xf numFmtId="164" fontId="22" fillId="0" borderId="0" xfId="0" applyNumberFormat="1" applyFont="1"/>
    <xf numFmtId="0" fontId="1" fillId="0" borderId="0" xfId="0" applyFont="1"/>
    <xf numFmtId="164" fontId="16" fillId="3" borderId="0" xfId="0" applyNumberFormat="1" applyFont="1" applyFill="1"/>
    <xf numFmtId="0" fontId="47" fillId="0" borderId="0" xfId="0" applyFont="1"/>
    <xf numFmtId="0" fontId="47" fillId="0" borderId="6" xfId="0" applyFont="1" applyBorder="1" applyAlignment="1">
      <alignment horizontal="center" vertical="center" wrapText="1"/>
    </xf>
    <xf numFmtId="164" fontId="47" fillId="0" borderId="6" xfId="0" applyNumberFormat="1" applyFont="1" applyBorder="1" applyAlignment="1">
      <alignment horizontal="center" vertical="center" wrapText="1"/>
    </xf>
    <xf numFmtId="164" fontId="47" fillId="3" borderId="6" xfId="0" applyNumberFormat="1" applyFont="1" applyFill="1" applyBorder="1" applyAlignment="1">
      <alignment horizontal="center" vertical="center" wrapText="1"/>
    </xf>
    <xf numFmtId="49" fontId="47" fillId="0" borderId="11" xfId="0" applyNumberFormat="1" applyFont="1" applyBorder="1" applyAlignment="1">
      <alignment horizontal="center" vertical="top"/>
    </xf>
    <xf numFmtId="49" fontId="47" fillId="0" borderId="1" xfId="0" applyNumberFormat="1" applyFont="1" applyBorder="1" applyAlignment="1">
      <alignment horizontal="center" vertical="top"/>
    </xf>
    <xf numFmtId="49" fontId="47" fillId="0" borderId="13" xfId="0" applyNumberFormat="1" applyFont="1" applyBorder="1" applyAlignment="1">
      <alignment horizontal="center" vertical="top"/>
    </xf>
    <xf numFmtId="164" fontId="28" fillId="0" borderId="0" xfId="0" applyNumberFormat="1" applyFont="1"/>
    <xf numFmtId="164" fontId="33" fillId="0" borderId="0" xfId="0" applyNumberFormat="1" applyFont="1"/>
    <xf numFmtId="0" fontId="47" fillId="0" borderId="1" xfId="0" applyFont="1" applyBorder="1" applyAlignment="1">
      <alignment horizontal="center" vertical="top"/>
    </xf>
    <xf numFmtId="0" fontId="31" fillId="0" borderId="6" xfId="0" applyFont="1" applyBorder="1" applyAlignment="1">
      <alignment horizontal="center" vertical="center" wrapText="1"/>
    </xf>
    <xf numFmtId="0" fontId="1" fillId="0" borderId="0" xfId="0" applyFont="1" applyAlignment="1">
      <alignment wrapText="1"/>
    </xf>
    <xf numFmtId="0" fontId="0" fillId="0" borderId="0" xfId="0"/>
    <xf numFmtId="0" fontId="24" fillId="3" borderId="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4" fillId="0" borderId="8" xfId="0" applyFont="1" applyBorder="1" applyAlignment="1">
      <alignment vertical="center" wrapText="1"/>
    </xf>
    <xf numFmtId="0" fontId="24" fillId="0" borderId="4"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27" fillId="0" borderId="0" xfId="0" applyFont="1" applyAlignment="1">
      <alignment horizontal="left" vertical="top" wrapText="1"/>
    </xf>
    <xf numFmtId="0" fontId="24" fillId="0" borderId="8" xfId="0" applyFont="1" applyBorder="1" applyAlignment="1">
      <alignment horizontal="left" vertical="center" wrapText="1"/>
    </xf>
    <xf numFmtId="0" fontId="24" fillId="0" borderId="4" xfId="0" applyFont="1" applyBorder="1" applyAlignment="1">
      <alignment horizontal="left" vertical="center" wrapText="1"/>
    </xf>
    <xf numFmtId="0" fontId="0" fillId="0" borderId="4" xfId="0" applyBorder="1" applyAlignment="1">
      <alignment horizontal="lef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6" fillId="3" borderId="12" xfId="0" applyFont="1" applyFill="1" applyBorder="1" applyAlignment="1">
      <alignment horizontal="left" wrapText="1"/>
    </xf>
    <xf numFmtId="0" fontId="0" fillId="0" borderId="12" xfId="0" applyBorder="1" applyAlignment="1">
      <alignment horizontal="left" wrapText="1"/>
    </xf>
    <xf numFmtId="49" fontId="1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22" fillId="0" borderId="2" xfId="0" applyFont="1" applyBorder="1" applyAlignment="1">
      <alignment horizontal="left" vertical="center" wrapText="1"/>
    </xf>
    <xf numFmtId="0" fontId="22" fillId="0" borderId="11" xfId="0" applyFont="1" applyBorder="1" applyAlignment="1">
      <alignment horizontal="left" vertical="center" wrapText="1"/>
    </xf>
    <xf numFmtId="0" fontId="22"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22" fillId="3" borderId="2"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1" fillId="0" borderId="0" xfId="0" applyFont="1" applyAlignment="1">
      <alignment horizontal="left" vertical="top"/>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22" fillId="0" borderId="2" xfId="0" applyFont="1" applyBorder="1" applyAlignment="1">
      <alignment vertical="center" wrapText="1"/>
    </xf>
    <xf numFmtId="0" fontId="22" fillId="0" borderId="11" xfId="0" applyFont="1" applyBorder="1" applyAlignment="1">
      <alignment vertical="center" wrapText="1"/>
    </xf>
    <xf numFmtId="0" fontId="22" fillId="0" borderId="3" xfId="0" applyFont="1" applyBorder="1" applyAlignment="1">
      <alignment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0" fontId="24" fillId="0" borderId="2" xfId="0" applyFont="1" applyBorder="1" applyAlignment="1">
      <alignment horizontal="justify" vertical="top" wrapText="1"/>
    </xf>
    <xf numFmtId="0" fontId="24" fillId="0" borderId="11" xfId="0" applyFont="1" applyBorder="1" applyAlignment="1">
      <alignment horizontal="justify" vertical="top" wrapText="1"/>
    </xf>
    <xf numFmtId="0" fontId="16" fillId="0" borderId="11" xfId="0" applyFont="1" applyBorder="1" applyAlignment="1">
      <alignment horizontal="justify" vertical="top" wrapText="1"/>
    </xf>
    <xf numFmtId="0" fontId="16" fillId="0" borderId="3" xfId="0" applyFont="1" applyBorder="1" applyAlignment="1">
      <alignment horizontal="justify" vertical="top"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0" fontId="24" fillId="0" borderId="2" xfId="0" applyFont="1" applyBorder="1" applyAlignment="1">
      <alignment horizontal="justify" vertical="center" wrapText="1"/>
    </xf>
    <xf numFmtId="0" fontId="16" fillId="0" borderId="11" xfId="0" applyFont="1" applyBorder="1"/>
    <xf numFmtId="0" fontId="16" fillId="0" borderId="11" xfId="0" applyFont="1" applyBorder="1" applyAlignment="1">
      <alignment horizontal="justify" vertical="top"/>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57"/>
  <sheetViews>
    <sheetView workbookViewId="0">
      <selection activeCell="C410" sqref="C410"/>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52" t="s">
        <v>694</v>
      </c>
      <c r="D1" s="253"/>
      <c r="E1" s="253"/>
    </row>
    <row r="2" spans="1:8" x14ac:dyDescent="0.35">
      <c r="C2" s="253"/>
      <c r="D2" s="253"/>
      <c r="E2" s="253"/>
    </row>
    <row r="3" spans="1:8" x14ac:dyDescent="0.35">
      <c r="C3" s="253"/>
      <c r="D3" s="253"/>
      <c r="E3" s="253"/>
    </row>
    <row r="4" spans="1:8" ht="55.5" customHeight="1" x14ac:dyDescent="0.35">
      <c r="C4" s="253"/>
      <c r="D4" s="253"/>
      <c r="E4" s="253"/>
    </row>
    <row r="6" spans="1:8" ht="36.75" customHeight="1" x14ac:dyDescent="0.35">
      <c r="A6" s="267" t="s">
        <v>639</v>
      </c>
      <c r="B6" s="267"/>
      <c r="C6" s="267"/>
      <c r="D6" s="267"/>
      <c r="E6" s="267"/>
    </row>
    <row r="7" spans="1:8" ht="15" x14ac:dyDescent="0.35">
      <c r="A7" s="275" t="s">
        <v>546</v>
      </c>
      <c r="B7" s="275"/>
      <c r="C7" s="275"/>
      <c r="D7" s="275"/>
      <c r="E7" s="275"/>
      <c r="F7" s="275"/>
      <c r="G7" s="275"/>
      <c r="H7" s="275"/>
    </row>
    <row r="8" spans="1:8" ht="15.5" thickBot="1" x14ac:dyDescent="0.4">
      <c r="A8" s="1"/>
      <c r="B8" s="1"/>
      <c r="C8" s="1"/>
      <c r="D8" s="1"/>
      <c r="E8" s="1"/>
      <c r="F8" s="1"/>
      <c r="G8" s="1"/>
      <c r="H8" s="1"/>
    </row>
    <row r="9" spans="1:8" ht="35" thickBot="1" x14ac:dyDescent="0.4">
      <c r="A9" s="2" t="s">
        <v>0</v>
      </c>
      <c r="B9" s="3" t="s">
        <v>1</v>
      </c>
      <c r="C9" s="8" t="s">
        <v>16</v>
      </c>
      <c r="D9" s="8" t="s">
        <v>17</v>
      </c>
      <c r="E9" s="8" t="s">
        <v>585</v>
      </c>
      <c r="F9" s="1"/>
      <c r="G9" s="1"/>
      <c r="H9" s="1"/>
    </row>
    <row r="10" spans="1:8" ht="15.5" thickBot="1" x14ac:dyDescent="0.4">
      <c r="A10" s="4">
        <v>1</v>
      </c>
      <c r="B10" s="5">
        <v>2</v>
      </c>
      <c r="C10" s="5">
        <v>3</v>
      </c>
      <c r="D10" s="5">
        <v>4</v>
      </c>
      <c r="E10" s="5">
        <v>5</v>
      </c>
      <c r="F10" s="1"/>
      <c r="G10" s="1"/>
      <c r="H10" s="1"/>
    </row>
    <row r="11" spans="1:8" ht="15.5" thickBot="1" x14ac:dyDescent="0.4">
      <c r="A11" s="6"/>
      <c r="B11" s="160" t="s">
        <v>75</v>
      </c>
      <c r="C11" s="7"/>
      <c r="D11" s="7"/>
      <c r="E11" s="7"/>
      <c r="F11" s="1"/>
      <c r="G11" s="1"/>
      <c r="H11" s="1"/>
    </row>
    <row r="12" spans="1:8" ht="16.25" customHeight="1" thickBot="1" x14ac:dyDescent="0.4">
      <c r="A12" s="256" t="s">
        <v>12</v>
      </c>
      <c r="B12" s="257"/>
      <c r="C12" s="72">
        <f>C14+C18+C26+C27+C28+C30+C31</f>
        <v>13997.9</v>
      </c>
      <c r="D12" s="72">
        <f t="shared" ref="D12:E12" si="0">D14+D18+D26+D27+D28+D30+D31</f>
        <v>14543.5</v>
      </c>
      <c r="E12" s="72">
        <f t="shared" si="0"/>
        <v>16323.300000000001</v>
      </c>
      <c r="F12" s="1"/>
      <c r="G12" s="1"/>
      <c r="H12" s="1"/>
    </row>
    <row r="13" spans="1:8" ht="16.25" customHeight="1" x14ac:dyDescent="0.35">
      <c r="A13" s="271" t="s">
        <v>2</v>
      </c>
      <c r="B13" s="272"/>
      <c r="C13" s="12"/>
      <c r="D13" s="12"/>
      <c r="E13" s="12"/>
      <c r="F13" s="1"/>
      <c r="G13" s="1"/>
      <c r="H13" s="1"/>
    </row>
    <row r="14" spans="1:8" ht="16.25" customHeight="1" thickBot="1" x14ac:dyDescent="0.4">
      <c r="A14" s="273" t="s">
        <v>602</v>
      </c>
      <c r="B14" s="274"/>
      <c r="C14" s="75">
        <f>C15+C16+C17</f>
        <v>13245.9</v>
      </c>
      <c r="D14" s="75">
        <f t="shared" ref="D14" si="1">D15+D16+D17</f>
        <v>13797.1</v>
      </c>
      <c r="E14" s="75">
        <f>E15+E16+E17</f>
        <v>15575.6</v>
      </c>
      <c r="F14" s="1"/>
      <c r="G14" s="1"/>
      <c r="H14" s="1"/>
    </row>
    <row r="15" spans="1:8" ht="16.25" customHeight="1" thickBot="1" x14ac:dyDescent="0.4">
      <c r="A15" s="258" t="s">
        <v>76</v>
      </c>
      <c r="B15" s="259"/>
      <c r="C15" s="156"/>
      <c r="D15" s="74"/>
      <c r="E15" s="74"/>
      <c r="F15" s="1"/>
      <c r="G15" s="1"/>
      <c r="H15" s="1"/>
    </row>
    <row r="16" spans="1:8" ht="16.25" customHeight="1" thickBot="1" x14ac:dyDescent="0.4">
      <c r="A16" s="258" t="s">
        <v>7</v>
      </c>
      <c r="B16" s="259"/>
      <c r="C16" s="74">
        <v>13245.9</v>
      </c>
      <c r="D16" s="74">
        <v>13797.1</v>
      </c>
      <c r="E16" s="74">
        <v>15575.6</v>
      </c>
      <c r="F16" s="1"/>
      <c r="G16" s="1"/>
      <c r="H16" s="1"/>
    </row>
    <row r="17" spans="1:8" ht="30" customHeight="1" thickBot="1" x14ac:dyDescent="0.4">
      <c r="A17" s="258" t="s">
        <v>603</v>
      </c>
      <c r="B17" s="270"/>
      <c r="C17" s="74"/>
      <c r="D17" s="73"/>
      <c r="E17" s="73"/>
      <c r="F17" s="1"/>
      <c r="G17" s="1"/>
      <c r="H17" s="1"/>
    </row>
    <row r="18" spans="1:8" ht="16.25" customHeight="1" thickBot="1" x14ac:dyDescent="0.4">
      <c r="A18" s="258" t="s">
        <v>8</v>
      </c>
      <c r="B18" s="259"/>
      <c r="C18" s="73">
        <f>C19+C20+C21+C22+C23+C24</f>
        <v>752</v>
      </c>
      <c r="D18" s="73">
        <f t="shared" ref="D18:E18" si="2">D19+D20+D21+D22+D23+D24</f>
        <v>746.40000000000009</v>
      </c>
      <c r="E18" s="73">
        <f t="shared" si="2"/>
        <v>747.7</v>
      </c>
      <c r="F18" s="1"/>
      <c r="G18" s="1"/>
      <c r="H18" s="1"/>
    </row>
    <row r="19" spans="1:8" ht="16.25" customHeight="1" thickBot="1" x14ac:dyDescent="0.4">
      <c r="A19" s="258" t="s">
        <v>604</v>
      </c>
      <c r="B19" s="259"/>
      <c r="C19" s="161">
        <v>82.4</v>
      </c>
      <c r="D19" s="156">
        <v>73.7</v>
      </c>
      <c r="E19" s="156">
        <v>73.7</v>
      </c>
      <c r="F19" s="1"/>
      <c r="G19" s="1"/>
      <c r="H19" s="1"/>
    </row>
    <row r="20" spans="1:8" ht="32" customHeight="1" thickBot="1" x14ac:dyDescent="0.4">
      <c r="A20" s="258" t="s">
        <v>605</v>
      </c>
      <c r="B20" s="259"/>
      <c r="C20" s="156">
        <v>669.6</v>
      </c>
      <c r="D20" s="156">
        <v>672.7</v>
      </c>
      <c r="E20" s="156">
        <v>674</v>
      </c>
      <c r="F20" s="1"/>
      <c r="G20" s="1"/>
      <c r="H20" s="1"/>
    </row>
    <row r="21" spans="1:8" ht="18.649999999999999" customHeight="1" thickBot="1" x14ac:dyDescent="0.4">
      <c r="A21" s="258" t="s">
        <v>606</v>
      </c>
      <c r="B21" s="259"/>
      <c r="C21" s="148"/>
      <c r="D21" s="163"/>
      <c r="E21" s="163"/>
      <c r="F21" s="1"/>
      <c r="G21" s="1"/>
      <c r="H21" s="1"/>
    </row>
    <row r="22" spans="1:8" ht="23.4" customHeight="1" thickBot="1" x14ac:dyDescent="0.4">
      <c r="A22" s="268" t="s">
        <v>640</v>
      </c>
      <c r="B22" s="269"/>
      <c r="C22" s="148"/>
      <c r="D22" s="163"/>
      <c r="E22" s="163"/>
      <c r="F22" s="1"/>
      <c r="G22" s="1"/>
      <c r="H22" s="1"/>
    </row>
    <row r="23" spans="1:8" ht="26.4" customHeight="1" thickBot="1" x14ac:dyDescent="0.4">
      <c r="A23" s="268" t="s">
        <v>628</v>
      </c>
      <c r="B23" s="269"/>
      <c r="C23" s="148"/>
      <c r="D23" s="163"/>
      <c r="E23" s="163"/>
      <c r="F23" s="1"/>
      <c r="G23" s="1"/>
      <c r="H23" s="1"/>
    </row>
    <row r="24" spans="1:8" ht="16.25" customHeight="1" thickBot="1" x14ac:dyDescent="0.4">
      <c r="A24" s="263" t="s">
        <v>629</v>
      </c>
      <c r="B24" s="264"/>
      <c r="C24" s="156"/>
      <c r="D24" s="162"/>
      <c r="E24" s="162"/>
      <c r="F24" s="1"/>
      <c r="G24" s="1"/>
      <c r="H24" s="1"/>
    </row>
    <row r="25" spans="1:8" ht="16.25" customHeight="1" thickBot="1" x14ac:dyDescent="0.4">
      <c r="A25" s="263" t="s">
        <v>626</v>
      </c>
      <c r="B25" s="264"/>
      <c r="C25" s="162"/>
      <c r="D25" s="162"/>
      <c r="E25" s="162"/>
      <c r="F25" s="1"/>
      <c r="G25" s="1"/>
      <c r="H25" s="1"/>
    </row>
    <row r="26" spans="1:8" ht="16.25" customHeight="1" thickBot="1" x14ac:dyDescent="0.4">
      <c r="A26" s="263" t="s">
        <v>641</v>
      </c>
      <c r="B26" s="264"/>
      <c r="C26" s="162"/>
      <c r="D26" s="162"/>
      <c r="E26" s="162"/>
      <c r="F26" s="1"/>
      <c r="G26" s="1"/>
      <c r="H26" s="1"/>
    </row>
    <row r="27" spans="1:8" ht="16.25" customHeight="1" thickBot="1" x14ac:dyDescent="0.4">
      <c r="A27" s="265" t="s">
        <v>9</v>
      </c>
      <c r="B27" s="266"/>
      <c r="C27" s="162"/>
      <c r="D27" s="162"/>
      <c r="E27" s="162"/>
      <c r="F27" s="1"/>
      <c r="G27" s="1"/>
      <c r="H27" s="1"/>
    </row>
    <row r="28" spans="1:8" ht="16.25" customHeight="1" thickBot="1" x14ac:dyDescent="0.4">
      <c r="A28" s="265" t="s">
        <v>10</v>
      </c>
      <c r="B28" s="266"/>
      <c r="C28" s="162"/>
      <c r="D28" s="162"/>
      <c r="E28" s="162"/>
      <c r="F28" s="1"/>
      <c r="G28" s="1"/>
      <c r="H28" s="1"/>
    </row>
    <row r="29" spans="1:8" ht="16.25" customHeight="1" thickBot="1" x14ac:dyDescent="0.4">
      <c r="A29" s="265" t="s">
        <v>607</v>
      </c>
      <c r="B29" s="266"/>
      <c r="C29" s="156"/>
      <c r="D29" s="156"/>
      <c r="E29" s="156"/>
      <c r="F29" s="1"/>
      <c r="G29" s="1"/>
      <c r="H29" s="1"/>
    </row>
    <row r="30" spans="1:8" ht="18" customHeight="1" thickBot="1" x14ac:dyDescent="0.4">
      <c r="A30" s="258" t="s">
        <v>627</v>
      </c>
      <c r="B30" s="259"/>
      <c r="C30" s="162"/>
      <c r="D30" s="162"/>
      <c r="E30" s="162"/>
      <c r="F30" s="1"/>
      <c r="G30" s="1"/>
      <c r="H30" s="1"/>
    </row>
    <row r="31" spans="1:8" ht="30.75" customHeight="1" thickBot="1" x14ac:dyDescent="0.4">
      <c r="A31" s="258" t="s">
        <v>77</v>
      </c>
      <c r="B31" s="259"/>
      <c r="C31" s="156"/>
      <c r="D31" s="162"/>
      <c r="E31" s="162"/>
      <c r="F31" s="1"/>
      <c r="G31" s="1"/>
      <c r="H31" s="1"/>
    </row>
    <row r="32" spans="1:8" ht="27" customHeight="1" thickBot="1" x14ac:dyDescent="0.4">
      <c r="A32" s="256" t="s">
        <v>11</v>
      </c>
      <c r="B32" s="260"/>
      <c r="C32" s="72">
        <f>C33+C34</f>
        <v>0</v>
      </c>
      <c r="D32" s="72">
        <f t="shared" ref="D32:E32" si="3">D33+D34</f>
        <v>0</v>
      </c>
      <c r="E32" s="72">
        <f t="shared" si="3"/>
        <v>0</v>
      </c>
      <c r="F32" s="1"/>
      <c r="G32" s="1"/>
      <c r="H32" s="1"/>
    </row>
    <row r="33" spans="1:8" ht="18.649999999999999" customHeight="1" thickBot="1" x14ac:dyDescent="0.4">
      <c r="A33" s="261" t="s">
        <v>13</v>
      </c>
      <c r="B33" s="262"/>
      <c r="C33" s="230"/>
      <c r="D33" s="231"/>
      <c r="E33" s="231"/>
      <c r="F33" s="1"/>
      <c r="G33" s="1"/>
      <c r="H33" s="1"/>
    </row>
    <row r="34" spans="1:8" ht="18.649999999999999" customHeight="1" thickBot="1" x14ac:dyDescent="0.4">
      <c r="A34" s="254" t="s">
        <v>497</v>
      </c>
      <c r="B34" s="255"/>
      <c r="C34" s="230"/>
      <c r="D34" s="231"/>
      <c r="E34" s="231"/>
      <c r="F34" s="1"/>
      <c r="G34" s="1"/>
      <c r="H34" s="1"/>
    </row>
    <row r="35" spans="1:8" ht="16.25" customHeight="1" thickBot="1" x14ac:dyDescent="0.4">
      <c r="A35" s="256" t="s">
        <v>14</v>
      </c>
      <c r="B35" s="257"/>
      <c r="C35" s="72">
        <f>C12+C32</f>
        <v>13997.9</v>
      </c>
      <c r="D35" s="72">
        <f t="shared" ref="D35:E35" si="4">D12+D32</f>
        <v>14543.5</v>
      </c>
      <c r="E35" s="72">
        <f t="shared" si="4"/>
        <v>16323.300000000001</v>
      </c>
      <c r="F35" s="1"/>
      <c r="G35" s="1"/>
      <c r="H35" s="1"/>
    </row>
    <row r="36" spans="1:8" ht="24" customHeight="1" thickBot="1" x14ac:dyDescent="0.4">
      <c r="A36" s="265" t="s">
        <v>3</v>
      </c>
      <c r="B36" s="266"/>
      <c r="C36" s="7"/>
      <c r="D36" s="7"/>
      <c r="E36" s="7"/>
      <c r="F36" s="1"/>
      <c r="G36" s="1"/>
      <c r="H36" s="1"/>
    </row>
    <row r="37" spans="1:8" ht="26.4" customHeight="1" thickBot="1" x14ac:dyDescent="0.4">
      <c r="A37" s="265" t="s">
        <v>4</v>
      </c>
      <c r="B37" s="266"/>
      <c r="C37" s="73"/>
      <c r="D37" s="7"/>
      <c r="E37" s="7"/>
      <c r="F37" s="1"/>
      <c r="G37" s="1"/>
      <c r="H37" s="1"/>
    </row>
    <row r="38" spans="1:8" ht="15.5" thickBot="1" x14ac:dyDescent="0.4">
      <c r="A38" s="1"/>
      <c r="B38" s="1"/>
      <c r="C38" s="1"/>
      <c r="D38" s="1"/>
      <c r="E38" s="1"/>
      <c r="F38" s="1"/>
      <c r="G38" s="1"/>
      <c r="H38" s="1"/>
    </row>
    <row r="39" spans="1:8" ht="35" thickBot="1" x14ac:dyDescent="0.4">
      <c r="A39" s="2" t="s">
        <v>0</v>
      </c>
      <c r="B39" s="3" t="s">
        <v>1</v>
      </c>
      <c r="C39" s="8" t="s">
        <v>16</v>
      </c>
      <c r="D39" s="8" t="s">
        <v>17</v>
      </c>
      <c r="E39" s="8" t="s">
        <v>585</v>
      </c>
      <c r="F39" s="1"/>
      <c r="G39" s="1"/>
      <c r="H39" s="1"/>
    </row>
    <row r="40" spans="1:8" ht="15.5" thickBot="1" x14ac:dyDescent="0.4">
      <c r="A40" s="4">
        <v>1</v>
      </c>
      <c r="B40" s="5">
        <v>2</v>
      </c>
      <c r="C40" s="5">
        <v>3</v>
      </c>
      <c r="D40" s="5">
        <v>4</v>
      </c>
      <c r="E40" s="5">
        <v>5</v>
      </c>
      <c r="F40" s="1"/>
      <c r="G40" s="1"/>
      <c r="H40" s="1"/>
    </row>
    <row r="41" spans="1:8" ht="15.5" thickBot="1" x14ac:dyDescent="0.4">
      <c r="A41" s="6"/>
      <c r="B41" s="160" t="s">
        <v>499</v>
      </c>
      <c r="C41" s="7"/>
      <c r="D41" s="7"/>
      <c r="E41" s="7"/>
      <c r="F41" s="1"/>
      <c r="G41" s="1"/>
      <c r="H41" s="1"/>
    </row>
    <row r="42" spans="1:8" ht="18.649999999999999" customHeight="1" thickBot="1" x14ac:dyDescent="0.4">
      <c r="A42" s="256" t="s">
        <v>12</v>
      </c>
      <c r="B42" s="257"/>
      <c r="C42" s="72">
        <f>C44+C48+C56+C57+C58+C60+C61</f>
        <v>36767.300000000003</v>
      </c>
      <c r="D42" s="72">
        <f t="shared" ref="D42:E42" si="5">D44+D48+D56+D57+D58+D60+D61</f>
        <v>39646.600000000006</v>
      </c>
      <c r="E42" s="72">
        <f t="shared" si="5"/>
        <v>23240.400000000001</v>
      </c>
      <c r="F42" s="1"/>
      <c r="G42" s="1"/>
      <c r="H42" s="1"/>
    </row>
    <row r="43" spans="1:8" ht="16.25" customHeight="1" x14ac:dyDescent="0.35">
      <c r="A43" s="271" t="s">
        <v>2</v>
      </c>
      <c r="B43" s="272"/>
      <c r="C43" s="12"/>
      <c r="D43" s="12"/>
      <c r="E43" s="12"/>
      <c r="F43" s="1"/>
      <c r="G43" s="1"/>
      <c r="H43" s="1"/>
    </row>
    <row r="44" spans="1:8" ht="24.65" customHeight="1" thickBot="1" x14ac:dyDescent="0.4">
      <c r="A44" s="273" t="s">
        <v>602</v>
      </c>
      <c r="B44" s="274"/>
      <c r="C44" s="75">
        <f>C45+C46+C47</f>
        <v>127</v>
      </c>
      <c r="D44" s="75">
        <f t="shared" ref="D44" si="6">D45+D46+D47</f>
        <v>45</v>
      </c>
      <c r="E44" s="75">
        <f>E45+E46+E47</f>
        <v>30</v>
      </c>
      <c r="F44" s="1"/>
      <c r="G44" s="1"/>
      <c r="H44" s="1"/>
    </row>
    <row r="45" spans="1:8" ht="24.65" customHeight="1" thickBot="1" x14ac:dyDescent="0.4">
      <c r="A45" s="258" t="s">
        <v>76</v>
      </c>
      <c r="B45" s="259"/>
      <c r="C45" s="156">
        <v>127</v>
      </c>
      <c r="D45" s="74">
        <v>45</v>
      </c>
      <c r="E45" s="74">
        <v>30</v>
      </c>
      <c r="F45" s="1"/>
      <c r="G45" s="1"/>
      <c r="H45" s="1"/>
    </row>
    <row r="46" spans="1:8" ht="16.25" customHeight="1" thickBot="1" x14ac:dyDescent="0.4">
      <c r="A46" s="258" t="s">
        <v>7</v>
      </c>
      <c r="B46" s="259"/>
      <c r="C46" s="74"/>
      <c r="D46" s="73"/>
      <c r="E46" s="73"/>
      <c r="F46" s="1"/>
      <c r="G46" s="1"/>
      <c r="H46" s="1"/>
    </row>
    <row r="47" spans="1:8" ht="24.65" customHeight="1" thickBot="1" x14ac:dyDescent="0.4">
      <c r="A47" s="258" t="s">
        <v>603</v>
      </c>
      <c r="B47" s="270"/>
      <c r="C47" s="74"/>
      <c r="D47" s="73"/>
      <c r="E47" s="73"/>
      <c r="F47" s="1"/>
      <c r="G47" s="1"/>
      <c r="H47" s="1"/>
    </row>
    <row r="48" spans="1:8" ht="21.65" customHeight="1" thickBot="1" x14ac:dyDescent="0.4">
      <c r="A48" s="258" t="s">
        <v>8</v>
      </c>
      <c r="B48" s="259"/>
      <c r="C48" s="73">
        <f>C49+C50+C51+C52+C53+C54</f>
        <v>5357</v>
      </c>
      <c r="D48" s="73">
        <f t="shared" ref="D48:E48" si="7">D49+D50+D51+D52+D53+D54</f>
        <v>0</v>
      </c>
      <c r="E48" s="73">
        <f t="shared" si="7"/>
        <v>0</v>
      </c>
      <c r="F48" s="1"/>
      <c r="G48" s="1"/>
      <c r="H48" s="1"/>
    </row>
    <row r="49" spans="1:8" ht="20" customHeight="1" thickBot="1" x14ac:dyDescent="0.4">
      <c r="A49" s="258" t="s">
        <v>604</v>
      </c>
      <c r="B49" s="259"/>
      <c r="C49" s="161"/>
      <c r="D49" s="162"/>
      <c r="E49" s="162"/>
      <c r="F49" s="1"/>
      <c r="G49" s="1"/>
      <c r="H49" s="1"/>
    </row>
    <row r="50" spans="1:8" ht="27" customHeight="1" thickBot="1" x14ac:dyDescent="0.4">
      <c r="A50" s="258" t="s">
        <v>605</v>
      </c>
      <c r="B50" s="259"/>
      <c r="C50" s="161"/>
      <c r="D50" s="156"/>
      <c r="E50" s="156"/>
      <c r="F50" s="1"/>
      <c r="G50" s="1"/>
      <c r="H50" s="1"/>
    </row>
    <row r="51" spans="1:8" ht="18" customHeight="1" thickBot="1" x14ac:dyDescent="0.4">
      <c r="A51" s="258" t="s">
        <v>606</v>
      </c>
      <c r="B51" s="259"/>
      <c r="C51" s="148"/>
      <c r="D51" s="163"/>
      <c r="E51" s="163"/>
      <c r="F51" s="1"/>
      <c r="G51" s="1"/>
      <c r="H51" s="1"/>
    </row>
    <row r="52" spans="1:8" ht="20" customHeight="1" thickBot="1" x14ac:dyDescent="0.4">
      <c r="A52" s="268" t="s">
        <v>640</v>
      </c>
      <c r="B52" s="269"/>
      <c r="C52" s="148"/>
      <c r="D52" s="163"/>
      <c r="E52" s="163"/>
      <c r="F52" s="1"/>
      <c r="G52" s="1"/>
      <c r="H52" s="1"/>
    </row>
    <row r="53" spans="1:8" ht="26.4" customHeight="1" thickBot="1" x14ac:dyDescent="0.4">
      <c r="A53" s="268" t="s">
        <v>628</v>
      </c>
      <c r="B53" s="269"/>
      <c r="C53" s="148"/>
      <c r="D53" s="163"/>
      <c r="E53" s="163"/>
      <c r="F53" s="1"/>
      <c r="G53" s="1"/>
      <c r="H53" s="1"/>
    </row>
    <row r="54" spans="1:8" ht="16.25" customHeight="1" thickBot="1" x14ac:dyDescent="0.4">
      <c r="A54" s="263" t="s">
        <v>629</v>
      </c>
      <c r="B54" s="264"/>
      <c r="C54" s="156">
        <v>5357</v>
      </c>
      <c r="D54" s="162"/>
      <c r="E54" s="162"/>
      <c r="F54" s="1"/>
      <c r="G54" s="1"/>
      <c r="H54" s="1"/>
    </row>
    <row r="55" spans="1:8" ht="20" customHeight="1" thickBot="1" x14ac:dyDescent="0.4">
      <c r="A55" s="263" t="s">
        <v>626</v>
      </c>
      <c r="B55" s="264"/>
      <c r="C55" s="162"/>
      <c r="D55" s="162"/>
      <c r="E55" s="162"/>
      <c r="F55" s="1"/>
      <c r="G55" s="1"/>
      <c r="H55" s="1"/>
    </row>
    <row r="56" spans="1:8" ht="16.25" customHeight="1" thickBot="1" x14ac:dyDescent="0.4">
      <c r="A56" s="263" t="s">
        <v>641</v>
      </c>
      <c r="B56" s="264"/>
      <c r="C56" s="162"/>
      <c r="D56" s="162"/>
      <c r="E56" s="162"/>
      <c r="F56" s="1"/>
      <c r="G56" s="1"/>
      <c r="H56" s="1"/>
    </row>
    <row r="57" spans="1:8" ht="16.25" customHeight="1" thickBot="1" x14ac:dyDescent="0.4">
      <c r="A57" s="263" t="s">
        <v>630</v>
      </c>
      <c r="B57" s="264"/>
      <c r="C57" s="162">
        <v>14230.1</v>
      </c>
      <c r="D57" s="162">
        <v>28446.9</v>
      </c>
      <c r="E57" s="162">
        <v>18989.900000000001</v>
      </c>
      <c r="F57" s="1"/>
      <c r="G57" s="1"/>
      <c r="H57" s="1"/>
    </row>
    <row r="58" spans="1:8" ht="16.25" customHeight="1" thickBot="1" x14ac:dyDescent="0.4">
      <c r="A58" s="265" t="s">
        <v>10</v>
      </c>
      <c r="B58" s="266"/>
      <c r="C58" s="162">
        <v>6000</v>
      </c>
      <c r="D58" s="162"/>
      <c r="E58" s="162"/>
      <c r="F58" s="1"/>
      <c r="G58" s="1"/>
      <c r="H58" s="1"/>
    </row>
    <row r="59" spans="1:8" ht="18" customHeight="1" thickBot="1" x14ac:dyDescent="0.4">
      <c r="A59" s="265" t="s">
        <v>607</v>
      </c>
      <c r="B59" s="266"/>
      <c r="C59" s="156"/>
      <c r="D59" s="156"/>
      <c r="E59" s="156"/>
      <c r="F59" s="1"/>
      <c r="G59" s="1"/>
      <c r="H59" s="1"/>
    </row>
    <row r="60" spans="1:8" ht="17" customHeight="1" thickBot="1" x14ac:dyDescent="0.4">
      <c r="A60" s="258" t="s">
        <v>627</v>
      </c>
      <c r="B60" s="259"/>
      <c r="C60" s="162">
        <v>11053.2</v>
      </c>
      <c r="D60" s="162">
        <v>11154.7</v>
      </c>
      <c r="E60" s="162">
        <v>4220.5</v>
      </c>
      <c r="F60" s="1"/>
      <c r="G60" s="1"/>
      <c r="H60" s="1"/>
    </row>
    <row r="61" spans="1:8" ht="30" customHeight="1" thickBot="1" x14ac:dyDescent="0.4">
      <c r="A61" s="258" t="s">
        <v>77</v>
      </c>
      <c r="B61" s="259"/>
      <c r="C61" s="156"/>
      <c r="D61" s="162"/>
      <c r="E61" s="162"/>
      <c r="F61" s="1"/>
      <c r="G61" s="1"/>
      <c r="H61" s="1"/>
    </row>
    <row r="62" spans="1:8" ht="30.65" customHeight="1" thickBot="1" x14ac:dyDescent="0.4">
      <c r="A62" s="256" t="s">
        <v>11</v>
      </c>
      <c r="B62" s="260"/>
      <c r="C62" s="72">
        <f>C63+C64</f>
        <v>280</v>
      </c>
      <c r="D62" s="72">
        <f t="shared" ref="D62:E62" si="8">D63+D64</f>
        <v>0</v>
      </c>
      <c r="E62" s="72">
        <f t="shared" si="8"/>
        <v>0</v>
      </c>
      <c r="F62" s="1"/>
      <c r="G62" s="1"/>
      <c r="H62" s="1"/>
    </row>
    <row r="63" spans="1:8" ht="16.25" customHeight="1" thickBot="1" x14ac:dyDescent="0.4">
      <c r="A63" s="261" t="s">
        <v>13</v>
      </c>
      <c r="B63" s="262"/>
      <c r="C63" s="230">
        <v>280</v>
      </c>
      <c r="D63" s="231"/>
      <c r="E63" s="231"/>
      <c r="F63" s="1"/>
      <c r="G63" s="1"/>
      <c r="H63" s="1"/>
    </row>
    <row r="64" spans="1:8" ht="23.4" customHeight="1" thickBot="1" x14ac:dyDescent="0.4">
      <c r="A64" s="254" t="s">
        <v>497</v>
      </c>
      <c r="B64" s="255"/>
      <c r="C64" s="230"/>
      <c r="D64" s="231"/>
      <c r="E64" s="231"/>
      <c r="F64" s="1"/>
      <c r="G64" s="1"/>
      <c r="H64" s="1"/>
    </row>
    <row r="65" spans="1:8" ht="23.4" customHeight="1" thickBot="1" x14ac:dyDescent="0.4">
      <c r="A65" s="256" t="s">
        <v>14</v>
      </c>
      <c r="B65" s="257"/>
      <c r="C65" s="72">
        <f>C42+C62</f>
        <v>37047.300000000003</v>
      </c>
      <c r="D65" s="72">
        <f t="shared" ref="D65:E65" si="9">D42+D62</f>
        <v>39646.600000000006</v>
      </c>
      <c r="E65" s="72">
        <f t="shared" si="9"/>
        <v>23240.400000000001</v>
      </c>
      <c r="F65" s="1"/>
      <c r="G65" s="1"/>
      <c r="H65" s="1"/>
    </row>
    <row r="66" spans="1:8" ht="21" customHeight="1" thickBot="1" x14ac:dyDescent="0.4">
      <c r="A66" s="265" t="s">
        <v>3</v>
      </c>
      <c r="B66" s="266"/>
      <c r="C66" s="24">
        <v>7558.7</v>
      </c>
      <c r="D66" s="24">
        <v>21408.2</v>
      </c>
      <c r="E66" s="24">
        <v>13844.4</v>
      </c>
      <c r="F66" s="1"/>
      <c r="G66" s="1"/>
      <c r="H66" s="1"/>
    </row>
    <row r="67" spans="1:8" ht="24.65" customHeight="1" thickBot="1" x14ac:dyDescent="0.4">
      <c r="A67" s="265" t="s">
        <v>4</v>
      </c>
      <c r="B67" s="266"/>
      <c r="C67" s="73"/>
      <c r="D67" s="7"/>
      <c r="E67" s="7"/>
      <c r="F67" s="1"/>
      <c r="G67" s="1"/>
      <c r="H67" s="1"/>
    </row>
    <row r="68" spans="1:8" ht="15.5" thickBot="1" x14ac:dyDescent="0.4">
      <c r="A68" s="212"/>
      <c r="B68" s="212"/>
      <c r="C68" s="213"/>
      <c r="D68" s="211"/>
      <c r="E68" s="211"/>
      <c r="F68" s="1"/>
      <c r="G68" s="1"/>
      <c r="H68" s="1"/>
    </row>
    <row r="69" spans="1:8" ht="35" thickBot="1" x14ac:dyDescent="0.4">
      <c r="A69" s="2" t="s">
        <v>0</v>
      </c>
      <c r="B69" s="3" t="s">
        <v>1</v>
      </c>
      <c r="C69" s="8" t="s">
        <v>16</v>
      </c>
      <c r="D69" s="8" t="s">
        <v>17</v>
      </c>
      <c r="E69" s="8" t="s">
        <v>585</v>
      </c>
      <c r="F69" s="1"/>
      <c r="G69" s="1"/>
      <c r="H69" s="1"/>
    </row>
    <row r="70" spans="1:8" ht="15.5" thickBot="1" x14ac:dyDescent="0.4">
      <c r="A70" s="4">
        <v>1</v>
      </c>
      <c r="B70" s="5">
        <v>2</v>
      </c>
      <c r="C70" s="5">
        <v>3</v>
      </c>
      <c r="D70" s="5">
        <v>4</v>
      </c>
      <c r="E70" s="5">
        <v>5</v>
      </c>
      <c r="F70" s="1"/>
      <c r="G70" s="1"/>
      <c r="H70" s="1"/>
    </row>
    <row r="71" spans="1:8" ht="16.25" customHeight="1" thickBot="1" x14ac:dyDescent="0.4">
      <c r="A71" s="6"/>
      <c r="B71" s="160" t="s">
        <v>500</v>
      </c>
      <c r="C71" s="7"/>
      <c r="D71" s="7"/>
      <c r="E71" s="7"/>
      <c r="F71" s="1"/>
      <c r="G71" s="1"/>
      <c r="H71" s="1"/>
    </row>
    <row r="72" spans="1:8" ht="16.25" customHeight="1" thickBot="1" x14ac:dyDescent="0.4">
      <c r="A72" s="256" t="s">
        <v>12</v>
      </c>
      <c r="B72" s="257"/>
      <c r="C72" s="72">
        <f>C74+C78+C86+C87+C88+C90+C91</f>
        <v>803.6</v>
      </c>
      <c r="D72" s="72">
        <f t="shared" ref="D72:E72" si="10">D74+D78+D86+D87+D88+D90+D91</f>
        <v>658.6</v>
      </c>
      <c r="E72" s="72">
        <f t="shared" si="10"/>
        <v>1011.6</v>
      </c>
      <c r="F72" s="1"/>
      <c r="G72" s="1"/>
      <c r="H72" s="1"/>
    </row>
    <row r="73" spans="1:8" ht="16.25" customHeight="1" x14ac:dyDescent="0.35">
      <c r="A73" s="271" t="s">
        <v>2</v>
      </c>
      <c r="B73" s="272"/>
      <c r="C73" s="12"/>
      <c r="D73" s="12"/>
      <c r="E73" s="12"/>
      <c r="F73" s="1"/>
      <c r="G73" s="1"/>
      <c r="H73" s="1"/>
    </row>
    <row r="74" spans="1:8" ht="16.25" customHeight="1" thickBot="1" x14ac:dyDescent="0.4">
      <c r="A74" s="273" t="s">
        <v>602</v>
      </c>
      <c r="B74" s="274"/>
      <c r="C74" s="75">
        <f>C75+C76+C77</f>
        <v>435.6</v>
      </c>
      <c r="D74" s="75">
        <f t="shared" ref="D74" si="11">D75+D76+D77</f>
        <v>658.6</v>
      </c>
      <c r="E74" s="75">
        <f>E75+E76+E77</f>
        <v>1011.6</v>
      </c>
      <c r="F74" s="1"/>
      <c r="G74" s="1"/>
      <c r="H74" s="1"/>
    </row>
    <row r="75" spans="1:8" ht="16.25" customHeight="1" thickBot="1" x14ac:dyDescent="0.4">
      <c r="A75" s="258" t="s">
        <v>76</v>
      </c>
      <c r="B75" s="259"/>
      <c r="C75" s="148">
        <v>435.6</v>
      </c>
      <c r="D75" s="74">
        <v>658.6</v>
      </c>
      <c r="E75" s="24">
        <v>1011.6</v>
      </c>
      <c r="F75" s="1"/>
      <c r="G75" s="1"/>
      <c r="H75" s="1"/>
    </row>
    <row r="76" spans="1:8" ht="22.25" customHeight="1" thickBot="1" x14ac:dyDescent="0.4">
      <c r="A76" s="258" t="s">
        <v>7</v>
      </c>
      <c r="B76" s="259"/>
      <c r="C76" s="24"/>
      <c r="D76" s="7"/>
      <c r="E76" s="7"/>
      <c r="F76" s="1"/>
      <c r="G76" s="1"/>
      <c r="H76" s="1"/>
    </row>
    <row r="77" spans="1:8" ht="29.4" customHeight="1" thickBot="1" x14ac:dyDescent="0.4">
      <c r="A77" s="258" t="s">
        <v>603</v>
      </c>
      <c r="B77" s="270"/>
      <c r="C77" s="24"/>
      <c r="D77" s="7"/>
      <c r="E77" s="7"/>
      <c r="F77" s="1"/>
      <c r="G77" s="1"/>
      <c r="H77" s="1"/>
    </row>
    <row r="78" spans="1:8" ht="24" customHeight="1" thickBot="1" x14ac:dyDescent="0.4">
      <c r="A78" s="258" t="s">
        <v>8</v>
      </c>
      <c r="B78" s="259"/>
      <c r="C78" s="73">
        <f>C79+C80+C81+C82+C83+C84</f>
        <v>0</v>
      </c>
      <c r="D78" s="73">
        <f t="shared" ref="D78" si="12">D79+D80+D81+D82+D83+D84</f>
        <v>0</v>
      </c>
      <c r="E78" s="73">
        <f t="shared" ref="E78" si="13">E79+E80+E81+E82+E83+E84</f>
        <v>0</v>
      </c>
      <c r="F78" s="1"/>
      <c r="G78" s="1"/>
      <c r="H78" s="1"/>
    </row>
    <row r="79" spans="1:8" ht="20.399999999999999" customHeight="1" thickBot="1" x14ac:dyDescent="0.4">
      <c r="A79" s="258" t="s">
        <v>604</v>
      </c>
      <c r="B79" s="259"/>
      <c r="C79" s="161"/>
      <c r="D79" s="162"/>
      <c r="E79" s="162"/>
      <c r="F79" s="1"/>
      <c r="G79" s="1"/>
      <c r="H79" s="1"/>
    </row>
    <row r="80" spans="1:8" ht="30" customHeight="1" thickBot="1" x14ac:dyDescent="0.4">
      <c r="A80" s="258" t="s">
        <v>605</v>
      </c>
      <c r="B80" s="259"/>
      <c r="C80" s="161"/>
      <c r="D80" s="156"/>
      <c r="E80" s="156"/>
      <c r="F80" s="1"/>
      <c r="G80" s="1"/>
      <c r="H80" s="1"/>
    </row>
    <row r="81" spans="1:8" ht="21" customHeight="1" thickBot="1" x14ac:dyDescent="0.4">
      <c r="A81" s="258" t="s">
        <v>606</v>
      </c>
      <c r="B81" s="259"/>
      <c r="C81" s="148"/>
      <c r="D81" s="163"/>
      <c r="E81" s="163"/>
      <c r="F81" s="1"/>
      <c r="G81" s="1"/>
      <c r="H81" s="1"/>
    </row>
    <row r="82" spans="1:8" ht="21" customHeight="1" thickBot="1" x14ac:dyDescent="0.4">
      <c r="A82" s="268" t="s">
        <v>625</v>
      </c>
      <c r="B82" s="269"/>
      <c r="C82" s="148"/>
      <c r="D82" s="163"/>
      <c r="E82" s="163"/>
      <c r="F82" s="1"/>
      <c r="G82" s="1"/>
      <c r="H82" s="1"/>
    </row>
    <row r="83" spans="1:8" ht="29" customHeight="1" thickBot="1" x14ac:dyDescent="0.4">
      <c r="A83" s="268" t="s">
        <v>628</v>
      </c>
      <c r="B83" s="269"/>
      <c r="C83" s="148"/>
      <c r="D83" s="163"/>
      <c r="E83" s="163"/>
      <c r="F83" s="1"/>
      <c r="G83" s="1"/>
      <c r="H83" s="1"/>
    </row>
    <row r="84" spans="1:8" ht="16.25" customHeight="1" thickBot="1" x14ac:dyDescent="0.4">
      <c r="A84" s="263" t="s">
        <v>629</v>
      </c>
      <c r="B84" s="264"/>
      <c r="C84" s="148"/>
      <c r="D84" s="163"/>
      <c r="E84" s="163"/>
      <c r="F84" s="1"/>
      <c r="G84" s="1"/>
      <c r="H84" s="1"/>
    </row>
    <row r="85" spans="1:8" ht="16.25" customHeight="1" thickBot="1" x14ac:dyDescent="0.4">
      <c r="A85" s="263" t="s">
        <v>626</v>
      </c>
      <c r="B85" s="264"/>
      <c r="C85" s="163"/>
      <c r="D85" s="163"/>
      <c r="E85" s="163"/>
      <c r="F85" s="1"/>
      <c r="G85" s="1"/>
      <c r="H85" s="1"/>
    </row>
    <row r="86" spans="1:8" ht="16.25" customHeight="1" thickBot="1" x14ac:dyDescent="0.4">
      <c r="A86" s="263" t="s">
        <v>641</v>
      </c>
      <c r="B86" s="264"/>
      <c r="C86" s="163"/>
      <c r="D86" s="163"/>
      <c r="E86" s="163"/>
      <c r="F86" s="1"/>
      <c r="G86" s="1"/>
      <c r="H86" s="1"/>
    </row>
    <row r="87" spans="1:8" ht="16.25" customHeight="1" thickBot="1" x14ac:dyDescent="0.4">
      <c r="A87" s="265" t="s">
        <v>9</v>
      </c>
      <c r="B87" s="266"/>
      <c r="C87" s="163"/>
      <c r="D87" s="163"/>
      <c r="E87" s="163"/>
      <c r="F87" s="1"/>
      <c r="G87" s="1"/>
      <c r="H87" s="1"/>
    </row>
    <row r="88" spans="1:8" ht="18.649999999999999" customHeight="1" thickBot="1" x14ac:dyDescent="0.4">
      <c r="A88" s="265" t="s">
        <v>10</v>
      </c>
      <c r="B88" s="266"/>
      <c r="C88" s="163"/>
      <c r="D88" s="163"/>
      <c r="E88" s="163"/>
      <c r="F88" s="1"/>
      <c r="G88" s="1"/>
      <c r="H88" s="1"/>
    </row>
    <row r="89" spans="1:8" ht="18" customHeight="1" thickBot="1" x14ac:dyDescent="0.4">
      <c r="A89" s="265" t="s">
        <v>607</v>
      </c>
      <c r="B89" s="266"/>
      <c r="C89" s="156"/>
      <c r="D89" s="156"/>
      <c r="E89" s="156"/>
      <c r="F89" s="1"/>
      <c r="G89" s="1"/>
      <c r="H89" s="1"/>
    </row>
    <row r="90" spans="1:8" ht="22.25" customHeight="1" thickBot="1" x14ac:dyDescent="0.4">
      <c r="A90" s="258" t="s">
        <v>627</v>
      </c>
      <c r="B90" s="259"/>
      <c r="C90" s="156">
        <v>368</v>
      </c>
      <c r="D90" s="163"/>
      <c r="E90" s="163"/>
      <c r="F90" s="1"/>
      <c r="G90" s="1"/>
      <c r="H90" s="1"/>
    </row>
    <row r="91" spans="1:8" ht="27" customHeight="1" thickBot="1" x14ac:dyDescent="0.4">
      <c r="A91" s="258" t="s">
        <v>77</v>
      </c>
      <c r="B91" s="259"/>
      <c r="C91" s="148"/>
      <c r="D91" s="163"/>
      <c r="E91" s="163"/>
      <c r="F91" s="1"/>
      <c r="G91" s="1"/>
      <c r="H91" s="1"/>
    </row>
    <row r="92" spans="1:8" ht="24.65" customHeight="1" thickBot="1" x14ac:dyDescent="0.4">
      <c r="A92" s="256" t="s">
        <v>11</v>
      </c>
      <c r="B92" s="260"/>
      <c r="C92" s="72">
        <f>C93+C94</f>
        <v>0</v>
      </c>
      <c r="D92" s="72">
        <f t="shared" ref="D92" si="14">D93+D94</f>
        <v>0</v>
      </c>
      <c r="E92" s="72">
        <f t="shared" ref="E92" si="15">E93+E94</f>
        <v>0</v>
      </c>
      <c r="F92" s="1"/>
      <c r="G92" s="1"/>
      <c r="H92" s="1"/>
    </row>
    <row r="93" spans="1:8" ht="20" customHeight="1" thickBot="1" x14ac:dyDescent="0.4">
      <c r="A93" s="261" t="s">
        <v>13</v>
      </c>
      <c r="B93" s="262"/>
      <c r="C93" s="25"/>
      <c r="D93" s="13"/>
      <c r="E93" s="13"/>
      <c r="F93" s="1"/>
      <c r="G93" s="1"/>
      <c r="H93" s="1"/>
    </row>
    <row r="94" spans="1:8" ht="24.65" customHeight="1" thickBot="1" x14ac:dyDescent="0.4">
      <c r="A94" s="254" t="s">
        <v>497</v>
      </c>
      <c r="B94" s="255"/>
      <c r="C94" s="25"/>
      <c r="D94" s="13"/>
      <c r="E94" s="13"/>
      <c r="F94" s="1"/>
      <c r="G94" s="1"/>
      <c r="H94" s="1"/>
    </row>
    <row r="95" spans="1:8" ht="19.25" customHeight="1" thickBot="1" x14ac:dyDescent="0.4">
      <c r="A95" s="256" t="s">
        <v>14</v>
      </c>
      <c r="B95" s="257"/>
      <c r="C95" s="72">
        <f>C72+C92</f>
        <v>803.6</v>
      </c>
      <c r="D95" s="72">
        <f t="shared" ref="D95:E95" si="16">D72+D92</f>
        <v>658.6</v>
      </c>
      <c r="E95" s="72">
        <f t="shared" si="16"/>
        <v>1011.6</v>
      </c>
      <c r="F95" s="1"/>
      <c r="G95" s="1"/>
      <c r="H95" s="1"/>
    </row>
    <row r="96" spans="1:8" ht="19.25" customHeight="1" thickBot="1" x14ac:dyDescent="0.4">
      <c r="A96" s="265" t="s">
        <v>3</v>
      </c>
      <c r="B96" s="266"/>
      <c r="C96" s="7"/>
      <c r="D96" s="7"/>
      <c r="E96" s="7"/>
      <c r="F96" s="1"/>
      <c r="G96" s="1"/>
      <c r="H96" s="1"/>
    </row>
    <row r="97" spans="1:8" ht="25.25" customHeight="1" thickBot="1" x14ac:dyDescent="0.4">
      <c r="A97" s="265" t="s">
        <v>4</v>
      </c>
      <c r="B97" s="266"/>
      <c r="C97" s="73"/>
      <c r="D97" s="7"/>
      <c r="E97" s="7"/>
      <c r="F97" s="1"/>
      <c r="G97" s="1"/>
      <c r="H97" s="1"/>
    </row>
    <row r="98" spans="1:8" ht="15.5" thickBot="1" x14ac:dyDescent="0.4">
      <c r="A98" s="1"/>
      <c r="B98" s="1"/>
      <c r="C98" s="1"/>
      <c r="D98" s="1"/>
      <c r="E98" s="1"/>
      <c r="F98" s="1"/>
      <c r="G98" s="1"/>
      <c r="H98" s="1"/>
    </row>
    <row r="99" spans="1:8" ht="35" thickBot="1" x14ac:dyDescent="0.4">
      <c r="A99" s="2" t="s">
        <v>0</v>
      </c>
      <c r="B99" s="3" t="s">
        <v>1</v>
      </c>
      <c r="C99" s="8" t="s">
        <v>16</v>
      </c>
      <c r="D99" s="8" t="s">
        <v>17</v>
      </c>
      <c r="E99" s="8" t="s">
        <v>585</v>
      </c>
      <c r="F99" s="1"/>
      <c r="G99" s="1"/>
      <c r="H99" s="1"/>
    </row>
    <row r="100" spans="1:8" ht="15.5" thickBot="1" x14ac:dyDescent="0.4">
      <c r="A100" s="4">
        <v>1</v>
      </c>
      <c r="B100" s="5">
        <v>2</v>
      </c>
      <c r="C100" s="5">
        <v>3</v>
      </c>
      <c r="D100" s="5">
        <v>4</v>
      </c>
      <c r="E100" s="5">
        <v>5</v>
      </c>
      <c r="F100" s="1"/>
      <c r="G100" s="1"/>
      <c r="H100" s="1"/>
    </row>
    <row r="101" spans="1:8" ht="16.25" customHeight="1" thickBot="1" x14ac:dyDescent="0.4">
      <c r="A101" s="6"/>
      <c r="B101" s="160" t="s">
        <v>534</v>
      </c>
      <c r="C101" s="7"/>
      <c r="D101" s="7"/>
      <c r="E101" s="7"/>
      <c r="F101" s="1"/>
      <c r="G101" s="1"/>
      <c r="H101" s="1"/>
    </row>
    <row r="102" spans="1:8" ht="16.25" customHeight="1" thickBot="1" x14ac:dyDescent="0.4">
      <c r="A102" s="256" t="s">
        <v>12</v>
      </c>
      <c r="B102" s="257"/>
      <c r="C102" s="72">
        <f>C104+C108+C116+C117+C118+C120+C121</f>
        <v>452.3</v>
      </c>
      <c r="D102" s="72">
        <f t="shared" ref="D102:E102" si="17">D104+D108+D116+D117+D118+D120+D121</f>
        <v>312</v>
      </c>
      <c r="E102" s="72">
        <f t="shared" si="17"/>
        <v>312</v>
      </c>
      <c r="F102" s="1"/>
      <c r="G102" s="1"/>
      <c r="H102" s="1"/>
    </row>
    <row r="103" spans="1:8" ht="16.25" customHeight="1" x14ac:dyDescent="0.35">
      <c r="A103" s="271" t="s">
        <v>2</v>
      </c>
      <c r="B103" s="272"/>
      <c r="C103" s="12"/>
      <c r="D103" s="12"/>
      <c r="E103" s="12"/>
      <c r="F103" s="1"/>
      <c r="G103" s="1"/>
      <c r="H103" s="1"/>
    </row>
    <row r="104" spans="1:8" ht="16.25" customHeight="1" thickBot="1" x14ac:dyDescent="0.4">
      <c r="A104" s="273" t="s">
        <v>602</v>
      </c>
      <c r="B104" s="274"/>
      <c r="C104" s="75">
        <f>C105+C106+C107</f>
        <v>312</v>
      </c>
      <c r="D104" s="75">
        <f t="shared" ref="D104" si="18">D105+D106+D107</f>
        <v>312</v>
      </c>
      <c r="E104" s="75">
        <f>E105+E106+E107</f>
        <v>312</v>
      </c>
      <c r="F104" s="1"/>
      <c r="G104" s="1"/>
      <c r="H104" s="1"/>
    </row>
    <row r="105" spans="1:8" ht="16.25" customHeight="1" thickBot="1" x14ac:dyDescent="0.4">
      <c r="A105" s="258" t="s">
        <v>76</v>
      </c>
      <c r="B105" s="259"/>
      <c r="C105" s="156">
        <v>312</v>
      </c>
      <c r="D105" s="74">
        <v>312</v>
      </c>
      <c r="E105" s="74">
        <v>312</v>
      </c>
      <c r="F105" s="1"/>
      <c r="G105" s="1"/>
      <c r="H105" s="1"/>
    </row>
    <row r="106" spans="1:8" ht="25.25" customHeight="1" thickBot="1" x14ac:dyDescent="0.4">
      <c r="A106" s="258" t="s">
        <v>7</v>
      </c>
      <c r="B106" s="259"/>
      <c r="C106" s="24"/>
      <c r="D106" s="7"/>
      <c r="E106" s="7"/>
      <c r="F106" s="1"/>
      <c r="G106" s="1"/>
      <c r="H106" s="1"/>
    </row>
    <row r="107" spans="1:8" ht="30" customHeight="1" thickBot="1" x14ac:dyDescent="0.4">
      <c r="A107" s="258" t="s">
        <v>603</v>
      </c>
      <c r="B107" s="270"/>
      <c r="C107" s="24"/>
      <c r="D107" s="7"/>
      <c r="E107" s="7"/>
      <c r="F107" s="1"/>
      <c r="G107" s="1"/>
      <c r="H107" s="1"/>
    </row>
    <row r="108" spans="1:8" ht="24.65" customHeight="1" thickBot="1" x14ac:dyDescent="0.4">
      <c r="A108" s="258" t="s">
        <v>8</v>
      </c>
      <c r="B108" s="259"/>
      <c r="C108" s="73">
        <f>C109+C110+C111+C112+C113+C114</f>
        <v>0</v>
      </c>
      <c r="D108" s="73">
        <f t="shared" ref="D108" si="19">D109+D110+D111+D112+D113+D114</f>
        <v>0</v>
      </c>
      <c r="E108" s="73">
        <f t="shared" ref="E108" si="20">E109+E110+E111+E112+E113+E114</f>
        <v>0</v>
      </c>
      <c r="F108" s="1"/>
      <c r="G108" s="1"/>
      <c r="H108" s="1"/>
    </row>
    <row r="109" spans="1:8" ht="29.4" customHeight="1" thickBot="1" x14ac:dyDescent="0.4">
      <c r="A109" s="258" t="s">
        <v>604</v>
      </c>
      <c r="B109" s="259"/>
      <c r="C109" s="161"/>
      <c r="D109" s="162"/>
      <c r="E109" s="162"/>
      <c r="F109" s="1"/>
      <c r="G109" s="1"/>
      <c r="H109" s="1"/>
    </row>
    <row r="110" spans="1:8" ht="25.25" customHeight="1" thickBot="1" x14ac:dyDescent="0.4">
      <c r="A110" s="258" t="s">
        <v>605</v>
      </c>
      <c r="B110" s="259"/>
      <c r="C110" s="161"/>
      <c r="D110" s="156"/>
      <c r="E110" s="156"/>
      <c r="F110" s="1"/>
      <c r="G110" s="1"/>
      <c r="H110" s="1"/>
    </row>
    <row r="111" spans="1:8" ht="20" customHeight="1" thickBot="1" x14ac:dyDescent="0.4">
      <c r="A111" s="258" t="s">
        <v>606</v>
      </c>
      <c r="B111" s="259"/>
      <c r="C111" s="148"/>
      <c r="D111" s="163"/>
      <c r="E111" s="163"/>
      <c r="F111" s="1"/>
      <c r="G111" s="1"/>
      <c r="H111" s="1"/>
    </row>
    <row r="112" spans="1:8" ht="19.25" customHeight="1" thickBot="1" x14ac:dyDescent="0.4">
      <c r="A112" s="268" t="s">
        <v>625</v>
      </c>
      <c r="B112" s="269"/>
      <c r="C112" s="148"/>
      <c r="D112" s="163"/>
      <c r="E112" s="163"/>
      <c r="F112" s="1"/>
      <c r="G112" s="1"/>
      <c r="H112" s="1"/>
    </row>
    <row r="113" spans="1:8" ht="33.65" customHeight="1" thickBot="1" x14ac:dyDescent="0.4">
      <c r="A113" s="268" t="s">
        <v>628</v>
      </c>
      <c r="B113" s="269"/>
      <c r="C113" s="148"/>
      <c r="D113" s="163"/>
      <c r="E113" s="163"/>
      <c r="F113" s="1"/>
      <c r="G113" s="1"/>
      <c r="H113" s="1"/>
    </row>
    <row r="114" spans="1:8" ht="16.25" customHeight="1" thickBot="1" x14ac:dyDescent="0.4">
      <c r="A114" s="263" t="s">
        <v>629</v>
      </c>
      <c r="B114" s="264"/>
      <c r="C114" s="148"/>
      <c r="D114" s="163"/>
      <c r="E114" s="163"/>
      <c r="F114" s="1"/>
      <c r="G114" s="1"/>
      <c r="H114" s="1"/>
    </row>
    <row r="115" spans="1:8" ht="16.25" customHeight="1" thickBot="1" x14ac:dyDescent="0.4">
      <c r="A115" s="263" t="s">
        <v>626</v>
      </c>
      <c r="B115" s="264"/>
      <c r="C115" s="163"/>
      <c r="D115" s="163"/>
      <c r="E115" s="163"/>
      <c r="F115" s="1"/>
      <c r="G115" s="1"/>
      <c r="H115" s="1"/>
    </row>
    <row r="116" spans="1:8" ht="16.25" customHeight="1" thickBot="1" x14ac:dyDescent="0.4">
      <c r="A116" s="263" t="s">
        <v>641</v>
      </c>
      <c r="B116" s="264"/>
      <c r="C116" s="163"/>
      <c r="D116" s="163"/>
      <c r="E116" s="163"/>
      <c r="F116" s="1"/>
      <c r="G116" s="1"/>
      <c r="H116" s="1"/>
    </row>
    <row r="117" spans="1:8" ht="16.25" customHeight="1" thickBot="1" x14ac:dyDescent="0.4">
      <c r="A117" s="263" t="s">
        <v>630</v>
      </c>
      <c r="B117" s="264"/>
      <c r="C117" s="163"/>
      <c r="D117" s="163"/>
      <c r="E117" s="163"/>
      <c r="F117" s="1"/>
      <c r="G117" s="1"/>
      <c r="H117" s="1"/>
    </row>
    <row r="118" spans="1:8" ht="16.25" customHeight="1" thickBot="1" x14ac:dyDescent="0.4">
      <c r="A118" s="265" t="s">
        <v>10</v>
      </c>
      <c r="B118" s="266"/>
      <c r="C118" s="163"/>
      <c r="D118" s="163"/>
      <c r="E118" s="163"/>
      <c r="F118" s="1"/>
      <c r="G118" s="1"/>
      <c r="H118" s="1"/>
    </row>
    <row r="119" spans="1:8" ht="20.399999999999999" customHeight="1" thickBot="1" x14ac:dyDescent="0.4">
      <c r="A119" s="265" t="s">
        <v>607</v>
      </c>
      <c r="B119" s="266"/>
      <c r="C119" s="156"/>
      <c r="D119" s="156"/>
      <c r="E119" s="156"/>
      <c r="F119" s="1"/>
      <c r="G119" s="1"/>
      <c r="H119" s="1"/>
    </row>
    <row r="120" spans="1:8" ht="24" customHeight="1" thickBot="1" x14ac:dyDescent="0.4">
      <c r="A120" s="258" t="s">
        <v>627</v>
      </c>
      <c r="B120" s="259"/>
      <c r="C120" s="148"/>
      <c r="D120" s="163"/>
      <c r="E120" s="163"/>
      <c r="F120" s="1"/>
      <c r="G120" s="1"/>
      <c r="H120" s="1"/>
    </row>
    <row r="121" spans="1:8" ht="27.75" customHeight="1" thickBot="1" x14ac:dyDescent="0.4">
      <c r="A121" s="258" t="s">
        <v>77</v>
      </c>
      <c r="B121" s="259"/>
      <c r="C121" s="148">
        <v>140.30000000000001</v>
      </c>
      <c r="D121" s="163"/>
      <c r="E121" s="163"/>
      <c r="F121" s="1"/>
      <c r="G121" s="1"/>
      <c r="H121" s="1"/>
    </row>
    <row r="122" spans="1:8" ht="23.4" customHeight="1" thickBot="1" x14ac:dyDescent="0.4">
      <c r="A122" s="256" t="s">
        <v>11</v>
      </c>
      <c r="B122" s="260"/>
      <c r="C122" s="72">
        <f>C123+C124</f>
        <v>0</v>
      </c>
      <c r="D122" s="72">
        <f t="shared" ref="D122" si="21">D123+D124</f>
        <v>0</v>
      </c>
      <c r="E122" s="72">
        <f t="shared" ref="E122" si="22">E123+E124</f>
        <v>0</v>
      </c>
      <c r="F122" s="1"/>
      <c r="G122" s="1"/>
      <c r="H122" s="1"/>
    </row>
    <row r="123" spans="1:8" ht="27" customHeight="1" thickBot="1" x14ac:dyDescent="0.4">
      <c r="A123" s="261" t="s">
        <v>13</v>
      </c>
      <c r="B123" s="262"/>
      <c r="C123" s="25"/>
      <c r="D123" s="13"/>
      <c r="E123" s="13"/>
      <c r="F123" s="1"/>
      <c r="G123" s="1"/>
      <c r="H123" s="1"/>
    </row>
    <row r="124" spans="1:8" ht="24" customHeight="1" thickBot="1" x14ac:dyDescent="0.4">
      <c r="A124" s="254" t="s">
        <v>497</v>
      </c>
      <c r="B124" s="255"/>
      <c r="C124" s="25"/>
      <c r="D124" s="13"/>
      <c r="E124" s="13"/>
      <c r="F124" s="1"/>
      <c r="G124" s="1"/>
      <c r="H124" s="1"/>
    </row>
    <row r="125" spans="1:8" ht="16.25" customHeight="1" thickBot="1" x14ac:dyDescent="0.4">
      <c r="A125" s="256" t="s">
        <v>14</v>
      </c>
      <c r="B125" s="257"/>
      <c r="C125" s="72">
        <f>C102+C122</f>
        <v>452.3</v>
      </c>
      <c r="D125" s="72">
        <f t="shared" ref="D125:E125" si="23">D102+D122</f>
        <v>312</v>
      </c>
      <c r="E125" s="72">
        <f t="shared" si="23"/>
        <v>312</v>
      </c>
      <c r="F125" s="1"/>
      <c r="G125" s="1"/>
      <c r="H125" s="1"/>
    </row>
    <row r="126" spans="1:8" ht="20.399999999999999" customHeight="1" thickBot="1" x14ac:dyDescent="0.4">
      <c r="A126" s="265" t="s">
        <v>3</v>
      </c>
      <c r="B126" s="266"/>
      <c r="C126" s="7"/>
      <c r="D126" s="7"/>
      <c r="E126" s="7"/>
      <c r="F126" s="1"/>
      <c r="G126" s="1"/>
      <c r="H126" s="1"/>
    </row>
    <row r="127" spans="1:8" ht="29.4" customHeight="1" thickBot="1" x14ac:dyDescent="0.4">
      <c r="A127" s="265" t="s">
        <v>4</v>
      </c>
      <c r="B127" s="266"/>
      <c r="C127" s="73"/>
      <c r="D127" s="7"/>
      <c r="E127" s="7"/>
      <c r="F127" s="1"/>
      <c r="G127" s="1"/>
      <c r="H127" s="1"/>
    </row>
    <row r="128" spans="1:8" ht="15.5" thickBot="1" x14ac:dyDescent="0.4">
      <c r="A128" s="1"/>
      <c r="B128" s="1"/>
      <c r="C128" s="1"/>
      <c r="D128" s="1"/>
      <c r="E128" s="1"/>
      <c r="F128" s="1"/>
      <c r="G128" s="1"/>
      <c r="H128" s="1"/>
    </row>
    <row r="129" spans="1:8" ht="35" thickBot="1" x14ac:dyDescent="0.4">
      <c r="A129" s="2" t="s">
        <v>0</v>
      </c>
      <c r="B129" s="3" t="s">
        <v>1</v>
      </c>
      <c r="C129" s="8" t="s">
        <v>16</v>
      </c>
      <c r="D129" s="8" t="s">
        <v>17</v>
      </c>
      <c r="E129" s="8" t="s">
        <v>585</v>
      </c>
      <c r="F129" s="1"/>
      <c r="G129" s="1"/>
      <c r="H129" s="1"/>
    </row>
    <row r="130" spans="1:8" ht="15.5" thickBot="1" x14ac:dyDescent="0.4">
      <c r="A130" s="4">
        <v>1</v>
      </c>
      <c r="B130" s="5">
        <v>2</v>
      </c>
      <c r="C130" s="5">
        <v>3</v>
      </c>
      <c r="D130" s="5">
        <v>4</v>
      </c>
      <c r="E130" s="5">
        <v>5</v>
      </c>
      <c r="F130" s="1"/>
      <c r="G130" s="1"/>
      <c r="H130" s="1"/>
    </row>
    <row r="131" spans="1:8" ht="16.25" customHeight="1" thickBot="1" x14ac:dyDescent="0.4">
      <c r="A131" s="6"/>
      <c r="B131" s="160" t="s">
        <v>535</v>
      </c>
      <c r="C131" s="7"/>
      <c r="D131" s="7"/>
      <c r="E131" s="7"/>
      <c r="F131" s="1"/>
      <c r="G131" s="1"/>
      <c r="H131" s="1"/>
    </row>
    <row r="132" spans="1:8" ht="16.25" customHeight="1" thickBot="1" x14ac:dyDescent="0.4">
      <c r="A132" s="256" t="s">
        <v>12</v>
      </c>
      <c r="B132" s="257"/>
      <c r="C132" s="72">
        <f>C134+C138+C146+C147+C148+C150+C151</f>
        <v>3577</v>
      </c>
      <c r="D132" s="72">
        <f t="shared" ref="D132:E132" si="24">D134+D138+D146+D147+D148+D150+D151</f>
        <v>3718.5</v>
      </c>
      <c r="E132" s="72">
        <f t="shared" si="24"/>
        <v>3976</v>
      </c>
      <c r="F132" s="1"/>
      <c r="G132" s="1"/>
      <c r="H132" s="1"/>
    </row>
    <row r="133" spans="1:8" ht="16.25" customHeight="1" x14ac:dyDescent="0.35">
      <c r="A133" s="271" t="s">
        <v>2</v>
      </c>
      <c r="B133" s="272"/>
      <c r="C133" s="12"/>
      <c r="D133" s="12"/>
      <c r="E133" s="12"/>
      <c r="F133" s="1"/>
      <c r="G133" s="1"/>
      <c r="H133" s="1"/>
    </row>
    <row r="134" spans="1:8" ht="16.25" customHeight="1" thickBot="1" x14ac:dyDescent="0.4">
      <c r="A134" s="273" t="s">
        <v>602</v>
      </c>
      <c r="B134" s="274"/>
      <c r="C134" s="75">
        <f>C135+C136+C137</f>
        <v>1277</v>
      </c>
      <c r="D134" s="75">
        <f t="shared" ref="D134" si="25">D135+D136+D137</f>
        <v>3718.5</v>
      </c>
      <c r="E134" s="75">
        <f>E135+E136+E137</f>
        <v>3976</v>
      </c>
      <c r="F134" s="1"/>
      <c r="G134" s="1"/>
      <c r="H134" s="1"/>
    </row>
    <row r="135" spans="1:8" ht="16.25" customHeight="1" thickBot="1" x14ac:dyDescent="0.4">
      <c r="A135" s="258" t="s">
        <v>76</v>
      </c>
      <c r="B135" s="259"/>
      <c r="C135" s="156">
        <v>1277</v>
      </c>
      <c r="D135" s="74">
        <v>3718.5</v>
      </c>
      <c r="E135" s="74">
        <v>3976</v>
      </c>
      <c r="F135" s="1"/>
      <c r="G135" s="1"/>
      <c r="H135" s="1"/>
    </row>
    <row r="136" spans="1:8" ht="18.649999999999999" customHeight="1" thickBot="1" x14ac:dyDescent="0.4">
      <c r="A136" s="258" t="s">
        <v>7</v>
      </c>
      <c r="B136" s="259"/>
      <c r="C136" s="74"/>
      <c r="D136" s="73"/>
      <c r="E136" s="73"/>
      <c r="F136" s="1"/>
      <c r="G136" s="1"/>
      <c r="H136" s="1"/>
    </row>
    <row r="137" spans="1:8" ht="25.25" customHeight="1" thickBot="1" x14ac:dyDescent="0.4">
      <c r="A137" s="258" t="s">
        <v>603</v>
      </c>
      <c r="B137" s="270"/>
      <c r="C137" s="24"/>
      <c r="D137" s="7"/>
      <c r="E137" s="7"/>
      <c r="F137" s="1"/>
      <c r="G137" s="1"/>
      <c r="H137" s="1"/>
    </row>
    <row r="138" spans="1:8" ht="24" customHeight="1" thickBot="1" x14ac:dyDescent="0.4">
      <c r="A138" s="258" t="s">
        <v>8</v>
      </c>
      <c r="B138" s="259"/>
      <c r="C138" s="73">
        <f>C139+C140+C141+C142+C143+C144</f>
        <v>0</v>
      </c>
      <c r="D138" s="73">
        <f t="shared" ref="D138" si="26">D139+D140+D141+D142+D143+D144</f>
        <v>0</v>
      </c>
      <c r="E138" s="73">
        <f t="shared" ref="E138" si="27">E139+E140+E141+E142+E143+E144</f>
        <v>0</v>
      </c>
      <c r="F138" s="1"/>
      <c r="G138" s="1"/>
      <c r="H138" s="1"/>
    </row>
    <row r="139" spans="1:8" ht="26.4" customHeight="1" thickBot="1" x14ac:dyDescent="0.4">
      <c r="A139" s="258" t="s">
        <v>604</v>
      </c>
      <c r="B139" s="259"/>
      <c r="C139" s="161"/>
      <c r="D139" s="162"/>
      <c r="E139" s="162"/>
      <c r="F139" s="1"/>
      <c r="G139" s="1"/>
      <c r="H139" s="1"/>
    </row>
    <row r="140" spans="1:8" ht="24.65" customHeight="1" thickBot="1" x14ac:dyDescent="0.4">
      <c r="A140" s="258" t="s">
        <v>605</v>
      </c>
      <c r="B140" s="259"/>
      <c r="C140" s="161"/>
      <c r="D140" s="156"/>
      <c r="E140" s="156"/>
      <c r="F140" s="1"/>
      <c r="G140" s="1"/>
      <c r="H140" s="1"/>
    </row>
    <row r="141" spans="1:8" ht="26" customHeight="1" thickBot="1" x14ac:dyDescent="0.4">
      <c r="A141" s="258" t="s">
        <v>606</v>
      </c>
      <c r="B141" s="259"/>
      <c r="C141" s="148"/>
      <c r="D141" s="163"/>
      <c r="E141" s="163"/>
      <c r="F141" s="1"/>
      <c r="G141" s="1"/>
      <c r="H141" s="1"/>
    </row>
    <row r="142" spans="1:8" ht="25.25" customHeight="1" thickBot="1" x14ac:dyDescent="0.4">
      <c r="A142" s="268" t="s">
        <v>625</v>
      </c>
      <c r="B142" s="269"/>
      <c r="C142" s="148"/>
      <c r="D142" s="163"/>
      <c r="E142" s="163"/>
      <c r="F142" s="1"/>
      <c r="G142" s="1"/>
      <c r="H142" s="1"/>
    </row>
    <row r="143" spans="1:8" ht="26" customHeight="1" thickBot="1" x14ac:dyDescent="0.4">
      <c r="A143" s="268" t="s">
        <v>628</v>
      </c>
      <c r="B143" s="269"/>
      <c r="C143" s="148"/>
      <c r="D143" s="163"/>
      <c r="E143" s="163"/>
      <c r="F143" s="1"/>
      <c r="G143" s="1"/>
      <c r="H143" s="1"/>
    </row>
    <row r="144" spans="1:8" ht="16.25" customHeight="1" thickBot="1" x14ac:dyDescent="0.4">
      <c r="A144" s="263" t="s">
        <v>629</v>
      </c>
      <c r="B144" s="264"/>
      <c r="C144" s="148"/>
      <c r="D144" s="163"/>
      <c r="E144" s="163"/>
      <c r="F144" s="1"/>
      <c r="G144" s="1"/>
      <c r="H144" s="1"/>
    </row>
    <row r="145" spans="1:8" ht="16.25" customHeight="1" thickBot="1" x14ac:dyDescent="0.4">
      <c r="A145" s="263" t="s">
        <v>626</v>
      </c>
      <c r="B145" s="264"/>
      <c r="C145" s="163"/>
      <c r="D145" s="163"/>
      <c r="E145" s="163"/>
      <c r="F145" s="1"/>
      <c r="G145" s="1"/>
      <c r="H145" s="1"/>
    </row>
    <row r="146" spans="1:8" ht="16.25" customHeight="1" thickBot="1" x14ac:dyDescent="0.4">
      <c r="A146" s="263" t="s">
        <v>642</v>
      </c>
      <c r="B146" s="264"/>
      <c r="C146" s="163"/>
      <c r="D146" s="163"/>
      <c r="E146" s="163"/>
      <c r="F146" s="1"/>
      <c r="G146" s="1"/>
      <c r="H146" s="1"/>
    </row>
    <row r="147" spans="1:8" ht="16.25" customHeight="1" thickBot="1" x14ac:dyDescent="0.4">
      <c r="A147" s="263" t="s">
        <v>630</v>
      </c>
      <c r="B147" s="264"/>
      <c r="C147" s="163"/>
      <c r="D147" s="163"/>
      <c r="E147" s="163"/>
      <c r="F147" s="1"/>
      <c r="G147" s="1"/>
      <c r="H147" s="1"/>
    </row>
    <row r="148" spans="1:8" ht="16.25" customHeight="1" thickBot="1" x14ac:dyDescent="0.4">
      <c r="A148" s="265" t="s">
        <v>10</v>
      </c>
      <c r="B148" s="266"/>
      <c r="C148" s="163"/>
      <c r="D148" s="163"/>
      <c r="E148" s="163"/>
      <c r="F148" s="1"/>
      <c r="G148" s="1"/>
      <c r="H148" s="1"/>
    </row>
    <row r="149" spans="1:8" ht="15" customHeight="1" thickBot="1" x14ac:dyDescent="0.4">
      <c r="A149" s="265" t="s">
        <v>607</v>
      </c>
      <c r="B149" s="266"/>
      <c r="C149" s="156"/>
      <c r="D149" s="156"/>
      <c r="E149" s="156"/>
      <c r="F149" s="1"/>
      <c r="G149" s="1"/>
      <c r="H149" s="1"/>
    </row>
    <row r="150" spans="1:8" ht="23" customHeight="1" thickBot="1" x14ac:dyDescent="0.4">
      <c r="A150" s="258" t="s">
        <v>627</v>
      </c>
      <c r="B150" s="259"/>
      <c r="C150" s="156">
        <v>2300</v>
      </c>
      <c r="D150" s="163"/>
      <c r="E150" s="163"/>
      <c r="F150" s="1"/>
      <c r="G150" s="1"/>
      <c r="H150" s="1"/>
    </row>
    <row r="151" spans="1:8" ht="25.5" customHeight="1" thickBot="1" x14ac:dyDescent="0.4">
      <c r="A151" s="258" t="s">
        <v>77</v>
      </c>
      <c r="B151" s="259"/>
      <c r="C151" s="148"/>
      <c r="D151" s="163"/>
      <c r="E151" s="163"/>
      <c r="F151" s="1"/>
      <c r="G151" s="1"/>
      <c r="H151" s="1"/>
    </row>
    <row r="152" spans="1:8" ht="25.25" customHeight="1" thickBot="1" x14ac:dyDescent="0.4">
      <c r="A152" s="256" t="s">
        <v>11</v>
      </c>
      <c r="B152" s="260"/>
      <c r="C152" s="72">
        <f>C153+C154</f>
        <v>0</v>
      </c>
      <c r="D152" s="72">
        <f t="shared" ref="D152" si="28">D153+D154</f>
        <v>0</v>
      </c>
      <c r="E152" s="72">
        <f t="shared" ref="E152" si="29">E153+E154</f>
        <v>0</v>
      </c>
      <c r="F152" s="1"/>
      <c r="G152" s="1"/>
      <c r="H152" s="1"/>
    </row>
    <row r="153" spans="1:8" ht="20" customHeight="1" thickBot="1" x14ac:dyDescent="0.4">
      <c r="A153" s="261" t="s">
        <v>13</v>
      </c>
      <c r="B153" s="262"/>
      <c r="C153" s="25"/>
      <c r="D153" s="13"/>
      <c r="E153" s="13"/>
      <c r="F153" s="1"/>
      <c r="G153" s="1"/>
      <c r="H153" s="1"/>
    </row>
    <row r="154" spans="1:8" ht="24" customHeight="1" thickBot="1" x14ac:dyDescent="0.4">
      <c r="A154" s="254" t="s">
        <v>497</v>
      </c>
      <c r="B154" s="255"/>
      <c r="C154" s="25"/>
      <c r="D154" s="13"/>
      <c r="E154" s="13"/>
      <c r="F154" s="1"/>
      <c r="G154" s="1"/>
      <c r="H154" s="1"/>
    </row>
    <row r="155" spans="1:8" ht="25.25" customHeight="1" thickBot="1" x14ac:dyDescent="0.4">
      <c r="A155" s="256" t="s">
        <v>14</v>
      </c>
      <c r="B155" s="257"/>
      <c r="C155" s="72">
        <f>C132+C152</f>
        <v>3577</v>
      </c>
      <c r="D155" s="72">
        <f t="shared" ref="D155:E155" si="30">D132+D152</f>
        <v>3718.5</v>
      </c>
      <c r="E155" s="72">
        <f t="shared" si="30"/>
        <v>3976</v>
      </c>
      <c r="F155" s="1"/>
      <c r="G155" s="1"/>
      <c r="H155" s="1"/>
    </row>
    <row r="156" spans="1:8" ht="27" customHeight="1" thickBot="1" x14ac:dyDescent="0.4">
      <c r="A156" s="265" t="s">
        <v>3</v>
      </c>
      <c r="B156" s="266"/>
      <c r="C156" s="7"/>
      <c r="D156" s="7"/>
      <c r="E156" s="7"/>
      <c r="F156" s="1"/>
      <c r="G156" s="1"/>
      <c r="H156" s="1"/>
    </row>
    <row r="157" spans="1:8" ht="26.4" customHeight="1" thickBot="1" x14ac:dyDescent="0.4">
      <c r="A157" s="265" t="s">
        <v>4</v>
      </c>
      <c r="B157" s="266"/>
      <c r="C157" s="73"/>
      <c r="D157" s="7"/>
      <c r="E157" s="7"/>
      <c r="F157" s="1"/>
      <c r="G157" s="1"/>
      <c r="H157" s="1"/>
    </row>
    <row r="158" spans="1:8" ht="15.5" thickBot="1" x14ac:dyDescent="0.4">
      <c r="A158" s="1"/>
      <c r="B158" s="1"/>
      <c r="C158" s="1"/>
      <c r="D158" s="1"/>
      <c r="E158" s="1"/>
      <c r="F158" s="1"/>
      <c r="G158" s="1"/>
      <c r="H158" s="1"/>
    </row>
    <row r="159" spans="1:8" ht="35" thickBot="1" x14ac:dyDescent="0.4">
      <c r="A159" s="2" t="s">
        <v>0</v>
      </c>
      <c r="B159" s="3" t="s">
        <v>1</v>
      </c>
      <c r="C159" s="8" t="s">
        <v>16</v>
      </c>
      <c r="D159" s="8" t="s">
        <v>17</v>
      </c>
      <c r="E159" s="8" t="s">
        <v>585</v>
      </c>
      <c r="F159" s="1"/>
      <c r="G159" s="1"/>
      <c r="H159" s="1"/>
    </row>
    <row r="160" spans="1:8" ht="15.5" thickBot="1" x14ac:dyDescent="0.4">
      <c r="A160" s="4">
        <v>1</v>
      </c>
      <c r="B160" s="5">
        <v>2</v>
      </c>
      <c r="C160" s="5">
        <v>3</v>
      </c>
      <c r="D160" s="5">
        <v>4</v>
      </c>
      <c r="E160" s="5">
        <v>5</v>
      </c>
      <c r="F160" s="1"/>
      <c r="G160" s="1"/>
      <c r="H160" s="1"/>
    </row>
    <row r="161" spans="1:8" ht="16.25" customHeight="1" thickBot="1" x14ac:dyDescent="0.4">
      <c r="A161" s="6"/>
      <c r="B161" s="160" t="s">
        <v>536</v>
      </c>
      <c r="C161" s="7"/>
      <c r="D161" s="7"/>
      <c r="E161" s="7"/>
      <c r="F161" s="1"/>
      <c r="G161" s="1"/>
      <c r="H161" s="1"/>
    </row>
    <row r="162" spans="1:8" ht="16.25" customHeight="1" thickBot="1" x14ac:dyDescent="0.4">
      <c r="A162" s="256" t="s">
        <v>12</v>
      </c>
      <c r="B162" s="257"/>
      <c r="C162" s="72">
        <f>C164+C168+C176+C177+C178+C180+C181</f>
        <v>4340</v>
      </c>
      <c r="D162" s="72">
        <f t="shared" ref="D162:E162" si="31">D164+D168+D176+D177+D178+D180+D181</f>
        <v>4152.3999999999996</v>
      </c>
      <c r="E162" s="72">
        <f t="shared" si="31"/>
        <v>4380.8999999999996</v>
      </c>
      <c r="F162" s="1"/>
      <c r="G162" s="1"/>
      <c r="H162" s="1"/>
    </row>
    <row r="163" spans="1:8" ht="16.25" customHeight="1" x14ac:dyDescent="0.35">
      <c r="A163" s="271" t="s">
        <v>2</v>
      </c>
      <c r="B163" s="272"/>
      <c r="C163" s="12"/>
      <c r="D163" s="12"/>
      <c r="E163" s="12"/>
      <c r="F163" s="1"/>
      <c r="G163" s="1"/>
      <c r="H163" s="1"/>
    </row>
    <row r="164" spans="1:8" ht="16.25" customHeight="1" thickBot="1" x14ac:dyDescent="0.4">
      <c r="A164" s="273" t="s">
        <v>602</v>
      </c>
      <c r="B164" s="274"/>
      <c r="C164" s="75">
        <f>C165+C166+C167</f>
        <v>2820.1</v>
      </c>
      <c r="D164" s="75">
        <f t="shared" ref="D164" si="32">D165+D166+D167</f>
        <v>3444.4</v>
      </c>
      <c r="E164" s="75">
        <f>E165+E166+E167</f>
        <v>3644.9</v>
      </c>
      <c r="F164" s="1"/>
      <c r="G164" s="1"/>
      <c r="H164" s="1"/>
    </row>
    <row r="165" spans="1:8" ht="16.25" customHeight="1" thickBot="1" x14ac:dyDescent="0.4">
      <c r="A165" s="258" t="s">
        <v>76</v>
      </c>
      <c r="B165" s="259"/>
      <c r="C165" s="148">
        <v>2820.1</v>
      </c>
      <c r="D165" s="74">
        <v>3444.4</v>
      </c>
      <c r="E165" s="24">
        <v>3644.9</v>
      </c>
      <c r="F165" s="1"/>
      <c r="G165" s="1"/>
      <c r="H165" s="1"/>
    </row>
    <row r="166" spans="1:8" ht="16.25" customHeight="1" thickBot="1" x14ac:dyDescent="0.4">
      <c r="A166" s="258" t="s">
        <v>7</v>
      </c>
      <c r="B166" s="259"/>
      <c r="C166" s="24"/>
      <c r="D166" s="7"/>
      <c r="E166" s="7"/>
      <c r="F166" s="1"/>
      <c r="G166" s="1"/>
      <c r="H166" s="1"/>
    </row>
    <row r="167" spans="1:8" ht="27" customHeight="1" thickBot="1" x14ac:dyDescent="0.4">
      <c r="A167" s="258" t="s">
        <v>603</v>
      </c>
      <c r="B167" s="270"/>
      <c r="C167" s="24"/>
      <c r="D167" s="7"/>
      <c r="E167" s="7"/>
      <c r="F167" s="1"/>
      <c r="G167" s="1"/>
      <c r="H167" s="1"/>
    </row>
    <row r="168" spans="1:8" ht="23" customHeight="1" thickBot="1" x14ac:dyDescent="0.4">
      <c r="A168" s="258" t="s">
        <v>8</v>
      </c>
      <c r="B168" s="259"/>
      <c r="C168" s="73">
        <f>C169+C170+C171+C172+C173+C174</f>
        <v>0</v>
      </c>
      <c r="D168" s="73">
        <f t="shared" ref="D168" si="33">D169+D170+D171+D172+D173+D174</f>
        <v>0</v>
      </c>
      <c r="E168" s="73">
        <f t="shared" ref="E168" si="34">E169+E170+E171+E172+E173+E174</f>
        <v>0</v>
      </c>
      <c r="F168" s="1"/>
      <c r="G168" s="1"/>
      <c r="H168" s="1"/>
    </row>
    <row r="169" spans="1:8" ht="31.25" customHeight="1" thickBot="1" x14ac:dyDescent="0.4">
      <c r="A169" s="258" t="s">
        <v>604</v>
      </c>
      <c r="B169" s="259"/>
      <c r="C169" s="161"/>
      <c r="D169" s="162"/>
      <c r="E169" s="162"/>
      <c r="F169" s="1"/>
      <c r="G169" s="1"/>
      <c r="H169" s="1"/>
    </row>
    <row r="170" spans="1:8" ht="30" customHeight="1" thickBot="1" x14ac:dyDescent="0.4">
      <c r="A170" s="258" t="s">
        <v>605</v>
      </c>
      <c r="B170" s="259"/>
      <c r="C170" s="161"/>
      <c r="D170" s="156"/>
      <c r="E170" s="156"/>
      <c r="F170" s="1"/>
      <c r="G170" s="1"/>
      <c r="H170" s="1"/>
    </row>
    <row r="171" spans="1:8" ht="27" customHeight="1" thickBot="1" x14ac:dyDescent="0.4">
      <c r="A171" s="258" t="s">
        <v>606</v>
      </c>
      <c r="B171" s="259"/>
      <c r="C171" s="148"/>
      <c r="D171" s="163"/>
      <c r="E171" s="163"/>
      <c r="F171" s="1"/>
      <c r="G171" s="1"/>
      <c r="H171" s="1"/>
    </row>
    <row r="172" spans="1:8" ht="23" customHeight="1" thickBot="1" x14ac:dyDescent="0.4">
      <c r="A172" s="268" t="s">
        <v>625</v>
      </c>
      <c r="B172" s="269"/>
      <c r="C172" s="148"/>
      <c r="D172" s="163"/>
      <c r="E172" s="163"/>
      <c r="F172" s="1"/>
      <c r="G172" s="1"/>
      <c r="H172" s="1"/>
    </row>
    <row r="173" spans="1:8" ht="32.4" customHeight="1" thickBot="1" x14ac:dyDescent="0.4">
      <c r="A173" s="268" t="s">
        <v>628</v>
      </c>
      <c r="B173" s="269"/>
      <c r="C173" s="148"/>
      <c r="D173" s="163"/>
      <c r="E173" s="163"/>
      <c r="F173" s="1"/>
      <c r="G173" s="1"/>
      <c r="H173" s="1"/>
    </row>
    <row r="174" spans="1:8" ht="16.25" customHeight="1" thickBot="1" x14ac:dyDescent="0.4">
      <c r="A174" s="263" t="s">
        <v>629</v>
      </c>
      <c r="B174" s="264"/>
      <c r="C174" s="148"/>
      <c r="D174" s="163"/>
      <c r="E174" s="163"/>
      <c r="F174" s="1"/>
      <c r="G174" s="1"/>
      <c r="H174" s="1"/>
    </row>
    <row r="175" spans="1:8" ht="16.25" customHeight="1" thickBot="1" x14ac:dyDescent="0.4">
      <c r="A175" s="263" t="s">
        <v>626</v>
      </c>
      <c r="B175" s="264"/>
      <c r="C175" s="163"/>
      <c r="D175" s="163"/>
      <c r="E175" s="163"/>
      <c r="F175" s="1"/>
      <c r="G175" s="1"/>
      <c r="H175" s="1"/>
    </row>
    <row r="176" spans="1:8" ht="16.25" customHeight="1" thickBot="1" x14ac:dyDescent="0.4">
      <c r="A176" s="263" t="s">
        <v>642</v>
      </c>
      <c r="B176" s="264"/>
      <c r="C176" s="162">
        <v>678</v>
      </c>
      <c r="D176" s="162">
        <v>708</v>
      </c>
      <c r="E176" s="162">
        <v>736</v>
      </c>
      <c r="F176" s="1"/>
      <c r="G176" s="1"/>
      <c r="H176" s="1"/>
    </row>
    <row r="177" spans="1:8" ht="16.25" customHeight="1" thickBot="1" x14ac:dyDescent="0.4">
      <c r="A177" s="265" t="s">
        <v>9</v>
      </c>
      <c r="B177" s="266"/>
      <c r="C177" s="163"/>
      <c r="D177" s="163"/>
      <c r="E177" s="163"/>
      <c r="F177" s="1"/>
      <c r="G177" s="1"/>
      <c r="H177" s="1"/>
    </row>
    <row r="178" spans="1:8" ht="19.25" customHeight="1" thickBot="1" x14ac:dyDescent="0.4">
      <c r="A178" s="265" t="s">
        <v>10</v>
      </c>
      <c r="B178" s="266"/>
      <c r="C178" s="163"/>
      <c r="D178" s="163"/>
      <c r="E178" s="163"/>
      <c r="F178" s="1"/>
      <c r="G178" s="1"/>
      <c r="H178" s="1"/>
    </row>
    <row r="179" spans="1:8" ht="24.65" customHeight="1" thickBot="1" x14ac:dyDescent="0.4">
      <c r="A179" s="265" t="s">
        <v>607</v>
      </c>
      <c r="B179" s="266"/>
      <c r="C179" s="156"/>
      <c r="D179" s="156"/>
      <c r="E179" s="156"/>
      <c r="F179" s="1"/>
      <c r="G179" s="1"/>
      <c r="H179" s="1"/>
    </row>
    <row r="180" spans="1:8" ht="23" customHeight="1" thickBot="1" x14ac:dyDescent="0.4">
      <c r="A180" s="258" t="s">
        <v>627</v>
      </c>
      <c r="B180" s="259"/>
      <c r="C180" s="148">
        <v>841.9</v>
      </c>
      <c r="D180" s="163"/>
      <c r="E180" s="163"/>
      <c r="F180" s="1"/>
      <c r="G180" s="1"/>
      <c r="H180" s="1"/>
    </row>
    <row r="181" spans="1:8" ht="27" customHeight="1" thickBot="1" x14ac:dyDescent="0.4">
      <c r="A181" s="258" t="s">
        <v>77</v>
      </c>
      <c r="B181" s="259"/>
      <c r="C181" s="148"/>
      <c r="D181" s="163"/>
      <c r="E181" s="163"/>
      <c r="F181" s="1"/>
      <c r="G181" s="1"/>
      <c r="H181" s="1"/>
    </row>
    <row r="182" spans="1:8" ht="23.4" customHeight="1" thickBot="1" x14ac:dyDescent="0.4">
      <c r="A182" s="256" t="s">
        <v>11</v>
      </c>
      <c r="B182" s="260"/>
      <c r="C182" s="72">
        <f>C183+C184</f>
        <v>0</v>
      </c>
      <c r="D182" s="72">
        <f t="shared" ref="D182" si="35">D183+D184</f>
        <v>0</v>
      </c>
      <c r="E182" s="72">
        <f t="shared" ref="E182" si="36">E183+E184</f>
        <v>0</v>
      </c>
      <c r="F182" s="1"/>
      <c r="G182" s="1"/>
      <c r="H182" s="1"/>
    </row>
    <row r="183" spans="1:8" ht="24.65" customHeight="1" thickBot="1" x14ac:dyDescent="0.4">
      <c r="A183" s="261" t="s">
        <v>13</v>
      </c>
      <c r="B183" s="262"/>
      <c r="C183" s="25"/>
      <c r="D183" s="13"/>
      <c r="E183" s="13"/>
      <c r="F183" s="1"/>
      <c r="G183" s="1"/>
      <c r="H183" s="1"/>
    </row>
    <row r="184" spans="1:8" ht="26.4" customHeight="1" thickBot="1" x14ac:dyDescent="0.4">
      <c r="A184" s="254" t="s">
        <v>497</v>
      </c>
      <c r="B184" s="255"/>
      <c r="C184" s="25"/>
      <c r="D184" s="13"/>
      <c r="E184" s="13"/>
      <c r="F184" s="1"/>
      <c r="G184" s="1"/>
      <c r="H184" s="1"/>
    </row>
    <row r="185" spans="1:8" ht="27" customHeight="1" thickBot="1" x14ac:dyDescent="0.4">
      <c r="A185" s="256" t="s">
        <v>14</v>
      </c>
      <c r="B185" s="257"/>
      <c r="C185" s="72">
        <f>C162+C182</f>
        <v>4340</v>
      </c>
      <c r="D185" s="72">
        <f t="shared" ref="D185:E185" si="37">D162+D182</f>
        <v>4152.3999999999996</v>
      </c>
      <c r="E185" s="72">
        <f t="shared" si="37"/>
        <v>4380.8999999999996</v>
      </c>
      <c r="F185" s="1"/>
      <c r="G185" s="1"/>
      <c r="H185" s="1"/>
    </row>
    <row r="186" spans="1:8" ht="27" customHeight="1" thickBot="1" x14ac:dyDescent="0.4">
      <c r="A186" s="265" t="s">
        <v>3</v>
      </c>
      <c r="B186" s="266"/>
      <c r="C186" s="7"/>
      <c r="D186" s="7"/>
      <c r="E186" s="7"/>
      <c r="F186" s="1"/>
      <c r="G186" s="1"/>
      <c r="H186" s="1"/>
    </row>
    <row r="187" spans="1:8" ht="27" customHeight="1" thickBot="1" x14ac:dyDescent="0.4">
      <c r="A187" s="265" t="s">
        <v>4</v>
      </c>
      <c r="B187" s="266"/>
      <c r="C187" s="73"/>
      <c r="D187" s="7"/>
      <c r="E187" s="7"/>
      <c r="F187" s="1"/>
      <c r="G187" s="1"/>
      <c r="H187" s="1"/>
    </row>
    <row r="188" spans="1:8" ht="15.5" thickBot="1" x14ac:dyDescent="0.4">
      <c r="A188" s="1"/>
      <c r="B188" s="1"/>
      <c r="C188" s="1"/>
      <c r="D188" s="1"/>
      <c r="E188" s="1"/>
      <c r="F188" s="1"/>
      <c r="G188" s="1"/>
      <c r="H188" s="1"/>
    </row>
    <row r="189" spans="1:8" ht="35" thickBot="1" x14ac:dyDescent="0.4">
      <c r="A189" s="2" t="s">
        <v>0</v>
      </c>
      <c r="B189" s="3" t="s">
        <v>1</v>
      </c>
      <c r="C189" s="8" t="s">
        <v>16</v>
      </c>
      <c r="D189" s="8" t="s">
        <v>17</v>
      </c>
      <c r="E189" s="8" t="s">
        <v>585</v>
      </c>
      <c r="F189" s="1"/>
      <c r="G189" s="1"/>
      <c r="H189" s="1"/>
    </row>
    <row r="190" spans="1:8" ht="15.5" thickBot="1" x14ac:dyDescent="0.4">
      <c r="A190" s="4">
        <v>1</v>
      </c>
      <c r="B190" s="5">
        <v>2</v>
      </c>
      <c r="C190" s="5">
        <v>3</v>
      </c>
      <c r="D190" s="5">
        <v>4</v>
      </c>
      <c r="E190" s="5">
        <v>5</v>
      </c>
      <c r="F190" s="1"/>
      <c r="G190" s="1"/>
      <c r="H190" s="1"/>
    </row>
    <row r="191" spans="1:8" ht="16.25" customHeight="1" thickBot="1" x14ac:dyDescent="0.4">
      <c r="A191" s="6"/>
      <c r="B191" s="160" t="s">
        <v>537</v>
      </c>
      <c r="C191" s="7"/>
      <c r="D191" s="7"/>
      <c r="E191" s="7"/>
      <c r="F191" s="1"/>
      <c r="G191" s="1"/>
      <c r="H191" s="1"/>
    </row>
    <row r="192" spans="1:8" ht="16.25" customHeight="1" thickBot="1" x14ac:dyDescent="0.4">
      <c r="A192" s="256" t="s">
        <v>12</v>
      </c>
      <c r="B192" s="257"/>
      <c r="C192" s="72">
        <f>C194+C198+C206+C207+C208+C210+C211</f>
        <v>389</v>
      </c>
      <c r="D192" s="72">
        <f t="shared" ref="D192:E192" si="38">D194+D198+D206+D207+D208+D210+D211</f>
        <v>403.7</v>
      </c>
      <c r="E192" s="72">
        <f t="shared" si="38"/>
        <v>422.7</v>
      </c>
      <c r="F192" s="1"/>
      <c r="G192" s="1"/>
      <c r="H192" s="1"/>
    </row>
    <row r="193" spans="1:8" ht="16.25" customHeight="1" x14ac:dyDescent="0.35">
      <c r="A193" s="271" t="s">
        <v>2</v>
      </c>
      <c r="B193" s="272"/>
      <c r="C193" s="12"/>
      <c r="D193" s="12"/>
      <c r="E193" s="12"/>
      <c r="F193" s="1"/>
      <c r="G193" s="1"/>
      <c r="H193" s="1"/>
    </row>
    <row r="194" spans="1:8" ht="16.25" customHeight="1" thickBot="1" x14ac:dyDescent="0.4">
      <c r="A194" s="273" t="s">
        <v>602</v>
      </c>
      <c r="B194" s="274"/>
      <c r="C194" s="75">
        <f>C195+C196+C197</f>
        <v>389</v>
      </c>
      <c r="D194" s="75">
        <f t="shared" ref="D194" si="39">D195+D196+D197</f>
        <v>403.7</v>
      </c>
      <c r="E194" s="75">
        <f>E195+E196+E197</f>
        <v>422.7</v>
      </c>
      <c r="F194" s="1"/>
      <c r="G194" s="1"/>
      <c r="H194" s="1"/>
    </row>
    <row r="195" spans="1:8" ht="16.25" customHeight="1" thickBot="1" x14ac:dyDescent="0.4">
      <c r="A195" s="258" t="s">
        <v>76</v>
      </c>
      <c r="B195" s="259"/>
      <c r="C195" s="156">
        <v>389</v>
      </c>
      <c r="D195" s="74">
        <v>403.7</v>
      </c>
      <c r="E195" s="24">
        <v>422.7</v>
      </c>
      <c r="F195" s="1"/>
      <c r="G195" s="1"/>
      <c r="H195" s="1"/>
    </row>
    <row r="196" spans="1:8" ht="20.399999999999999" customHeight="1" thickBot="1" x14ac:dyDescent="0.4">
      <c r="A196" s="258" t="s">
        <v>7</v>
      </c>
      <c r="B196" s="259"/>
      <c r="C196" s="24"/>
      <c r="D196" s="7"/>
      <c r="E196" s="7"/>
      <c r="F196" s="1"/>
      <c r="G196" s="1"/>
      <c r="H196" s="1"/>
    </row>
    <row r="197" spans="1:8" ht="28.25" customHeight="1" thickBot="1" x14ac:dyDescent="0.4">
      <c r="A197" s="258" t="s">
        <v>603</v>
      </c>
      <c r="B197" s="270"/>
      <c r="C197" s="24"/>
      <c r="D197" s="7"/>
      <c r="E197" s="7"/>
      <c r="F197" s="1"/>
      <c r="G197" s="1"/>
      <c r="H197" s="1"/>
    </row>
    <row r="198" spans="1:8" ht="24.65" customHeight="1" thickBot="1" x14ac:dyDescent="0.4">
      <c r="A198" s="258" t="s">
        <v>8</v>
      </c>
      <c r="B198" s="259"/>
      <c r="C198" s="73">
        <f>C199+C200+C201+C202+C203+C204</f>
        <v>0</v>
      </c>
      <c r="D198" s="73">
        <f t="shared" ref="D198" si="40">D199+D200+D201+D202+D203+D204</f>
        <v>0</v>
      </c>
      <c r="E198" s="73">
        <f t="shared" ref="E198" si="41">E199+E200+E201+E202+E203+E204</f>
        <v>0</v>
      </c>
      <c r="F198" s="1"/>
      <c r="G198" s="1"/>
      <c r="H198" s="1"/>
    </row>
    <row r="199" spans="1:8" ht="23.4" customHeight="1" thickBot="1" x14ac:dyDescent="0.4">
      <c r="A199" s="258" t="s">
        <v>604</v>
      </c>
      <c r="B199" s="259"/>
      <c r="C199" s="161"/>
      <c r="D199" s="162"/>
      <c r="E199" s="162"/>
      <c r="F199" s="1"/>
      <c r="G199" s="1"/>
      <c r="H199" s="1"/>
    </row>
    <row r="200" spans="1:8" ht="23.4" customHeight="1" thickBot="1" x14ac:dyDescent="0.4">
      <c r="A200" s="258" t="s">
        <v>605</v>
      </c>
      <c r="B200" s="259"/>
      <c r="C200" s="161"/>
      <c r="D200" s="156"/>
      <c r="E200" s="156"/>
      <c r="F200" s="1"/>
      <c r="G200" s="1"/>
      <c r="H200" s="1"/>
    </row>
    <row r="201" spans="1:8" ht="27" customHeight="1" thickBot="1" x14ac:dyDescent="0.4">
      <c r="A201" s="258" t="s">
        <v>606</v>
      </c>
      <c r="B201" s="259"/>
      <c r="C201" s="148"/>
      <c r="D201" s="163"/>
      <c r="E201" s="163"/>
      <c r="F201" s="1"/>
      <c r="G201" s="1"/>
      <c r="H201" s="1"/>
    </row>
    <row r="202" spans="1:8" ht="24" customHeight="1" thickBot="1" x14ac:dyDescent="0.4">
      <c r="A202" s="268" t="s">
        <v>625</v>
      </c>
      <c r="B202" s="269"/>
      <c r="C202" s="148"/>
      <c r="D202" s="163"/>
      <c r="E202" s="163"/>
      <c r="F202" s="1"/>
      <c r="G202" s="1"/>
      <c r="H202" s="1"/>
    </row>
    <row r="203" spans="1:8" ht="32" customHeight="1" thickBot="1" x14ac:dyDescent="0.4">
      <c r="A203" s="268" t="s">
        <v>628</v>
      </c>
      <c r="B203" s="269"/>
      <c r="C203" s="148"/>
      <c r="D203" s="163"/>
      <c r="E203" s="163"/>
      <c r="F203" s="1"/>
      <c r="G203" s="1"/>
      <c r="H203" s="1"/>
    </row>
    <row r="204" spans="1:8" ht="16.25" customHeight="1" thickBot="1" x14ac:dyDescent="0.4">
      <c r="A204" s="263" t="s">
        <v>629</v>
      </c>
      <c r="B204" s="264"/>
      <c r="C204" s="148"/>
      <c r="D204" s="163"/>
      <c r="E204" s="163"/>
      <c r="F204" s="1"/>
      <c r="G204" s="1"/>
      <c r="H204" s="1"/>
    </row>
    <row r="205" spans="1:8" ht="16.25" customHeight="1" thickBot="1" x14ac:dyDescent="0.4">
      <c r="A205" s="263" t="s">
        <v>626</v>
      </c>
      <c r="B205" s="264"/>
      <c r="C205" s="163"/>
      <c r="D205" s="163"/>
      <c r="E205" s="163"/>
      <c r="F205" s="1"/>
      <c r="G205" s="1"/>
      <c r="H205" s="1"/>
    </row>
    <row r="206" spans="1:8" ht="16.25" customHeight="1" thickBot="1" x14ac:dyDescent="0.4">
      <c r="A206" s="263" t="s">
        <v>642</v>
      </c>
      <c r="B206" s="264"/>
      <c r="C206" s="163"/>
      <c r="D206" s="163"/>
      <c r="E206" s="163"/>
      <c r="F206" s="1"/>
      <c r="G206" s="1"/>
      <c r="H206" s="1"/>
    </row>
    <row r="207" spans="1:8" ht="16.25" customHeight="1" thickBot="1" x14ac:dyDescent="0.4">
      <c r="A207" s="265" t="s">
        <v>9</v>
      </c>
      <c r="B207" s="266"/>
      <c r="C207" s="163"/>
      <c r="D207" s="163"/>
      <c r="E207" s="163"/>
      <c r="F207" s="1"/>
      <c r="G207" s="1"/>
      <c r="H207" s="1"/>
    </row>
    <row r="208" spans="1:8" ht="20.399999999999999" customHeight="1" thickBot="1" x14ac:dyDescent="0.4">
      <c r="A208" s="265" t="s">
        <v>10</v>
      </c>
      <c r="B208" s="266"/>
      <c r="C208" s="163"/>
      <c r="D208" s="163"/>
      <c r="E208" s="163"/>
      <c r="F208" s="1"/>
      <c r="G208" s="1"/>
      <c r="H208" s="1"/>
    </row>
    <row r="209" spans="1:8" ht="24.65" customHeight="1" thickBot="1" x14ac:dyDescent="0.4">
      <c r="A209" s="265" t="s">
        <v>607</v>
      </c>
      <c r="B209" s="266"/>
      <c r="C209" s="156"/>
      <c r="D209" s="156"/>
      <c r="E209" s="156"/>
      <c r="F209" s="1"/>
      <c r="G209" s="1"/>
      <c r="H209" s="1"/>
    </row>
    <row r="210" spans="1:8" ht="21" customHeight="1" thickBot="1" x14ac:dyDescent="0.4">
      <c r="A210" s="258" t="s">
        <v>627</v>
      </c>
      <c r="B210" s="259"/>
      <c r="C210" s="148"/>
      <c r="D210" s="163"/>
      <c r="E210" s="163"/>
      <c r="F210" s="1"/>
      <c r="G210" s="1"/>
      <c r="H210" s="1"/>
    </row>
    <row r="211" spans="1:8" ht="26.25" customHeight="1" thickBot="1" x14ac:dyDescent="0.4">
      <c r="A211" s="258" t="s">
        <v>77</v>
      </c>
      <c r="B211" s="259"/>
      <c r="C211" s="148"/>
      <c r="D211" s="163"/>
      <c r="E211" s="163"/>
      <c r="F211" s="1"/>
      <c r="G211" s="1"/>
      <c r="H211" s="1"/>
    </row>
    <row r="212" spans="1:8" ht="25.25" customHeight="1" thickBot="1" x14ac:dyDescent="0.4">
      <c r="A212" s="256" t="s">
        <v>11</v>
      </c>
      <c r="B212" s="260"/>
      <c r="C212" s="72">
        <f>C213+C214</f>
        <v>0</v>
      </c>
      <c r="D212" s="72">
        <f t="shared" ref="D212" si="42">D213+D214</f>
        <v>0</v>
      </c>
      <c r="E212" s="72">
        <f t="shared" ref="E212" si="43">E213+E214</f>
        <v>0</v>
      </c>
      <c r="F212" s="1"/>
      <c r="G212" s="1"/>
      <c r="H212" s="1"/>
    </row>
    <row r="213" spans="1:8" ht="24" customHeight="1" thickBot="1" x14ac:dyDescent="0.4">
      <c r="A213" s="261" t="s">
        <v>13</v>
      </c>
      <c r="B213" s="262"/>
      <c r="C213" s="25"/>
      <c r="D213" s="13"/>
      <c r="E213" s="13"/>
      <c r="F213" s="1"/>
      <c r="G213" s="1"/>
      <c r="H213" s="1"/>
    </row>
    <row r="214" spans="1:8" ht="24" customHeight="1" thickBot="1" x14ac:dyDescent="0.4">
      <c r="A214" s="254" t="s">
        <v>497</v>
      </c>
      <c r="B214" s="255"/>
      <c r="C214" s="25"/>
      <c r="D214" s="13"/>
      <c r="E214" s="13"/>
      <c r="F214" s="1"/>
      <c r="G214" s="1"/>
      <c r="H214" s="1"/>
    </row>
    <row r="215" spans="1:8" ht="26" customHeight="1" thickBot="1" x14ac:dyDescent="0.4">
      <c r="A215" s="256" t="s">
        <v>14</v>
      </c>
      <c r="B215" s="257"/>
      <c r="C215" s="72">
        <f>C192+C212</f>
        <v>389</v>
      </c>
      <c r="D215" s="72">
        <f t="shared" ref="D215:E215" si="44">D192+D212</f>
        <v>403.7</v>
      </c>
      <c r="E215" s="72">
        <f t="shared" si="44"/>
        <v>422.7</v>
      </c>
      <c r="F215" s="1"/>
      <c r="G215" s="1"/>
      <c r="H215" s="1"/>
    </row>
    <row r="216" spans="1:8" ht="26" customHeight="1" thickBot="1" x14ac:dyDescent="0.4">
      <c r="A216" s="265" t="s">
        <v>3</v>
      </c>
      <c r="B216" s="266"/>
      <c r="C216" s="7"/>
      <c r="D216" s="7"/>
      <c r="E216" s="7"/>
      <c r="F216" s="1"/>
      <c r="G216" s="1"/>
      <c r="H216" s="1"/>
    </row>
    <row r="217" spans="1:8" ht="26" customHeight="1" thickBot="1" x14ac:dyDescent="0.4">
      <c r="A217" s="265" t="s">
        <v>4</v>
      </c>
      <c r="B217" s="266"/>
      <c r="C217" s="73"/>
      <c r="D217" s="7"/>
      <c r="E217" s="7"/>
      <c r="F217" s="1"/>
      <c r="G217" s="1"/>
      <c r="H217" s="1"/>
    </row>
    <row r="218" spans="1:8" ht="15.5" thickBot="1" x14ac:dyDescent="0.4">
      <c r="A218" s="1"/>
      <c r="B218" s="1"/>
      <c r="C218" s="1"/>
      <c r="D218" s="1"/>
      <c r="E218" s="1"/>
      <c r="F218" s="1"/>
      <c r="G218" s="1"/>
      <c r="H218" s="1"/>
    </row>
    <row r="219" spans="1:8" ht="35" thickBot="1" x14ac:dyDescent="0.4">
      <c r="A219" s="2" t="s">
        <v>0</v>
      </c>
      <c r="B219" s="3" t="s">
        <v>1</v>
      </c>
      <c r="C219" s="8" t="s">
        <v>16</v>
      </c>
      <c r="D219" s="8" t="s">
        <v>17</v>
      </c>
      <c r="E219" s="8" t="s">
        <v>585</v>
      </c>
      <c r="F219" s="1"/>
      <c r="G219" s="1"/>
      <c r="H219" s="1"/>
    </row>
    <row r="220" spans="1:8" ht="20" customHeight="1" thickBot="1" x14ac:dyDescent="0.4">
      <c r="A220" s="4">
        <v>1</v>
      </c>
      <c r="B220" s="5">
        <v>2</v>
      </c>
      <c r="C220" s="5">
        <v>3</v>
      </c>
      <c r="D220" s="5">
        <v>4</v>
      </c>
      <c r="E220" s="5">
        <v>5</v>
      </c>
      <c r="F220" s="1"/>
      <c r="G220" s="1"/>
      <c r="H220" s="1"/>
    </row>
    <row r="221" spans="1:8" ht="16.25" customHeight="1" thickBot="1" x14ac:dyDescent="0.4">
      <c r="A221" s="6"/>
      <c r="B221" s="160" t="s">
        <v>538</v>
      </c>
      <c r="C221" s="7"/>
      <c r="D221" s="7"/>
      <c r="E221" s="7"/>
      <c r="F221" s="1"/>
      <c r="G221" s="1"/>
      <c r="H221" s="1"/>
    </row>
    <row r="222" spans="1:8" ht="16.25" customHeight="1" thickBot="1" x14ac:dyDescent="0.4">
      <c r="A222" s="256" t="s">
        <v>12</v>
      </c>
      <c r="B222" s="257"/>
      <c r="C222" s="72">
        <f>C224+C228+C236+C237+C238+C240+C241</f>
        <v>360.8</v>
      </c>
      <c r="D222" s="72">
        <f t="shared" ref="D222:E222" si="45">D224+D228+D236+D237+D238+D240+D241</f>
        <v>341.6</v>
      </c>
      <c r="E222" s="72">
        <f t="shared" si="45"/>
        <v>448</v>
      </c>
      <c r="F222" s="1"/>
      <c r="G222" s="1"/>
      <c r="H222" s="1"/>
    </row>
    <row r="223" spans="1:8" ht="16.25" customHeight="1" x14ac:dyDescent="0.35">
      <c r="A223" s="271" t="s">
        <v>2</v>
      </c>
      <c r="B223" s="272"/>
      <c r="C223" s="12"/>
      <c r="D223" s="12"/>
      <c r="E223" s="12"/>
      <c r="F223" s="1"/>
      <c r="G223" s="1"/>
      <c r="H223" s="1"/>
    </row>
    <row r="224" spans="1:8" ht="16.25" customHeight="1" thickBot="1" x14ac:dyDescent="0.4">
      <c r="A224" s="273" t="s">
        <v>602</v>
      </c>
      <c r="B224" s="274"/>
      <c r="C224" s="75">
        <f>C225+C226+C227</f>
        <v>360.8</v>
      </c>
      <c r="D224" s="75">
        <f t="shared" ref="D224" si="46">D225+D226+D227</f>
        <v>341.6</v>
      </c>
      <c r="E224" s="75">
        <f>E225+E226+E227</f>
        <v>448</v>
      </c>
      <c r="F224" s="1"/>
      <c r="G224" s="1"/>
      <c r="H224" s="1"/>
    </row>
    <row r="225" spans="1:8" ht="16.25" customHeight="1" thickBot="1" x14ac:dyDescent="0.4">
      <c r="A225" s="258" t="s">
        <v>76</v>
      </c>
      <c r="B225" s="259"/>
      <c r="C225" s="148">
        <v>360.8</v>
      </c>
      <c r="D225" s="74">
        <v>341.6</v>
      </c>
      <c r="E225" s="74">
        <v>448</v>
      </c>
      <c r="F225" s="1"/>
      <c r="G225" s="1"/>
      <c r="H225" s="1"/>
    </row>
    <row r="226" spans="1:8" ht="16.25" customHeight="1" thickBot="1" x14ac:dyDescent="0.4">
      <c r="A226" s="258" t="s">
        <v>7</v>
      </c>
      <c r="B226" s="259"/>
      <c r="C226" s="24"/>
      <c r="D226" s="7"/>
      <c r="E226" s="7"/>
      <c r="F226" s="1"/>
      <c r="G226" s="1"/>
      <c r="H226" s="1"/>
    </row>
    <row r="227" spans="1:8" ht="32.4" customHeight="1" thickBot="1" x14ac:dyDescent="0.4">
      <c r="A227" s="258" t="s">
        <v>603</v>
      </c>
      <c r="B227" s="270"/>
      <c r="C227" s="24"/>
      <c r="D227" s="7"/>
      <c r="E227" s="7"/>
      <c r="F227" s="1"/>
      <c r="G227" s="1"/>
      <c r="H227" s="1"/>
    </row>
    <row r="228" spans="1:8" ht="23" customHeight="1" thickBot="1" x14ac:dyDescent="0.4">
      <c r="A228" s="258" t="s">
        <v>8</v>
      </c>
      <c r="B228" s="259"/>
      <c r="C228" s="73">
        <f>C229+C230+C231+C232+C233+C234</f>
        <v>0</v>
      </c>
      <c r="D228" s="73">
        <f t="shared" ref="D228" si="47">D229+D230+D231+D232+D233+D234</f>
        <v>0</v>
      </c>
      <c r="E228" s="73">
        <f t="shared" ref="E228" si="48">E229+E230+E231+E232+E233+E234</f>
        <v>0</v>
      </c>
      <c r="F228" s="1"/>
      <c r="G228" s="1"/>
      <c r="H228" s="1"/>
    </row>
    <row r="229" spans="1:8" ht="27" customHeight="1" thickBot="1" x14ac:dyDescent="0.4">
      <c r="A229" s="258" t="s">
        <v>604</v>
      </c>
      <c r="B229" s="259"/>
      <c r="C229" s="161"/>
      <c r="D229" s="162"/>
      <c r="E229" s="162"/>
      <c r="F229" s="1"/>
      <c r="G229" s="1"/>
      <c r="H229" s="1"/>
    </row>
    <row r="230" spans="1:8" ht="29.4" customHeight="1" thickBot="1" x14ac:dyDescent="0.4">
      <c r="A230" s="258" t="s">
        <v>605</v>
      </c>
      <c r="B230" s="259"/>
      <c r="C230" s="161"/>
      <c r="D230" s="156"/>
      <c r="E230" s="156"/>
      <c r="F230" s="1"/>
      <c r="G230" s="1"/>
      <c r="H230" s="1"/>
    </row>
    <row r="231" spans="1:8" ht="29" customHeight="1" thickBot="1" x14ac:dyDescent="0.4">
      <c r="A231" s="258" t="s">
        <v>606</v>
      </c>
      <c r="B231" s="259"/>
      <c r="C231" s="148"/>
      <c r="D231" s="163"/>
      <c r="E231" s="163"/>
      <c r="F231" s="1"/>
      <c r="G231" s="1"/>
      <c r="H231" s="1"/>
    </row>
    <row r="232" spans="1:8" ht="23.4" customHeight="1" thickBot="1" x14ac:dyDescent="0.4">
      <c r="A232" s="268" t="s">
        <v>625</v>
      </c>
      <c r="B232" s="269"/>
      <c r="C232" s="148"/>
      <c r="D232" s="163"/>
      <c r="E232" s="163"/>
      <c r="F232" s="1"/>
      <c r="G232" s="1"/>
      <c r="H232" s="1"/>
    </row>
    <row r="233" spans="1:8" ht="34.25" customHeight="1" thickBot="1" x14ac:dyDescent="0.4">
      <c r="A233" s="268" t="s">
        <v>628</v>
      </c>
      <c r="B233" s="269"/>
      <c r="C233" s="148"/>
      <c r="D233" s="163"/>
      <c r="E233" s="163"/>
      <c r="F233" s="1"/>
      <c r="G233" s="1"/>
      <c r="H233" s="1"/>
    </row>
    <row r="234" spans="1:8" ht="16.25" customHeight="1" thickBot="1" x14ac:dyDescent="0.4">
      <c r="A234" s="263" t="s">
        <v>629</v>
      </c>
      <c r="B234" s="264"/>
      <c r="C234" s="148"/>
      <c r="D234" s="163"/>
      <c r="E234" s="163"/>
      <c r="F234" s="1"/>
      <c r="G234" s="1"/>
      <c r="H234" s="1"/>
    </row>
    <row r="235" spans="1:8" ht="16.25" customHeight="1" thickBot="1" x14ac:dyDescent="0.4">
      <c r="A235" s="263" t="s">
        <v>626</v>
      </c>
      <c r="B235" s="264"/>
      <c r="C235" s="163"/>
      <c r="D235" s="163"/>
      <c r="E235" s="163"/>
      <c r="F235" s="1"/>
      <c r="G235" s="1"/>
      <c r="H235" s="1"/>
    </row>
    <row r="236" spans="1:8" ht="16.25" customHeight="1" thickBot="1" x14ac:dyDescent="0.4">
      <c r="A236" s="263" t="s">
        <v>642</v>
      </c>
      <c r="B236" s="264"/>
      <c r="C236" s="163"/>
      <c r="D236" s="163"/>
      <c r="E236" s="163"/>
      <c r="F236" s="1"/>
      <c r="G236" s="1"/>
      <c r="H236" s="1"/>
    </row>
    <row r="237" spans="1:8" ht="16.25" customHeight="1" thickBot="1" x14ac:dyDescent="0.4">
      <c r="A237" s="265" t="s">
        <v>9</v>
      </c>
      <c r="B237" s="266"/>
      <c r="C237" s="163"/>
      <c r="D237" s="163"/>
      <c r="E237" s="163"/>
      <c r="F237" s="1"/>
      <c r="G237" s="1"/>
      <c r="H237" s="1"/>
    </row>
    <row r="238" spans="1:8" ht="16.25" customHeight="1" thickBot="1" x14ac:dyDescent="0.4">
      <c r="A238" s="265" t="s">
        <v>10</v>
      </c>
      <c r="B238" s="266"/>
      <c r="C238" s="163"/>
      <c r="D238" s="163"/>
      <c r="E238" s="163"/>
      <c r="F238" s="1"/>
      <c r="G238" s="1"/>
      <c r="H238" s="1"/>
    </row>
    <row r="239" spans="1:8" ht="21" customHeight="1" thickBot="1" x14ac:dyDescent="0.4">
      <c r="A239" s="265" t="s">
        <v>607</v>
      </c>
      <c r="B239" s="266"/>
      <c r="C239" s="156"/>
      <c r="D239" s="156"/>
      <c r="E239" s="156"/>
      <c r="F239" s="1"/>
      <c r="G239" s="1"/>
      <c r="H239" s="1"/>
    </row>
    <row r="240" spans="1:8" ht="23" customHeight="1" thickBot="1" x14ac:dyDescent="0.4">
      <c r="A240" s="258" t="s">
        <v>627</v>
      </c>
      <c r="B240" s="259"/>
      <c r="C240" s="148"/>
      <c r="D240" s="163"/>
      <c r="E240" s="163"/>
      <c r="F240" s="1"/>
      <c r="G240" s="1"/>
      <c r="H240" s="1"/>
    </row>
    <row r="241" spans="1:8" ht="25.5" customHeight="1" thickBot="1" x14ac:dyDescent="0.4">
      <c r="A241" s="258" t="s">
        <v>77</v>
      </c>
      <c r="B241" s="259"/>
      <c r="C241" s="148"/>
      <c r="D241" s="163"/>
      <c r="E241" s="163"/>
      <c r="F241" s="1"/>
      <c r="G241" s="1"/>
      <c r="H241" s="1"/>
    </row>
    <row r="242" spans="1:8" ht="27.65" customHeight="1" thickBot="1" x14ac:dyDescent="0.4">
      <c r="A242" s="256" t="s">
        <v>11</v>
      </c>
      <c r="B242" s="260"/>
      <c r="C242" s="72">
        <f>C243+C244</f>
        <v>0</v>
      </c>
      <c r="D242" s="72">
        <f t="shared" ref="D242" si="49">D243+D244</f>
        <v>0</v>
      </c>
      <c r="E242" s="72">
        <f t="shared" ref="E242" si="50">E243+E244</f>
        <v>0</v>
      </c>
      <c r="F242" s="1"/>
      <c r="G242" s="1"/>
      <c r="H242" s="1"/>
    </row>
    <row r="243" spans="1:8" ht="17" customHeight="1" thickBot="1" x14ac:dyDescent="0.4">
      <c r="A243" s="261" t="s">
        <v>13</v>
      </c>
      <c r="B243" s="262"/>
      <c r="C243" s="25"/>
      <c r="D243" s="13"/>
      <c r="E243" s="13"/>
      <c r="F243" s="1"/>
      <c r="G243" s="1"/>
      <c r="H243" s="1"/>
    </row>
    <row r="244" spans="1:8" ht="25.25" customHeight="1" thickBot="1" x14ac:dyDescent="0.4">
      <c r="A244" s="254" t="s">
        <v>497</v>
      </c>
      <c r="B244" s="255"/>
      <c r="C244" s="25"/>
      <c r="D244" s="13"/>
      <c r="E244" s="13"/>
      <c r="F244" s="1"/>
      <c r="G244" s="1"/>
      <c r="H244" s="1"/>
    </row>
    <row r="245" spans="1:8" ht="21.65" customHeight="1" thickBot="1" x14ac:dyDescent="0.4">
      <c r="A245" s="256" t="s">
        <v>14</v>
      </c>
      <c r="B245" s="257"/>
      <c r="C245" s="72">
        <f>C222+C242</f>
        <v>360.8</v>
      </c>
      <c r="D245" s="72">
        <f t="shared" ref="D245:E245" si="51">D222+D242</f>
        <v>341.6</v>
      </c>
      <c r="E245" s="72">
        <f t="shared" si="51"/>
        <v>448</v>
      </c>
      <c r="F245" s="1"/>
      <c r="G245" s="1"/>
      <c r="H245" s="1"/>
    </row>
    <row r="246" spans="1:8" ht="21.65" customHeight="1" thickBot="1" x14ac:dyDescent="0.4">
      <c r="A246" s="265" t="s">
        <v>3</v>
      </c>
      <c r="B246" s="266"/>
      <c r="C246" s="7"/>
      <c r="D246" s="7"/>
      <c r="E246" s="7"/>
      <c r="F246" s="1"/>
      <c r="G246" s="1"/>
      <c r="H246" s="1"/>
    </row>
    <row r="247" spans="1:8" ht="21.65" customHeight="1" thickBot="1" x14ac:dyDescent="0.4">
      <c r="A247" s="265" t="s">
        <v>4</v>
      </c>
      <c r="B247" s="266"/>
      <c r="C247" s="73"/>
      <c r="D247" s="7"/>
      <c r="E247" s="7"/>
      <c r="F247" s="1"/>
      <c r="G247" s="1"/>
      <c r="H247" s="1"/>
    </row>
    <row r="248" spans="1:8" ht="15.5" thickBot="1" x14ac:dyDescent="0.4">
      <c r="A248" s="1"/>
      <c r="B248" s="1"/>
      <c r="C248" s="1"/>
      <c r="D248" s="1"/>
      <c r="E248" s="1"/>
      <c r="F248" s="1"/>
      <c r="G248" s="1"/>
      <c r="H248" s="1"/>
    </row>
    <row r="249" spans="1:8" ht="35" thickBot="1" x14ac:dyDescent="0.4">
      <c r="A249" s="2" t="s">
        <v>0</v>
      </c>
      <c r="B249" s="3" t="s">
        <v>1</v>
      </c>
      <c r="C249" s="8" t="s">
        <v>16</v>
      </c>
      <c r="D249" s="8" t="s">
        <v>17</v>
      </c>
      <c r="E249" s="8" t="s">
        <v>585</v>
      </c>
      <c r="F249" s="1"/>
      <c r="G249" s="1"/>
      <c r="H249" s="1"/>
    </row>
    <row r="250" spans="1:8" ht="15.5" thickBot="1" x14ac:dyDescent="0.4">
      <c r="A250" s="4">
        <v>1</v>
      </c>
      <c r="B250" s="5">
        <v>2</v>
      </c>
      <c r="C250" s="5">
        <v>3</v>
      </c>
      <c r="D250" s="5">
        <v>4</v>
      </c>
      <c r="E250" s="5">
        <v>5</v>
      </c>
      <c r="F250" s="1"/>
      <c r="G250" s="1"/>
      <c r="H250" s="1"/>
    </row>
    <row r="251" spans="1:8" ht="27" customHeight="1" thickBot="1" x14ac:dyDescent="0.4">
      <c r="A251" s="6"/>
      <c r="B251" s="160" t="s">
        <v>539</v>
      </c>
      <c r="C251" s="7"/>
      <c r="D251" s="7"/>
      <c r="E251" s="7"/>
      <c r="F251" s="1"/>
      <c r="G251" s="1"/>
      <c r="H251" s="1"/>
    </row>
    <row r="252" spans="1:8" ht="16.25" customHeight="1" thickBot="1" x14ac:dyDescent="0.4">
      <c r="A252" s="256" t="s">
        <v>12</v>
      </c>
      <c r="B252" s="257"/>
      <c r="C252" s="72">
        <f>C254+C258+C266+C267+C268+C270+C271</f>
        <v>20737.5</v>
      </c>
      <c r="D252" s="72">
        <f t="shared" ref="D252:E252" si="52">D254+D258+D266+D267+D268+D270+D271</f>
        <v>20915</v>
      </c>
      <c r="E252" s="72">
        <f t="shared" si="52"/>
        <v>20051</v>
      </c>
      <c r="F252" s="1"/>
      <c r="G252" s="1"/>
      <c r="H252" s="1"/>
    </row>
    <row r="253" spans="1:8" ht="16.25" customHeight="1" x14ac:dyDescent="0.35">
      <c r="A253" s="271" t="s">
        <v>2</v>
      </c>
      <c r="B253" s="272"/>
      <c r="C253" s="12"/>
      <c r="D253" s="12"/>
      <c r="E253" s="12"/>
      <c r="F253" s="1"/>
      <c r="G253" s="1"/>
      <c r="H253" s="1"/>
    </row>
    <row r="254" spans="1:8" ht="16.25" customHeight="1" thickBot="1" x14ac:dyDescent="0.4">
      <c r="A254" s="273" t="s">
        <v>602</v>
      </c>
      <c r="B254" s="274"/>
      <c r="C254" s="75">
        <f>C255+C256+C257</f>
        <v>16568</v>
      </c>
      <c r="D254" s="75">
        <f t="shared" ref="D254" si="53">D255+D256+D257</f>
        <v>16912</v>
      </c>
      <c r="E254" s="75">
        <f>E255+E256+E257</f>
        <v>16048</v>
      </c>
      <c r="F254" s="1"/>
      <c r="G254" s="1"/>
      <c r="H254" s="1"/>
    </row>
    <row r="255" spans="1:8" ht="16.25" customHeight="1" thickBot="1" x14ac:dyDescent="0.4">
      <c r="A255" s="258" t="s">
        <v>76</v>
      </c>
      <c r="B255" s="259"/>
      <c r="C255" s="156">
        <v>16568</v>
      </c>
      <c r="D255" s="74">
        <v>16912</v>
      </c>
      <c r="E255" s="74">
        <v>16048</v>
      </c>
      <c r="F255" s="1"/>
      <c r="G255" s="1"/>
      <c r="H255" s="1"/>
    </row>
    <row r="256" spans="1:8" ht="18" customHeight="1" thickBot="1" x14ac:dyDescent="0.4">
      <c r="A256" s="258" t="s">
        <v>7</v>
      </c>
      <c r="B256" s="259"/>
      <c r="C256" s="24"/>
      <c r="D256" s="7"/>
      <c r="E256" s="7"/>
      <c r="F256" s="1"/>
      <c r="G256" s="1"/>
      <c r="H256" s="1"/>
    </row>
    <row r="257" spans="1:8" ht="24.65" customHeight="1" thickBot="1" x14ac:dyDescent="0.4">
      <c r="A257" s="258" t="s">
        <v>603</v>
      </c>
      <c r="B257" s="270"/>
      <c r="C257" s="24"/>
      <c r="D257" s="7"/>
      <c r="E257" s="7"/>
      <c r="F257" s="1"/>
      <c r="G257" s="1"/>
      <c r="H257" s="1"/>
    </row>
    <row r="258" spans="1:8" ht="29.4" customHeight="1" thickBot="1" x14ac:dyDescent="0.4">
      <c r="A258" s="258" t="s">
        <v>8</v>
      </c>
      <c r="B258" s="259"/>
      <c r="C258" s="73">
        <f>C259+C260+C261+C262+C263+C264</f>
        <v>4003</v>
      </c>
      <c r="D258" s="73">
        <f t="shared" ref="D258" si="54">D259+D260+D261+D262+D263+D264</f>
        <v>4003</v>
      </c>
      <c r="E258" s="73">
        <f t="shared" ref="E258" si="55">E259+E260+E261+E262+E263+E264</f>
        <v>4003</v>
      </c>
      <c r="F258" s="1"/>
      <c r="G258" s="1"/>
      <c r="H258" s="1"/>
    </row>
    <row r="259" spans="1:8" ht="21.65" customHeight="1" thickBot="1" x14ac:dyDescent="0.4">
      <c r="A259" s="258" t="s">
        <v>604</v>
      </c>
      <c r="B259" s="259"/>
      <c r="C259" s="161"/>
      <c r="D259" s="162"/>
      <c r="E259" s="162"/>
      <c r="F259" s="1"/>
      <c r="G259" s="1"/>
      <c r="H259" s="1"/>
    </row>
    <row r="260" spans="1:8" ht="26.4" customHeight="1" thickBot="1" x14ac:dyDescent="0.4">
      <c r="A260" s="258" t="s">
        <v>605</v>
      </c>
      <c r="B260" s="259"/>
      <c r="C260" s="161"/>
      <c r="D260" s="156"/>
      <c r="E260" s="156"/>
      <c r="F260" s="1"/>
      <c r="G260" s="1"/>
      <c r="H260" s="1"/>
    </row>
    <row r="261" spans="1:8" ht="31.25" customHeight="1" thickBot="1" x14ac:dyDescent="0.4">
      <c r="A261" s="258" t="s">
        <v>606</v>
      </c>
      <c r="B261" s="259"/>
      <c r="C261" s="148"/>
      <c r="D261" s="163"/>
      <c r="E261" s="163"/>
      <c r="F261" s="1"/>
      <c r="G261" s="1"/>
      <c r="H261" s="1"/>
    </row>
    <row r="262" spans="1:8" ht="25.25" customHeight="1" thickBot="1" x14ac:dyDescent="0.4">
      <c r="A262" s="268" t="s">
        <v>625</v>
      </c>
      <c r="B262" s="269"/>
      <c r="C262" s="148"/>
      <c r="D262" s="163"/>
      <c r="E262" s="163"/>
      <c r="F262" s="1"/>
      <c r="G262" s="1"/>
      <c r="H262" s="1"/>
    </row>
    <row r="263" spans="1:8" ht="24.65" customHeight="1" thickBot="1" x14ac:dyDescent="0.4">
      <c r="A263" s="268" t="s">
        <v>628</v>
      </c>
      <c r="B263" s="269"/>
      <c r="C263" s="156">
        <v>4003</v>
      </c>
      <c r="D263" s="156">
        <v>4003</v>
      </c>
      <c r="E263" s="156">
        <v>4003</v>
      </c>
      <c r="F263" s="1"/>
      <c r="G263" s="1"/>
      <c r="H263" s="1"/>
    </row>
    <row r="264" spans="1:8" ht="16.25" customHeight="1" thickBot="1" x14ac:dyDescent="0.4">
      <c r="A264" s="263" t="s">
        <v>629</v>
      </c>
      <c r="B264" s="264"/>
      <c r="C264" s="148"/>
      <c r="D264" s="163"/>
      <c r="E264" s="163"/>
      <c r="F264" s="1"/>
      <c r="G264" s="1"/>
      <c r="H264" s="1"/>
    </row>
    <row r="265" spans="1:8" ht="16.25" customHeight="1" thickBot="1" x14ac:dyDescent="0.4">
      <c r="A265" s="263" t="s">
        <v>626</v>
      </c>
      <c r="B265" s="264"/>
      <c r="C265" s="163"/>
      <c r="D265" s="163"/>
      <c r="E265" s="163"/>
      <c r="F265" s="1"/>
      <c r="G265" s="1"/>
      <c r="H265" s="1"/>
    </row>
    <row r="266" spans="1:8" ht="16.25" customHeight="1" thickBot="1" x14ac:dyDescent="0.4">
      <c r="A266" s="263" t="s">
        <v>642</v>
      </c>
      <c r="B266" s="264"/>
      <c r="C266" s="163"/>
      <c r="D266" s="163"/>
      <c r="E266" s="163"/>
      <c r="F266" s="1"/>
      <c r="G266" s="1"/>
      <c r="H266" s="1"/>
    </row>
    <row r="267" spans="1:8" ht="16.25" customHeight="1" thickBot="1" x14ac:dyDescent="0.4">
      <c r="A267" s="265" t="s">
        <v>9</v>
      </c>
      <c r="B267" s="266"/>
      <c r="C267" s="163"/>
      <c r="D267" s="163"/>
      <c r="E267" s="163"/>
      <c r="F267" s="1"/>
      <c r="G267" s="1"/>
      <c r="H267" s="1"/>
    </row>
    <row r="268" spans="1:8" ht="16.25" customHeight="1" thickBot="1" x14ac:dyDescent="0.4">
      <c r="A268" s="265" t="s">
        <v>10</v>
      </c>
      <c r="B268" s="266"/>
      <c r="C268" s="163"/>
      <c r="D268" s="163"/>
      <c r="E268" s="163"/>
      <c r="F268" s="1"/>
      <c r="G268" s="1"/>
      <c r="H268" s="1"/>
    </row>
    <row r="269" spans="1:8" ht="25.25" customHeight="1" thickBot="1" x14ac:dyDescent="0.4">
      <c r="A269" s="265" t="s">
        <v>607</v>
      </c>
      <c r="B269" s="266"/>
      <c r="C269" s="156"/>
      <c r="D269" s="156"/>
      <c r="E269" s="156"/>
      <c r="F269" s="1"/>
      <c r="G269" s="1"/>
      <c r="H269" s="1"/>
    </row>
    <row r="270" spans="1:8" ht="22.25" customHeight="1" thickBot="1" x14ac:dyDescent="0.4">
      <c r="A270" s="258" t="s">
        <v>627</v>
      </c>
      <c r="B270" s="259"/>
      <c r="C270" s="148">
        <v>166.5</v>
      </c>
      <c r="D270" s="163"/>
      <c r="E270" s="163"/>
      <c r="F270" s="1"/>
      <c r="G270" s="1"/>
      <c r="H270" s="1"/>
    </row>
    <row r="271" spans="1:8" ht="26.25" customHeight="1" thickBot="1" x14ac:dyDescent="0.4">
      <c r="A271" s="258" t="s">
        <v>77</v>
      </c>
      <c r="B271" s="259"/>
      <c r="C271" s="148"/>
      <c r="D271" s="163"/>
      <c r="E271" s="163"/>
      <c r="F271" s="1"/>
      <c r="G271" s="1"/>
      <c r="H271" s="1"/>
    </row>
    <row r="272" spans="1:8" ht="31.25" customHeight="1" thickBot="1" x14ac:dyDescent="0.4">
      <c r="A272" s="256" t="s">
        <v>11</v>
      </c>
      <c r="B272" s="260"/>
      <c r="C272" s="72">
        <f>C273+C274</f>
        <v>0</v>
      </c>
      <c r="D272" s="72">
        <f t="shared" ref="D272" si="56">D273+D274</f>
        <v>0</v>
      </c>
      <c r="E272" s="72">
        <f t="shared" ref="E272" si="57">E273+E274</f>
        <v>0</v>
      </c>
      <c r="F272" s="1"/>
      <c r="G272" s="1"/>
      <c r="H272" s="1"/>
    </row>
    <row r="273" spans="1:8" ht="16.25" customHeight="1" thickBot="1" x14ac:dyDescent="0.4">
      <c r="A273" s="261" t="s">
        <v>13</v>
      </c>
      <c r="B273" s="262"/>
      <c r="C273" s="25"/>
      <c r="D273" s="13"/>
      <c r="E273" s="13"/>
      <c r="F273" s="1"/>
      <c r="G273" s="1"/>
      <c r="H273" s="1"/>
    </row>
    <row r="274" spans="1:8" ht="26.4" customHeight="1" thickBot="1" x14ac:dyDescent="0.4">
      <c r="A274" s="254" t="s">
        <v>497</v>
      </c>
      <c r="B274" s="255"/>
      <c r="C274" s="25"/>
      <c r="D274" s="13"/>
      <c r="E274" s="13"/>
      <c r="F274" s="1"/>
      <c r="G274" s="1"/>
      <c r="H274" s="1"/>
    </row>
    <row r="275" spans="1:8" ht="27" customHeight="1" thickBot="1" x14ac:dyDescent="0.4">
      <c r="A275" s="256" t="s">
        <v>14</v>
      </c>
      <c r="B275" s="257"/>
      <c r="C275" s="72">
        <f>C252+C272</f>
        <v>20737.5</v>
      </c>
      <c r="D275" s="72">
        <f t="shared" ref="D275:E275" si="58">D252+D272</f>
        <v>20915</v>
      </c>
      <c r="E275" s="72">
        <f t="shared" si="58"/>
        <v>20051</v>
      </c>
      <c r="F275" s="1"/>
      <c r="G275" s="1"/>
      <c r="H275" s="1"/>
    </row>
    <row r="276" spans="1:8" ht="27" customHeight="1" thickBot="1" x14ac:dyDescent="0.4">
      <c r="A276" s="265" t="s">
        <v>3</v>
      </c>
      <c r="B276" s="266"/>
      <c r="C276" s="7"/>
      <c r="D276" s="7"/>
      <c r="E276" s="7"/>
      <c r="F276" s="1"/>
      <c r="G276" s="1"/>
      <c r="H276" s="1"/>
    </row>
    <row r="277" spans="1:8" ht="27" customHeight="1" thickBot="1" x14ac:dyDescent="0.4">
      <c r="A277" s="265" t="s">
        <v>4</v>
      </c>
      <c r="B277" s="266"/>
      <c r="C277" s="73"/>
      <c r="D277" s="7"/>
      <c r="E277" s="7"/>
      <c r="F277" s="1"/>
      <c r="G277" s="1"/>
      <c r="H277" s="1"/>
    </row>
    <row r="278" spans="1:8" ht="15.5" thickBot="1" x14ac:dyDescent="0.4">
      <c r="A278" s="1"/>
      <c r="B278" s="1"/>
      <c r="C278" s="1"/>
      <c r="D278" s="1"/>
      <c r="E278" s="1"/>
      <c r="F278" s="1"/>
      <c r="G278" s="1"/>
      <c r="H278" s="1"/>
    </row>
    <row r="279" spans="1:8" ht="35" thickBot="1" x14ac:dyDescent="0.4">
      <c r="A279" s="2" t="s">
        <v>0</v>
      </c>
      <c r="B279" s="3" t="s">
        <v>1</v>
      </c>
      <c r="C279" s="8" t="s">
        <v>16</v>
      </c>
      <c r="D279" s="8" t="s">
        <v>17</v>
      </c>
      <c r="E279" s="8" t="s">
        <v>585</v>
      </c>
      <c r="F279" s="1"/>
      <c r="G279" s="1"/>
      <c r="H279" s="1"/>
    </row>
    <row r="280" spans="1:8" ht="15.5" thickBot="1" x14ac:dyDescent="0.4">
      <c r="A280" s="4">
        <v>1</v>
      </c>
      <c r="B280" s="5">
        <v>2</v>
      </c>
      <c r="C280" s="5">
        <v>3</v>
      </c>
      <c r="D280" s="5">
        <v>4</v>
      </c>
      <c r="E280" s="5">
        <v>5</v>
      </c>
      <c r="F280" s="1"/>
      <c r="G280" s="1"/>
      <c r="H280" s="1"/>
    </row>
    <row r="281" spans="1:8" ht="16.25" customHeight="1" thickBot="1" x14ac:dyDescent="0.4">
      <c r="A281" s="6"/>
      <c r="B281" s="160" t="s">
        <v>540</v>
      </c>
      <c r="C281" s="7"/>
      <c r="D281" s="7"/>
      <c r="E281" s="7"/>
      <c r="F281" s="1"/>
      <c r="G281" s="1"/>
      <c r="H281" s="1"/>
    </row>
    <row r="282" spans="1:8" ht="16.25" customHeight="1" thickBot="1" x14ac:dyDescent="0.4">
      <c r="A282" s="256" t="s">
        <v>12</v>
      </c>
      <c r="B282" s="257"/>
      <c r="C282" s="72">
        <f>C284+C288+C296+C297+C298+C300+C301</f>
        <v>10974.900000000001</v>
      </c>
      <c r="D282" s="72">
        <f t="shared" ref="D282:E282" si="59">D284+D288+D296+D297+D298+D300+D301</f>
        <v>11152.7</v>
      </c>
      <c r="E282" s="72">
        <f t="shared" si="59"/>
        <v>11593.3</v>
      </c>
      <c r="F282" s="1"/>
      <c r="G282" s="1"/>
      <c r="H282" s="1"/>
    </row>
    <row r="283" spans="1:8" ht="16.25" customHeight="1" x14ac:dyDescent="0.35">
      <c r="A283" s="271" t="s">
        <v>2</v>
      </c>
      <c r="B283" s="272"/>
      <c r="C283" s="12"/>
      <c r="D283" s="12"/>
      <c r="E283" s="12"/>
      <c r="F283" s="1"/>
      <c r="G283" s="1"/>
      <c r="H283" s="1"/>
    </row>
    <row r="284" spans="1:8" ht="16.25" customHeight="1" thickBot="1" x14ac:dyDescent="0.4">
      <c r="A284" s="273" t="s">
        <v>602</v>
      </c>
      <c r="B284" s="274"/>
      <c r="C284" s="75">
        <f>C285+C286+C287</f>
        <v>9757.1</v>
      </c>
      <c r="D284" s="75">
        <f t="shared" ref="D284" si="60">D285+D286+D287</f>
        <v>10150.6</v>
      </c>
      <c r="E284" s="75">
        <f>E285+E286+E287</f>
        <v>10527.8</v>
      </c>
      <c r="F284" s="1"/>
      <c r="G284" s="1"/>
      <c r="H284" s="1"/>
    </row>
    <row r="285" spans="1:8" ht="16.25" customHeight="1" thickBot="1" x14ac:dyDescent="0.4">
      <c r="A285" s="258" t="s">
        <v>76</v>
      </c>
      <c r="B285" s="259"/>
      <c r="C285" s="148">
        <v>9757.1</v>
      </c>
      <c r="D285" s="74">
        <v>10150.6</v>
      </c>
      <c r="E285" s="24">
        <v>10527.8</v>
      </c>
      <c r="F285" s="1"/>
      <c r="G285" s="1"/>
      <c r="H285" s="1"/>
    </row>
    <row r="286" spans="1:8" ht="20.399999999999999" customHeight="1" thickBot="1" x14ac:dyDescent="0.4">
      <c r="A286" s="258" t="s">
        <v>7</v>
      </c>
      <c r="B286" s="259"/>
      <c r="C286" s="24"/>
      <c r="D286" s="7"/>
      <c r="E286" s="7"/>
      <c r="F286" s="1"/>
      <c r="G286" s="1"/>
      <c r="H286" s="1"/>
    </row>
    <row r="287" spans="1:8" ht="28.25" customHeight="1" thickBot="1" x14ac:dyDescent="0.4">
      <c r="A287" s="258" t="s">
        <v>603</v>
      </c>
      <c r="B287" s="270"/>
      <c r="C287" s="24"/>
      <c r="D287" s="7"/>
      <c r="E287" s="7"/>
      <c r="F287" s="1"/>
      <c r="G287" s="1"/>
      <c r="H287" s="1"/>
    </row>
    <row r="288" spans="1:8" ht="21" customHeight="1" thickBot="1" x14ac:dyDescent="0.4">
      <c r="A288" s="258" t="s">
        <v>8</v>
      </c>
      <c r="B288" s="259"/>
      <c r="C288" s="73">
        <f>C289+C290+C291+C292+C293+C294</f>
        <v>35.1</v>
      </c>
      <c r="D288" s="73">
        <f t="shared" ref="D288" si="61">D289+D290+D291+D292+D293+D294</f>
        <v>35.1</v>
      </c>
      <c r="E288" s="73">
        <f t="shared" ref="E288" si="62">E289+E290+E291+E292+E293+E294</f>
        <v>35.1</v>
      </c>
      <c r="F288" s="1"/>
      <c r="G288" s="1"/>
      <c r="H288" s="1"/>
    </row>
    <row r="289" spans="1:8" ht="29.4" customHeight="1" thickBot="1" x14ac:dyDescent="0.4">
      <c r="A289" s="258" t="s">
        <v>604</v>
      </c>
      <c r="B289" s="259"/>
      <c r="C289" s="156">
        <v>35.1</v>
      </c>
      <c r="D289" s="156">
        <v>35.1</v>
      </c>
      <c r="E289" s="156">
        <v>35.1</v>
      </c>
      <c r="F289" s="1"/>
      <c r="G289" s="1"/>
      <c r="H289" s="1"/>
    </row>
    <row r="290" spans="1:8" ht="32.4" customHeight="1" thickBot="1" x14ac:dyDescent="0.4">
      <c r="A290" s="258" t="s">
        <v>605</v>
      </c>
      <c r="B290" s="259"/>
      <c r="C290" s="161"/>
      <c r="D290" s="156"/>
      <c r="E290" s="156"/>
      <c r="F290" s="1"/>
      <c r="G290" s="1"/>
      <c r="H290" s="1"/>
    </row>
    <row r="291" spans="1:8" ht="29" customHeight="1" thickBot="1" x14ac:dyDescent="0.4">
      <c r="A291" s="258" t="s">
        <v>606</v>
      </c>
      <c r="B291" s="259"/>
      <c r="C291" s="148"/>
      <c r="D291" s="163"/>
      <c r="E291" s="163"/>
      <c r="F291" s="1"/>
      <c r="G291" s="1"/>
      <c r="H291" s="1"/>
    </row>
    <row r="292" spans="1:8" ht="24.65" customHeight="1" thickBot="1" x14ac:dyDescent="0.4">
      <c r="A292" s="268" t="s">
        <v>625</v>
      </c>
      <c r="B292" s="269"/>
      <c r="C292" s="148"/>
      <c r="D292" s="163"/>
      <c r="E292" s="163"/>
      <c r="F292" s="1"/>
      <c r="G292" s="1"/>
      <c r="H292" s="1"/>
    </row>
    <row r="293" spans="1:8" ht="25.25" customHeight="1" thickBot="1" x14ac:dyDescent="0.4">
      <c r="A293" s="268" t="s">
        <v>628</v>
      </c>
      <c r="B293" s="269"/>
      <c r="C293" s="148"/>
      <c r="D293" s="163"/>
      <c r="E293" s="163"/>
      <c r="F293" s="1"/>
      <c r="G293" s="1"/>
      <c r="H293" s="1"/>
    </row>
    <row r="294" spans="1:8" ht="16.25" customHeight="1" thickBot="1" x14ac:dyDescent="0.4">
      <c r="A294" s="263" t="s">
        <v>629</v>
      </c>
      <c r="B294" s="264"/>
      <c r="C294" s="148"/>
      <c r="D294" s="163"/>
      <c r="E294" s="163"/>
      <c r="F294" s="1"/>
      <c r="G294" s="1"/>
      <c r="H294" s="1"/>
    </row>
    <row r="295" spans="1:8" ht="16.25" customHeight="1" thickBot="1" x14ac:dyDescent="0.4">
      <c r="A295" s="263" t="s">
        <v>626</v>
      </c>
      <c r="B295" s="264"/>
      <c r="C295" s="163"/>
      <c r="D295" s="163"/>
      <c r="E295" s="163"/>
      <c r="F295" s="1"/>
      <c r="G295" s="1"/>
      <c r="H295" s="1"/>
    </row>
    <row r="296" spans="1:8" ht="16.25" customHeight="1" thickBot="1" x14ac:dyDescent="0.4">
      <c r="A296" s="263" t="s">
        <v>642</v>
      </c>
      <c r="B296" s="264"/>
      <c r="C296" s="156">
        <v>953.7</v>
      </c>
      <c r="D296" s="156">
        <v>967</v>
      </c>
      <c r="E296" s="156">
        <v>1030.4000000000001</v>
      </c>
      <c r="F296" s="1"/>
      <c r="G296" s="1"/>
      <c r="H296" s="1"/>
    </row>
    <row r="297" spans="1:8" ht="16.25" customHeight="1" thickBot="1" x14ac:dyDescent="0.4">
      <c r="A297" s="265" t="s">
        <v>9</v>
      </c>
      <c r="B297" s="266"/>
      <c r="C297" s="163"/>
      <c r="D297" s="163"/>
      <c r="E297" s="163"/>
      <c r="F297" s="1"/>
      <c r="G297" s="1"/>
      <c r="H297" s="1"/>
    </row>
    <row r="298" spans="1:8" ht="16.25" customHeight="1" thickBot="1" x14ac:dyDescent="0.4">
      <c r="A298" s="265" t="s">
        <v>10</v>
      </c>
      <c r="B298" s="266"/>
      <c r="C298" s="163"/>
      <c r="D298" s="163"/>
      <c r="E298" s="163"/>
      <c r="F298" s="1"/>
      <c r="G298" s="1"/>
      <c r="H298" s="1"/>
    </row>
    <row r="299" spans="1:8" ht="24" customHeight="1" thickBot="1" x14ac:dyDescent="0.4">
      <c r="A299" s="265" t="s">
        <v>607</v>
      </c>
      <c r="B299" s="266"/>
      <c r="C299" s="156"/>
      <c r="D299" s="156"/>
      <c r="E299" s="156"/>
      <c r="F299" s="1"/>
      <c r="G299" s="1"/>
      <c r="H299" s="1"/>
    </row>
    <row r="300" spans="1:8" ht="24.65" customHeight="1" thickBot="1" x14ac:dyDescent="0.4">
      <c r="A300" s="258" t="s">
        <v>627</v>
      </c>
      <c r="B300" s="259"/>
      <c r="C300" s="156">
        <v>229</v>
      </c>
      <c r="D300" s="163"/>
      <c r="E300" s="163"/>
      <c r="F300" s="1"/>
      <c r="G300" s="1"/>
      <c r="H300" s="1"/>
    </row>
    <row r="301" spans="1:8" ht="26.25" customHeight="1" thickBot="1" x14ac:dyDescent="0.4">
      <c r="A301" s="258" t="s">
        <v>77</v>
      </c>
      <c r="B301" s="259"/>
      <c r="C301" s="148"/>
      <c r="D301" s="163"/>
      <c r="E301" s="163"/>
      <c r="F301" s="1"/>
      <c r="G301" s="1"/>
      <c r="H301" s="1"/>
    </row>
    <row r="302" spans="1:8" ht="27" customHeight="1" thickBot="1" x14ac:dyDescent="0.4">
      <c r="A302" s="256" t="s">
        <v>11</v>
      </c>
      <c r="B302" s="260"/>
      <c r="C302" s="72">
        <f>C303+C304</f>
        <v>0</v>
      </c>
      <c r="D302" s="72">
        <f t="shared" ref="D302" si="63">D303+D304</f>
        <v>0</v>
      </c>
      <c r="E302" s="72">
        <f t="shared" ref="E302" si="64">E303+E304</f>
        <v>0</v>
      </c>
      <c r="F302" s="1"/>
      <c r="G302" s="1"/>
      <c r="H302" s="1"/>
    </row>
    <row r="303" spans="1:8" ht="16.25" customHeight="1" thickBot="1" x14ac:dyDescent="0.4">
      <c r="A303" s="261" t="s">
        <v>13</v>
      </c>
      <c r="B303" s="262"/>
      <c r="C303" s="25"/>
      <c r="D303" s="13"/>
      <c r="E303" s="13"/>
      <c r="F303" s="1"/>
      <c r="G303" s="1"/>
      <c r="H303" s="1"/>
    </row>
    <row r="304" spans="1:8" ht="27.65" customHeight="1" thickBot="1" x14ac:dyDescent="0.4">
      <c r="A304" s="254" t="s">
        <v>497</v>
      </c>
      <c r="B304" s="255"/>
      <c r="C304" s="25"/>
      <c r="D304" s="13"/>
      <c r="E304" s="13"/>
      <c r="F304" s="1"/>
      <c r="G304" s="1"/>
      <c r="H304" s="1"/>
    </row>
    <row r="305" spans="1:8" ht="23.4" customHeight="1" thickBot="1" x14ac:dyDescent="0.4">
      <c r="A305" s="256" t="s">
        <v>14</v>
      </c>
      <c r="B305" s="257"/>
      <c r="C305" s="72">
        <f>C282+C302</f>
        <v>10974.900000000001</v>
      </c>
      <c r="D305" s="72">
        <f t="shared" ref="D305:E305" si="65">D282+D302</f>
        <v>11152.7</v>
      </c>
      <c r="E305" s="72">
        <f t="shared" si="65"/>
        <v>11593.3</v>
      </c>
      <c r="F305" s="1"/>
      <c r="G305" s="1"/>
      <c r="H305" s="1"/>
    </row>
    <row r="306" spans="1:8" ht="23" customHeight="1" thickBot="1" x14ac:dyDescent="0.4">
      <c r="A306" s="265" t="s">
        <v>3</v>
      </c>
      <c r="B306" s="266"/>
      <c r="C306" s="7"/>
      <c r="D306" s="7"/>
      <c r="E306" s="7"/>
      <c r="F306" s="1"/>
      <c r="G306" s="1"/>
      <c r="H306" s="1"/>
    </row>
    <row r="307" spans="1:8" ht="31.25" customHeight="1" thickBot="1" x14ac:dyDescent="0.4">
      <c r="A307" s="265" t="s">
        <v>4</v>
      </c>
      <c r="B307" s="266"/>
      <c r="C307" s="73"/>
      <c r="D307" s="7"/>
      <c r="E307" s="7"/>
      <c r="F307" s="1"/>
      <c r="G307" s="1"/>
      <c r="H307" s="1"/>
    </row>
    <row r="308" spans="1:8" ht="15.5" thickBot="1" x14ac:dyDescent="0.4">
      <c r="A308" s="1"/>
      <c r="B308" s="1"/>
      <c r="C308" s="1"/>
      <c r="D308" s="1"/>
      <c r="E308" s="1"/>
      <c r="F308" s="1"/>
      <c r="G308" s="1"/>
      <c r="H308" s="1"/>
    </row>
    <row r="309" spans="1:8" ht="35" thickBot="1" x14ac:dyDescent="0.4">
      <c r="A309" s="2" t="s">
        <v>0</v>
      </c>
      <c r="B309" s="3" t="s">
        <v>1</v>
      </c>
      <c r="C309" s="8" t="s">
        <v>16</v>
      </c>
      <c r="D309" s="8" t="s">
        <v>17</v>
      </c>
      <c r="E309" s="8" t="s">
        <v>585</v>
      </c>
      <c r="F309" s="1"/>
      <c r="G309" s="1"/>
      <c r="H309" s="1"/>
    </row>
    <row r="310" spans="1:8" ht="15.5" thickBot="1" x14ac:dyDescent="0.4">
      <c r="A310" s="4">
        <v>1</v>
      </c>
      <c r="B310" s="5">
        <v>2</v>
      </c>
      <c r="C310" s="5">
        <v>3</v>
      </c>
      <c r="D310" s="5">
        <v>4</v>
      </c>
      <c r="E310" s="5">
        <v>5</v>
      </c>
      <c r="F310" s="1"/>
      <c r="G310" s="1"/>
      <c r="H310" s="1"/>
    </row>
    <row r="311" spans="1:8" ht="16.25" customHeight="1" thickBot="1" x14ac:dyDescent="0.4">
      <c r="A311" s="6"/>
      <c r="B311" s="160" t="s">
        <v>541</v>
      </c>
      <c r="C311" s="7"/>
      <c r="D311" s="7"/>
      <c r="E311" s="7"/>
      <c r="F311" s="1"/>
      <c r="G311" s="1"/>
      <c r="H311" s="1"/>
    </row>
    <row r="312" spans="1:8" ht="16.25" customHeight="1" thickBot="1" x14ac:dyDescent="0.4">
      <c r="A312" s="256" t="s">
        <v>12</v>
      </c>
      <c r="B312" s="257"/>
      <c r="C312" s="72">
        <f>C314+C318+C326+C327+C328+C330+C331</f>
        <v>3842.5</v>
      </c>
      <c r="D312" s="72">
        <f t="shared" ref="D312:E312" si="66">D314+D318+D326+D327+D328+D330+D331</f>
        <v>3993.2</v>
      </c>
      <c r="E312" s="72">
        <f t="shared" si="66"/>
        <v>4199.3999999999996</v>
      </c>
      <c r="F312" s="1"/>
      <c r="G312" s="1"/>
      <c r="H312" s="1"/>
    </row>
    <row r="313" spans="1:8" ht="16.25" customHeight="1" x14ac:dyDescent="0.35">
      <c r="A313" s="271" t="s">
        <v>2</v>
      </c>
      <c r="B313" s="272"/>
      <c r="C313" s="12"/>
      <c r="D313" s="12"/>
      <c r="E313" s="12"/>
      <c r="F313" s="1"/>
      <c r="G313" s="1"/>
      <c r="H313" s="1"/>
    </row>
    <row r="314" spans="1:8" ht="16.25" customHeight="1" thickBot="1" x14ac:dyDescent="0.4">
      <c r="A314" s="273" t="s">
        <v>602</v>
      </c>
      <c r="B314" s="274"/>
      <c r="C314" s="75">
        <f>C315+C316+C317</f>
        <v>3630.6</v>
      </c>
      <c r="D314" s="75">
        <f t="shared" ref="D314" si="67">D315+D316+D317</f>
        <v>3808.2</v>
      </c>
      <c r="E314" s="75">
        <f>E315+E316+E317</f>
        <v>4014.4</v>
      </c>
      <c r="F314" s="1"/>
      <c r="G314" s="1"/>
      <c r="H314" s="1"/>
    </row>
    <row r="315" spans="1:8" ht="16.25" customHeight="1" thickBot="1" x14ac:dyDescent="0.4">
      <c r="A315" s="258" t="s">
        <v>76</v>
      </c>
      <c r="B315" s="259"/>
      <c r="C315" s="156">
        <v>3630.6</v>
      </c>
      <c r="D315" s="74">
        <v>3808.2</v>
      </c>
      <c r="E315" s="74">
        <v>4014.4</v>
      </c>
      <c r="F315" s="1"/>
      <c r="G315" s="1"/>
      <c r="H315" s="1"/>
    </row>
    <row r="316" spans="1:8" ht="18" customHeight="1" thickBot="1" x14ac:dyDescent="0.4">
      <c r="A316" s="258" t="s">
        <v>7</v>
      </c>
      <c r="B316" s="259"/>
      <c r="C316" s="74"/>
      <c r="D316" s="73"/>
      <c r="E316" s="73"/>
      <c r="F316" s="1"/>
      <c r="G316" s="1"/>
      <c r="H316" s="1"/>
    </row>
    <row r="317" spans="1:8" ht="28.25" customHeight="1" thickBot="1" x14ac:dyDescent="0.4">
      <c r="A317" s="258" t="s">
        <v>603</v>
      </c>
      <c r="B317" s="270"/>
      <c r="C317" s="74"/>
      <c r="D317" s="73"/>
      <c r="E317" s="73"/>
      <c r="F317" s="1"/>
      <c r="G317" s="1"/>
      <c r="H317" s="1"/>
    </row>
    <row r="318" spans="1:8" ht="24.65" customHeight="1" thickBot="1" x14ac:dyDescent="0.4">
      <c r="A318" s="258" t="s">
        <v>8</v>
      </c>
      <c r="B318" s="259"/>
      <c r="C318" s="73">
        <f>C319+C320+C321+C322+C323+C324</f>
        <v>0</v>
      </c>
      <c r="D318" s="73">
        <f t="shared" ref="D318" si="68">D319+D320+D321+D322+D323+D324</f>
        <v>0</v>
      </c>
      <c r="E318" s="73">
        <f t="shared" ref="E318" si="69">E319+E320+E321+E322+E323+E324</f>
        <v>0</v>
      </c>
      <c r="F318" s="1"/>
      <c r="G318" s="1"/>
      <c r="H318" s="1"/>
    </row>
    <row r="319" spans="1:8" ht="26" customHeight="1" thickBot="1" x14ac:dyDescent="0.4">
      <c r="A319" s="258" t="s">
        <v>604</v>
      </c>
      <c r="B319" s="259"/>
      <c r="C319" s="156"/>
      <c r="D319" s="156"/>
      <c r="E319" s="156"/>
      <c r="F319" s="1"/>
      <c r="G319" s="1"/>
      <c r="H319" s="1"/>
    </row>
    <row r="320" spans="1:8" ht="24.65" customHeight="1" thickBot="1" x14ac:dyDescent="0.4">
      <c r="A320" s="258" t="s">
        <v>605</v>
      </c>
      <c r="B320" s="259"/>
      <c r="C320" s="161"/>
      <c r="D320" s="156"/>
      <c r="E320" s="156"/>
      <c r="F320" s="1"/>
      <c r="G320" s="1"/>
      <c r="H320" s="1"/>
    </row>
    <row r="321" spans="1:8" ht="23.4" customHeight="1" thickBot="1" x14ac:dyDescent="0.4">
      <c r="A321" s="258" t="s">
        <v>606</v>
      </c>
      <c r="B321" s="259"/>
      <c r="C321" s="156"/>
      <c r="D321" s="156"/>
      <c r="E321" s="156"/>
      <c r="F321" s="1"/>
      <c r="G321" s="1"/>
      <c r="H321" s="1"/>
    </row>
    <row r="322" spans="1:8" ht="21" customHeight="1" thickBot="1" x14ac:dyDescent="0.4">
      <c r="A322" s="268" t="s">
        <v>625</v>
      </c>
      <c r="B322" s="269"/>
      <c r="C322" s="148"/>
      <c r="D322" s="148"/>
      <c r="E322" s="148"/>
      <c r="F322" s="1"/>
      <c r="G322" s="1"/>
      <c r="H322" s="1"/>
    </row>
    <row r="323" spans="1:8" ht="31.25" customHeight="1" thickBot="1" x14ac:dyDescent="0.4">
      <c r="A323" s="268" t="s">
        <v>628</v>
      </c>
      <c r="B323" s="269"/>
      <c r="C323" s="148"/>
      <c r="D323" s="163"/>
      <c r="E323" s="163"/>
      <c r="F323" s="1"/>
      <c r="G323" s="1"/>
      <c r="H323" s="1"/>
    </row>
    <row r="324" spans="1:8" ht="16.25" customHeight="1" thickBot="1" x14ac:dyDescent="0.4">
      <c r="A324" s="263" t="s">
        <v>629</v>
      </c>
      <c r="B324" s="264"/>
      <c r="C324" s="148"/>
      <c r="D324" s="163"/>
      <c r="E324" s="163"/>
      <c r="F324" s="1"/>
      <c r="G324" s="1"/>
      <c r="H324" s="1"/>
    </row>
    <row r="325" spans="1:8" ht="16.25" customHeight="1" thickBot="1" x14ac:dyDescent="0.4">
      <c r="A325" s="263" t="s">
        <v>626</v>
      </c>
      <c r="B325" s="264"/>
      <c r="C325" s="163"/>
      <c r="D325" s="163"/>
      <c r="E325" s="163"/>
      <c r="F325" s="1"/>
      <c r="G325" s="1"/>
      <c r="H325" s="1"/>
    </row>
    <row r="326" spans="1:8" ht="16.25" customHeight="1" thickBot="1" x14ac:dyDescent="0.4">
      <c r="A326" s="263" t="s">
        <v>642</v>
      </c>
      <c r="B326" s="264"/>
      <c r="C326" s="156">
        <v>180</v>
      </c>
      <c r="D326" s="74">
        <v>185</v>
      </c>
      <c r="E326" s="74">
        <v>185</v>
      </c>
      <c r="F326" s="1"/>
      <c r="G326" s="1"/>
      <c r="H326" s="1"/>
    </row>
    <row r="327" spans="1:8" ht="16.25" customHeight="1" thickBot="1" x14ac:dyDescent="0.4">
      <c r="A327" s="263" t="s">
        <v>630</v>
      </c>
      <c r="B327" s="264"/>
      <c r="C327" s="163"/>
      <c r="D327" s="163"/>
      <c r="E327" s="163"/>
      <c r="F327" s="1"/>
      <c r="G327" s="1"/>
      <c r="H327" s="1"/>
    </row>
    <row r="328" spans="1:8" ht="16.25" customHeight="1" thickBot="1" x14ac:dyDescent="0.4">
      <c r="A328" s="263" t="s">
        <v>631</v>
      </c>
      <c r="B328" s="264"/>
      <c r="C328" s="163"/>
      <c r="D328" s="163"/>
      <c r="E328" s="163"/>
      <c r="F328" s="1"/>
      <c r="G328" s="1"/>
      <c r="H328" s="1"/>
    </row>
    <row r="329" spans="1:8" ht="19.25" customHeight="1" thickBot="1" x14ac:dyDescent="0.4">
      <c r="A329" s="263" t="s">
        <v>607</v>
      </c>
      <c r="B329" s="264"/>
      <c r="C329" s="156"/>
      <c r="D329" s="156"/>
      <c r="E329" s="156"/>
      <c r="F329" s="1"/>
      <c r="G329" s="1"/>
      <c r="H329" s="1"/>
    </row>
    <row r="330" spans="1:8" ht="24.65" customHeight="1" thickBot="1" x14ac:dyDescent="0.4">
      <c r="A330" s="268" t="s">
        <v>632</v>
      </c>
      <c r="B330" s="269"/>
      <c r="C330" s="156">
        <v>31.9</v>
      </c>
      <c r="D330" s="163"/>
      <c r="E330" s="163"/>
      <c r="F330" s="1"/>
      <c r="G330" s="1"/>
      <c r="H330" s="1"/>
    </row>
    <row r="331" spans="1:8" ht="26.25" customHeight="1" thickBot="1" x14ac:dyDescent="0.4">
      <c r="A331" s="268" t="s">
        <v>633</v>
      </c>
      <c r="B331" s="269"/>
      <c r="C331" s="148"/>
      <c r="D331" s="163"/>
      <c r="E331" s="163"/>
      <c r="F331" s="1"/>
      <c r="G331" s="1"/>
      <c r="H331" s="1"/>
    </row>
    <row r="332" spans="1:8" ht="24.65" customHeight="1" thickBot="1" x14ac:dyDescent="0.4">
      <c r="A332" s="256" t="s">
        <v>11</v>
      </c>
      <c r="B332" s="260"/>
      <c r="C332" s="72">
        <f>C333+C334</f>
        <v>0</v>
      </c>
      <c r="D332" s="72">
        <f t="shared" ref="D332" si="70">D333+D334</f>
        <v>0</v>
      </c>
      <c r="E332" s="72">
        <f t="shared" ref="E332" si="71">E333+E334</f>
        <v>0</v>
      </c>
      <c r="F332" s="1"/>
      <c r="G332" s="1"/>
      <c r="H332" s="1"/>
    </row>
    <row r="333" spans="1:8" ht="22.25" customHeight="1" thickBot="1" x14ac:dyDescent="0.4">
      <c r="A333" s="261" t="s">
        <v>13</v>
      </c>
      <c r="B333" s="262"/>
      <c r="C333" s="25"/>
      <c r="D333" s="13"/>
      <c r="E333" s="13"/>
      <c r="F333" s="1"/>
      <c r="G333" s="1"/>
      <c r="H333" s="1"/>
    </row>
    <row r="334" spans="1:8" ht="28.25" customHeight="1" thickBot="1" x14ac:dyDescent="0.4">
      <c r="A334" s="254" t="s">
        <v>497</v>
      </c>
      <c r="B334" s="255"/>
      <c r="C334" s="25"/>
      <c r="D334" s="13"/>
      <c r="E334" s="13"/>
      <c r="F334" s="1"/>
      <c r="G334" s="1"/>
      <c r="H334" s="1"/>
    </row>
    <row r="335" spans="1:8" ht="24" customHeight="1" thickBot="1" x14ac:dyDescent="0.4">
      <c r="A335" s="256" t="s">
        <v>14</v>
      </c>
      <c r="B335" s="257"/>
      <c r="C335" s="72">
        <f>C312+C332</f>
        <v>3842.5</v>
      </c>
      <c r="D335" s="72">
        <f t="shared" ref="D335:E335" si="72">D312+D332</f>
        <v>3993.2</v>
      </c>
      <c r="E335" s="72">
        <f t="shared" si="72"/>
        <v>4199.3999999999996</v>
      </c>
      <c r="F335" s="1"/>
      <c r="G335" s="1"/>
      <c r="H335" s="1"/>
    </row>
    <row r="336" spans="1:8" ht="24" customHeight="1" thickBot="1" x14ac:dyDescent="0.4">
      <c r="A336" s="265" t="s">
        <v>3</v>
      </c>
      <c r="B336" s="266"/>
      <c r="C336" s="7"/>
      <c r="D336" s="7"/>
      <c r="E336" s="7"/>
      <c r="F336" s="1"/>
      <c r="G336" s="1"/>
      <c r="H336" s="1"/>
    </row>
    <row r="337" spans="1:8" ht="24" customHeight="1" thickBot="1" x14ac:dyDescent="0.4">
      <c r="A337" s="265" t="s">
        <v>4</v>
      </c>
      <c r="B337" s="266"/>
      <c r="C337" s="73"/>
      <c r="D337" s="7"/>
      <c r="E337" s="7"/>
      <c r="F337" s="1"/>
      <c r="G337" s="1"/>
      <c r="H337" s="1"/>
    </row>
    <row r="338" spans="1:8" ht="15.5" thickBot="1" x14ac:dyDescent="0.4">
      <c r="A338" s="1"/>
      <c r="B338" s="1"/>
      <c r="C338" s="1"/>
      <c r="D338" s="1"/>
      <c r="E338" s="1"/>
      <c r="F338" s="1"/>
      <c r="G338" s="1"/>
      <c r="H338" s="1"/>
    </row>
    <row r="339" spans="1:8" ht="35" thickBot="1" x14ac:dyDescent="0.4">
      <c r="A339" s="2" t="s">
        <v>0</v>
      </c>
      <c r="B339" s="3" t="s">
        <v>1</v>
      </c>
      <c r="C339" s="8" t="s">
        <v>16</v>
      </c>
      <c r="D339" s="8" t="s">
        <v>17</v>
      </c>
      <c r="E339" s="8" t="s">
        <v>585</v>
      </c>
      <c r="F339" s="1"/>
      <c r="G339" s="1"/>
      <c r="H339" s="1"/>
    </row>
    <row r="340" spans="1:8" ht="15.5" thickBot="1" x14ac:dyDescent="0.4">
      <c r="A340" s="4">
        <v>1</v>
      </c>
      <c r="B340" s="5">
        <v>2</v>
      </c>
      <c r="C340" s="5">
        <v>3</v>
      </c>
      <c r="D340" s="5">
        <v>4</v>
      </c>
      <c r="E340" s="5">
        <v>5</v>
      </c>
      <c r="F340" s="1"/>
      <c r="G340" s="1"/>
      <c r="H340" s="1"/>
    </row>
    <row r="341" spans="1:8" ht="16.25" customHeight="1" thickBot="1" x14ac:dyDescent="0.4">
      <c r="A341" s="6"/>
      <c r="B341" s="160" t="s">
        <v>542</v>
      </c>
      <c r="C341" s="7"/>
      <c r="D341" s="7"/>
      <c r="E341" s="7"/>
      <c r="F341" s="1"/>
      <c r="G341" s="1"/>
      <c r="H341" s="1"/>
    </row>
    <row r="342" spans="1:8" ht="16.25" customHeight="1" thickBot="1" x14ac:dyDescent="0.4">
      <c r="A342" s="256" t="s">
        <v>12</v>
      </c>
      <c r="B342" s="257"/>
      <c r="C342" s="72">
        <f>C344+C348+C356+C357+C358+C360+C361</f>
        <v>93910.700000000012</v>
      </c>
      <c r="D342" s="72">
        <f t="shared" ref="D342:E342" si="73">D344+D348+D356+D357+D358+D360+D361</f>
        <v>94188.2</v>
      </c>
      <c r="E342" s="72">
        <f t="shared" si="73"/>
        <v>95168.400000000009</v>
      </c>
      <c r="F342" s="1"/>
      <c r="G342" s="1"/>
      <c r="H342" s="1"/>
    </row>
    <row r="343" spans="1:8" ht="16.25" customHeight="1" x14ac:dyDescent="0.35">
      <c r="A343" s="271" t="s">
        <v>2</v>
      </c>
      <c r="B343" s="272"/>
      <c r="C343" s="12"/>
      <c r="D343" s="12"/>
      <c r="E343" s="12"/>
      <c r="F343" s="1"/>
      <c r="G343" s="1"/>
      <c r="H343" s="1"/>
    </row>
    <row r="344" spans="1:8" ht="16.25" customHeight="1" thickBot="1" x14ac:dyDescent="0.4">
      <c r="A344" s="273" t="s">
        <v>602</v>
      </c>
      <c r="B344" s="274"/>
      <c r="C344" s="75">
        <f>C345+C346+C347</f>
        <v>33568.300000000003</v>
      </c>
      <c r="D344" s="75">
        <f t="shared" ref="D344" si="74">D345+D346+D347</f>
        <v>35350.5</v>
      </c>
      <c r="E344" s="75">
        <f>E345+E346+E347</f>
        <v>36618.800000000003</v>
      </c>
      <c r="F344" s="1"/>
      <c r="G344" s="1"/>
      <c r="H344" s="1"/>
    </row>
    <row r="345" spans="1:8" ht="16.25" customHeight="1" thickBot="1" x14ac:dyDescent="0.4">
      <c r="A345" s="258" t="s">
        <v>76</v>
      </c>
      <c r="B345" s="259"/>
      <c r="C345" s="156">
        <v>33568.300000000003</v>
      </c>
      <c r="D345" s="74">
        <v>35350.5</v>
      </c>
      <c r="E345" s="74">
        <v>36618.800000000003</v>
      </c>
      <c r="F345" s="1"/>
      <c r="G345" s="1"/>
      <c r="H345" s="1"/>
    </row>
    <row r="346" spans="1:8" ht="16.25" customHeight="1" thickBot="1" x14ac:dyDescent="0.4">
      <c r="A346" s="258" t="s">
        <v>7</v>
      </c>
      <c r="B346" s="259"/>
      <c r="C346" s="74"/>
      <c r="D346" s="73"/>
      <c r="E346" s="73"/>
      <c r="F346" s="1"/>
      <c r="G346" s="1"/>
      <c r="H346" s="1"/>
    </row>
    <row r="347" spans="1:8" ht="25.25" customHeight="1" thickBot="1" x14ac:dyDescent="0.4">
      <c r="A347" s="258" t="s">
        <v>603</v>
      </c>
      <c r="B347" s="270"/>
      <c r="C347" s="74"/>
      <c r="D347" s="73"/>
      <c r="E347" s="73"/>
      <c r="F347" s="1"/>
      <c r="G347" s="1"/>
      <c r="H347" s="1"/>
    </row>
    <row r="348" spans="1:8" ht="20.399999999999999" customHeight="1" thickBot="1" x14ac:dyDescent="0.4">
      <c r="A348" s="258" t="s">
        <v>8</v>
      </c>
      <c r="B348" s="259"/>
      <c r="C348" s="73">
        <f>C349+C350+C351+C352+C353+C354</f>
        <v>56073.200000000004</v>
      </c>
      <c r="D348" s="73">
        <f t="shared" ref="D348:E348" si="75">D349+D350+D351+D352+D353+D354</f>
        <v>55397.4</v>
      </c>
      <c r="E348" s="73">
        <f t="shared" si="75"/>
        <v>55397.4</v>
      </c>
      <c r="F348" s="1"/>
      <c r="G348" s="1"/>
      <c r="H348" s="1"/>
    </row>
    <row r="349" spans="1:8" ht="27" customHeight="1" thickBot="1" x14ac:dyDescent="0.4">
      <c r="A349" s="258" t="s">
        <v>604</v>
      </c>
      <c r="B349" s="259"/>
      <c r="C349" s="161">
        <v>2485.3000000000002</v>
      </c>
      <c r="D349" s="156">
        <v>1809.5</v>
      </c>
      <c r="E349" s="156">
        <v>1809.5</v>
      </c>
      <c r="F349" s="1"/>
      <c r="G349" s="1"/>
      <c r="H349" s="1"/>
    </row>
    <row r="350" spans="1:8" ht="28.25" customHeight="1" thickBot="1" x14ac:dyDescent="0.4">
      <c r="A350" s="258" t="s">
        <v>605</v>
      </c>
      <c r="B350" s="259"/>
      <c r="C350" s="161"/>
      <c r="D350" s="156"/>
      <c r="E350" s="156"/>
      <c r="F350" s="1"/>
      <c r="G350" s="1"/>
      <c r="H350" s="1"/>
    </row>
    <row r="351" spans="1:8" ht="23.4" customHeight="1" thickBot="1" x14ac:dyDescent="0.4">
      <c r="A351" s="258" t="s">
        <v>606</v>
      </c>
      <c r="B351" s="259"/>
      <c r="C351" s="156">
        <v>2501</v>
      </c>
      <c r="D351" s="156">
        <v>2501</v>
      </c>
      <c r="E351" s="156">
        <v>2501</v>
      </c>
      <c r="F351" s="1"/>
      <c r="G351" s="1"/>
      <c r="H351" s="1"/>
    </row>
    <row r="352" spans="1:8" ht="24.65" customHeight="1" thickBot="1" x14ac:dyDescent="0.4">
      <c r="A352" s="268" t="s">
        <v>625</v>
      </c>
      <c r="B352" s="269"/>
      <c r="C352" s="148">
        <v>51086.9</v>
      </c>
      <c r="D352" s="148">
        <v>51086.9</v>
      </c>
      <c r="E352" s="148">
        <v>51086.9</v>
      </c>
      <c r="F352" s="1"/>
      <c r="G352" s="1"/>
      <c r="H352" s="1"/>
    </row>
    <row r="353" spans="1:8" ht="25.25" customHeight="1" thickBot="1" x14ac:dyDescent="0.4">
      <c r="A353" s="268" t="s">
        <v>628</v>
      </c>
      <c r="B353" s="269"/>
      <c r="C353" s="148"/>
      <c r="D353" s="163"/>
      <c r="E353" s="163"/>
      <c r="F353" s="1"/>
      <c r="G353" s="1"/>
      <c r="H353" s="1"/>
    </row>
    <row r="354" spans="1:8" ht="16.25" customHeight="1" thickBot="1" x14ac:dyDescent="0.4">
      <c r="A354" s="263" t="s">
        <v>629</v>
      </c>
      <c r="B354" s="264"/>
      <c r="C354" s="148"/>
      <c r="D354" s="163"/>
      <c r="E354" s="163"/>
      <c r="F354" s="1"/>
      <c r="G354" s="1"/>
      <c r="H354" s="1"/>
    </row>
    <row r="355" spans="1:8" ht="16.25" customHeight="1" thickBot="1" x14ac:dyDescent="0.4">
      <c r="A355" s="263" t="s">
        <v>626</v>
      </c>
      <c r="B355" s="264"/>
      <c r="C355" s="163"/>
      <c r="D355" s="163"/>
      <c r="E355" s="163"/>
      <c r="F355" s="1"/>
      <c r="G355" s="1"/>
      <c r="H355" s="1"/>
    </row>
    <row r="356" spans="1:8" ht="16.25" customHeight="1" thickBot="1" x14ac:dyDescent="0.4">
      <c r="A356" s="263" t="s">
        <v>642</v>
      </c>
      <c r="B356" s="264"/>
      <c r="C356" s="156">
        <v>3156.1</v>
      </c>
      <c r="D356" s="74">
        <v>3152.2</v>
      </c>
      <c r="E356" s="74">
        <v>3152.2</v>
      </c>
      <c r="F356" s="1"/>
      <c r="G356" s="1"/>
      <c r="H356" s="1"/>
    </row>
    <row r="357" spans="1:8" ht="16.25" customHeight="1" thickBot="1" x14ac:dyDescent="0.4">
      <c r="A357" s="263" t="s">
        <v>630</v>
      </c>
      <c r="B357" s="264"/>
      <c r="C357" s="251">
        <v>754.1</v>
      </c>
      <c r="D357" s="148">
        <v>288.10000000000002</v>
      </c>
      <c r="E357" s="163"/>
      <c r="F357" s="1"/>
      <c r="G357" s="1"/>
      <c r="H357" s="1"/>
    </row>
    <row r="358" spans="1:8" ht="16.25" customHeight="1" thickBot="1" x14ac:dyDescent="0.4">
      <c r="A358" s="265" t="s">
        <v>10</v>
      </c>
      <c r="B358" s="266"/>
      <c r="C358" s="163"/>
      <c r="D358" s="163"/>
      <c r="E358" s="163"/>
      <c r="F358" s="1"/>
      <c r="G358" s="1"/>
      <c r="H358" s="1"/>
    </row>
    <row r="359" spans="1:8" ht="21" customHeight="1" thickBot="1" x14ac:dyDescent="0.4">
      <c r="A359" s="265" t="s">
        <v>607</v>
      </c>
      <c r="B359" s="266"/>
      <c r="C359" s="156"/>
      <c r="D359" s="156"/>
      <c r="E359" s="156"/>
      <c r="F359" s="1"/>
      <c r="G359" s="1"/>
      <c r="H359" s="1"/>
    </row>
    <row r="360" spans="1:8" ht="23.4" customHeight="1" thickBot="1" x14ac:dyDescent="0.4">
      <c r="A360" s="258" t="s">
        <v>627</v>
      </c>
      <c r="B360" s="259"/>
      <c r="C360" s="156">
        <v>359</v>
      </c>
      <c r="D360" s="163"/>
      <c r="E360" s="163"/>
      <c r="F360" s="1"/>
      <c r="G360" s="1"/>
      <c r="H360" s="1"/>
    </row>
    <row r="361" spans="1:8" ht="30" customHeight="1" thickBot="1" x14ac:dyDescent="0.4">
      <c r="A361" s="258" t="s">
        <v>77</v>
      </c>
      <c r="B361" s="259"/>
      <c r="C361" s="148"/>
      <c r="D361" s="163"/>
      <c r="E361" s="163"/>
      <c r="F361" s="1"/>
      <c r="G361" s="1"/>
      <c r="H361" s="1"/>
    </row>
    <row r="362" spans="1:8" ht="24" customHeight="1" thickBot="1" x14ac:dyDescent="0.4">
      <c r="A362" s="256" t="s">
        <v>11</v>
      </c>
      <c r="B362" s="260"/>
      <c r="C362" s="72">
        <f>C363+C364</f>
        <v>0</v>
      </c>
      <c r="D362" s="72">
        <f t="shared" ref="D362:E362" si="76">D363+D364</f>
        <v>0</v>
      </c>
      <c r="E362" s="72">
        <f t="shared" si="76"/>
        <v>0</v>
      </c>
      <c r="F362" s="1"/>
      <c r="G362" s="1"/>
      <c r="H362" s="1"/>
    </row>
    <row r="363" spans="1:8" ht="20" customHeight="1" thickBot="1" x14ac:dyDescent="0.4">
      <c r="A363" s="261" t="s">
        <v>13</v>
      </c>
      <c r="B363" s="262"/>
      <c r="C363" s="25"/>
      <c r="D363" s="13"/>
      <c r="E363" s="13"/>
      <c r="F363" s="1"/>
      <c r="G363" s="1"/>
      <c r="H363" s="1"/>
    </row>
    <row r="364" spans="1:8" ht="27" customHeight="1" thickBot="1" x14ac:dyDescent="0.4">
      <c r="A364" s="254" t="s">
        <v>497</v>
      </c>
      <c r="B364" s="255"/>
      <c r="C364" s="25"/>
      <c r="D364" s="13"/>
      <c r="E364" s="13"/>
      <c r="F364" s="1"/>
      <c r="G364" s="1"/>
      <c r="H364" s="1"/>
    </row>
    <row r="365" spans="1:8" ht="21.65" customHeight="1" thickBot="1" x14ac:dyDescent="0.4">
      <c r="A365" s="256" t="s">
        <v>14</v>
      </c>
      <c r="B365" s="257"/>
      <c r="C365" s="72">
        <f>C342+C362</f>
        <v>93910.700000000012</v>
      </c>
      <c r="D365" s="72">
        <f t="shared" ref="D365:E365" si="77">D342+D362</f>
        <v>94188.2</v>
      </c>
      <c r="E365" s="72">
        <f t="shared" si="77"/>
        <v>95168.400000000009</v>
      </c>
      <c r="F365" s="1"/>
      <c r="G365" s="1"/>
      <c r="H365" s="1"/>
    </row>
    <row r="366" spans="1:8" ht="21.65" customHeight="1" thickBot="1" x14ac:dyDescent="0.4">
      <c r="A366" s="265" t="s">
        <v>3</v>
      </c>
      <c r="B366" s="266"/>
      <c r="C366" s="7"/>
      <c r="D366" s="7"/>
      <c r="E366" s="7"/>
      <c r="F366" s="1"/>
      <c r="G366" s="1"/>
      <c r="H366" s="1"/>
    </row>
    <row r="367" spans="1:8" ht="21.65" customHeight="1" thickBot="1" x14ac:dyDescent="0.4">
      <c r="A367" s="265" t="s">
        <v>4</v>
      </c>
      <c r="B367" s="266"/>
      <c r="C367" s="73"/>
      <c r="D367" s="7"/>
      <c r="E367" s="7"/>
      <c r="F367" s="1"/>
      <c r="G367" s="1"/>
      <c r="H367" s="1"/>
    </row>
    <row r="368" spans="1:8" ht="15.5" thickBot="1" x14ac:dyDescent="0.4">
      <c r="A368" s="1"/>
      <c r="B368" s="1"/>
      <c r="C368" s="1"/>
      <c r="D368" s="1"/>
      <c r="E368" s="1"/>
      <c r="F368" s="1"/>
      <c r="G368" s="1"/>
      <c r="H368" s="1"/>
    </row>
    <row r="369" spans="1:8" ht="35" thickBot="1" x14ac:dyDescent="0.4">
      <c r="A369" s="2" t="s">
        <v>0</v>
      </c>
      <c r="B369" s="3" t="s">
        <v>1</v>
      </c>
      <c r="C369" s="8" t="s">
        <v>16</v>
      </c>
      <c r="D369" s="8" t="s">
        <v>17</v>
      </c>
      <c r="E369" s="8" t="s">
        <v>585</v>
      </c>
      <c r="F369" s="1"/>
      <c r="G369" s="1"/>
      <c r="H369" s="1"/>
    </row>
    <row r="370" spans="1:8" ht="15.5" thickBot="1" x14ac:dyDescent="0.4">
      <c r="A370" s="4">
        <v>1</v>
      </c>
      <c r="B370" s="5">
        <v>2</v>
      </c>
      <c r="C370" s="5">
        <v>3</v>
      </c>
      <c r="D370" s="5">
        <v>4</v>
      </c>
      <c r="E370" s="5">
        <v>5</v>
      </c>
      <c r="F370" s="1"/>
      <c r="G370" s="1"/>
      <c r="H370" s="1"/>
    </row>
    <row r="371" spans="1:8" ht="29.4" customHeight="1" thickBot="1" x14ac:dyDescent="0.4">
      <c r="A371" s="6"/>
      <c r="B371" s="160" t="s">
        <v>543</v>
      </c>
      <c r="C371" s="7"/>
      <c r="D371" s="7"/>
      <c r="E371" s="7"/>
      <c r="F371" s="1"/>
      <c r="G371" s="1"/>
      <c r="H371" s="1"/>
    </row>
    <row r="372" spans="1:8" ht="16.25" customHeight="1" thickBot="1" x14ac:dyDescent="0.4">
      <c r="A372" s="256" t="s">
        <v>12</v>
      </c>
      <c r="B372" s="257"/>
      <c r="C372" s="72">
        <f>C374+C378+C386+C387+C388+C390+C391</f>
        <v>305.09999999999997</v>
      </c>
      <c r="D372" s="72">
        <f t="shared" ref="D372:E372" si="78">D374+D378+D386+D387+D388+D390+D391</f>
        <v>219.7</v>
      </c>
      <c r="E372" s="72">
        <f t="shared" si="78"/>
        <v>224.7</v>
      </c>
      <c r="F372" s="1"/>
      <c r="G372" s="1"/>
      <c r="H372" s="1"/>
    </row>
    <row r="373" spans="1:8" ht="16.25" customHeight="1" x14ac:dyDescent="0.35">
      <c r="A373" s="271" t="s">
        <v>2</v>
      </c>
      <c r="B373" s="272"/>
      <c r="C373" s="12"/>
      <c r="D373" s="12"/>
      <c r="E373" s="12"/>
      <c r="F373" s="1"/>
      <c r="G373" s="1"/>
      <c r="H373" s="1"/>
    </row>
    <row r="374" spans="1:8" ht="16.25" customHeight="1" thickBot="1" x14ac:dyDescent="0.4">
      <c r="A374" s="273" t="s">
        <v>602</v>
      </c>
      <c r="B374" s="274"/>
      <c r="C374" s="75">
        <f>C375+C376+C377</f>
        <v>247.2</v>
      </c>
      <c r="D374" s="75">
        <f t="shared" ref="D374" si="79">D375+D376+D377</f>
        <v>219.7</v>
      </c>
      <c r="E374" s="75">
        <f>E375+E376+E377</f>
        <v>224.7</v>
      </c>
      <c r="F374" s="1"/>
      <c r="G374" s="1"/>
      <c r="H374" s="1"/>
    </row>
    <row r="375" spans="1:8" ht="16.25" customHeight="1" thickBot="1" x14ac:dyDescent="0.4">
      <c r="A375" s="258" t="s">
        <v>76</v>
      </c>
      <c r="B375" s="259"/>
      <c r="C375" s="148">
        <v>247.2</v>
      </c>
      <c r="D375" s="74">
        <v>219.7</v>
      </c>
      <c r="E375" s="24">
        <v>224.7</v>
      </c>
      <c r="F375" s="1"/>
      <c r="G375" s="1"/>
      <c r="H375" s="1"/>
    </row>
    <row r="376" spans="1:8" ht="27.65" customHeight="1" thickBot="1" x14ac:dyDescent="0.4">
      <c r="A376" s="258" t="s">
        <v>7</v>
      </c>
      <c r="B376" s="259"/>
      <c r="C376" s="24"/>
      <c r="D376" s="7"/>
      <c r="E376" s="7"/>
      <c r="F376" s="1"/>
      <c r="G376" s="1"/>
      <c r="H376" s="1"/>
    </row>
    <row r="377" spans="1:8" ht="30" customHeight="1" thickBot="1" x14ac:dyDescent="0.4">
      <c r="A377" s="258" t="s">
        <v>603</v>
      </c>
      <c r="B377" s="270"/>
      <c r="C377" s="24"/>
      <c r="D377" s="7"/>
      <c r="E377" s="7"/>
      <c r="F377" s="1"/>
      <c r="G377" s="1"/>
      <c r="H377" s="1"/>
    </row>
    <row r="378" spans="1:8" ht="28.25" customHeight="1" thickBot="1" x14ac:dyDescent="0.4">
      <c r="A378" s="258" t="s">
        <v>8</v>
      </c>
      <c r="B378" s="259"/>
      <c r="C378" s="73">
        <f>C379+C380+C381+C382+C383+C384</f>
        <v>57.9</v>
      </c>
      <c r="D378" s="73">
        <f t="shared" ref="D378" si="80">D379+D380+D381+D382+D383+D384</f>
        <v>0</v>
      </c>
      <c r="E378" s="73">
        <f t="shared" ref="E378" si="81">E379+E380+E381+E382+E383+E384</f>
        <v>0</v>
      </c>
      <c r="F378" s="1"/>
      <c r="G378" s="1"/>
      <c r="H378" s="1"/>
    </row>
    <row r="379" spans="1:8" ht="29.4" customHeight="1" thickBot="1" x14ac:dyDescent="0.4">
      <c r="A379" s="258" t="s">
        <v>604</v>
      </c>
      <c r="B379" s="259"/>
      <c r="C379" s="156">
        <v>57.9</v>
      </c>
      <c r="D379" s="162"/>
      <c r="E379" s="162"/>
      <c r="F379" s="1"/>
      <c r="G379" s="1"/>
      <c r="H379" s="1"/>
    </row>
    <row r="380" spans="1:8" ht="29.4" customHeight="1" thickBot="1" x14ac:dyDescent="0.4">
      <c r="A380" s="258" t="s">
        <v>605</v>
      </c>
      <c r="B380" s="259"/>
      <c r="C380" s="161"/>
      <c r="D380" s="156"/>
      <c r="E380" s="156"/>
      <c r="F380" s="1"/>
      <c r="G380" s="1"/>
      <c r="H380" s="1"/>
    </row>
    <row r="381" spans="1:8" ht="20.399999999999999" customHeight="1" thickBot="1" x14ac:dyDescent="0.4">
      <c r="A381" s="258" t="s">
        <v>606</v>
      </c>
      <c r="B381" s="259"/>
      <c r="C381" s="148"/>
      <c r="D381" s="163"/>
      <c r="E381" s="163"/>
      <c r="F381" s="1"/>
      <c r="G381" s="1"/>
      <c r="H381" s="1"/>
    </row>
    <row r="382" spans="1:8" ht="28.25" customHeight="1" thickBot="1" x14ac:dyDescent="0.4">
      <c r="A382" s="268" t="s">
        <v>625</v>
      </c>
      <c r="B382" s="269"/>
      <c r="C382" s="148"/>
      <c r="D382" s="163"/>
      <c r="E382" s="163"/>
      <c r="F382" s="1"/>
      <c r="G382" s="1"/>
      <c r="H382" s="1"/>
    </row>
    <row r="383" spans="1:8" ht="23.4" customHeight="1" thickBot="1" x14ac:dyDescent="0.4">
      <c r="A383" s="268" t="s">
        <v>628</v>
      </c>
      <c r="B383" s="269"/>
      <c r="C383" s="148"/>
      <c r="D383" s="163"/>
      <c r="E383" s="163"/>
      <c r="F383" s="1"/>
      <c r="G383" s="1"/>
      <c r="H383" s="1"/>
    </row>
    <row r="384" spans="1:8" ht="16.25" customHeight="1" thickBot="1" x14ac:dyDescent="0.4">
      <c r="A384" s="263" t="s">
        <v>629</v>
      </c>
      <c r="B384" s="264"/>
      <c r="C384" s="148"/>
      <c r="D384" s="163"/>
      <c r="E384" s="163"/>
      <c r="F384" s="1"/>
      <c r="G384" s="1"/>
      <c r="H384" s="1"/>
    </row>
    <row r="385" spans="1:8" ht="16.25" customHeight="1" thickBot="1" x14ac:dyDescent="0.4">
      <c r="A385" s="263" t="s">
        <v>626</v>
      </c>
      <c r="B385" s="264"/>
      <c r="C385" s="163"/>
      <c r="D385" s="163"/>
      <c r="E385" s="163"/>
      <c r="F385" s="1"/>
      <c r="G385" s="1"/>
      <c r="H385" s="1"/>
    </row>
    <row r="386" spans="1:8" ht="16.25" customHeight="1" thickBot="1" x14ac:dyDescent="0.4">
      <c r="A386" s="263" t="s">
        <v>642</v>
      </c>
      <c r="B386" s="264"/>
      <c r="C386" s="163"/>
      <c r="D386" s="163"/>
      <c r="E386" s="163"/>
      <c r="F386" s="1"/>
      <c r="G386" s="1"/>
      <c r="H386" s="1"/>
    </row>
    <row r="387" spans="1:8" ht="16.25" customHeight="1" thickBot="1" x14ac:dyDescent="0.4">
      <c r="A387" s="265" t="s">
        <v>9</v>
      </c>
      <c r="B387" s="266"/>
      <c r="C387" s="163"/>
      <c r="D387" s="163"/>
      <c r="E387" s="163"/>
      <c r="F387" s="1"/>
      <c r="G387" s="1"/>
      <c r="H387" s="1"/>
    </row>
    <row r="388" spans="1:8" ht="16.25" customHeight="1" thickBot="1" x14ac:dyDescent="0.4">
      <c r="A388" s="265" t="s">
        <v>10</v>
      </c>
      <c r="B388" s="266"/>
      <c r="C388" s="163"/>
      <c r="D388" s="163"/>
      <c r="E388" s="163"/>
      <c r="F388" s="1"/>
      <c r="G388" s="1"/>
      <c r="H388" s="1"/>
    </row>
    <row r="389" spans="1:8" ht="25.25" customHeight="1" thickBot="1" x14ac:dyDescent="0.4">
      <c r="A389" s="265" t="s">
        <v>607</v>
      </c>
      <c r="B389" s="266"/>
      <c r="C389" s="156"/>
      <c r="D389" s="156"/>
      <c r="E389" s="156"/>
      <c r="F389" s="1"/>
      <c r="G389" s="1"/>
      <c r="H389" s="1"/>
    </row>
    <row r="390" spans="1:8" ht="22.25" customHeight="1" thickBot="1" x14ac:dyDescent="0.4">
      <c r="A390" s="258" t="s">
        <v>627</v>
      </c>
      <c r="B390" s="259"/>
      <c r="C390" s="148"/>
      <c r="D390" s="163"/>
      <c r="E390" s="163"/>
      <c r="F390" s="1"/>
      <c r="G390" s="1"/>
      <c r="H390" s="1"/>
    </row>
    <row r="391" spans="1:8" ht="24.65" customHeight="1" thickBot="1" x14ac:dyDescent="0.4">
      <c r="A391" s="258" t="s">
        <v>77</v>
      </c>
      <c r="B391" s="259"/>
      <c r="C391" s="148"/>
      <c r="D391" s="163"/>
      <c r="E391" s="163"/>
      <c r="F391" s="1"/>
      <c r="G391" s="1"/>
      <c r="H391" s="1"/>
    </row>
    <row r="392" spans="1:8" ht="27.65" customHeight="1" thickBot="1" x14ac:dyDescent="0.4">
      <c r="A392" s="256" t="s">
        <v>11</v>
      </c>
      <c r="B392" s="260"/>
      <c r="C392" s="72">
        <f>C393+C394</f>
        <v>0</v>
      </c>
      <c r="D392" s="72">
        <f t="shared" ref="D392" si="82">D393+D394</f>
        <v>0</v>
      </c>
      <c r="E392" s="72">
        <f t="shared" ref="E392" si="83">E393+E394</f>
        <v>0</v>
      </c>
      <c r="F392" s="1"/>
      <c r="G392" s="1"/>
      <c r="H392" s="1"/>
    </row>
    <row r="393" spans="1:8" ht="21" customHeight="1" thickBot="1" x14ac:dyDescent="0.4">
      <c r="A393" s="261" t="s">
        <v>13</v>
      </c>
      <c r="B393" s="262"/>
      <c r="C393" s="25"/>
      <c r="D393" s="13"/>
      <c r="E393" s="13"/>
      <c r="F393" s="1"/>
      <c r="G393" s="1"/>
      <c r="H393" s="1"/>
    </row>
    <row r="394" spans="1:8" ht="26.4" customHeight="1" thickBot="1" x14ac:dyDescent="0.4">
      <c r="A394" s="254" t="s">
        <v>497</v>
      </c>
      <c r="B394" s="255"/>
      <c r="C394" s="25"/>
      <c r="D394" s="13"/>
      <c r="E394" s="13"/>
      <c r="F394" s="1"/>
      <c r="G394" s="1"/>
      <c r="H394" s="1"/>
    </row>
    <row r="395" spans="1:8" ht="22.25" customHeight="1" thickBot="1" x14ac:dyDescent="0.4">
      <c r="A395" s="256" t="s">
        <v>14</v>
      </c>
      <c r="B395" s="257"/>
      <c r="C395" s="72">
        <f>C372+C392</f>
        <v>305.09999999999997</v>
      </c>
      <c r="D395" s="72">
        <f t="shared" ref="D395:E395" si="84">D372+D392</f>
        <v>219.7</v>
      </c>
      <c r="E395" s="72">
        <f t="shared" si="84"/>
        <v>224.7</v>
      </c>
      <c r="F395" s="1"/>
      <c r="G395" s="1"/>
      <c r="H395" s="1"/>
    </row>
    <row r="396" spans="1:8" ht="22.25" customHeight="1" thickBot="1" x14ac:dyDescent="0.4">
      <c r="A396" s="265" t="s">
        <v>3</v>
      </c>
      <c r="B396" s="266"/>
      <c r="C396" s="7"/>
      <c r="D396" s="7"/>
      <c r="E396" s="7"/>
      <c r="F396" s="1"/>
      <c r="G396" s="1"/>
      <c r="H396" s="1"/>
    </row>
    <row r="397" spans="1:8" ht="31.25" customHeight="1" thickBot="1" x14ac:dyDescent="0.4">
      <c r="A397" s="265" t="s">
        <v>4</v>
      </c>
      <c r="B397" s="266"/>
      <c r="C397" s="73"/>
      <c r="D397" s="7"/>
      <c r="E397" s="7"/>
      <c r="F397" s="1"/>
      <c r="G397" s="1"/>
      <c r="H397" s="1"/>
    </row>
    <row r="398" spans="1:8" ht="15.5" thickBot="1" x14ac:dyDescent="0.4">
      <c r="A398" s="1"/>
      <c r="B398" s="1"/>
      <c r="C398" s="1"/>
      <c r="D398" s="1"/>
      <c r="E398" s="1"/>
      <c r="F398" s="1"/>
      <c r="G398" s="1"/>
      <c r="H398" s="1"/>
    </row>
    <row r="399" spans="1:8" ht="35" thickBot="1" x14ac:dyDescent="0.4">
      <c r="A399" s="2" t="s">
        <v>0</v>
      </c>
      <c r="B399" s="3" t="s">
        <v>1</v>
      </c>
      <c r="C399" s="8" t="s">
        <v>16</v>
      </c>
      <c r="D399" s="8" t="s">
        <v>17</v>
      </c>
      <c r="E399" s="8" t="s">
        <v>585</v>
      </c>
      <c r="F399" s="1"/>
      <c r="G399" s="1"/>
      <c r="H399" s="1"/>
    </row>
    <row r="400" spans="1:8" ht="16.25" customHeight="1" thickBot="1" x14ac:dyDescent="0.4">
      <c r="A400" s="4">
        <v>1</v>
      </c>
      <c r="B400" s="5">
        <v>2</v>
      </c>
      <c r="C400" s="5">
        <v>3</v>
      </c>
      <c r="D400" s="5">
        <v>4</v>
      </c>
      <c r="E400" s="5">
        <v>5</v>
      </c>
      <c r="F400" s="1"/>
      <c r="G400" s="1"/>
      <c r="H400" s="1"/>
    </row>
    <row r="401" spans="1:8" ht="15.5" thickBot="1" x14ac:dyDescent="0.4">
      <c r="A401" s="6"/>
      <c r="B401" s="160" t="s">
        <v>544</v>
      </c>
      <c r="C401" s="7"/>
      <c r="D401" s="7"/>
      <c r="E401" s="7"/>
      <c r="F401" s="1"/>
      <c r="G401" s="1"/>
      <c r="H401" s="1"/>
    </row>
    <row r="402" spans="1:8" ht="16.25" customHeight="1" thickBot="1" x14ac:dyDescent="0.4">
      <c r="A402" s="256" t="s">
        <v>12</v>
      </c>
      <c r="B402" s="257"/>
      <c r="C402" s="72">
        <f>C404+C408+C416+C417+C418+C420+C421</f>
        <v>29308.099999999995</v>
      </c>
      <c r="D402" s="72">
        <f t="shared" ref="D402:E402" si="85">D404+D408+D416+D417+D418+D420+D421</f>
        <v>30417.300000000003</v>
      </c>
      <c r="E402" s="72">
        <f t="shared" si="85"/>
        <v>33425.4</v>
      </c>
      <c r="F402" s="1"/>
      <c r="G402" s="1"/>
      <c r="H402" s="1"/>
    </row>
    <row r="403" spans="1:8" ht="16.25" customHeight="1" x14ac:dyDescent="0.35">
      <c r="A403" s="271" t="s">
        <v>2</v>
      </c>
      <c r="B403" s="272"/>
      <c r="C403" s="12"/>
      <c r="D403" s="12"/>
      <c r="E403" s="12"/>
      <c r="F403" s="1"/>
      <c r="G403" s="1"/>
      <c r="H403" s="1"/>
    </row>
    <row r="404" spans="1:8" ht="16.25" customHeight="1" thickBot="1" x14ac:dyDescent="0.4">
      <c r="A404" s="273" t="s">
        <v>602</v>
      </c>
      <c r="B404" s="274"/>
      <c r="C404" s="75">
        <f>C405+C406+C407</f>
        <v>18662.099999999999</v>
      </c>
      <c r="D404" s="75">
        <f t="shared" ref="D404" si="86">D405+D406+D407</f>
        <v>20000.400000000001</v>
      </c>
      <c r="E404" s="75">
        <f>E405+E406+E407</f>
        <v>22796.7</v>
      </c>
      <c r="F404" s="1"/>
      <c r="G404" s="1"/>
      <c r="H404" s="1"/>
    </row>
    <row r="405" spans="1:8" ht="18.649999999999999" customHeight="1" thickBot="1" x14ac:dyDescent="0.4">
      <c r="A405" s="258" t="s">
        <v>76</v>
      </c>
      <c r="B405" s="259"/>
      <c r="C405" s="148">
        <v>18662.099999999999</v>
      </c>
      <c r="D405" s="74">
        <v>20000.400000000001</v>
      </c>
      <c r="E405" s="24">
        <v>22796.7</v>
      </c>
      <c r="F405" s="1"/>
      <c r="G405" s="1"/>
      <c r="H405" s="1"/>
    </row>
    <row r="406" spans="1:8" ht="23.4" customHeight="1" thickBot="1" x14ac:dyDescent="0.4">
      <c r="A406" s="258" t="s">
        <v>7</v>
      </c>
      <c r="B406" s="259"/>
      <c r="C406" s="24"/>
      <c r="D406" s="7"/>
      <c r="E406" s="7"/>
      <c r="F406" s="1"/>
      <c r="G406" s="1"/>
      <c r="H406" s="1"/>
    </row>
    <row r="407" spans="1:8" ht="29.4" customHeight="1" thickBot="1" x14ac:dyDescent="0.4">
      <c r="A407" s="258" t="s">
        <v>603</v>
      </c>
      <c r="B407" s="270"/>
      <c r="C407" s="24"/>
      <c r="D407" s="7"/>
      <c r="E407" s="7"/>
      <c r="F407" s="1"/>
      <c r="G407" s="1"/>
      <c r="H407" s="1"/>
    </row>
    <row r="408" spans="1:8" ht="29.4" customHeight="1" thickBot="1" x14ac:dyDescent="0.4">
      <c r="A408" s="258" t="s">
        <v>8</v>
      </c>
      <c r="B408" s="259"/>
      <c r="C408" s="73">
        <f>C409+C410+C411+C412+C413+C414</f>
        <v>10236.299999999999</v>
      </c>
      <c r="D408" s="73">
        <f t="shared" ref="D408:E408" si="87">D409+D410+D411+D412+D413+D414</f>
        <v>10017.4</v>
      </c>
      <c r="E408" s="73">
        <f t="shared" si="87"/>
        <v>10061.599999999999</v>
      </c>
      <c r="F408" s="1"/>
      <c r="G408" s="1"/>
      <c r="H408" s="1"/>
    </row>
    <row r="409" spans="1:8" ht="28.25" customHeight="1" thickBot="1" x14ac:dyDescent="0.4">
      <c r="A409" s="258" t="s">
        <v>604</v>
      </c>
      <c r="B409" s="259"/>
      <c r="C409" s="161">
        <v>1259.4000000000001</v>
      </c>
      <c r="D409" s="156">
        <v>1036.9000000000001</v>
      </c>
      <c r="E409" s="156">
        <v>1036.9000000000001</v>
      </c>
      <c r="F409" s="1"/>
      <c r="G409" s="1"/>
      <c r="H409" s="1"/>
    </row>
    <row r="410" spans="1:8" ht="32" customHeight="1" thickBot="1" x14ac:dyDescent="0.4">
      <c r="A410" s="258" t="s">
        <v>605</v>
      </c>
      <c r="B410" s="259"/>
      <c r="C410" s="156">
        <v>8544.5</v>
      </c>
      <c r="D410" s="156">
        <v>8548.1</v>
      </c>
      <c r="E410" s="156">
        <v>8592.2999999999993</v>
      </c>
      <c r="F410" s="1"/>
      <c r="G410" s="1"/>
      <c r="H410" s="1"/>
    </row>
    <row r="411" spans="1:8" ht="16.25" customHeight="1" thickBot="1" x14ac:dyDescent="0.4">
      <c r="A411" s="258" t="s">
        <v>606</v>
      </c>
      <c r="B411" s="259"/>
      <c r="C411" s="156">
        <v>112</v>
      </c>
      <c r="D411" s="156">
        <v>112</v>
      </c>
      <c r="E411" s="156">
        <v>112</v>
      </c>
      <c r="F411" s="1"/>
      <c r="G411" s="1"/>
      <c r="H411" s="1"/>
    </row>
    <row r="412" spans="1:8" ht="23.4" customHeight="1" thickBot="1" x14ac:dyDescent="0.4">
      <c r="A412" s="268" t="s">
        <v>625</v>
      </c>
      <c r="B412" s="269"/>
      <c r="C412" s="148">
        <v>320.39999999999998</v>
      </c>
      <c r="D412" s="148">
        <v>320.39999999999998</v>
      </c>
      <c r="E412" s="148">
        <v>320.39999999999998</v>
      </c>
      <c r="F412" s="1"/>
      <c r="G412" s="1"/>
      <c r="H412" s="1"/>
    </row>
    <row r="413" spans="1:8" ht="30" customHeight="1" thickBot="1" x14ac:dyDescent="0.4">
      <c r="A413" s="268" t="s">
        <v>628</v>
      </c>
      <c r="B413" s="269"/>
      <c r="C413" s="148"/>
      <c r="D413" s="163"/>
      <c r="E413" s="163"/>
      <c r="F413" s="1"/>
      <c r="G413" s="1"/>
      <c r="H413" s="1"/>
    </row>
    <row r="414" spans="1:8" ht="16.25" customHeight="1" thickBot="1" x14ac:dyDescent="0.4">
      <c r="A414" s="263" t="s">
        <v>629</v>
      </c>
      <c r="B414" s="264"/>
      <c r="C414" s="148"/>
      <c r="D414" s="163"/>
      <c r="E414" s="163"/>
      <c r="F414" s="1"/>
      <c r="G414" s="1"/>
      <c r="H414" s="1"/>
    </row>
    <row r="415" spans="1:8" ht="16.25" customHeight="1" thickBot="1" x14ac:dyDescent="0.4">
      <c r="A415" s="263" t="s">
        <v>626</v>
      </c>
      <c r="B415" s="264"/>
      <c r="C415" s="163"/>
      <c r="D415" s="163"/>
      <c r="E415" s="163"/>
      <c r="F415" s="1"/>
      <c r="G415" s="1"/>
      <c r="H415" s="1"/>
    </row>
    <row r="416" spans="1:8" ht="16.25" customHeight="1" thickBot="1" x14ac:dyDescent="0.4">
      <c r="A416" s="263" t="s">
        <v>642</v>
      </c>
      <c r="B416" s="264"/>
      <c r="C416" s="156">
        <v>256.5</v>
      </c>
      <c r="D416" s="156">
        <v>318.39999999999998</v>
      </c>
      <c r="E416" s="156">
        <v>486</v>
      </c>
      <c r="F416" s="1"/>
      <c r="G416" s="1"/>
      <c r="H416" s="1"/>
    </row>
    <row r="417" spans="1:8" ht="16.25" customHeight="1" thickBot="1" x14ac:dyDescent="0.4">
      <c r="A417" s="265" t="s">
        <v>9</v>
      </c>
      <c r="B417" s="266"/>
      <c r="C417" s="148">
        <v>81.099999999999994</v>
      </c>
      <c r="D417" s="148">
        <v>81.099999999999994</v>
      </c>
      <c r="E417" s="148">
        <v>81.099999999999994</v>
      </c>
      <c r="F417" s="1"/>
      <c r="G417" s="1"/>
      <c r="H417" s="1"/>
    </row>
    <row r="418" spans="1:8" ht="25.25" customHeight="1" thickBot="1" x14ac:dyDescent="0.4">
      <c r="A418" s="265" t="s">
        <v>10</v>
      </c>
      <c r="B418" s="266"/>
      <c r="C418" s="163"/>
      <c r="D418" s="163"/>
      <c r="E418" s="163"/>
      <c r="F418" s="1"/>
      <c r="G418" s="1"/>
      <c r="H418" s="1"/>
    </row>
    <row r="419" spans="1:8" ht="16.25" customHeight="1" thickBot="1" x14ac:dyDescent="0.4">
      <c r="A419" s="265" t="s">
        <v>607</v>
      </c>
      <c r="B419" s="266"/>
      <c r="C419" s="156"/>
      <c r="D419" s="156"/>
      <c r="E419" s="156"/>
      <c r="F419" s="1"/>
      <c r="G419" s="1"/>
      <c r="H419" s="1"/>
    </row>
    <row r="420" spans="1:8" ht="22.25" customHeight="1" thickBot="1" x14ac:dyDescent="0.4">
      <c r="A420" s="258" t="s">
        <v>627</v>
      </c>
      <c r="B420" s="259"/>
      <c r="C420" s="148">
        <v>72.099999999999994</v>
      </c>
      <c r="D420" s="163"/>
      <c r="E420" s="163"/>
      <c r="F420" s="1"/>
      <c r="G420" s="1"/>
      <c r="H420" s="1"/>
    </row>
    <row r="421" spans="1:8" ht="27" customHeight="1" thickBot="1" x14ac:dyDescent="0.4">
      <c r="A421" s="258" t="s">
        <v>77</v>
      </c>
      <c r="B421" s="259"/>
      <c r="C421" s="148"/>
      <c r="D421" s="163"/>
      <c r="E421" s="163"/>
      <c r="F421" s="1"/>
      <c r="G421" s="1"/>
      <c r="H421" s="1"/>
    </row>
    <row r="422" spans="1:8" ht="23" customHeight="1" thickBot="1" x14ac:dyDescent="0.4">
      <c r="A422" s="256" t="s">
        <v>11</v>
      </c>
      <c r="B422" s="260"/>
      <c r="C422" s="72">
        <f>C423+C424</f>
        <v>34003.599999999999</v>
      </c>
      <c r="D422" s="72">
        <f t="shared" ref="D422:E422" si="88">D423+D424</f>
        <v>34771.1</v>
      </c>
      <c r="E422" s="72">
        <f t="shared" si="88"/>
        <v>35577.4</v>
      </c>
      <c r="F422" s="1"/>
      <c r="G422" s="1"/>
      <c r="H422" s="1"/>
    </row>
    <row r="423" spans="1:8" ht="26" customHeight="1" thickBot="1" x14ac:dyDescent="0.4">
      <c r="A423" s="261" t="s">
        <v>13</v>
      </c>
      <c r="B423" s="262"/>
      <c r="C423" s="25">
        <v>34003.599999999999</v>
      </c>
      <c r="D423" s="25">
        <v>34771.1</v>
      </c>
      <c r="E423" s="25">
        <v>35577.4</v>
      </c>
      <c r="F423" s="1"/>
      <c r="G423" s="1"/>
      <c r="H423" s="1"/>
    </row>
    <row r="424" spans="1:8" ht="24.65" customHeight="1" thickBot="1" x14ac:dyDescent="0.4">
      <c r="A424" s="254" t="s">
        <v>497</v>
      </c>
      <c r="B424" s="255"/>
      <c r="C424" s="25"/>
      <c r="D424" s="13"/>
      <c r="E424" s="13"/>
      <c r="F424" s="1"/>
      <c r="G424" s="1"/>
      <c r="H424" s="1"/>
    </row>
    <row r="425" spans="1:8" ht="30" customHeight="1" thickBot="1" x14ac:dyDescent="0.4">
      <c r="A425" s="256" t="s">
        <v>14</v>
      </c>
      <c r="B425" s="257"/>
      <c r="C425" s="72">
        <f>C402+C422</f>
        <v>63311.7</v>
      </c>
      <c r="D425" s="72">
        <f t="shared" ref="D425:E425" si="89">D402+D422</f>
        <v>65188.4</v>
      </c>
      <c r="E425" s="72">
        <f t="shared" si="89"/>
        <v>69002.8</v>
      </c>
      <c r="F425" s="1"/>
      <c r="G425" s="1"/>
      <c r="H425" s="1"/>
    </row>
    <row r="426" spans="1:8" ht="27.65" customHeight="1" thickBot="1" x14ac:dyDescent="0.4">
      <c r="A426" s="265" t="s">
        <v>3</v>
      </c>
      <c r="B426" s="266"/>
      <c r="C426" s="7"/>
      <c r="D426" s="7"/>
      <c r="E426" s="7"/>
      <c r="F426" s="1"/>
      <c r="G426" s="1"/>
      <c r="H426" s="1"/>
    </row>
    <row r="427" spans="1:8" ht="29.4" customHeight="1" thickBot="1" x14ac:dyDescent="0.4">
      <c r="A427" s="265" t="s">
        <v>4</v>
      </c>
      <c r="B427" s="266"/>
      <c r="C427" s="73"/>
      <c r="D427" s="7"/>
      <c r="E427" s="7"/>
      <c r="F427" s="1"/>
      <c r="G427" s="1"/>
      <c r="H427" s="1"/>
    </row>
    <row r="428" spans="1:8" ht="15.5" thickBot="1" x14ac:dyDescent="0.4">
      <c r="A428" s="1"/>
      <c r="B428" s="1"/>
      <c r="C428" s="1"/>
      <c r="D428" s="1"/>
      <c r="E428" s="1"/>
      <c r="F428" s="1"/>
      <c r="G428" s="1"/>
      <c r="H428" s="1"/>
    </row>
    <row r="429" spans="1:8" ht="35" thickBot="1" x14ac:dyDescent="0.4">
      <c r="A429" s="2" t="s">
        <v>0</v>
      </c>
      <c r="B429" s="3" t="s">
        <v>1</v>
      </c>
      <c r="C429" s="8" t="s">
        <v>16</v>
      </c>
      <c r="D429" s="8" t="s">
        <v>17</v>
      </c>
      <c r="E429" s="8" t="s">
        <v>585</v>
      </c>
      <c r="F429" s="1"/>
      <c r="G429" s="1"/>
      <c r="H429" s="1"/>
    </row>
    <row r="430" spans="1:8" ht="16.25" customHeight="1" thickBot="1" x14ac:dyDescent="0.4">
      <c r="A430" s="4">
        <v>1</v>
      </c>
      <c r="B430" s="5">
        <v>2</v>
      </c>
      <c r="C430" s="5">
        <v>3</v>
      </c>
      <c r="D430" s="5">
        <v>4</v>
      </c>
      <c r="E430" s="5">
        <v>5</v>
      </c>
      <c r="F430" s="1"/>
      <c r="G430" s="1"/>
      <c r="H430" s="1"/>
    </row>
    <row r="431" spans="1:8" ht="15.5" thickBot="1" x14ac:dyDescent="0.4">
      <c r="A431" s="6"/>
      <c r="B431" s="160" t="s">
        <v>545</v>
      </c>
      <c r="C431" s="7"/>
      <c r="D431" s="7"/>
      <c r="E431" s="7"/>
      <c r="F431" s="1"/>
      <c r="G431" s="1"/>
      <c r="H431" s="1"/>
    </row>
    <row r="432" spans="1:8" ht="16.25" customHeight="1" thickBot="1" x14ac:dyDescent="0.4">
      <c r="A432" s="256" t="s">
        <v>12</v>
      </c>
      <c r="B432" s="257"/>
      <c r="C432" s="72">
        <f>C434+C438+C446+C447+C448+C450+C451</f>
        <v>1244.3999999999999</v>
      </c>
      <c r="D432" s="72">
        <f t="shared" ref="D432:E432" si="90">D434+D438+D446+D447+D448+D450+D451</f>
        <v>1235.2</v>
      </c>
      <c r="E432" s="72">
        <f t="shared" si="90"/>
        <v>1256.0999999999999</v>
      </c>
      <c r="F432" s="1"/>
      <c r="G432" s="1"/>
      <c r="H432" s="1"/>
    </row>
    <row r="433" spans="1:8" ht="16.25" customHeight="1" x14ac:dyDescent="0.35">
      <c r="A433" s="271" t="s">
        <v>2</v>
      </c>
      <c r="B433" s="272"/>
      <c r="C433" s="12"/>
      <c r="D433" s="12"/>
      <c r="E433" s="12"/>
      <c r="F433" s="1"/>
      <c r="G433" s="1"/>
      <c r="H433" s="1"/>
    </row>
    <row r="434" spans="1:8" ht="16.25" customHeight="1" thickBot="1" x14ac:dyDescent="0.4">
      <c r="A434" s="273" t="s">
        <v>602</v>
      </c>
      <c r="B434" s="274"/>
      <c r="C434" s="75">
        <f>C435+C436+C437</f>
        <v>111.3</v>
      </c>
      <c r="D434" s="75">
        <f t="shared" ref="D434" si="91">D435+D436+D437</f>
        <v>112.7</v>
      </c>
      <c r="E434" s="75">
        <f>E435+E436+E437</f>
        <v>113.8</v>
      </c>
      <c r="F434" s="1"/>
      <c r="G434" s="1"/>
      <c r="H434" s="1"/>
    </row>
    <row r="435" spans="1:8" ht="16.25" customHeight="1" thickBot="1" x14ac:dyDescent="0.4">
      <c r="A435" s="258" t="s">
        <v>76</v>
      </c>
      <c r="B435" s="259"/>
      <c r="C435" s="148">
        <v>33.299999999999997</v>
      </c>
      <c r="D435" s="74">
        <v>34.700000000000003</v>
      </c>
      <c r="E435" s="24">
        <v>35.799999999999997</v>
      </c>
      <c r="F435" s="1"/>
      <c r="G435" s="1"/>
      <c r="H435" s="1"/>
    </row>
    <row r="436" spans="1:8" ht="16.25" customHeight="1" thickBot="1" x14ac:dyDescent="0.4">
      <c r="A436" s="258" t="s">
        <v>7</v>
      </c>
      <c r="B436" s="259"/>
      <c r="C436" s="74">
        <v>78</v>
      </c>
      <c r="D436" s="74">
        <v>78</v>
      </c>
      <c r="E436" s="74">
        <v>78</v>
      </c>
      <c r="F436" s="1"/>
      <c r="G436" s="1"/>
      <c r="H436" s="1"/>
    </row>
    <row r="437" spans="1:8" ht="26" customHeight="1" thickBot="1" x14ac:dyDescent="0.4">
      <c r="A437" s="258" t="s">
        <v>603</v>
      </c>
      <c r="B437" s="270"/>
      <c r="C437" s="24"/>
      <c r="D437" s="7"/>
      <c r="E437" s="7"/>
      <c r="F437" s="1"/>
      <c r="G437" s="1"/>
      <c r="H437" s="1"/>
    </row>
    <row r="438" spans="1:8" ht="27" customHeight="1" thickBot="1" x14ac:dyDescent="0.4">
      <c r="A438" s="258" t="s">
        <v>8</v>
      </c>
      <c r="B438" s="259"/>
      <c r="C438" s="73">
        <f>C439+C440+C441+C442+C443+C444</f>
        <v>1100.3</v>
      </c>
      <c r="D438" s="73">
        <f t="shared" ref="D438" si="92">D439+D440+D441+D442+D443+D444</f>
        <v>1119.5</v>
      </c>
      <c r="E438" s="73">
        <f t="shared" ref="E438" si="93">E439+E440+E441+E442+E443+E444</f>
        <v>1139.3</v>
      </c>
      <c r="F438" s="1"/>
      <c r="G438" s="1"/>
      <c r="H438" s="1"/>
    </row>
    <row r="439" spans="1:8" ht="26.4" customHeight="1" thickBot="1" x14ac:dyDescent="0.4">
      <c r="A439" s="258" t="s">
        <v>604</v>
      </c>
      <c r="B439" s="259"/>
      <c r="C439" s="161"/>
      <c r="D439" s="162"/>
      <c r="E439" s="162"/>
      <c r="F439" s="1"/>
      <c r="G439" s="1"/>
      <c r="H439" s="1"/>
    </row>
    <row r="440" spans="1:8" ht="28.25" customHeight="1" thickBot="1" x14ac:dyDescent="0.4">
      <c r="A440" s="258" t="s">
        <v>605</v>
      </c>
      <c r="B440" s="259"/>
      <c r="C440" s="156">
        <v>1100.3</v>
      </c>
      <c r="D440" s="156">
        <v>1119.5</v>
      </c>
      <c r="E440" s="156">
        <v>1139.3</v>
      </c>
      <c r="F440" s="1"/>
      <c r="G440" s="1"/>
      <c r="H440" s="1"/>
    </row>
    <row r="441" spans="1:8" ht="16.25" customHeight="1" thickBot="1" x14ac:dyDescent="0.4">
      <c r="A441" s="258" t="s">
        <v>606</v>
      </c>
      <c r="B441" s="259"/>
      <c r="C441" s="148"/>
      <c r="D441" s="163"/>
      <c r="E441" s="163"/>
      <c r="F441" s="1"/>
      <c r="G441" s="1"/>
      <c r="H441" s="1"/>
    </row>
    <row r="442" spans="1:8" ht="24.65" customHeight="1" thickBot="1" x14ac:dyDescent="0.4">
      <c r="A442" s="268" t="s">
        <v>625</v>
      </c>
      <c r="B442" s="269"/>
      <c r="C442" s="148"/>
      <c r="D442" s="163"/>
      <c r="E442" s="163"/>
      <c r="F442" s="1"/>
      <c r="G442" s="1"/>
      <c r="H442" s="1"/>
    </row>
    <row r="443" spans="1:8" ht="26.4" customHeight="1" thickBot="1" x14ac:dyDescent="0.4">
      <c r="A443" s="268" t="s">
        <v>628</v>
      </c>
      <c r="B443" s="269"/>
      <c r="C443" s="148"/>
      <c r="D443" s="163"/>
      <c r="E443" s="163"/>
      <c r="F443" s="1"/>
      <c r="G443" s="1"/>
      <c r="H443" s="1"/>
    </row>
    <row r="444" spans="1:8" ht="16.25" customHeight="1" thickBot="1" x14ac:dyDescent="0.4">
      <c r="A444" s="263" t="s">
        <v>629</v>
      </c>
      <c r="B444" s="264"/>
      <c r="C444" s="148"/>
      <c r="D444" s="163"/>
      <c r="E444" s="163"/>
      <c r="F444" s="1"/>
      <c r="G444" s="1"/>
      <c r="H444" s="1"/>
    </row>
    <row r="445" spans="1:8" ht="16.25" customHeight="1" thickBot="1" x14ac:dyDescent="0.4">
      <c r="A445" s="263" t="s">
        <v>626</v>
      </c>
      <c r="B445" s="264"/>
      <c r="C445" s="163"/>
      <c r="D445" s="163"/>
      <c r="E445" s="163"/>
      <c r="F445" s="1"/>
      <c r="G445" s="1"/>
      <c r="H445" s="1"/>
    </row>
    <row r="446" spans="1:8" ht="16.25" customHeight="1" thickBot="1" x14ac:dyDescent="0.4">
      <c r="A446" s="263" t="s">
        <v>642</v>
      </c>
      <c r="B446" s="264"/>
      <c r="C446" s="156">
        <v>3</v>
      </c>
      <c r="D446" s="156">
        <v>3</v>
      </c>
      <c r="E446" s="156">
        <v>3</v>
      </c>
      <c r="F446" s="1"/>
      <c r="G446" s="1"/>
      <c r="H446" s="1"/>
    </row>
    <row r="447" spans="1:8" ht="16.25" customHeight="1" thickBot="1" x14ac:dyDescent="0.4">
      <c r="A447" s="265" t="s">
        <v>9</v>
      </c>
      <c r="B447" s="266"/>
      <c r="C447" s="163"/>
      <c r="D447" s="163"/>
      <c r="E447" s="163"/>
      <c r="F447" s="1"/>
      <c r="G447" s="1"/>
      <c r="H447" s="1"/>
    </row>
    <row r="448" spans="1:8" ht="21.65" customHeight="1" thickBot="1" x14ac:dyDescent="0.4">
      <c r="A448" s="265" t="s">
        <v>10</v>
      </c>
      <c r="B448" s="266"/>
      <c r="C448" s="163"/>
      <c r="D448" s="163"/>
      <c r="E448" s="163"/>
      <c r="F448" s="1"/>
      <c r="G448" s="1"/>
      <c r="H448" s="1"/>
    </row>
    <row r="449" spans="1:8" ht="21" customHeight="1" thickBot="1" x14ac:dyDescent="0.4">
      <c r="A449" s="265" t="s">
        <v>607</v>
      </c>
      <c r="B449" s="266"/>
      <c r="C449" s="156"/>
      <c r="D449" s="156"/>
      <c r="E449" s="156"/>
      <c r="F449" s="1"/>
      <c r="G449" s="1"/>
      <c r="H449" s="1"/>
    </row>
    <row r="450" spans="1:8" ht="26.4" customHeight="1" thickBot="1" x14ac:dyDescent="0.4">
      <c r="A450" s="258" t="s">
        <v>627</v>
      </c>
      <c r="B450" s="259"/>
      <c r="C450" s="148">
        <v>8.6</v>
      </c>
      <c r="D450" s="163"/>
      <c r="E450" s="163"/>
      <c r="F450" s="1"/>
      <c r="G450" s="1"/>
      <c r="H450" s="1"/>
    </row>
    <row r="451" spans="1:8" ht="29.25" customHeight="1" thickBot="1" x14ac:dyDescent="0.4">
      <c r="A451" s="258" t="s">
        <v>77</v>
      </c>
      <c r="B451" s="259"/>
      <c r="C451" s="148">
        <v>21.2</v>
      </c>
      <c r="D451" s="163"/>
      <c r="E451" s="163"/>
      <c r="F451" s="1"/>
      <c r="G451" s="1"/>
      <c r="H451" s="1"/>
    </row>
    <row r="452" spans="1:8" ht="30.65" customHeight="1" thickBot="1" x14ac:dyDescent="0.4">
      <c r="A452" s="256" t="s">
        <v>11</v>
      </c>
      <c r="B452" s="260"/>
      <c r="C452" s="72">
        <f>C453+C454</f>
        <v>0</v>
      </c>
      <c r="D452" s="72">
        <f t="shared" ref="D452" si="94">D453+D454</f>
        <v>0</v>
      </c>
      <c r="E452" s="72">
        <f t="shared" ref="E452" si="95">E453+E454</f>
        <v>0</v>
      </c>
      <c r="F452" s="1"/>
      <c r="G452" s="1"/>
      <c r="H452" s="1"/>
    </row>
    <row r="453" spans="1:8" ht="24.65" customHeight="1" thickBot="1" x14ac:dyDescent="0.4">
      <c r="A453" s="261" t="s">
        <v>13</v>
      </c>
      <c r="B453" s="262"/>
      <c r="C453" s="25"/>
      <c r="D453" s="13"/>
      <c r="E453" s="13"/>
      <c r="F453" s="1"/>
      <c r="G453" s="1"/>
      <c r="H453" s="1"/>
    </row>
    <row r="454" spans="1:8" ht="21.65" customHeight="1" thickBot="1" x14ac:dyDescent="0.4">
      <c r="A454" s="254" t="s">
        <v>497</v>
      </c>
      <c r="B454" s="255"/>
      <c r="C454" s="25"/>
      <c r="D454" s="13"/>
      <c r="E454" s="13"/>
      <c r="F454" s="1"/>
      <c r="G454" s="1"/>
      <c r="H454" s="1"/>
    </row>
    <row r="455" spans="1:8" ht="28.25" customHeight="1" thickBot="1" x14ac:dyDescent="0.4">
      <c r="A455" s="256" t="s">
        <v>14</v>
      </c>
      <c r="B455" s="257"/>
      <c r="C455" s="72">
        <f>C432+C452</f>
        <v>1244.3999999999999</v>
      </c>
      <c r="D455" s="72">
        <f t="shared" ref="D455:E455" si="96">D432+D452</f>
        <v>1235.2</v>
      </c>
      <c r="E455" s="72">
        <f t="shared" si="96"/>
        <v>1256.0999999999999</v>
      </c>
    </row>
    <row r="456" spans="1:8" ht="15" customHeight="1" thickBot="1" x14ac:dyDescent="0.4">
      <c r="A456" s="265" t="s">
        <v>3</v>
      </c>
      <c r="B456" s="266"/>
      <c r="C456" s="7"/>
      <c r="D456" s="7"/>
      <c r="E456" s="7"/>
    </row>
    <row r="457" spans="1:8" ht="26.4" customHeight="1" thickBot="1" x14ac:dyDescent="0.4">
      <c r="A457" s="265" t="s">
        <v>4</v>
      </c>
      <c r="B457" s="266"/>
      <c r="C457" s="73"/>
      <c r="D457" s="7"/>
      <c r="E457" s="7"/>
    </row>
  </sheetData>
  <mergeCells count="393">
    <mergeCell ref="A397:B397"/>
    <mergeCell ref="A426:B426"/>
    <mergeCell ref="A427:B427"/>
    <mergeCell ref="A456:B456"/>
    <mergeCell ref="A457:B457"/>
    <mergeCell ref="A246:B246"/>
    <mergeCell ref="A247:B247"/>
    <mergeCell ref="A276:B276"/>
    <mergeCell ref="A277:B277"/>
    <mergeCell ref="A306:B306"/>
    <mergeCell ref="A307:B307"/>
    <mergeCell ref="A336:B336"/>
    <mergeCell ref="A337:B337"/>
    <mergeCell ref="A366:B366"/>
    <mergeCell ref="A256:B256"/>
    <mergeCell ref="A257:B257"/>
    <mergeCell ref="A258:B258"/>
    <mergeCell ref="A259:B259"/>
    <mergeCell ref="A260:B260"/>
    <mergeCell ref="A252:B252"/>
    <mergeCell ref="A253:B253"/>
    <mergeCell ref="A254:B254"/>
    <mergeCell ref="A255:B255"/>
    <mergeCell ref="A266:B266"/>
    <mergeCell ref="A76:B76"/>
    <mergeCell ref="A77:B77"/>
    <mergeCell ref="A78:B78"/>
    <mergeCell ref="A79:B79"/>
    <mergeCell ref="A80:B80"/>
    <mergeCell ref="A86:B86"/>
    <mergeCell ref="A92:B92"/>
    <mergeCell ref="A93:B93"/>
    <mergeCell ref="A94:B94"/>
    <mergeCell ref="A96:B96"/>
    <mergeCell ref="A97:B97"/>
    <mergeCell ref="A126:B126"/>
    <mergeCell ref="A127:B127"/>
    <mergeCell ref="A81:B81"/>
    <mergeCell ref="A82:B82"/>
    <mergeCell ref="A83:B83"/>
    <mergeCell ref="A84:B84"/>
    <mergeCell ref="A85:B85"/>
    <mergeCell ref="A87:B87"/>
    <mergeCell ref="A88:B88"/>
    <mergeCell ref="A89:B89"/>
    <mergeCell ref="A90:B90"/>
    <mergeCell ref="A91:B91"/>
    <mergeCell ref="A116:B116"/>
    <mergeCell ref="A117:B117"/>
    <mergeCell ref="A118:B118"/>
    <mergeCell ref="A119:B119"/>
    <mergeCell ref="A120:B120"/>
    <mergeCell ref="A111:B111"/>
    <mergeCell ref="A112:B112"/>
    <mergeCell ref="A113:B113"/>
    <mergeCell ref="A114:B114"/>
    <mergeCell ref="A115:B115"/>
    <mergeCell ref="A54:B54"/>
    <mergeCell ref="A55:B55"/>
    <mergeCell ref="A56:B56"/>
    <mergeCell ref="A75:B75"/>
    <mergeCell ref="A57:B57"/>
    <mergeCell ref="A58:B58"/>
    <mergeCell ref="A59:B59"/>
    <mergeCell ref="A60:B60"/>
    <mergeCell ref="A61:B61"/>
    <mergeCell ref="A62:B62"/>
    <mergeCell ref="A63:B63"/>
    <mergeCell ref="A64:B64"/>
    <mergeCell ref="A65:B65"/>
    <mergeCell ref="A66:B66"/>
    <mergeCell ref="A72:B72"/>
    <mergeCell ref="A73:B73"/>
    <mergeCell ref="A74:B74"/>
    <mergeCell ref="A67:B67"/>
    <mergeCell ref="A7:H7"/>
    <mergeCell ref="A15:B15"/>
    <mergeCell ref="A16:B16"/>
    <mergeCell ref="A18:B18"/>
    <mergeCell ref="A19:B19"/>
    <mergeCell ref="A20:B20"/>
    <mergeCell ref="A42:B42"/>
    <mergeCell ref="A43:B43"/>
    <mergeCell ref="A44:B44"/>
    <mergeCell ref="A31:B31"/>
    <mergeCell ref="A32:B32"/>
    <mergeCell ref="A33:B33"/>
    <mergeCell ref="A34:B34"/>
    <mergeCell ref="A21:B21"/>
    <mergeCell ref="A36:B36"/>
    <mergeCell ref="A12:B12"/>
    <mergeCell ref="A13:B13"/>
    <mergeCell ref="A14:B14"/>
    <mergeCell ref="A37:B37"/>
    <mergeCell ref="A17:B17"/>
    <mergeCell ref="A26:B26"/>
    <mergeCell ref="A35:B35"/>
    <mergeCell ref="A22:B22"/>
    <mergeCell ref="A23:B23"/>
    <mergeCell ref="A24:B24"/>
    <mergeCell ref="A25:B25"/>
    <mergeCell ref="A27:B27"/>
    <mergeCell ref="A28:B28"/>
    <mergeCell ref="A29:B29"/>
    <mergeCell ref="A30:B30"/>
    <mergeCell ref="A45:B45"/>
    <mergeCell ref="A46:B46"/>
    <mergeCell ref="A47:B47"/>
    <mergeCell ref="A48:B48"/>
    <mergeCell ref="A132:B132"/>
    <mergeCell ref="A133:B133"/>
    <mergeCell ref="A134:B134"/>
    <mergeCell ref="A135:B135"/>
    <mergeCell ref="A136:B136"/>
    <mergeCell ref="A121:B121"/>
    <mergeCell ref="A122:B122"/>
    <mergeCell ref="A123:B123"/>
    <mergeCell ref="A124:B124"/>
    <mergeCell ref="A106:B106"/>
    <mergeCell ref="A107:B107"/>
    <mergeCell ref="A108:B108"/>
    <mergeCell ref="A109:B109"/>
    <mergeCell ref="A110:B110"/>
    <mergeCell ref="A102:B102"/>
    <mergeCell ref="A103:B103"/>
    <mergeCell ref="A104:B104"/>
    <mergeCell ref="A105:B105"/>
    <mergeCell ref="A49:B49"/>
    <mergeCell ref="A50:B50"/>
    <mergeCell ref="A51:B51"/>
    <mergeCell ref="A52:B52"/>
    <mergeCell ref="A53:B53"/>
    <mergeCell ref="A142:B142"/>
    <mergeCell ref="A143:B143"/>
    <mergeCell ref="A144:B144"/>
    <mergeCell ref="A145:B145"/>
    <mergeCell ref="A146:B146"/>
    <mergeCell ref="A137:B137"/>
    <mergeCell ref="A138:B138"/>
    <mergeCell ref="A139:B139"/>
    <mergeCell ref="A140:B140"/>
    <mergeCell ref="A141:B141"/>
    <mergeCell ref="A152:B152"/>
    <mergeCell ref="A153:B153"/>
    <mergeCell ref="A154:B154"/>
    <mergeCell ref="A162:B162"/>
    <mergeCell ref="A147:B147"/>
    <mergeCell ref="A148:B148"/>
    <mergeCell ref="A149:B149"/>
    <mergeCell ref="A150:B150"/>
    <mergeCell ref="A151:B151"/>
    <mergeCell ref="A156:B156"/>
    <mergeCell ref="A157:B157"/>
    <mergeCell ref="A168:B168"/>
    <mergeCell ref="A169:B169"/>
    <mergeCell ref="A170:B170"/>
    <mergeCell ref="A171:B171"/>
    <mergeCell ref="A172:B172"/>
    <mergeCell ref="A163:B163"/>
    <mergeCell ref="A164:B164"/>
    <mergeCell ref="A165:B165"/>
    <mergeCell ref="A166:B166"/>
    <mergeCell ref="A167:B167"/>
    <mergeCell ref="A178:B178"/>
    <mergeCell ref="A179:B179"/>
    <mergeCell ref="A180:B180"/>
    <mergeCell ref="A181:B181"/>
    <mergeCell ref="A182:B182"/>
    <mergeCell ref="A173:B173"/>
    <mergeCell ref="A174:B174"/>
    <mergeCell ref="A175:B175"/>
    <mergeCell ref="A176:B176"/>
    <mergeCell ref="A177:B177"/>
    <mergeCell ref="A194:B194"/>
    <mergeCell ref="A195:B195"/>
    <mergeCell ref="A196:B196"/>
    <mergeCell ref="A197:B197"/>
    <mergeCell ref="A198:B198"/>
    <mergeCell ref="A183:B183"/>
    <mergeCell ref="A184:B184"/>
    <mergeCell ref="A192:B192"/>
    <mergeCell ref="A193:B193"/>
    <mergeCell ref="A186:B186"/>
    <mergeCell ref="A187:B187"/>
    <mergeCell ref="A204:B204"/>
    <mergeCell ref="A205:B205"/>
    <mergeCell ref="A206:B206"/>
    <mergeCell ref="A207:B207"/>
    <mergeCell ref="A208:B208"/>
    <mergeCell ref="A199:B199"/>
    <mergeCell ref="A200:B200"/>
    <mergeCell ref="A201:B201"/>
    <mergeCell ref="A202:B202"/>
    <mergeCell ref="A203:B203"/>
    <mergeCell ref="A214:B214"/>
    <mergeCell ref="A222:B222"/>
    <mergeCell ref="A223:B223"/>
    <mergeCell ref="A224:B224"/>
    <mergeCell ref="A209:B209"/>
    <mergeCell ref="A210:B210"/>
    <mergeCell ref="A211:B211"/>
    <mergeCell ref="A212:B212"/>
    <mergeCell ref="A213:B213"/>
    <mergeCell ref="A216:B216"/>
    <mergeCell ref="A217:B217"/>
    <mergeCell ref="A230:B230"/>
    <mergeCell ref="A231:B231"/>
    <mergeCell ref="A232:B232"/>
    <mergeCell ref="A233:B233"/>
    <mergeCell ref="A234:B234"/>
    <mergeCell ref="A225:B225"/>
    <mergeCell ref="A226:B226"/>
    <mergeCell ref="A227:B227"/>
    <mergeCell ref="A228:B228"/>
    <mergeCell ref="A229:B229"/>
    <mergeCell ref="A240:B240"/>
    <mergeCell ref="A241:B241"/>
    <mergeCell ref="A242:B242"/>
    <mergeCell ref="A243:B243"/>
    <mergeCell ref="A244:B244"/>
    <mergeCell ref="A235:B235"/>
    <mergeCell ref="A236:B236"/>
    <mergeCell ref="A237:B237"/>
    <mergeCell ref="A238:B238"/>
    <mergeCell ref="A239:B239"/>
    <mergeCell ref="A267:B267"/>
    <mergeCell ref="A268:B268"/>
    <mergeCell ref="A269:B269"/>
    <mergeCell ref="A270:B270"/>
    <mergeCell ref="A261:B261"/>
    <mergeCell ref="A262:B262"/>
    <mergeCell ref="A263:B263"/>
    <mergeCell ref="A264:B264"/>
    <mergeCell ref="A265:B265"/>
    <mergeCell ref="A282:B282"/>
    <mergeCell ref="A283:B283"/>
    <mergeCell ref="A284:B284"/>
    <mergeCell ref="A285:B285"/>
    <mergeCell ref="A286:B286"/>
    <mergeCell ref="A271:B271"/>
    <mergeCell ref="A272:B272"/>
    <mergeCell ref="A273:B273"/>
    <mergeCell ref="A274:B274"/>
    <mergeCell ref="A292:B292"/>
    <mergeCell ref="A293:B293"/>
    <mergeCell ref="A294:B294"/>
    <mergeCell ref="A295:B295"/>
    <mergeCell ref="A296:B296"/>
    <mergeCell ref="A287:B287"/>
    <mergeCell ref="A288:B288"/>
    <mergeCell ref="A289:B289"/>
    <mergeCell ref="A290:B290"/>
    <mergeCell ref="A291:B291"/>
    <mergeCell ref="A302:B302"/>
    <mergeCell ref="A303:B303"/>
    <mergeCell ref="A304:B304"/>
    <mergeCell ref="A312:B312"/>
    <mergeCell ref="A297:B297"/>
    <mergeCell ref="A298:B298"/>
    <mergeCell ref="A299:B299"/>
    <mergeCell ref="A300:B300"/>
    <mergeCell ref="A301:B301"/>
    <mergeCell ref="A318:B318"/>
    <mergeCell ref="A319:B319"/>
    <mergeCell ref="A320:B320"/>
    <mergeCell ref="A321:B321"/>
    <mergeCell ref="A322:B322"/>
    <mergeCell ref="A313:B313"/>
    <mergeCell ref="A314:B314"/>
    <mergeCell ref="A315:B315"/>
    <mergeCell ref="A316:B316"/>
    <mergeCell ref="A317:B317"/>
    <mergeCell ref="A328:B328"/>
    <mergeCell ref="A329:B329"/>
    <mergeCell ref="A330:B330"/>
    <mergeCell ref="A331:B331"/>
    <mergeCell ref="A332:B332"/>
    <mergeCell ref="A323:B323"/>
    <mergeCell ref="A324:B324"/>
    <mergeCell ref="A325:B325"/>
    <mergeCell ref="A326:B326"/>
    <mergeCell ref="A327:B327"/>
    <mergeCell ref="A344:B344"/>
    <mergeCell ref="A345:B345"/>
    <mergeCell ref="A346:B346"/>
    <mergeCell ref="A347:B347"/>
    <mergeCell ref="A348:B348"/>
    <mergeCell ref="A333:B333"/>
    <mergeCell ref="A334:B334"/>
    <mergeCell ref="A342:B342"/>
    <mergeCell ref="A343:B343"/>
    <mergeCell ref="A354:B354"/>
    <mergeCell ref="A355:B355"/>
    <mergeCell ref="A356:B356"/>
    <mergeCell ref="A357:B357"/>
    <mergeCell ref="A358:B358"/>
    <mergeCell ref="A349:B349"/>
    <mergeCell ref="A350:B350"/>
    <mergeCell ref="A351:B351"/>
    <mergeCell ref="A352:B352"/>
    <mergeCell ref="A353:B353"/>
    <mergeCell ref="A364:B364"/>
    <mergeCell ref="A372:B372"/>
    <mergeCell ref="A373:B373"/>
    <mergeCell ref="A374:B374"/>
    <mergeCell ref="A365:B365"/>
    <mergeCell ref="A359:B359"/>
    <mergeCell ref="A360:B360"/>
    <mergeCell ref="A361:B361"/>
    <mergeCell ref="A362:B362"/>
    <mergeCell ref="A363:B363"/>
    <mergeCell ref="A367:B367"/>
    <mergeCell ref="A380:B380"/>
    <mergeCell ref="A381:B381"/>
    <mergeCell ref="A382:B382"/>
    <mergeCell ref="A383:B383"/>
    <mergeCell ref="A384:B384"/>
    <mergeCell ref="A375:B375"/>
    <mergeCell ref="A376:B376"/>
    <mergeCell ref="A377:B377"/>
    <mergeCell ref="A378:B378"/>
    <mergeCell ref="A379:B379"/>
    <mergeCell ref="A390:B390"/>
    <mergeCell ref="A391:B391"/>
    <mergeCell ref="A392:B392"/>
    <mergeCell ref="A393:B393"/>
    <mergeCell ref="A394:B394"/>
    <mergeCell ref="A395:B395"/>
    <mergeCell ref="A396:B396"/>
    <mergeCell ref="A385:B385"/>
    <mergeCell ref="A386:B386"/>
    <mergeCell ref="A387:B387"/>
    <mergeCell ref="A388:B388"/>
    <mergeCell ref="A389:B389"/>
    <mergeCell ref="A413:B413"/>
    <mergeCell ref="A414:B414"/>
    <mergeCell ref="A405:B405"/>
    <mergeCell ref="A406:B406"/>
    <mergeCell ref="A407:B407"/>
    <mergeCell ref="A408:B408"/>
    <mergeCell ref="A409:B409"/>
    <mergeCell ref="A402:B402"/>
    <mergeCell ref="A403:B403"/>
    <mergeCell ref="A404:B404"/>
    <mergeCell ref="A412:B412"/>
    <mergeCell ref="A6:E6"/>
    <mergeCell ref="A451:B451"/>
    <mergeCell ref="A452:B452"/>
    <mergeCell ref="A453:B453"/>
    <mergeCell ref="A446:B446"/>
    <mergeCell ref="A447:B447"/>
    <mergeCell ref="A448:B448"/>
    <mergeCell ref="A449:B449"/>
    <mergeCell ref="A450:B450"/>
    <mergeCell ref="A441:B441"/>
    <mergeCell ref="A442:B442"/>
    <mergeCell ref="A443:B443"/>
    <mergeCell ref="A444:B444"/>
    <mergeCell ref="A445:B445"/>
    <mergeCell ref="A436:B436"/>
    <mergeCell ref="A437:B437"/>
    <mergeCell ref="A438:B438"/>
    <mergeCell ref="A439:B439"/>
    <mergeCell ref="A440:B440"/>
    <mergeCell ref="A432:B432"/>
    <mergeCell ref="A433:B433"/>
    <mergeCell ref="A434:B434"/>
    <mergeCell ref="A435:B435"/>
    <mergeCell ref="A420:B420"/>
    <mergeCell ref="C1:E4"/>
    <mergeCell ref="A454:B454"/>
    <mergeCell ref="A455:B455"/>
    <mergeCell ref="A95:B95"/>
    <mergeCell ref="A125:B125"/>
    <mergeCell ref="A155:B155"/>
    <mergeCell ref="A185:B185"/>
    <mergeCell ref="A215:B215"/>
    <mergeCell ref="A245:B245"/>
    <mergeCell ref="A275:B275"/>
    <mergeCell ref="A305:B305"/>
    <mergeCell ref="A335:B335"/>
    <mergeCell ref="A421:B421"/>
    <mergeCell ref="A422:B422"/>
    <mergeCell ref="A423:B423"/>
    <mergeCell ref="A415:B415"/>
    <mergeCell ref="A416:B416"/>
    <mergeCell ref="A417:B417"/>
    <mergeCell ref="A418:B418"/>
    <mergeCell ref="A419:B419"/>
    <mergeCell ref="A424:B424"/>
    <mergeCell ref="A425:B425"/>
    <mergeCell ref="A410:B410"/>
    <mergeCell ref="A411:B411"/>
  </mergeCells>
  <phoneticPr fontId="18"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L1575"/>
  <sheetViews>
    <sheetView tabSelected="1" workbookViewId="0">
      <selection activeCell="C1430" sqref="C1430"/>
    </sheetView>
  </sheetViews>
  <sheetFormatPr defaultRowHeight="14.5" x14ac:dyDescent="0.35"/>
  <cols>
    <col min="2" max="2" width="39.36328125" customWidth="1"/>
    <col min="3" max="5" width="10.6328125" customWidth="1"/>
    <col min="6" max="6" width="11.6328125" customWidth="1"/>
    <col min="7" max="7" width="10.453125" customWidth="1"/>
    <col min="8" max="8" width="11.453125" customWidth="1"/>
    <col min="9" max="9" width="11.90625" customWidth="1"/>
    <col min="10" max="10" width="10.54296875" customWidth="1"/>
    <col min="11" max="11" width="10.36328125" customWidth="1"/>
  </cols>
  <sheetData>
    <row r="1" spans="1:12" ht="131.25" customHeight="1" x14ac:dyDescent="0.35">
      <c r="F1" s="252" t="s">
        <v>694</v>
      </c>
      <c r="G1" s="252"/>
      <c r="H1" s="252"/>
      <c r="I1" s="252"/>
    </row>
    <row r="3" spans="1:12" ht="27" customHeight="1" x14ac:dyDescent="0.35">
      <c r="A3" s="317" t="s">
        <v>547</v>
      </c>
      <c r="B3" s="317"/>
      <c r="C3" s="317"/>
      <c r="D3" s="317"/>
      <c r="E3" s="317"/>
      <c r="F3" s="317"/>
      <c r="G3" s="317"/>
      <c r="H3" s="317"/>
      <c r="I3" s="317"/>
    </row>
    <row r="4" spans="1:12" ht="15" x14ac:dyDescent="0.35">
      <c r="A4" s="133" t="s">
        <v>15</v>
      </c>
      <c r="B4" s="46"/>
      <c r="C4" s="132"/>
      <c r="D4" s="132"/>
      <c r="E4" s="132"/>
      <c r="F4" s="132"/>
      <c r="G4" s="132"/>
      <c r="H4" s="132"/>
      <c r="I4" s="132"/>
    </row>
    <row r="5" spans="1:12" ht="15" thickBot="1" x14ac:dyDescent="0.4">
      <c r="A5" s="45" t="s">
        <v>643</v>
      </c>
      <c r="B5" s="132"/>
      <c r="C5" s="45"/>
      <c r="D5" s="45"/>
      <c r="E5" s="45"/>
      <c r="F5" s="46"/>
      <c r="G5" s="47"/>
      <c r="H5" s="47"/>
      <c r="I5" s="47"/>
    </row>
    <row r="6" spans="1:12" ht="81.650000000000006" customHeight="1" thickBot="1" x14ac:dyDescent="0.4">
      <c r="A6" s="48" t="s">
        <v>5</v>
      </c>
      <c r="B6" s="49" t="s">
        <v>599</v>
      </c>
      <c r="C6" s="49" t="s">
        <v>16</v>
      </c>
      <c r="D6" s="49" t="s">
        <v>17</v>
      </c>
      <c r="E6" s="49" t="s">
        <v>585</v>
      </c>
      <c r="F6" s="49" t="s">
        <v>6</v>
      </c>
      <c r="G6" s="49" t="s">
        <v>23</v>
      </c>
      <c r="H6" s="49" t="s">
        <v>18</v>
      </c>
      <c r="I6" s="49" t="s">
        <v>40</v>
      </c>
      <c r="J6" s="233"/>
      <c r="K6" s="233"/>
      <c r="L6" s="233"/>
    </row>
    <row r="7" spans="1:12" ht="15" thickBot="1" x14ac:dyDescent="0.4">
      <c r="A7" s="234">
        <v>1</v>
      </c>
      <c r="B7" s="235">
        <v>2</v>
      </c>
      <c r="C7" s="235">
        <v>3</v>
      </c>
      <c r="D7" s="235">
        <v>4</v>
      </c>
      <c r="E7" s="235">
        <v>5</v>
      </c>
      <c r="F7" s="235">
        <v>6</v>
      </c>
      <c r="G7" s="235">
        <v>7</v>
      </c>
      <c r="H7" s="235">
        <v>8</v>
      </c>
      <c r="I7" s="235">
        <v>9</v>
      </c>
      <c r="J7" s="233"/>
      <c r="K7" s="233"/>
      <c r="L7" s="233"/>
    </row>
    <row r="8" spans="1:12" ht="26.5" thickBot="1" x14ac:dyDescent="0.4">
      <c r="A8" s="105" t="s">
        <v>21</v>
      </c>
      <c r="B8" s="164" t="s">
        <v>100</v>
      </c>
      <c r="C8" s="113"/>
      <c r="D8" s="113"/>
      <c r="E8" s="113"/>
      <c r="F8" s="52" t="s">
        <v>19</v>
      </c>
      <c r="G8" s="164"/>
      <c r="H8" s="113"/>
      <c r="I8" s="113"/>
      <c r="J8" s="236"/>
      <c r="K8" s="236"/>
      <c r="L8" s="236"/>
    </row>
    <row r="9" spans="1:12" ht="15" thickBot="1" x14ac:dyDescent="0.4">
      <c r="A9" s="105" t="s">
        <v>20</v>
      </c>
      <c r="B9" s="164" t="s">
        <v>101</v>
      </c>
      <c r="C9" s="165"/>
      <c r="D9" s="165"/>
      <c r="E9" s="165"/>
      <c r="F9" s="52" t="s">
        <v>22</v>
      </c>
      <c r="G9" s="164"/>
      <c r="H9" s="113"/>
      <c r="I9" s="113"/>
      <c r="J9" s="236"/>
      <c r="K9" s="236"/>
      <c r="L9" s="236"/>
    </row>
    <row r="10" spans="1:12" ht="15" thickBot="1" x14ac:dyDescent="0.4">
      <c r="A10" s="281" t="s">
        <v>86</v>
      </c>
      <c r="B10" s="318" t="s">
        <v>526</v>
      </c>
      <c r="C10" s="110">
        <v>8805.5</v>
      </c>
      <c r="D10" s="110">
        <v>9252.9</v>
      </c>
      <c r="E10" s="110">
        <v>9721</v>
      </c>
      <c r="F10" s="103"/>
      <c r="G10" s="101" t="s">
        <v>24</v>
      </c>
      <c r="H10" s="102">
        <v>288724610</v>
      </c>
      <c r="I10" s="101">
        <v>0</v>
      </c>
      <c r="J10" s="237">
        <f>C10+C15+C18+C20+C22+C24</f>
        <v>13245.9</v>
      </c>
      <c r="K10" s="237">
        <f t="shared" ref="K10:L10" si="0">D10+D15+D18+D20+D22+D24</f>
        <v>13797.1</v>
      </c>
      <c r="L10" s="237">
        <f t="shared" si="0"/>
        <v>15575.6</v>
      </c>
    </row>
    <row r="11" spans="1:12" ht="15" thickBot="1" x14ac:dyDescent="0.4">
      <c r="A11" s="281"/>
      <c r="B11" s="318"/>
      <c r="C11" s="110"/>
      <c r="D11" s="110"/>
      <c r="E11" s="110"/>
      <c r="F11" s="103"/>
      <c r="G11" s="101" t="s">
        <v>25</v>
      </c>
      <c r="H11" s="104"/>
      <c r="I11" s="101"/>
      <c r="J11" s="236">
        <f>C11*1</f>
        <v>0</v>
      </c>
      <c r="K11" s="236">
        <f t="shared" ref="K11:L12" si="1">D11*1</f>
        <v>0</v>
      </c>
      <c r="L11" s="236">
        <f t="shared" si="1"/>
        <v>0</v>
      </c>
    </row>
    <row r="12" spans="1:12" ht="15" thickBot="1" x14ac:dyDescent="0.4">
      <c r="A12" s="281"/>
      <c r="B12" s="318"/>
      <c r="C12" s="243">
        <v>82.4</v>
      </c>
      <c r="D12" s="110">
        <v>73.7</v>
      </c>
      <c r="E12" s="110">
        <v>73.7</v>
      </c>
      <c r="F12" s="103"/>
      <c r="G12" s="242" t="s">
        <v>26</v>
      </c>
      <c r="H12" s="104"/>
      <c r="I12" s="101"/>
      <c r="J12" s="241">
        <f>C12*1</f>
        <v>82.4</v>
      </c>
      <c r="K12" s="236">
        <f t="shared" si="1"/>
        <v>73.7</v>
      </c>
      <c r="L12" s="236">
        <f t="shared" si="1"/>
        <v>73.7</v>
      </c>
    </row>
    <row r="13" spans="1:12" ht="15" thickBot="1" x14ac:dyDescent="0.4">
      <c r="A13" s="281"/>
      <c r="B13" s="318"/>
      <c r="C13" s="110">
        <v>24.6</v>
      </c>
      <c r="D13" s="110">
        <v>24.6</v>
      </c>
      <c r="E13" s="110">
        <v>24.7</v>
      </c>
      <c r="F13" s="103"/>
      <c r="G13" s="101" t="s">
        <v>28</v>
      </c>
      <c r="H13" s="104"/>
      <c r="I13" s="101"/>
      <c r="J13" s="237">
        <f>C44+C13</f>
        <v>669.6</v>
      </c>
      <c r="K13" s="237">
        <f t="shared" ref="K13:L13" si="2">D44+D13</f>
        <v>672.7</v>
      </c>
      <c r="L13" s="237">
        <f t="shared" si="2"/>
        <v>674</v>
      </c>
    </row>
    <row r="14" spans="1:12" ht="15" thickBot="1" x14ac:dyDescent="0.4">
      <c r="A14" s="282"/>
      <c r="B14" s="319"/>
      <c r="C14" s="110">
        <f>C10+C12+C13</f>
        <v>8912.5</v>
      </c>
      <c r="D14" s="110">
        <f t="shared" ref="D14:E14" si="3">D10+D12+D13</f>
        <v>9351.2000000000007</v>
      </c>
      <c r="E14" s="110">
        <f t="shared" si="3"/>
        <v>9819.4000000000015</v>
      </c>
      <c r="F14" s="103"/>
      <c r="G14" s="100" t="s">
        <v>29</v>
      </c>
      <c r="H14" s="104"/>
      <c r="I14" s="101"/>
      <c r="J14" s="238">
        <f>J10+J11++J12+J13</f>
        <v>13997.9</v>
      </c>
      <c r="K14" s="238">
        <f t="shared" ref="K14:L14" si="4">K10+K11++K12+K13</f>
        <v>14543.500000000002</v>
      </c>
      <c r="L14" s="238">
        <f t="shared" si="4"/>
        <v>16323.300000000001</v>
      </c>
    </row>
    <row r="15" spans="1:12" ht="16.25" customHeight="1" thickBot="1" x14ac:dyDescent="0.4">
      <c r="A15" s="289" t="s">
        <v>30</v>
      </c>
      <c r="B15" s="278" t="s">
        <v>644</v>
      </c>
      <c r="C15" s="110">
        <v>1226.0999999999999</v>
      </c>
      <c r="D15" s="110">
        <v>1245.7</v>
      </c>
      <c r="E15" s="110">
        <v>1262.5</v>
      </c>
      <c r="F15" s="103"/>
      <c r="G15" s="101" t="s">
        <v>24</v>
      </c>
      <c r="H15" s="102">
        <v>288724610</v>
      </c>
      <c r="I15" s="101">
        <v>0</v>
      </c>
      <c r="J15" s="236"/>
      <c r="K15" s="236"/>
      <c r="L15" s="236"/>
    </row>
    <row r="16" spans="1:12" ht="15" thickBot="1" x14ac:dyDescent="0.4">
      <c r="A16" s="276"/>
      <c r="B16" s="279"/>
      <c r="C16" s="110"/>
      <c r="D16" s="110"/>
      <c r="E16" s="110"/>
      <c r="F16" s="103"/>
      <c r="G16" s="101" t="s">
        <v>26</v>
      </c>
      <c r="H16" s="104"/>
      <c r="I16" s="101"/>
      <c r="J16" s="236"/>
      <c r="K16" s="236"/>
      <c r="L16" s="236"/>
    </row>
    <row r="17" spans="1:12" ht="15" thickBot="1" x14ac:dyDescent="0.4">
      <c r="A17" s="277"/>
      <c r="B17" s="280"/>
      <c r="C17" s="110">
        <f>C15+C16</f>
        <v>1226.0999999999999</v>
      </c>
      <c r="D17" s="110">
        <f t="shared" ref="D17:E17" si="5">D15+D16</f>
        <v>1245.7</v>
      </c>
      <c r="E17" s="110">
        <f t="shared" si="5"/>
        <v>1262.5</v>
      </c>
      <c r="F17" s="103"/>
      <c r="G17" s="100" t="s">
        <v>29</v>
      </c>
      <c r="H17" s="104"/>
      <c r="I17" s="101"/>
      <c r="J17" s="236"/>
      <c r="K17" s="236"/>
      <c r="L17" s="236"/>
    </row>
    <row r="18" spans="1:12" ht="17" customHeight="1" thickBot="1" x14ac:dyDescent="0.4">
      <c r="A18" s="289" t="s">
        <v>32</v>
      </c>
      <c r="B18" s="278" t="s">
        <v>31</v>
      </c>
      <c r="C18" s="110">
        <v>392.5</v>
      </c>
      <c r="D18" s="110">
        <v>420</v>
      </c>
      <c r="E18" s="110">
        <v>449.4</v>
      </c>
      <c r="F18" s="103"/>
      <c r="G18" s="101" t="s">
        <v>24</v>
      </c>
      <c r="H18" s="102">
        <v>188692873</v>
      </c>
      <c r="I18" s="101">
        <v>0</v>
      </c>
      <c r="J18" s="236"/>
      <c r="K18" s="236"/>
      <c r="L18" s="236"/>
    </row>
    <row r="19" spans="1:12" ht="15" thickBot="1" x14ac:dyDescent="0.4">
      <c r="A19" s="277"/>
      <c r="B19" s="280"/>
      <c r="C19" s="110"/>
      <c r="D19" s="110"/>
      <c r="E19" s="110"/>
      <c r="F19" s="103"/>
      <c r="G19" s="100" t="s">
        <v>29</v>
      </c>
      <c r="H19" s="104"/>
      <c r="I19" s="101"/>
      <c r="J19" s="233"/>
      <c r="K19" s="233"/>
      <c r="L19" s="233"/>
    </row>
    <row r="20" spans="1:12" ht="21" customHeight="1" thickBot="1" x14ac:dyDescent="0.4">
      <c r="A20" s="289" t="s">
        <v>34</v>
      </c>
      <c r="B20" s="278" t="s">
        <v>33</v>
      </c>
      <c r="C20" s="110">
        <v>887.5</v>
      </c>
      <c r="D20" s="110">
        <v>887.5</v>
      </c>
      <c r="E20" s="110">
        <v>2087.5</v>
      </c>
      <c r="F20" s="103"/>
      <c r="G20" s="101" t="s">
        <v>24</v>
      </c>
      <c r="H20" s="102">
        <v>288724610</v>
      </c>
      <c r="I20" s="101">
        <v>0</v>
      </c>
      <c r="J20" s="233"/>
      <c r="K20" s="233"/>
      <c r="L20" s="233"/>
    </row>
    <row r="21" spans="1:12" ht="15" thickBot="1" x14ac:dyDescent="0.4">
      <c r="A21" s="277"/>
      <c r="B21" s="280"/>
      <c r="C21" s="110"/>
      <c r="D21" s="110"/>
      <c r="E21" s="110"/>
      <c r="F21" s="103"/>
      <c r="G21" s="100" t="s">
        <v>29</v>
      </c>
      <c r="H21" s="104"/>
      <c r="I21" s="101"/>
      <c r="J21" s="233"/>
      <c r="K21" s="233"/>
      <c r="L21" s="233"/>
    </row>
    <row r="22" spans="1:12" ht="31.25" customHeight="1" thickBot="1" x14ac:dyDescent="0.4">
      <c r="A22" s="289" t="s">
        <v>35</v>
      </c>
      <c r="B22" s="278" t="s">
        <v>36</v>
      </c>
      <c r="C22" s="110">
        <v>300</v>
      </c>
      <c r="D22" s="110">
        <v>300</v>
      </c>
      <c r="E22" s="110">
        <v>300</v>
      </c>
      <c r="F22" s="103"/>
      <c r="G22" s="101" t="s">
        <v>24</v>
      </c>
      <c r="H22" s="102">
        <v>288724610</v>
      </c>
      <c r="I22" s="101">
        <v>0</v>
      </c>
      <c r="J22" s="233"/>
      <c r="K22" s="233"/>
      <c r="L22" s="233"/>
    </row>
    <row r="23" spans="1:12" ht="15" thickBot="1" x14ac:dyDescent="0.4">
      <c r="A23" s="277"/>
      <c r="B23" s="280"/>
      <c r="C23" s="110"/>
      <c r="D23" s="110"/>
      <c r="E23" s="110"/>
      <c r="F23" s="103"/>
      <c r="G23" s="100" t="s">
        <v>29</v>
      </c>
      <c r="H23" s="102"/>
      <c r="I23" s="101"/>
      <c r="J23" s="233"/>
      <c r="K23" s="233"/>
      <c r="L23" s="233"/>
    </row>
    <row r="24" spans="1:12" ht="15" customHeight="1" thickBot="1" x14ac:dyDescent="0.4">
      <c r="A24" s="289" t="s">
        <v>39</v>
      </c>
      <c r="B24" s="278" t="s">
        <v>38</v>
      </c>
      <c r="C24" s="110">
        <v>1634.3</v>
      </c>
      <c r="D24" s="110">
        <v>1691</v>
      </c>
      <c r="E24" s="110">
        <v>1755.2</v>
      </c>
      <c r="F24" s="103"/>
      <c r="G24" s="101" t="s">
        <v>24</v>
      </c>
      <c r="H24" s="102">
        <v>306008754</v>
      </c>
      <c r="I24" s="101">
        <v>0</v>
      </c>
      <c r="J24" s="233"/>
      <c r="K24" s="233"/>
      <c r="L24" s="233"/>
    </row>
    <row r="25" spans="1:12" ht="15" thickBot="1" x14ac:dyDescent="0.4">
      <c r="A25" s="277"/>
      <c r="B25" s="280"/>
      <c r="C25" s="110"/>
      <c r="D25" s="110"/>
      <c r="E25" s="110"/>
      <c r="F25" s="103"/>
      <c r="G25" s="100" t="s">
        <v>29</v>
      </c>
      <c r="H25" s="102"/>
      <c r="I25" s="167"/>
      <c r="J25" s="233"/>
      <c r="K25" s="233"/>
      <c r="L25" s="233"/>
    </row>
    <row r="26" spans="1:12" ht="15" thickBot="1" x14ac:dyDescent="0.4">
      <c r="A26" s="16"/>
      <c r="B26" s="20" t="s">
        <v>42</v>
      </c>
      <c r="C26" s="99">
        <f>C10+C15+C18+C22+C24+C20+C12+C13</f>
        <v>13352.9</v>
      </c>
      <c r="D26" s="99">
        <f t="shared" ref="D26:E26" si="6">D10+D15+D18+D22+D24+D20+D12+D13</f>
        <v>13895.400000000001</v>
      </c>
      <c r="E26" s="99">
        <f t="shared" si="6"/>
        <v>15674.000000000002</v>
      </c>
      <c r="F26" s="113"/>
      <c r="G26" s="164"/>
      <c r="H26" s="113"/>
      <c r="I26" s="113"/>
      <c r="J26" s="233"/>
      <c r="K26" s="233"/>
      <c r="L26" s="233"/>
    </row>
    <row r="27" spans="1:12" ht="32" customHeight="1" thickBot="1" x14ac:dyDescent="0.4">
      <c r="A27" s="135" t="s">
        <v>41</v>
      </c>
      <c r="B27" s="136" t="s">
        <v>104</v>
      </c>
      <c r="C27" s="140"/>
      <c r="D27" s="140"/>
      <c r="E27" s="140"/>
      <c r="F27" s="140"/>
      <c r="G27" s="168"/>
      <c r="H27" s="140"/>
      <c r="I27" s="140"/>
      <c r="J27" s="233"/>
      <c r="K27" s="233"/>
      <c r="L27" s="233"/>
    </row>
    <row r="28" spans="1:12" ht="27" customHeight="1" thickBot="1" x14ac:dyDescent="0.4">
      <c r="A28" s="150" t="s">
        <v>44</v>
      </c>
      <c r="B28" s="149" t="s">
        <v>43</v>
      </c>
      <c r="C28" s="101">
        <v>1.5</v>
      </c>
      <c r="D28" s="110">
        <v>1.5</v>
      </c>
      <c r="E28" s="110">
        <v>1.5</v>
      </c>
      <c r="F28" s="113"/>
      <c r="G28" s="101" t="s">
        <v>28</v>
      </c>
      <c r="H28" s="102">
        <v>288724610</v>
      </c>
      <c r="I28" s="101" t="s">
        <v>78</v>
      </c>
      <c r="J28" s="233"/>
      <c r="K28" s="233"/>
      <c r="L28" s="233"/>
    </row>
    <row r="29" spans="1:12" ht="15" thickBot="1" x14ac:dyDescent="0.4">
      <c r="A29" s="150" t="s">
        <v>45</v>
      </c>
      <c r="B29" s="149" t="s">
        <v>58</v>
      </c>
      <c r="C29" s="110">
        <v>54</v>
      </c>
      <c r="D29" s="110">
        <v>54</v>
      </c>
      <c r="E29" s="110">
        <v>54</v>
      </c>
      <c r="F29" s="113"/>
      <c r="G29" s="101" t="s">
        <v>28</v>
      </c>
      <c r="H29" s="102">
        <v>288724610</v>
      </c>
      <c r="I29" s="101" t="s">
        <v>78</v>
      </c>
      <c r="J29" s="233"/>
      <c r="K29" s="233"/>
      <c r="L29" s="233"/>
    </row>
    <row r="30" spans="1:12" ht="15" thickBot="1" x14ac:dyDescent="0.4">
      <c r="A30" s="157" t="s">
        <v>46</v>
      </c>
      <c r="B30" s="158" t="s">
        <v>59</v>
      </c>
      <c r="C30" s="101">
        <v>102.7</v>
      </c>
      <c r="D30" s="110">
        <v>102.9</v>
      </c>
      <c r="E30" s="110">
        <v>103.1</v>
      </c>
      <c r="F30" s="113"/>
      <c r="G30" s="101" t="s">
        <v>28</v>
      </c>
      <c r="H30" s="22">
        <v>288724610</v>
      </c>
      <c r="I30" s="17">
        <v>0</v>
      </c>
      <c r="J30" s="233"/>
      <c r="K30" s="233"/>
      <c r="L30" s="233"/>
    </row>
    <row r="31" spans="1:12" ht="26.5" thickBot="1" x14ac:dyDescent="0.4">
      <c r="A31" s="157" t="s">
        <v>47</v>
      </c>
      <c r="B31" s="158" t="s">
        <v>60</v>
      </c>
      <c r="C31" s="110">
        <v>17</v>
      </c>
      <c r="D31" s="110">
        <v>17</v>
      </c>
      <c r="E31" s="110">
        <v>17</v>
      </c>
      <c r="F31" s="9"/>
      <c r="G31" s="17" t="s">
        <v>28</v>
      </c>
      <c r="H31" s="22">
        <v>288724610</v>
      </c>
      <c r="I31" s="17" t="s">
        <v>79</v>
      </c>
      <c r="J31" s="233"/>
      <c r="K31" s="233"/>
      <c r="L31" s="233"/>
    </row>
    <row r="32" spans="1:12" ht="15" thickBot="1" x14ac:dyDescent="0.4">
      <c r="A32" s="157" t="s">
        <v>48</v>
      </c>
      <c r="B32" s="158" t="s">
        <v>61</v>
      </c>
      <c r="C32" s="110">
        <v>8.6</v>
      </c>
      <c r="D32" s="110">
        <v>8.6</v>
      </c>
      <c r="E32" s="110">
        <v>8.6</v>
      </c>
      <c r="F32" s="9"/>
      <c r="G32" s="17" t="s">
        <v>28</v>
      </c>
      <c r="H32" s="22">
        <v>288724610</v>
      </c>
      <c r="I32" s="17" t="s">
        <v>80</v>
      </c>
      <c r="J32" s="233"/>
      <c r="K32" s="233"/>
      <c r="L32" s="233"/>
    </row>
    <row r="33" spans="1:12" ht="15" thickBot="1" x14ac:dyDescent="0.4">
      <c r="A33" s="157" t="s">
        <v>49</v>
      </c>
      <c r="B33" s="158" t="s">
        <v>63</v>
      </c>
      <c r="C33" s="110">
        <v>64.7</v>
      </c>
      <c r="D33" s="110">
        <v>64.7</v>
      </c>
      <c r="E33" s="110">
        <v>64.7</v>
      </c>
      <c r="F33" s="9"/>
      <c r="G33" s="17" t="s">
        <v>28</v>
      </c>
      <c r="H33" s="22">
        <v>288724610</v>
      </c>
      <c r="I33" s="17" t="s">
        <v>79</v>
      </c>
      <c r="J33" s="233"/>
      <c r="K33" s="233"/>
      <c r="L33" s="233"/>
    </row>
    <row r="34" spans="1:12" ht="15" thickBot="1" x14ac:dyDescent="0.4">
      <c r="A34" s="157" t="s">
        <v>50</v>
      </c>
      <c r="B34" s="158" t="s">
        <v>62</v>
      </c>
      <c r="C34" s="110">
        <v>7.3</v>
      </c>
      <c r="D34" s="110">
        <v>7.3</v>
      </c>
      <c r="E34" s="110">
        <v>7.3</v>
      </c>
      <c r="F34" s="9"/>
      <c r="G34" s="17" t="s">
        <v>28</v>
      </c>
      <c r="H34" s="22">
        <v>288724610</v>
      </c>
      <c r="I34" s="17" t="s">
        <v>81</v>
      </c>
      <c r="J34" s="233"/>
      <c r="K34" s="233"/>
      <c r="L34" s="233"/>
    </row>
    <row r="35" spans="1:12" ht="15" thickBot="1" x14ac:dyDescent="0.4">
      <c r="A35" s="157" t="s">
        <v>51</v>
      </c>
      <c r="B35" s="158" t="s">
        <v>68</v>
      </c>
      <c r="C35" s="110">
        <v>23.5</v>
      </c>
      <c r="D35" s="110">
        <v>23.5</v>
      </c>
      <c r="E35" s="110">
        <v>23.5</v>
      </c>
      <c r="F35" s="9"/>
      <c r="G35" s="17" t="s">
        <v>28</v>
      </c>
      <c r="H35" s="22">
        <v>288724610</v>
      </c>
      <c r="I35" s="17">
        <v>0</v>
      </c>
      <c r="J35" s="233"/>
      <c r="K35" s="233"/>
      <c r="L35" s="233"/>
    </row>
    <row r="36" spans="1:12" ht="24" customHeight="1" thickBot="1" x14ac:dyDescent="0.4">
      <c r="A36" s="150" t="s">
        <v>52</v>
      </c>
      <c r="B36" s="149" t="s">
        <v>64</v>
      </c>
      <c r="C36" s="110">
        <v>28.5</v>
      </c>
      <c r="D36" s="110">
        <v>28.5</v>
      </c>
      <c r="E36" s="110">
        <v>28.5</v>
      </c>
      <c r="F36" s="9"/>
      <c r="G36" s="17" t="s">
        <v>28</v>
      </c>
      <c r="H36" s="22">
        <v>288724610</v>
      </c>
      <c r="I36" s="17" t="s">
        <v>82</v>
      </c>
      <c r="J36" s="233"/>
      <c r="K36" s="233"/>
      <c r="L36" s="233"/>
    </row>
    <row r="37" spans="1:12" ht="27" customHeight="1" thickBot="1" x14ac:dyDescent="0.4">
      <c r="A37" s="150" t="s">
        <v>53</v>
      </c>
      <c r="B37" s="149" t="s">
        <v>65</v>
      </c>
      <c r="C37" s="110">
        <v>9.1</v>
      </c>
      <c r="D37" s="110">
        <v>9.1</v>
      </c>
      <c r="E37" s="110">
        <v>9.1</v>
      </c>
      <c r="F37" s="9"/>
      <c r="G37" s="17" t="s">
        <v>28</v>
      </c>
      <c r="H37" s="22">
        <v>288724610</v>
      </c>
      <c r="I37" s="17" t="s">
        <v>79</v>
      </c>
      <c r="J37" s="233"/>
      <c r="K37" s="233"/>
      <c r="L37" s="233"/>
    </row>
    <row r="38" spans="1:12" ht="26.5" thickBot="1" x14ac:dyDescent="0.4">
      <c r="A38" s="150" t="s">
        <v>54</v>
      </c>
      <c r="B38" s="158" t="s">
        <v>67</v>
      </c>
      <c r="C38" s="101">
        <v>0.3</v>
      </c>
      <c r="D38" s="101">
        <v>0.3</v>
      </c>
      <c r="E38" s="101">
        <v>0.3</v>
      </c>
      <c r="F38" s="113"/>
      <c r="G38" s="101" t="s">
        <v>28</v>
      </c>
      <c r="H38" s="102">
        <v>288724610</v>
      </c>
      <c r="I38" s="101" t="s">
        <v>82</v>
      </c>
      <c r="J38" s="233"/>
      <c r="K38" s="233"/>
      <c r="L38" s="233"/>
    </row>
    <row r="39" spans="1:12" ht="27" customHeight="1" thickBot="1" x14ac:dyDescent="0.4">
      <c r="A39" s="157" t="s">
        <v>55</v>
      </c>
      <c r="B39" s="158" t="s">
        <v>69</v>
      </c>
      <c r="C39" s="101">
        <v>187.4</v>
      </c>
      <c r="D39" s="101">
        <v>187.4</v>
      </c>
      <c r="E39" s="101">
        <v>188.4</v>
      </c>
      <c r="F39" s="113"/>
      <c r="G39" s="101" t="s">
        <v>28</v>
      </c>
      <c r="H39" s="102">
        <v>288724610</v>
      </c>
      <c r="I39" s="101" t="s">
        <v>81</v>
      </c>
      <c r="J39" s="236"/>
      <c r="K39" s="233"/>
      <c r="L39" s="233"/>
    </row>
    <row r="40" spans="1:12" ht="40.25" customHeight="1" thickBot="1" x14ac:dyDescent="0.4">
      <c r="A40" s="157" t="s">
        <v>56</v>
      </c>
      <c r="B40" s="158" t="s">
        <v>70</v>
      </c>
      <c r="C40" s="101"/>
      <c r="D40" s="101"/>
      <c r="E40" s="101"/>
      <c r="F40" s="113"/>
      <c r="G40" s="101" t="s">
        <v>28</v>
      </c>
      <c r="H40" s="102">
        <v>288724610</v>
      </c>
      <c r="I40" s="101" t="s">
        <v>83</v>
      </c>
      <c r="J40" s="233"/>
      <c r="K40" s="233"/>
      <c r="L40" s="233"/>
    </row>
    <row r="41" spans="1:12" ht="15" thickBot="1" x14ac:dyDescent="0.4">
      <c r="A41" s="157" t="s">
        <v>57</v>
      </c>
      <c r="B41" s="158" t="s">
        <v>71</v>
      </c>
      <c r="C41" s="67">
        <v>26.5</v>
      </c>
      <c r="D41" s="137">
        <v>26.5</v>
      </c>
      <c r="E41" s="137">
        <v>26.5</v>
      </c>
      <c r="F41" s="140"/>
      <c r="G41" s="67" t="s">
        <v>28</v>
      </c>
      <c r="H41" s="139">
        <v>288724610</v>
      </c>
      <c r="I41" s="67" t="s">
        <v>83</v>
      </c>
      <c r="J41" s="233"/>
      <c r="K41" s="233"/>
      <c r="L41" s="233"/>
    </row>
    <row r="42" spans="1:12" ht="27" customHeight="1" thickBot="1" x14ac:dyDescent="0.4">
      <c r="A42" s="157" t="s">
        <v>66</v>
      </c>
      <c r="B42" s="158" t="s">
        <v>72</v>
      </c>
      <c r="C42" s="110">
        <v>26.1</v>
      </c>
      <c r="D42" s="110">
        <v>29</v>
      </c>
      <c r="E42" s="110">
        <v>29</v>
      </c>
      <c r="F42" s="113"/>
      <c r="G42" s="101" t="s">
        <v>28</v>
      </c>
      <c r="H42" s="102">
        <v>288724610</v>
      </c>
      <c r="I42" s="101">
        <v>0</v>
      </c>
      <c r="J42" s="233"/>
      <c r="K42" s="233"/>
      <c r="L42" s="233"/>
    </row>
    <row r="43" spans="1:12" ht="26.5" thickBot="1" x14ac:dyDescent="0.4">
      <c r="A43" s="135" t="s">
        <v>582</v>
      </c>
      <c r="B43" s="170" t="s">
        <v>584</v>
      </c>
      <c r="C43" s="67">
        <v>87.8</v>
      </c>
      <c r="D43" s="137">
        <v>87.8</v>
      </c>
      <c r="E43" s="137">
        <v>87.8</v>
      </c>
      <c r="F43" s="140"/>
      <c r="G43" s="67" t="s">
        <v>28</v>
      </c>
      <c r="H43" s="139">
        <v>288724610</v>
      </c>
      <c r="I43" s="67">
        <v>0</v>
      </c>
      <c r="J43" s="233"/>
      <c r="K43" s="233"/>
      <c r="L43" s="233"/>
    </row>
    <row r="44" spans="1:12" ht="15" thickBot="1" x14ac:dyDescent="0.4">
      <c r="A44" s="16"/>
      <c r="B44" s="164" t="s">
        <v>73</v>
      </c>
      <c r="C44" s="110">
        <f>C28+C29+C30+C31+C32+C33+C34+C35+C36+C37+C38+C39+C40+C41+C42+C43</f>
        <v>645</v>
      </c>
      <c r="D44" s="110">
        <f t="shared" ref="D44:E44" si="7">D28+D29+D30+D31+D32+D33+D34+D35+D36+D37+D38+D39+D40+D41+D42+D43</f>
        <v>648.1</v>
      </c>
      <c r="E44" s="110">
        <f t="shared" si="7"/>
        <v>649.29999999999995</v>
      </c>
      <c r="F44" s="113"/>
      <c r="G44" s="101"/>
      <c r="H44" s="167"/>
      <c r="I44" s="101"/>
      <c r="J44" s="233"/>
      <c r="K44" s="233"/>
      <c r="L44" s="233"/>
    </row>
    <row r="45" spans="1:12" ht="15" thickBot="1" x14ac:dyDescent="0.4">
      <c r="A45" s="16"/>
      <c r="B45" s="112" t="s">
        <v>466</v>
      </c>
      <c r="C45" s="99">
        <f>C26+C44</f>
        <v>13997.9</v>
      </c>
      <c r="D45" s="99">
        <f t="shared" ref="D45:E45" si="8">D26+D44</f>
        <v>14543.500000000002</v>
      </c>
      <c r="E45" s="99">
        <f t="shared" si="8"/>
        <v>16323.300000000001</v>
      </c>
      <c r="F45" s="113"/>
      <c r="G45" s="164"/>
      <c r="H45" s="113"/>
      <c r="I45" s="167"/>
      <c r="J45" s="233"/>
      <c r="K45" s="233"/>
      <c r="L45" s="233"/>
    </row>
    <row r="46" spans="1:12" ht="15" x14ac:dyDescent="0.35">
      <c r="A46" s="21"/>
      <c r="B46" s="171"/>
      <c r="C46" s="172"/>
      <c r="D46" s="172"/>
      <c r="E46" s="172"/>
      <c r="F46" s="173"/>
      <c r="G46" s="174"/>
      <c r="H46" s="175"/>
      <c r="I46" s="176"/>
    </row>
    <row r="47" spans="1:12" x14ac:dyDescent="0.35">
      <c r="A47" s="21"/>
      <c r="B47" s="171"/>
      <c r="C47" s="173"/>
      <c r="D47" s="173"/>
      <c r="E47" s="173"/>
      <c r="F47" s="173"/>
      <c r="G47" s="174"/>
      <c r="H47" s="173"/>
      <c r="I47" s="173"/>
    </row>
    <row r="48" spans="1:12" ht="15" thickBot="1" x14ac:dyDescent="0.4">
      <c r="A48" s="45" t="s">
        <v>671</v>
      </c>
      <c r="B48" s="132"/>
      <c r="C48" s="45"/>
      <c r="D48" s="45"/>
      <c r="E48" s="45"/>
      <c r="F48" s="46"/>
      <c r="G48" s="47"/>
      <c r="H48" s="14"/>
      <c r="I48" s="14"/>
    </row>
    <row r="49" spans="1:11" ht="58" thickBot="1" x14ac:dyDescent="0.4">
      <c r="A49" s="48" t="s">
        <v>5</v>
      </c>
      <c r="B49" s="49" t="s">
        <v>599</v>
      </c>
      <c r="C49" s="49" t="s">
        <v>16</v>
      </c>
      <c r="D49" s="49" t="s">
        <v>17</v>
      </c>
      <c r="E49" s="49" t="s">
        <v>585</v>
      </c>
      <c r="F49" s="49" t="s">
        <v>6</v>
      </c>
      <c r="G49" s="49" t="s">
        <v>23</v>
      </c>
      <c r="H49" s="49" t="s">
        <v>18</v>
      </c>
      <c r="I49" s="49" t="s">
        <v>40</v>
      </c>
      <c r="J49" s="132"/>
      <c r="K49" s="132"/>
    </row>
    <row r="50" spans="1:11" ht="15" customHeight="1" thickBot="1" x14ac:dyDescent="0.4">
      <c r="A50" s="50">
        <v>1</v>
      </c>
      <c r="B50" s="51">
        <v>2</v>
      </c>
      <c r="C50" s="51">
        <v>3</v>
      </c>
      <c r="D50" s="51">
        <v>4</v>
      </c>
      <c r="E50" s="51">
        <v>5</v>
      </c>
      <c r="F50" s="51">
        <v>6</v>
      </c>
      <c r="G50" s="51">
        <v>7</v>
      </c>
      <c r="H50" s="51">
        <v>8</v>
      </c>
      <c r="I50" s="51">
        <v>9</v>
      </c>
    </row>
    <row r="51" spans="1:11" ht="30.65" customHeight="1" thickBot="1" x14ac:dyDescent="0.4">
      <c r="A51" s="91" t="s">
        <v>21</v>
      </c>
      <c r="B51" s="92" t="s">
        <v>102</v>
      </c>
      <c r="C51" s="93"/>
      <c r="D51" s="93"/>
      <c r="E51" s="93"/>
      <c r="F51" s="94" t="s">
        <v>84</v>
      </c>
      <c r="G51" s="92"/>
      <c r="H51" s="93"/>
      <c r="I51" s="93"/>
    </row>
    <row r="52" spans="1:11" ht="39.5" thickBot="1" x14ac:dyDescent="0.4">
      <c r="A52" s="95" t="s">
        <v>20</v>
      </c>
      <c r="B52" s="96" t="s">
        <v>103</v>
      </c>
      <c r="C52" s="97"/>
      <c r="D52" s="97"/>
      <c r="E52" s="97"/>
      <c r="F52" s="98" t="s">
        <v>85</v>
      </c>
      <c r="G52" s="96"/>
      <c r="H52" s="97"/>
      <c r="I52" s="97"/>
    </row>
    <row r="53" spans="1:11" ht="15" customHeight="1" thickBot="1" x14ac:dyDescent="0.4">
      <c r="A53" s="281" t="s">
        <v>86</v>
      </c>
      <c r="B53" s="299" t="s">
        <v>645</v>
      </c>
      <c r="C53" s="99">
        <f>C73+C60</f>
        <v>0</v>
      </c>
      <c r="D53" s="99">
        <f t="shared" ref="D53:E53" si="9">D73+D60</f>
        <v>0</v>
      </c>
      <c r="E53" s="99">
        <f t="shared" si="9"/>
        <v>0</v>
      </c>
      <c r="F53" s="52" t="s">
        <v>89</v>
      </c>
      <c r="G53" s="101" t="s">
        <v>24</v>
      </c>
      <c r="H53" s="102">
        <v>288724610</v>
      </c>
      <c r="I53" s="101">
        <v>0</v>
      </c>
    </row>
    <row r="54" spans="1:11" ht="15" thickBot="1" x14ac:dyDescent="0.4">
      <c r="A54" s="281"/>
      <c r="B54" s="300"/>
      <c r="C54" s="99">
        <f>C74+C61+C67</f>
        <v>1769</v>
      </c>
      <c r="D54" s="99">
        <f>D74+D61+D67</f>
        <v>3086</v>
      </c>
      <c r="E54" s="99">
        <f>E74+E61+E67</f>
        <v>2736.6</v>
      </c>
      <c r="F54" s="103"/>
      <c r="G54" s="101" t="s">
        <v>27</v>
      </c>
      <c r="H54" s="104"/>
      <c r="I54" s="101"/>
    </row>
    <row r="55" spans="1:11" ht="15" thickBot="1" x14ac:dyDescent="0.4">
      <c r="A55" s="281"/>
      <c r="B55" s="300"/>
      <c r="C55" s="100">
        <f>C75+C62</f>
        <v>0</v>
      </c>
      <c r="D55" s="100">
        <f t="shared" ref="D55:E55" si="10">D75+D62</f>
        <v>0</v>
      </c>
      <c r="E55" s="100">
        <f t="shared" si="10"/>
        <v>0</v>
      </c>
      <c r="F55" s="103"/>
      <c r="G55" s="101" t="s">
        <v>87</v>
      </c>
      <c r="H55" s="104"/>
      <c r="I55" s="101"/>
    </row>
    <row r="56" spans="1:11" ht="15" customHeight="1" thickBot="1" x14ac:dyDescent="0.4">
      <c r="A56" s="281"/>
      <c r="B56" s="300"/>
      <c r="C56" s="99">
        <f>C76+C63</f>
        <v>300</v>
      </c>
      <c r="D56" s="99">
        <f>D76+D63+D69</f>
        <v>3280</v>
      </c>
      <c r="E56" s="99">
        <f>E76+E63+E69</f>
        <v>3128.3</v>
      </c>
      <c r="F56" s="103"/>
      <c r="G56" s="101" t="s">
        <v>25</v>
      </c>
      <c r="H56" s="104"/>
      <c r="I56" s="101"/>
    </row>
    <row r="57" spans="1:11" ht="15" thickBot="1" x14ac:dyDescent="0.4">
      <c r="A57" s="281"/>
      <c r="B57" s="300"/>
      <c r="C57" s="99">
        <f>C77+C64</f>
        <v>3143</v>
      </c>
      <c r="D57" s="99">
        <f t="shared" ref="D57:E57" si="11">D77+D64</f>
        <v>0</v>
      </c>
      <c r="E57" s="99">
        <f t="shared" si="11"/>
        <v>0</v>
      </c>
      <c r="F57" s="103"/>
      <c r="G57" s="101" t="s">
        <v>88</v>
      </c>
      <c r="H57" s="104"/>
      <c r="I57" s="101"/>
    </row>
    <row r="58" spans="1:11" ht="15" thickBot="1" x14ac:dyDescent="0.4">
      <c r="A58" s="281"/>
      <c r="B58" s="300"/>
      <c r="C58" s="99">
        <f>C71*1</f>
        <v>0</v>
      </c>
      <c r="D58" s="99">
        <f t="shared" ref="D58:E58" si="12">D71*1</f>
        <v>0</v>
      </c>
      <c r="E58" s="99">
        <f t="shared" si="12"/>
        <v>0</v>
      </c>
      <c r="F58" s="103"/>
      <c r="G58" s="101" t="s">
        <v>601</v>
      </c>
      <c r="H58" s="104"/>
      <c r="I58" s="101"/>
    </row>
    <row r="59" spans="1:11" ht="15" thickBot="1" x14ac:dyDescent="0.4">
      <c r="A59" s="282"/>
      <c r="B59" s="301"/>
      <c r="C59" s="115">
        <f>SUM(C53:C58)</f>
        <v>5212</v>
      </c>
      <c r="D59" s="115">
        <f>SUM(D53:D58)</f>
        <v>6366</v>
      </c>
      <c r="E59" s="115">
        <f t="shared" ref="E59" si="13">SUM(E53:E58)</f>
        <v>5864.9</v>
      </c>
      <c r="F59" s="107"/>
      <c r="G59" s="106" t="s">
        <v>29</v>
      </c>
      <c r="H59" s="108"/>
      <c r="I59" s="109"/>
    </row>
    <row r="60" spans="1:11" ht="15" customHeight="1" thickBot="1" x14ac:dyDescent="0.4">
      <c r="A60" s="288"/>
      <c r="B60" s="305" t="s">
        <v>498</v>
      </c>
      <c r="C60" s="137"/>
      <c r="D60" s="67"/>
      <c r="E60" s="67"/>
      <c r="F60" s="138"/>
      <c r="G60" s="67" t="s">
        <v>24</v>
      </c>
      <c r="H60" s="139">
        <v>304929400</v>
      </c>
      <c r="I60" s="67"/>
    </row>
    <row r="61" spans="1:11" ht="15" thickBot="1" x14ac:dyDescent="0.4">
      <c r="A61" s="281"/>
      <c r="B61" s="306"/>
      <c r="C61" s="110">
        <v>485</v>
      </c>
      <c r="D61" s="101">
        <v>0</v>
      </c>
      <c r="E61" s="101">
        <v>0</v>
      </c>
      <c r="F61" s="103"/>
      <c r="G61" s="101" t="s">
        <v>27</v>
      </c>
      <c r="H61" s="104"/>
      <c r="I61" s="101"/>
    </row>
    <row r="62" spans="1:11" ht="15" customHeight="1" thickBot="1" x14ac:dyDescent="0.4">
      <c r="A62" s="281"/>
      <c r="B62" s="306"/>
      <c r="C62" s="101"/>
      <c r="D62" s="101"/>
      <c r="E62" s="101"/>
      <c r="F62" s="103"/>
      <c r="G62" s="101" t="s">
        <v>87</v>
      </c>
      <c r="H62" s="104"/>
      <c r="I62" s="101"/>
    </row>
    <row r="63" spans="1:11" ht="15" thickBot="1" x14ac:dyDescent="0.4">
      <c r="A63" s="281"/>
      <c r="B63" s="306"/>
      <c r="C63" s="101"/>
      <c r="D63" s="101"/>
      <c r="E63" s="101"/>
      <c r="F63" s="103"/>
      <c r="G63" s="101" t="s">
        <v>25</v>
      </c>
      <c r="H63" s="104"/>
      <c r="I63" s="101"/>
    </row>
    <row r="64" spans="1:11" ht="15" thickBot="1" x14ac:dyDescent="0.4">
      <c r="A64" s="281"/>
      <c r="B64" s="306"/>
      <c r="C64" s="101"/>
      <c r="D64" s="101"/>
      <c r="E64" s="101"/>
      <c r="F64" s="103"/>
      <c r="G64" s="101" t="s">
        <v>88</v>
      </c>
      <c r="H64" s="104"/>
      <c r="I64" s="101"/>
    </row>
    <row r="65" spans="1:10" ht="15" thickBot="1" x14ac:dyDescent="0.4">
      <c r="A65" s="282"/>
      <c r="B65" s="307"/>
      <c r="C65" s="115">
        <f>SUM(C60:C64)</f>
        <v>485</v>
      </c>
      <c r="D65" s="106">
        <f t="shared" ref="D65:E65" si="14">SUM(D60:D64)</f>
        <v>0</v>
      </c>
      <c r="E65" s="106">
        <f t="shared" si="14"/>
        <v>0</v>
      </c>
      <c r="F65" s="107"/>
      <c r="G65" s="106" t="s">
        <v>29</v>
      </c>
      <c r="H65" s="108"/>
      <c r="I65" s="109"/>
    </row>
    <row r="66" spans="1:10" ht="15" customHeight="1" thickBot="1" x14ac:dyDescent="0.4">
      <c r="A66" s="308"/>
      <c r="B66" s="305" t="s">
        <v>646</v>
      </c>
      <c r="C66" s="177"/>
      <c r="D66" s="178"/>
      <c r="E66" s="178"/>
      <c r="F66" s="179"/>
      <c r="G66" s="178" t="s">
        <v>24</v>
      </c>
      <c r="H66" s="180">
        <v>288724610</v>
      </c>
      <c r="I66" s="178"/>
      <c r="J66" s="151"/>
    </row>
    <row r="67" spans="1:10" ht="15" thickBot="1" x14ac:dyDescent="0.4">
      <c r="A67" s="309"/>
      <c r="B67" s="306"/>
      <c r="C67" s="177">
        <v>233</v>
      </c>
      <c r="D67" s="177">
        <v>1000</v>
      </c>
      <c r="E67" s="177">
        <v>1000</v>
      </c>
      <c r="F67" s="179"/>
      <c r="G67" s="178" t="s">
        <v>27</v>
      </c>
      <c r="H67" s="181"/>
      <c r="I67" s="178"/>
    </row>
    <row r="68" spans="1:10" ht="15" customHeight="1" thickBot="1" x14ac:dyDescent="0.4">
      <c r="A68" s="309"/>
      <c r="B68" s="306"/>
      <c r="C68" s="177"/>
      <c r="D68" s="177"/>
      <c r="E68" s="177"/>
      <c r="F68" s="179"/>
      <c r="G68" s="178" t="s">
        <v>87</v>
      </c>
      <c r="H68" s="181"/>
      <c r="I68" s="178"/>
    </row>
    <row r="69" spans="1:10" ht="15" thickBot="1" x14ac:dyDescent="0.4">
      <c r="A69" s="309"/>
      <c r="B69" s="306"/>
      <c r="C69" s="177"/>
      <c r="D69" s="177">
        <v>3000</v>
      </c>
      <c r="E69" s="177">
        <v>3000</v>
      </c>
      <c r="F69" s="179"/>
      <c r="G69" s="178" t="s">
        <v>25</v>
      </c>
      <c r="H69" s="181"/>
      <c r="I69" s="178"/>
    </row>
    <row r="70" spans="1:10" ht="15" thickBot="1" x14ac:dyDescent="0.4">
      <c r="A70" s="309"/>
      <c r="B70" s="306"/>
      <c r="C70" s="177"/>
      <c r="D70" s="178"/>
      <c r="E70" s="178"/>
      <c r="F70" s="179"/>
      <c r="G70" s="178" t="s">
        <v>88</v>
      </c>
      <c r="H70" s="181"/>
      <c r="I70" s="178"/>
    </row>
    <row r="71" spans="1:10" ht="15" thickBot="1" x14ac:dyDescent="0.4">
      <c r="A71" s="309"/>
      <c r="B71" s="306"/>
      <c r="C71" s="177"/>
      <c r="D71" s="178"/>
      <c r="E71" s="178"/>
      <c r="F71" s="179"/>
      <c r="G71" s="101" t="s">
        <v>601</v>
      </c>
      <c r="H71" s="181"/>
      <c r="I71" s="178"/>
      <c r="J71" s="151"/>
    </row>
    <row r="72" spans="1:10" ht="16.25" customHeight="1" thickBot="1" x14ac:dyDescent="0.4">
      <c r="A72" s="310"/>
      <c r="B72" s="307"/>
      <c r="C72" s="115">
        <f>C66+C67+C68+C69+C70+C71</f>
        <v>233</v>
      </c>
      <c r="D72" s="115">
        <f t="shared" ref="D72:E72" si="15">D66+D67+D68+D69+D70+D71</f>
        <v>4000</v>
      </c>
      <c r="E72" s="115">
        <f t="shared" si="15"/>
        <v>4000</v>
      </c>
      <c r="F72" s="107"/>
      <c r="G72" s="106"/>
      <c r="H72" s="108"/>
      <c r="I72" s="109"/>
    </row>
    <row r="73" spans="1:10" ht="15" customHeight="1" thickBot="1" x14ac:dyDescent="0.4">
      <c r="A73" s="281"/>
      <c r="B73" s="305" t="s">
        <v>549</v>
      </c>
      <c r="C73" s="101"/>
      <c r="D73" s="101"/>
      <c r="E73" s="101"/>
      <c r="F73" s="52"/>
      <c r="G73" s="101" t="s">
        <v>24</v>
      </c>
      <c r="H73" s="102">
        <v>288724610</v>
      </c>
      <c r="I73" s="101">
        <v>0</v>
      </c>
    </row>
    <row r="74" spans="1:10" ht="15" thickBot="1" x14ac:dyDescent="0.4">
      <c r="A74" s="281"/>
      <c r="B74" s="306"/>
      <c r="C74" s="110">
        <v>1051</v>
      </c>
      <c r="D74" s="101">
        <v>2086</v>
      </c>
      <c r="E74" s="101">
        <v>1736.6</v>
      </c>
      <c r="F74" s="103"/>
      <c r="G74" s="101" t="s">
        <v>27</v>
      </c>
      <c r="H74" s="104"/>
      <c r="I74" s="101"/>
    </row>
    <row r="75" spans="1:10" ht="15" thickBot="1" x14ac:dyDescent="0.4">
      <c r="A75" s="281"/>
      <c r="B75" s="306"/>
      <c r="C75" s="101"/>
      <c r="D75" s="101"/>
      <c r="E75" s="101"/>
      <c r="F75" s="103"/>
      <c r="G75" s="101" t="s">
        <v>87</v>
      </c>
      <c r="H75" s="104"/>
      <c r="I75" s="101"/>
    </row>
    <row r="76" spans="1:10" ht="15" thickBot="1" x14ac:dyDescent="0.4">
      <c r="A76" s="281"/>
      <c r="B76" s="306"/>
      <c r="C76" s="101">
        <v>300</v>
      </c>
      <c r="D76" s="101">
        <v>280</v>
      </c>
      <c r="E76" s="101">
        <v>128.30000000000001</v>
      </c>
      <c r="F76" s="103"/>
      <c r="G76" s="101" t="s">
        <v>25</v>
      </c>
      <c r="H76" s="104"/>
      <c r="I76" s="101"/>
    </row>
    <row r="77" spans="1:10" ht="15" thickBot="1" x14ac:dyDescent="0.4">
      <c r="A77" s="281"/>
      <c r="B77" s="306"/>
      <c r="C77" s="177">
        <v>3143</v>
      </c>
      <c r="D77" s="110"/>
      <c r="E77" s="101"/>
      <c r="F77" s="103"/>
      <c r="G77" s="101" t="s">
        <v>88</v>
      </c>
      <c r="H77" s="104"/>
      <c r="I77" s="101"/>
      <c r="J77" s="182"/>
    </row>
    <row r="78" spans="1:10" ht="15" thickBot="1" x14ac:dyDescent="0.4">
      <c r="A78" s="282"/>
      <c r="B78" s="307"/>
      <c r="C78" s="115">
        <f>SUM(C73:C77)</f>
        <v>4494</v>
      </c>
      <c r="D78" s="115">
        <f t="shared" ref="D78:E78" si="16">SUM(D73:D77)</f>
        <v>2366</v>
      </c>
      <c r="E78" s="115">
        <f t="shared" si="16"/>
        <v>1864.8999999999999</v>
      </c>
      <c r="F78" s="107"/>
      <c r="G78" s="106" t="s">
        <v>29</v>
      </c>
      <c r="H78" s="108"/>
      <c r="I78" s="109"/>
    </row>
    <row r="79" spans="1:10" ht="15" customHeight="1" thickBot="1" x14ac:dyDescent="0.4">
      <c r="A79" s="281" t="s">
        <v>30</v>
      </c>
      <c r="B79" s="299" t="s">
        <v>91</v>
      </c>
      <c r="C79" s="100">
        <f>C86*1</f>
        <v>0</v>
      </c>
      <c r="D79" s="100">
        <f t="shared" ref="D79:E83" si="17">D86*1</f>
        <v>0</v>
      </c>
      <c r="E79" s="100">
        <f t="shared" si="17"/>
        <v>0</v>
      </c>
      <c r="F79" s="52" t="s">
        <v>90</v>
      </c>
      <c r="G79" s="101" t="s">
        <v>24</v>
      </c>
      <c r="H79" s="102"/>
      <c r="I79" s="101"/>
      <c r="J79" s="151"/>
    </row>
    <row r="80" spans="1:10" ht="15" thickBot="1" x14ac:dyDescent="0.4">
      <c r="A80" s="281"/>
      <c r="B80" s="300"/>
      <c r="C80" s="99">
        <f>C87+C93</f>
        <v>116.5</v>
      </c>
      <c r="D80" s="100">
        <f t="shared" si="17"/>
        <v>0</v>
      </c>
      <c r="E80" s="100">
        <f t="shared" si="17"/>
        <v>0</v>
      </c>
      <c r="F80" s="103"/>
      <c r="G80" s="101" t="s">
        <v>27</v>
      </c>
      <c r="H80" s="104"/>
      <c r="I80" s="101"/>
    </row>
    <row r="81" spans="1:10" ht="15" thickBot="1" x14ac:dyDescent="0.4">
      <c r="A81" s="281"/>
      <c r="B81" s="300"/>
      <c r="C81" s="100">
        <f>C88*1</f>
        <v>0</v>
      </c>
      <c r="D81" s="100">
        <f t="shared" si="17"/>
        <v>0</v>
      </c>
      <c r="E81" s="100">
        <f t="shared" si="17"/>
        <v>0</v>
      </c>
      <c r="F81" s="103"/>
      <c r="G81" s="101" t="s">
        <v>87</v>
      </c>
      <c r="H81" s="104"/>
      <c r="I81" s="101"/>
    </row>
    <row r="82" spans="1:10" ht="15" customHeight="1" thickBot="1" x14ac:dyDescent="0.4">
      <c r="A82" s="281"/>
      <c r="B82" s="300"/>
      <c r="C82" s="99">
        <f>C89+C95</f>
        <v>27</v>
      </c>
      <c r="D82" s="99">
        <f t="shared" ref="D82:E82" si="18">D89+D95</f>
        <v>0</v>
      </c>
      <c r="E82" s="99">
        <f t="shared" si="18"/>
        <v>0</v>
      </c>
      <c r="F82" s="103"/>
      <c r="G82" s="101" t="s">
        <v>25</v>
      </c>
      <c r="H82" s="104"/>
      <c r="I82" s="101"/>
    </row>
    <row r="83" spans="1:10" ht="15" customHeight="1" thickBot="1" x14ac:dyDescent="0.4">
      <c r="A83" s="281"/>
      <c r="B83" s="300"/>
      <c r="C83" s="100">
        <f>C90*1</f>
        <v>0</v>
      </c>
      <c r="D83" s="100">
        <f t="shared" si="17"/>
        <v>0</v>
      </c>
      <c r="E83" s="100">
        <f t="shared" si="17"/>
        <v>0</v>
      </c>
      <c r="F83" s="103"/>
      <c r="G83" s="101" t="s">
        <v>88</v>
      </c>
      <c r="H83" s="104"/>
      <c r="I83" s="101"/>
    </row>
    <row r="84" spans="1:10" ht="15" thickBot="1" x14ac:dyDescent="0.4">
      <c r="A84" s="281"/>
      <c r="B84" s="300"/>
      <c r="C84" s="183">
        <f>C97*1</f>
        <v>0</v>
      </c>
      <c r="D84" s="183">
        <f t="shared" ref="D84:E84" si="19">D97*1</f>
        <v>0</v>
      </c>
      <c r="E84" s="183">
        <f t="shared" si="19"/>
        <v>0</v>
      </c>
      <c r="F84" s="103"/>
      <c r="G84" s="101" t="s">
        <v>601</v>
      </c>
      <c r="H84" s="104"/>
      <c r="I84" s="101"/>
    </row>
    <row r="85" spans="1:10" ht="15" thickBot="1" x14ac:dyDescent="0.4">
      <c r="A85" s="282"/>
      <c r="B85" s="301"/>
      <c r="C85" s="106">
        <f>SUM(C79:C84)</f>
        <v>143.5</v>
      </c>
      <c r="D85" s="106">
        <f t="shared" ref="D85:E85" si="20">SUM(D79:D84)</f>
        <v>0</v>
      </c>
      <c r="E85" s="106">
        <f t="shared" si="20"/>
        <v>0</v>
      </c>
      <c r="F85" s="107"/>
      <c r="G85" s="106" t="s">
        <v>29</v>
      </c>
      <c r="H85" s="108"/>
      <c r="I85" s="109"/>
    </row>
    <row r="86" spans="1:10" ht="23.5" thickBot="1" x14ac:dyDescent="0.4">
      <c r="A86" s="281"/>
      <c r="B86" s="320" t="s">
        <v>550</v>
      </c>
      <c r="C86" s="101"/>
      <c r="D86" s="101"/>
      <c r="E86" s="101"/>
      <c r="F86" s="52"/>
      <c r="G86" s="101" t="s">
        <v>24</v>
      </c>
      <c r="H86" s="102" t="s">
        <v>587</v>
      </c>
      <c r="I86" s="101"/>
      <c r="J86" s="184"/>
    </row>
    <row r="87" spans="1:10" ht="15" thickBot="1" x14ac:dyDescent="0.4">
      <c r="A87" s="281"/>
      <c r="B87" s="321"/>
      <c r="C87" s="101">
        <v>96.5</v>
      </c>
      <c r="D87" s="101">
        <v>0</v>
      </c>
      <c r="E87" s="101">
        <v>0</v>
      </c>
      <c r="F87" s="103"/>
      <c r="G87" s="101" t="s">
        <v>27</v>
      </c>
      <c r="H87" s="104"/>
      <c r="I87" s="101"/>
    </row>
    <row r="88" spans="1:10" ht="15" thickBot="1" x14ac:dyDescent="0.4">
      <c r="A88" s="281"/>
      <c r="B88" s="321"/>
      <c r="C88" s="101"/>
      <c r="D88" s="101"/>
      <c r="E88" s="101"/>
      <c r="F88" s="103"/>
      <c r="G88" s="101" t="s">
        <v>87</v>
      </c>
      <c r="H88" s="104"/>
      <c r="I88" s="101"/>
    </row>
    <row r="89" spans="1:10" ht="15" customHeight="1" thickBot="1" x14ac:dyDescent="0.4">
      <c r="A89" s="281"/>
      <c r="B89" s="321"/>
      <c r="C89" s="101"/>
      <c r="D89" s="101"/>
      <c r="E89" s="101"/>
      <c r="F89" s="103"/>
      <c r="G89" s="101" t="s">
        <v>25</v>
      </c>
      <c r="H89" s="104"/>
      <c r="I89" s="101"/>
    </row>
    <row r="90" spans="1:10" ht="15" thickBot="1" x14ac:dyDescent="0.4">
      <c r="A90" s="281"/>
      <c r="B90" s="321"/>
      <c r="C90" s="101"/>
      <c r="D90" s="101"/>
      <c r="E90" s="101"/>
      <c r="F90" s="103"/>
      <c r="G90" s="101" t="s">
        <v>88</v>
      </c>
      <c r="H90" s="104"/>
      <c r="I90" s="101"/>
    </row>
    <row r="91" spans="1:10" ht="15" thickBot="1" x14ac:dyDescent="0.4">
      <c r="A91" s="282"/>
      <c r="B91" s="322"/>
      <c r="C91" s="106">
        <f>SUM(C86:C90)</f>
        <v>96.5</v>
      </c>
      <c r="D91" s="106">
        <f t="shared" ref="D91:E91" si="21">SUM(D86:D90)</f>
        <v>0</v>
      </c>
      <c r="E91" s="106">
        <f t="shared" si="21"/>
        <v>0</v>
      </c>
      <c r="F91" s="107"/>
      <c r="G91" s="106" t="s">
        <v>29</v>
      </c>
      <c r="H91" s="108"/>
      <c r="I91" s="109"/>
    </row>
    <row r="92" spans="1:10" ht="15" customHeight="1" thickBot="1" x14ac:dyDescent="0.4">
      <c r="A92" s="308"/>
      <c r="B92" s="305" t="s">
        <v>647</v>
      </c>
      <c r="C92" s="178"/>
      <c r="D92" s="178"/>
      <c r="E92" s="178"/>
      <c r="F92" s="179"/>
      <c r="G92" s="178" t="s">
        <v>24</v>
      </c>
      <c r="H92" s="180">
        <v>288724610</v>
      </c>
      <c r="I92" s="178">
        <v>0</v>
      </c>
      <c r="J92" s="151"/>
    </row>
    <row r="93" spans="1:10" ht="15" thickBot="1" x14ac:dyDescent="0.4">
      <c r="A93" s="309"/>
      <c r="B93" s="306"/>
      <c r="C93" s="177">
        <v>20</v>
      </c>
      <c r="D93" s="178">
        <v>0</v>
      </c>
      <c r="E93" s="178">
        <v>0</v>
      </c>
      <c r="F93" s="179"/>
      <c r="G93" s="178" t="s">
        <v>27</v>
      </c>
      <c r="H93" s="181"/>
      <c r="I93" s="178"/>
    </row>
    <row r="94" spans="1:10" ht="15" thickBot="1" x14ac:dyDescent="0.4">
      <c r="A94" s="309"/>
      <c r="B94" s="306"/>
      <c r="C94" s="178"/>
      <c r="D94" s="178"/>
      <c r="E94" s="178"/>
      <c r="F94" s="179"/>
      <c r="G94" s="178" t="s">
        <v>87</v>
      </c>
      <c r="H94" s="181"/>
      <c r="I94" s="178"/>
    </row>
    <row r="95" spans="1:10" ht="15" customHeight="1" thickBot="1" x14ac:dyDescent="0.4">
      <c r="A95" s="309"/>
      <c r="B95" s="306"/>
      <c r="C95" s="177">
        <v>27</v>
      </c>
      <c r="D95" s="178"/>
      <c r="E95" s="178"/>
      <c r="F95" s="179"/>
      <c r="G95" s="178" t="s">
        <v>25</v>
      </c>
      <c r="H95" s="181"/>
      <c r="I95" s="178"/>
    </row>
    <row r="96" spans="1:10" ht="15" thickBot="1" x14ac:dyDescent="0.4">
      <c r="A96" s="309"/>
      <c r="B96" s="306"/>
      <c r="C96" s="178"/>
      <c r="D96" s="178"/>
      <c r="E96" s="178"/>
      <c r="F96" s="179"/>
      <c r="G96" s="178" t="s">
        <v>88</v>
      </c>
      <c r="H96" s="181"/>
      <c r="I96" s="178"/>
    </row>
    <row r="97" spans="1:10" ht="15" thickBot="1" x14ac:dyDescent="0.4">
      <c r="A97" s="309"/>
      <c r="B97" s="306"/>
      <c r="C97" s="177"/>
      <c r="D97" s="178"/>
      <c r="E97" s="178"/>
      <c r="F97" s="179"/>
      <c r="G97" s="101" t="s">
        <v>601</v>
      </c>
      <c r="H97" s="181"/>
      <c r="I97" s="178"/>
      <c r="J97" s="151"/>
    </row>
    <row r="98" spans="1:10" ht="15" thickBot="1" x14ac:dyDescent="0.4">
      <c r="A98" s="310"/>
      <c r="B98" s="307"/>
      <c r="C98" s="115">
        <f>SUM(C92:C97)</f>
        <v>47</v>
      </c>
      <c r="D98" s="115">
        <f t="shared" ref="D98:E98" si="22">SUM(D92:D97)</f>
        <v>0</v>
      </c>
      <c r="E98" s="115">
        <f t="shared" si="22"/>
        <v>0</v>
      </c>
      <c r="F98" s="107"/>
      <c r="G98" s="106"/>
      <c r="H98" s="108"/>
      <c r="I98" s="109"/>
    </row>
    <row r="99" spans="1:10" ht="15" thickBot="1" x14ac:dyDescent="0.4">
      <c r="A99" s="105"/>
      <c r="B99" s="112" t="s">
        <v>92</v>
      </c>
      <c r="C99" s="113"/>
      <c r="D99" s="113"/>
      <c r="E99" s="113"/>
      <c r="F99" s="113"/>
      <c r="G99" s="100"/>
      <c r="H99" s="102"/>
      <c r="I99" s="102"/>
    </row>
    <row r="100" spans="1:10" ht="30" customHeight="1" thickBot="1" x14ac:dyDescent="0.4">
      <c r="A100" s="91" t="s">
        <v>93</v>
      </c>
      <c r="B100" s="92" t="s">
        <v>105</v>
      </c>
      <c r="C100" s="93"/>
      <c r="D100" s="93"/>
      <c r="E100" s="93"/>
      <c r="F100" s="94" t="s">
        <v>96</v>
      </c>
      <c r="G100" s="92"/>
      <c r="H100" s="93"/>
      <c r="I100" s="93"/>
    </row>
    <row r="101" spans="1:10" ht="41.4" customHeight="1" thickBot="1" x14ac:dyDescent="0.4">
      <c r="A101" s="95" t="s">
        <v>94</v>
      </c>
      <c r="B101" s="96" t="s">
        <v>106</v>
      </c>
      <c r="C101" s="97"/>
      <c r="D101" s="97"/>
      <c r="E101" s="97"/>
      <c r="F101" s="98" t="s">
        <v>95</v>
      </c>
      <c r="G101" s="96"/>
      <c r="H101" s="97"/>
      <c r="I101" s="97"/>
    </row>
    <row r="102" spans="1:10" ht="15" customHeight="1" thickBot="1" x14ac:dyDescent="0.4">
      <c r="A102" s="288" t="s">
        <v>97</v>
      </c>
      <c r="B102" s="299" t="s">
        <v>98</v>
      </c>
      <c r="C102" s="142">
        <f>C108+C114+C120+C126</f>
        <v>0</v>
      </c>
      <c r="D102" s="142">
        <f>D108+D114+D120+D126</f>
        <v>0</v>
      </c>
      <c r="E102" s="142">
        <f t="shared" ref="E102" si="23">E108+E114+E120+E126</f>
        <v>0</v>
      </c>
      <c r="F102" s="138" t="s">
        <v>99</v>
      </c>
      <c r="G102" s="67" t="s">
        <v>24</v>
      </c>
      <c r="H102" s="139">
        <v>288724610</v>
      </c>
      <c r="I102" s="67">
        <v>0</v>
      </c>
    </row>
    <row r="103" spans="1:10" ht="15" thickBot="1" x14ac:dyDescent="0.4">
      <c r="A103" s="281"/>
      <c r="B103" s="300"/>
      <c r="C103" s="142">
        <f t="shared" ref="C103:E106" si="24">C109+C115+C121+C127</f>
        <v>149.9</v>
      </c>
      <c r="D103" s="142">
        <f t="shared" si="24"/>
        <v>0</v>
      </c>
      <c r="E103" s="142">
        <f t="shared" si="24"/>
        <v>0</v>
      </c>
      <c r="F103" s="103"/>
      <c r="G103" s="101" t="s">
        <v>27</v>
      </c>
      <c r="H103" s="104"/>
      <c r="I103" s="101"/>
    </row>
    <row r="104" spans="1:10" ht="15" thickBot="1" x14ac:dyDescent="0.4">
      <c r="A104" s="281"/>
      <c r="B104" s="300"/>
      <c r="C104" s="142">
        <f t="shared" si="24"/>
        <v>0</v>
      </c>
      <c r="D104" s="142">
        <f t="shared" si="24"/>
        <v>0</v>
      </c>
      <c r="E104" s="142">
        <f t="shared" si="24"/>
        <v>0</v>
      </c>
      <c r="F104" s="103"/>
      <c r="G104" s="101" t="s">
        <v>87</v>
      </c>
      <c r="H104" s="104"/>
      <c r="I104" s="101"/>
    </row>
    <row r="105" spans="1:10" ht="15" thickBot="1" x14ac:dyDescent="0.4">
      <c r="A105" s="281"/>
      <c r="B105" s="300"/>
      <c r="C105" s="142">
        <f>C111+C117+C123+C129</f>
        <v>1968.8000000000002</v>
      </c>
      <c r="D105" s="142">
        <f t="shared" si="24"/>
        <v>1005</v>
      </c>
      <c r="E105" s="142">
        <f t="shared" si="24"/>
        <v>39.6</v>
      </c>
      <c r="F105" s="103"/>
      <c r="G105" s="101" t="s">
        <v>25</v>
      </c>
      <c r="H105" s="104"/>
      <c r="I105" s="101"/>
    </row>
    <row r="106" spans="1:10" ht="14" customHeight="1" thickBot="1" x14ac:dyDescent="0.4">
      <c r="A106" s="281"/>
      <c r="B106" s="300"/>
      <c r="C106" s="142">
        <f t="shared" si="24"/>
        <v>0</v>
      </c>
      <c r="D106" s="142">
        <f t="shared" si="24"/>
        <v>0</v>
      </c>
      <c r="E106" s="142">
        <f t="shared" si="24"/>
        <v>0</v>
      </c>
      <c r="F106" s="103"/>
      <c r="G106" s="101" t="s">
        <v>88</v>
      </c>
      <c r="H106" s="104"/>
      <c r="I106" s="101"/>
    </row>
    <row r="107" spans="1:10" ht="15" customHeight="1" thickBot="1" x14ac:dyDescent="0.4">
      <c r="A107" s="282"/>
      <c r="B107" s="301"/>
      <c r="C107" s="106">
        <f>C102+C103+C104+C105+C106</f>
        <v>2118.7000000000003</v>
      </c>
      <c r="D107" s="106">
        <f t="shared" ref="D107:E107" si="25">D102+D103+D104+D105+D106</f>
        <v>1005</v>
      </c>
      <c r="E107" s="106">
        <f t="shared" si="25"/>
        <v>39.6</v>
      </c>
      <c r="F107" s="107"/>
      <c r="G107" s="106" t="s">
        <v>29</v>
      </c>
      <c r="H107" s="108"/>
      <c r="I107" s="109"/>
    </row>
    <row r="108" spans="1:10" ht="15" customHeight="1" thickBot="1" x14ac:dyDescent="0.4">
      <c r="A108" s="281" t="s">
        <v>588</v>
      </c>
      <c r="B108" s="305" t="s">
        <v>551</v>
      </c>
      <c r="C108" s="185"/>
      <c r="D108" s="185"/>
      <c r="E108" s="185"/>
      <c r="F108" s="52"/>
      <c r="G108" s="101" t="s">
        <v>24</v>
      </c>
      <c r="H108" s="102">
        <v>288724610</v>
      </c>
      <c r="I108" s="101">
        <v>0</v>
      </c>
    </row>
    <row r="109" spans="1:10" ht="15" thickBot="1" x14ac:dyDescent="0.4">
      <c r="A109" s="281"/>
      <c r="B109" s="306"/>
      <c r="C109" s="221">
        <v>49.9</v>
      </c>
      <c r="D109" s="221">
        <v>0</v>
      </c>
      <c r="E109" s="185"/>
      <c r="F109" s="103"/>
      <c r="G109" s="101" t="s">
        <v>27</v>
      </c>
      <c r="H109" s="104"/>
      <c r="I109" s="101"/>
    </row>
    <row r="110" spans="1:10" ht="15" thickBot="1" x14ac:dyDescent="0.4">
      <c r="A110" s="281"/>
      <c r="B110" s="306"/>
      <c r="C110" s="185"/>
      <c r="D110" s="221"/>
      <c r="E110" s="185"/>
      <c r="F110" s="103"/>
      <c r="G110" s="101" t="s">
        <v>87</v>
      </c>
      <c r="H110" s="104"/>
      <c r="I110" s="101"/>
    </row>
    <row r="111" spans="1:10" ht="15" thickBot="1" x14ac:dyDescent="0.4">
      <c r="A111" s="281"/>
      <c r="B111" s="306"/>
      <c r="C111" s="221">
        <v>712</v>
      </c>
      <c r="D111" s="221">
        <v>0</v>
      </c>
      <c r="E111" s="185"/>
      <c r="F111" s="103"/>
      <c r="G111" s="101" t="s">
        <v>25</v>
      </c>
      <c r="H111" s="104"/>
      <c r="I111" s="101"/>
    </row>
    <row r="112" spans="1:10" ht="15.65" customHeight="1" thickBot="1" x14ac:dyDescent="0.4">
      <c r="A112" s="281"/>
      <c r="B112" s="306"/>
      <c r="C112" s="185"/>
      <c r="D112" s="185"/>
      <c r="E112" s="185"/>
      <c r="F112" s="103"/>
      <c r="G112" s="101" t="s">
        <v>88</v>
      </c>
      <c r="H112" s="104"/>
      <c r="I112" s="101"/>
    </row>
    <row r="113" spans="1:10" ht="15" customHeight="1" thickBot="1" x14ac:dyDescent="0.4">
      <c r="A113" s="282"/>
      <c r="B113" s="307"/>
      <c r="C113" s="106">
        <f>C108+C109+C110+C111+C112</f>
        <v>761.9</v>
      </c>
      <c r="D113" s="106">
        <f t="shared" ref="D113:E113" si="26">D108+D109+D110+D111+D112</f>
        <v>0</v>
      </c>
      <c r="E113" s="106">
        <f t="shared" si="26"/>
        <v>0</v>
      </c>
      <c r="F113" s="107"/>
      <c r="G113" s="106" t="s">
        <v>29</v>
      </c>
      <c r="H113" s="108"/>
      <c r="I113" s="109"/>
      <c r="J113" s="152"/>
    </row>
    <row r="114" spans="1:10" ht="15" customHeight="1" thickBot="1" x14ac:dyDescent="0.4">
      <c r="A114" s="281"/>
      <c r="B114" s="305" t="s">
        <v>619</v>
      </c>
      <c r="C114" s="110"/>
      <c r="D114" s="100"/>
      <c r="E114" s="100"/>
      <c r="F114" s="52"/>
      <c r="G114" s="101" t="s">
        <v>24</v>
      </c>
      <c r="H114" s="102">
        <v>288724610</v>
      </c>
      <c r="I114" s="101">
        <v>0</v>
      </c>
      <c r="J114" s="152"/>
    </row>
    <row r="115" spans="1:10" ht="15" thickBot="1" x14ac:dyDescent="0.4">
      <c r="A115" s="281"/>
      <c r="B115" s="306"/>
      <c r="C115" s="110">
        <v>50</v>
      </c>
      <c r="D115" s="100"/>
      <c r="E115" s="100"/>
      <c r="F115" s="103"/>
      <c r="G115" s="101" t="s">
        <v>27</v>
      </c>
      <c r="H115" s="104"/>
      <c r="I115" s="101"/>
      <c r="J115" s="152"/>
    </row>
    <row r="116" spans="1:10" ht="15" thickBot="1" x14ac:dyDescent="0.4">
      <c r="A116" s="281"/>
      <c r="B116" s="306"/>
      <c r="C116" s="100"/>
      <c r="D116" s="100"/>
      <c r="E116" s="100"/>
      <c r="F116" s="103"/>
      <c r="G116" s="101" t="s">
        <v>87</v>
      </c>
      <c r="H116" s="104"/>
      <c r="I116" s="101"/>
      <c r="J116" s="152"/>
    </row>
    <row r="117" spans="1:10" ht="15" thickBot="1" x14ac:dyDescent="0.4">
      <c r="A117" s="281"/>
      <c r="B117" s="306"/>
      <c r="C117" s="101">
        <v>100.6</v>
      </c>
      <c r="D117" s="110">
        <v>360</v>
      </c>
      <c r="E117" s="110">
        <v>39.6</v>
      </c>
      <c r="F117" s="103"/>
      <c r="G117" s="101" t="s">
        <v>25</v>
      </c>
      <c r="H117" s="104"/>
      <c r="I117" s="101"/>
      <c r="J117" s="152"/>
    </row>
    <row r="118" spans="1:10" ht="20" customHeight="1" thickBot="1" x14ac:dyDescent="0.4">
      <c r="A118" s="281"/>
      <c r="B118" s="306"/>
      <c r="C118" s="100"/>
      <c r="D118" s="100"/>
      <c r="E118" s="100"/>
      <c r="F118" s="103"/>
      <c r="G118" s="101" t="s">
        <v>88</v>
      </c>
      <c r="H118" s="104"/>
      <c r="I118" s="101"/>
      <c r="J118" s="152"/>
    </row>
    <row r="119" spans="1:10" ht="15" thickBot="1" x14ac:dyDescent="0.4">
      <c r="A119" s="282"/>
      <c r="B119" s="307"/>
      <c r="C119" s="106">
        <f>C114+C115+C116+C117+C118</f>
        <v>150.6</v>
      </c>
      <c r="D119" s="115">
        <f t="shared" ref="D119" si="27">D114+D115+D116+D117+D118</f>
        <v>360</v>
      </c>
      <c r="E119" s="106">
        <f>E114+E115+E116+E117+E118</f>
        <v>39.6</v>
      </c>
      <c r="F119" s="107"/>
      <c r="G119" s="106" t="s">
        <v>29</v>
      </c>
      <c r="H119" s="108"/>
      <c r="I119" s="109"/>
      <c r="J119" s="152"/>
    </row>
    <row r="120" spans="1:10" ht="15" customHeight="1" thickBot="1" x14ac:dyDescent="0.4">
      <c r="A120" s="281"/>
      <c r="B120" s="305" t="s">
        <v>589</v>
      </c>
      <c r="C120" s="100"/>
      <c r="D120" s="100"/>
      <c r="E120" s="100"/>
      <c r="F120" s="52"/>
      <c r="G120" s="101" t="s">
        <v>24</v>
      </c>
      <c r="H120" s="102">
        <v>288724610</v>
      </c>
      <c r="I120" s="101">
        <v>0</v>
      </c>
      <c r="J120" s="152"/>
    </row>
    <row r="121" spans="1:10" ht="15" thickBot="1" x14ac:dyDescent="0.4">
      <c r="A121" s="281"/>
      <c r="B121" s="306"/>
      <c r="C121" s="101"/>
      <c r="D121" s="100"/>
      <c r="E121" s="100"/>
      <c r="F121" s="103"/>
      <c r="G121" s="101" t="s">
        <v>27</v>
      </c>
      <c r="H121" s="104"/>
      <c r="I121" s="101"/>
      <c r="J121" s="152"/>
    </row>
    <row r="122" spans="1:10" ht="15" thickBot="1" x14ac:dyDescent="0.4">
      <c r="A122" s="281"/>
      <c r="B122" s="306"/>
      <c r="C122" s="100"/>
      <c r="D122" s="100"/>
      <c r="E122" s="100"/>
      <c r="F122" s="103"/>
      <c r="G122" s="101" t="s">
        <v>87</v>
      </c>
      <c r="H122" s="104"/>
      <c r="I122" s="101"/>
      <c r="J122" s="152"/>
    </row>
    <row r="123" spans="1:10" ht="15" thickBot="1" x14ac:dyDescent="0.4">
      <c r="A123" s="281"/>
      <c r="B123" s="306"/>
      <c r="C123" s="101">
        <v>1156.2</v>
      </c>
      <c r="D123" s="110">
        <v>645</v>
      </c>
      <c r="E123" s="100"/>
      <c r="F123" s="103"/>
      <c r="G123" s="101" t="s">
        <v>25</v>
      </c>
      <c r="H123" s="104"/>
      <c r="I123" s="101"/>
      <c r="J123" s="152"/>
    </row>
    <row r="124" spans="1:10" ht="15" thickBot="1" x14ac:dyDescent="0.4">
      <c r="A124" s="281"/>
      <c r="B124" s="306"/>
      <c r="C124" s="100"/>
      <c r="D124" s="100"/>
      <c r="E124" s="100"/>
      <c r="F124" s="103"/>
      <c r="G124" s="101" t="s">
        <v>88</v>
      </c>
      <c r="H124" s="104"/>
      <c r="I124" s="101"/>
      <c r="J124" s="152"/>
    </row>
    <row r="125" spans="1:10" ht="15" thickBot="1" x14ac:dyDescent="0.4">
      <c r="A125" s="282"/>
      <c r="B125" s="307"/>
      <c r="C125" s="106">
        <f>C120+C121+C122+C123+C124</f>
        <v>1156.2</v>
      </c>
      <c r="D125" s="115">
        <f t="shared" ref="D125:E125" si="28">D120+D121+D122+D123+D124</f>
        <v>645</v>
      </c>
      <c r="E125" s="106">
        <f t="shared" si="28"/>
        <v>0</v>
      </c>
      <c r="F125" s="107"/>
      <c r="G125" s="106" t="s">
        <v>29</v>
      </c>
      <c r="H125" s="108"/>
      <c r="I125" s="109"/>
      <c r="J125" s="152"/>
    </row>
    <row r="126" spans="1:10" ht="15" customHeight="1" thickBot="1" x14ac:dyDescent="0.4">
      <c r="A126" s="281"/>
      <c r="B126" s="305" t="s">
        <v>648</v>
      </c>
      <c r="C126" s="100"/>
      <c r="D126" s="100"/>
      <c r="E126" s="100"/>
      <c r="F126" s="52"/>
      <c r="G126" s="101" t="s">
        <v>24</v>
      </c>
      <c r="H126" s="102">
        <v>288724610</v>
      </c>
      <c r="I126" s="101">
        <v>0</v>
      </c>
      <c r="J126" s="152"/>
    </row>
    <row r="127" spans="1:10" ht="15" thickBot="1" x14ac:dyDescent="0.4">
      <c r="A127" s="281"/>
      <c r="B127" s="306"/>
      <c r="C127" s="110">
        <v>50</v>
      </c>
      <c r="D127" s="100"/>
      <c r="E127" s="100"/>
      <c r="F127" s="103"/>
      <c r="G127" s="101" t="s">
        <v>27</v>
      </c>
      <c r="H127" s="104"/>
      <c r="I127" s="101"/>
      <c r="J127" s="152"/>
    </row>
    <row r="128" spans="1:10" ht="15" thickBot="1" x14ac:dyDescent="0.4">
      <c r="A128" s="281"/>
      <c r="B128" s="306"/>
      <c r="C128" s="100"/>
      <c r="D128" s="100"/>
      <c r="E128" s="100"/>
      <c r="F128" s="103"/>
      <c r="G128" s="101" t="s">
        <v>87</v>
      </c>
      <c r="H128" s="104"/>
      <c r="I128" s="101"/>
      <c r="J128" s="152"/>
    </row>
    <row r="129" spans="1:10" ht="15" thickBot="1" x14ac:dyDescent="0.4">
      <c r="A129" s="281"/>
      <c r="B129" s="306"/>
      <c r="C129" s="100"/>
      <c r="D129" s="100"/>
      <c r="E129" s="100"/>
      <c r="F129" s="103"/>
      <c r="G129" s="101" t="s">
        <v>25</v>
      </c>
      <c r="H129" s="104"/>
      <c r="I129" s="101"/>
      <c r="J129" s="152"/>
    </row>
    <row r="130" spans="1:10" ht="15" thickBot="1" x14ac:dyDescent="0.4">
      <c r="A130" s="281"/>
      <c r="B130" s="306"/>
      <c r="C130" s="100"/>
      <c r="D130" s="100"/>
      <c r="E130" s="100"/>
      <c r="F130" s="103"/>
      <c r="G130" s="101" t="s">
        <v>88</v>
      </c>
      <c r="H130" s="104"/>
      <c r="I130" s="101"/>
      <c r="J130" s="152"/>
    </row>
    <row r="131" spans="1:10" ht="15" thickBot="1" x14ac:dyDescent="0.4">
      <c r="A131" s="282"/>
      <c r="B131" s="307"/>
      <c r="C131" s="115">
        <f>C126+C127+C128+C129+C130</f>
        <v>50</v>
      </c>
      <c r="D131" s="115">
        <f t="shared" ref="D131:E131" si="29">D126+D127+D128+D129+D130</f>
        <v>0</v>
      </c>
      <c r="E131" s="115">
        <f t="shared" si="29"/>
        <v>0</v>
      </c>
      <c r="F131" s="107"/>
      <c r="G131" s="106" t="s">
        <v>29</v>
      </c>
      <c r="H131" s="108"/>
      <c r="I131" s="109"/>
      <c r="J131" s="152"/>
    </row>
    <row r="132" spans="1:10" ht="15" customHeight="1" thickBot="1" x14ac:dyDescent="0.4">
      <c r="A132" s="281" t="s">
        <v>107</v>
      </c>
      <c r="B132" s="323" t="s">
        <v>109</v>
      </c>
      <c r="C132" s="99">
        <f>C139+C145+C152+C158</f>
        <v>0</v>
      </c>
      <c r="D132" s="99">
        <f t="shared" ref="D132:E136" si="30">D139+D145+D152+D158</f>
        <v>0</v>
      </c>
      <c r="E132" s="99">
        <f t="shared" si="30"/>
        <v>0</v>
      </c>
      <c r="F132" s="52" t="s">
        <v>108</v>
      </c>
      <c r="G132" s="101" t="s">
        <v>24</v>
      </c>
      <c r="H132" s="102">
        <v>288724610</v>
      </c>
      <c r="I132" s="101">
        <v>0</v>
      </c>
    </row>
    <row r="133" spans="1:10" ht="15" thickBot="1" x14ac:dyDescent="0.4">
      <c r="A133" s="281"/>
      <c r="B133" s="324"/>
      <c r="C133" s="99">
        <f>C140+C146+C153+C159</f>
        <v>2755</v>
      </c>
      <c r="D133" s="99">
        <f t="shared" si="30"/>
        <v>3872.1</v>
      </c>
      <c r="E133" s="99">
        <f t="shared" si="30"/>
        <v>0</v>
      </c>
      <c r="F133" s="103"/>
      <c r="G133" s="101" t="s">
        <v>27</v>
      </c>
      <c r="H133" s="104"/>
      <c r="I133" s="101"/>
    </row>
    <row r="134" spans="1:10" ht="15" thickBot="1" x14ac:dyDescent="0.4">
      <c r="A134" s="281"/>
      <c r="B134" s="324"/>
      <c r="C134" s="99">
        <f>C141+C147+C154+C160</f>
        <v>6000</v>
      </c>
      <c r="D134" s="99">
        <f t="shared" si="30"/>
        <v>0</v>
      </c>
      <c r="E134" s="99">
        <f t="shared" si="30"/>
        <v>0</v>
      </c>
      <c r="F134" s="103"/>
      <c r="G134" s="101" t="s">
        <v>87</v>
      </c>
      <c r="H134" s="104"/>
      <c r="I134" s="101"/>
    </row>
    <row r="135" spans="1:10" ht="15" thickBot="1" x14ac:dyDescent="0.4">
      <c r="A135" s="281"/>
      <c r="B135" s="324"/>
      <c r="C135" s="99">
        <f>C142+C148+C155+C161</f>
        <v>130</v>
      </c>
      <c r="D135" s="99">
        <f t="shared" si="30"/>
        <v>342.7</v>
      </c>
      <c r="E135" s="99">
        <f t="shared" si="30"/>
        <v>8</v>
      </c>
      <c r="F135" s="103"/>
      <c r="G135" s="101" t="s">
        <v>25</v>
      </c>
      <c r="H135" s="104"/>
      <c r="I135" s="101"/>
    </row>
    <row r="136" spans="1:10" ht="15" thickBot="1" x14ac:dyDescent="0.4">
      <c r="A136" s="281"/>
      <c r="B136" s="324"/>
      <c r="C136" s="99">
        <f>C143+C149+C156+C162</f>
        <v>2214</v>
      </c>
      <c r="D136" s="99">
        <f t="shared" si="30"/>
        <v>0</v>
      </c>
      <c r="E136" s="99">
        <f t="shared" si="30"/>
        <v>0</v>
      </c>
      <c r="F136" s="103"/>
      <c r="G136" s="101" t="s">
        <v>88</v>
      </c>
      <c r="H136" s="104"/>
      <c r="I136" s="101"/>
    </row>
    <row r="137" spans="1:10" ht="15" thickBot="1" x14ac:dyDescent="0.4">
      <c r="A137" s="281"/>
      <c r="B137" s="324"/>
      <c r="C137" s="99">
        <f>C150*1</f>
        <v>280</v>
      </c>
      <c r="D137" s="99">
        <f t="shared" ref="D137:E137" si="31">D150*1</f>
        <v>0</v>
      </c>
      <c r="E137" s="99">
        <f t="shared" si="31"/>
        <v>0</v>
      </c>
      <c r="F137" s="103"/>
      <c r="G137" s="101" t="s">
        <v>533</v>
      </c>
      <c r="H137" s="104"/>
      <c r="I137" s="101"/>
    </row>
    <row r="138" spans="1:10" ht="15" thickBot="1" x14ac:dyDescent="0.4">
      <c r="A138" s="282"/>
      <c r="B138" s="325"/>
      <c r="C138" s="115">
        <f>SUM(C132:C137)</f>
        <v>11379</v>
      </c>
      <c r="D138" s="115">
        <f t="shared" ref="D138:E138" si="32">SUM(D132:D137)</f>
        <v>4214.8</v>
      </c>
      <c r="E138" s="115">
        <f t="shared" si="32"/>
        <v>8</v>
      </c>
      <c r="F138" s="107"/>
      <c r="G138" s="106" t="s">
        <v>29</v>
      </c>
      <c r="H138" s="108"/>
      <c r="I138" s="109"/>
    </row>
    <row r="139" spans="1:10" ht="15" customHeight="1" thickBot="1" x14ac:dyDescent="0.4">
      <c r="A139" s="288"/>
      <c r="B139" s="305" t="s">
        <v>479</v>
      </c>
      <c r="C139" s="101"/>
      <c r="D139" s="101"/>
      <c r="E139" s="101"/>
      <c r="F139" s="103"/>
      <c r="G139" s="101" t="s">
        <v>24</v>
      </c>
      <c r="H139" s="102">
        <v>288724610</v>
      </c>
      <c r="I139" s="101">
        <v>0</v>
      </c>
      <c r="J139" s="153"/>
    </row>
    <row r="140" spans="1:10" ht="15" customHeight="1" thickBot="1" x14ac:dyDescent="0.4">
      <c r="A140" s="281"/>
      <c r="B140" s="306"/>
      <c r="C140" s="101"/>
      <c r="D140" s="110">
        <v>3870</v>
      </c>
      <c r="E140" s="101"/>
      <c r="F140" s="103"/>
      <c r="G140" s="101" t="s">
        <v>27</v>
      </c>
      <c r="H140" s="104"/>
      <c r="I140" s="101"/>
      <c r="J140" s="186"/>
    </row>
    <row r="141" spans="1:10" ht="15" thickBot="1" x14ac:dyDescent="0.4">
      <c r="A141" s="281"/>
      <c r="B141" s="306"/>
      <c r="C141" s="110">
        <v>6000</v>
      </c>
      <c r="D141" s="101"/>
      <c r="E141" s="101"/>
      <c r="F141" s="103"/>
      <c r="G141" s="101" t="s">
        <v>87</v>
      </c>
      <c r="H141" s="104"/>
      <c r="I141" s="101"/>
    </row>
    <row r="142" spans="1:10" ht="15" thickBot="1" x14ac:dyDescent="0.4">
      <c r="A142" s="281"/>
      <c r="B142" s="306"/>
      <c r="C142" s="101"/>
      <c r="D142" s="101"/>
      <c r="E142" s="101"/>
      <c r="F142" s="103"/>
      <c r="G142" s="101" t="s">
        <v>25</v>
      </c>
      <c r="H142" s="104"/>
      <c r="I142" s="101"/>
    </row>
    <row r="143" spans="1:10" ht="15" thickBot="1" x14ac:dyDescent="0.4">
      <c r="A143" s="281"/>
      <c r="B143" s="306"/>
      <c r="C143" s="110">
        <v>2044</v>
      </c>
      <c r="D143" s="110"/>
      <c r="E143" s="101"/>
      <c r="F143" s="103"/>
      <c r="G143" s="101" t="s">
        <v>88</v>
      </c>
      <c r="H143" s="104"/>
      <c r="I143" s="101"/>
    </row>
    <row r="144" spans="1:10" ht="15" thickBot="1" x14ac:dyDescent="0.4">
      <c r="A144" s="282"/>
      <c r="B144" s="307"/>
      <c r="C144" s="115">
        <f>SUM(C139:C143)</f>
        <v>8044</v>
      </c>
      <c r="D144" s="115">
        <f t="shared" ref="D144:E144" si="33">SUM(D139:D143)</f>
        <v>3870</v>
      </c>
      <c r="E144" s="106">
        <f t="shared" si="33"/>
        <v>0</v>
      </c>
      <c r="F144" s="107"/>
      <c r="G144" s="106" t="s">
        <v>29</v>
      </c>
      <c r="H144" s="108"/>
      <c r="I144" s="187"/>
    </row>
    <row r="145" spans="1:9" ht="15" customHeight="1" thickBot="1" x14ac:dyDescent="0.4">
      <c r="A145" s="288"/>
      <c r="B145" s="305" t="s">
        <v>552</v>
      </c>
      <c r="C145" s="67"/>
      <c r="D145" s="137"/>
      <c r="E145" s="67"/>
      <c r="F145" s="141"/>
      <c r="G145" s="67" t="s">
        <v>24</v>
      </c>
      <c r="H145" s="139">
        <v>288724610</v>
      </c>
      <c r="I145" s="67">
        <v>0</v>
      </c>
    </row>
    <row r="146" spans="1:9" ht="15" customHeight="1" thickBot="1" x14ac:dyDescent="0.4">
      <c r="A146" s="281"/>
      <c r="B146" s="306"/>
      <c r="C146" s="110">
        <v>2200</v>
      </c>
      <c r="D146" s="101"/>
      <c r="E146" s="101"/>
      <c r="F146" s="103"/>
      <c r="G146" s="101" t="s">
        <v>27</v>
      </c>
      <c r="H146" s="104"/>
      <c r="I146" s="101"/>
    </row>
    <row r="147" spans="1:9" ht="15" thickBot="1" x14ac:dyDescent="0.4">
      <c r="A147" s="281"/>
      <c r="B147" s="306"/>
      <c r="C147" s="101"/>
      <c r="D147" s="101"/>
      <c r="E147" s="101"/>
      <c r="F147" s="103"/>
      <c r="G147" s="101" t="s">
        <v>87</v>
      </c>
      <c r="H147" s="104"/>
      <c r="I147" s="101"/>
    </row>
    <row r="148" spans="1:9" ht="15" thickBot="1" x14ac:dyDescent="0.4">
      <c r="A148" s="281"/>
      <c r="B148" s="306"/>
      <c r="C148" s="101"/>
      <c r="D148" s="101"/>
      <c r="E148" s="101"/>
      <c r="F148" s="103"/>
      <c r="G148" s="101" t="s">
        <v>25</v>
      </c>
      <c r="H148" s="104"/>
      <c r="I148" s="101"/>
    </row>
    <row r="149" spans="1:9" ht="15" thickBot="1" x14ac:dyDescent="0.4">
      <c r="A149" s="281"/>
      <c r="B149" s="306"/>
      <c r="C149" s="110">
        <v>170</v>
      </c>
      <c r="D149" s="101"/>
      <c r="E149" s="101"/>
      <c r="F149" s="103"/>
      <c r="G149" s="101" t="s">
        <v>88</v>
      </c>
      <c r="H149" s="104"/>
      <c r="I149" s="101"/>
    </row>
    <row r="150" spans="1:9" ht="15" thickBot="1" x14ac:dyDescent="0.4">
      <c r="A150" s="281"/>
      <c r="B150" s="306"/>
      <c r="C150" s="110">
        <v>280</v>
      </c>
      <c r="D150" s="101"/>
      <c r="E150" s="101"/>
      <c r="F150" s="103"/>
      <c r="G150" s="101" t="s">
        <v>533</v>
      </c>
      <c r="H150" s="104"/>
      <c r="I150" s="101"/>
    </row>
    <row r="151" spans="1:9" ht="12" customHeight="1" thickBot="1" x14ac:dyDescent="0.4">
      <c r="A151" s="282"/>
      <c r="B151" s="307"/>
      <c r="C151" s="115">
        <f>SUM(C145:C150)</f>
        <v>2650</v>
      </c>
      <c r="D151" s="106">
        <f t="shared" ref="D151:E151" si="34">SUM(D145:D149)</f>
        <v>0</v>
      </c>
      <c r="E151" s="106">
        <f t="shared" si="34"/>
        <v>0</v>
      </c>
      <c r="F151" s="107"/>
      <c r="G151" s="106" t="s">
        <v>29</v>
      </c>
      <c r="H151" s="108"/>
      <c r="I151" s="109"/>
    </row>
    <row r="152" spans="1:9" ht="15" customHeight="1" thickBot="1" x14ac:dyDescent="0.4">
      <c r="A152" s="281"/>
      <c r="B152" s="306" t="s">
        <v>553</v>
      </c>
      <c r="C152" s="101"/>
      <c r="D152" s="101"/>
      <c r="E152" s="101"/>
      <c r="F152" s="103"/>
      <c r="G152" s="101" t="s">
        <v>24</v>
      </c>
      <c r="H152" s="102">
        <v>288724610</v>
      </c>
      <c r="I152" s="101">
        <v>0</v>
      </c>
    </row>
    <row r="153" spans="1:9" ht="15" thickBot="1" x14ac:dyDescent="0.4">
      <c r="A153" s="281"/>
      <c r="B153" s="306"/>
      <c r="C153" s="110">
        <v>480</v>
      </c>
      <c r="D153" s="101">
        <v>2.1</v>
      </c>
      <c r="E153" s="101"/>
      <c r="F153" s="103"/>
      <c r="G153" s="101" t="s">
        <v>27</v>
      </c>
      <c r="H153" s="104"/>
      <c r="I153" s="101"/>
    </row>
    <row r="154" spans="1:9" ht="15" thickBot="1" x14ac:dyDescent="0.4">
      <c r="A154" s="281"/>
      <c r="B154" s="306"/>
      <c r="C154" s="101"/>
      <c r="D154" s="101"/>
      <c r="E154" s="101"/>
      <c r="F154" s="103"/>
      <c r="G154" s="101" t="s">
        <v>87</v>
      </c>
      <c r="H154" s="104"/>
      <c r="I154" s="101"/>
    </row>
    <row r="155" spans="1:9" ht="15" thickBot="1" x14ac:dyDescent="0.4">
      <c r="A155" s="281"/>
      <c r="B155" s="306"/>
      <c r="C155" s="110">
        <v>5</v>
      </c>
      <c r="D155" s="101">
        <v>342.7</v>
      </c>
      <c r="E155" s="110">
        <v>8</v>
      </c>
      <c r="F155" s="103"/>
      <c r="G155" s="101" t="s">
        <v>25</v>
      </c>
      <c r="H155" s="104"/>
      <c r="I155" s="101"/>
    </row>
    <row r="156" spans="1:9" ht="15" thickBot="1" x14ac:dyDescent="0.4">
      <c r="A156" s="281"/>
      <c r="B156" s="306"/>
      <c r="C156" s="101"/>
      <c r="D156" s="101"/>
      <c r="E156" s="101"/>
      <c r="F156" s="103"/>
      <c r="G156" s="101" t="s">
        <v>88</v>
      </c>
      <c r="H156" s="104"/>
      <c r="I156" s="101"/>
    </row>
    <row r="157" spans="1:9" ht="15" thickBot="1" x14ac:dyDescent="0.4">
      <c r="A157" s="282"/>
      <c r="B157" s="307"/>
      <c r="C157" s="115">
        <f>SUM(C152:C156)</f>
        <v>485</v>
      </c>
      <c r="D157" s="106">
        <f t="shared" ref="D157:E157" si="35">SUM(D152:D156)</f>
        <v>344.8</v>
      </c>
      <c r="E157" s="214">
        <f t="shared" si="35"/>
        <v>8</v>
      </c>
      <c r="F157" s="107"/>
      <c r="G157" s="106" t="s">
        <v>29</v>
      </c>
      <c r="H157" s="108"/>
      <c r="I157" s="109"/>
    </row>
    <row r="158" spans="1:9" ht="15" customHeight="1" thickBot="1" x14ac:dyDescent="0.4">
      <c r="A158" s="281"/>
      <c r="B158" s="306" t="s">
        <v>554</v>
      </c>
      <c r="C158" s="101"/>
      <c r="D158" s="110"/>
      <c r="E158" s="101"/>
      <c r="F158" s="52"/>
      <c r="G158" s="101" t="s">
        <v>24</v>
      </c>
      <c r="H158" s="102">
        <v>288724610</v>
      </c>
      <c r="I158" s="101"/>
    </row>
    <row r="159" spans="1:9" ht="15" thickBot="1" x14ac:dyDescent="0.4">
      <c r="A159" s="281"/>
      <c r="B159" s="306"/>
      <c r="C159" s="110">
        <v>75</v>
      </c>
      <c r="D159" s="101"/>
      <c r="E159" s="101"/>
      <c r="F159" s="103"/>
      <c r="G159" s="101" t="s">
        <v>27</v>
      </c>
      <c r="H159" s="104"/>
      <c r="I159" s="101"/>
    </row>
    <row r="160" spans="1:9" ht="15" thickBot="1" x14ac:dyDescent="0.4">
      <c r="A160" s="281"/>
      <c r="B160" s="306"/>
      <c r="C160" s="101"/>
      <c r="D160" s="101"/>
      <c r="E160" s="101"/>
      <c r="F160" s="103"/>
      <c r="G160" s="101" t="s">
        <v>87</v>
      </c>
      <c r="H160" s="104"/>
      <c r="I160" s="101"/>
    </row>
    <row r="161" spans="1:10" ht="15" thickBot="1" x14ac:dyDescent="0.4">
      <c r="A161" s="281"/>
      <c r="B161" s="306"/>
      <c r="C161" s="110">
        <v>125</v>
      </c>
      <c r="D161" s="101"/>
      <c r="E161" s="101"/>
      <c r="F161" s="103"/>
      <c r="G161" s="101" t="s">
        <v>25</v>
      </c>
      <c r="H161" s="104"/>
      <c r="I161" s="101"/>
    </row>
    <row r="162" spans="1:10" ht="15" thickBot="1" x14ac:dyDescent="0.4">
      <c r="A162" s="281"/>
      <c r="B162" s="306"/>
      <c r="C162" s="101"/>
      <c r="D162" s="101"/>
      <c r="E162" s="101"/>
      <c r="F162" s="103"/>
      <c r="G162" s="101" t="s">
        <v>88</v>
      </c>
      <c r="H162" s="104"/>
      <c r="I162" s="101"/>
    </row>
    <row r="163" spans="1:10" ht="15" thickBot="1" x14ac:dyDescent="0.4">
      <c r="A163" s="282"/>
      <c r="B163" s="307"/>
      <c r="C163" s="115">
        <f>SUM(C158:C162)</f>
        <v>200</v>
      </c>
      <c r="D163" s="115">
        <f t="shared" ref="D163:E163" si="36">SUM(D158:D162)</f>
        <v>0</v>
      </c>
      <c r="E163" s="115">
        <f t="shared" si="36"/>
        <v>0</v>
      </c>
      <c r="F163" s="107"/>
      <c r="G163" s="106" t="s">
        <v>29</v>
      </c>
      <c r="H163" s="108"/>
      <c r="I163" s="109"/>
    </row>
    <row r="164" spans="1:10" ht="17" customHeight="1" thickBot="1" x14ac:dyDescent="0.4">
      <c r="A164" s="105"/>
      <c r="B164" s="112" t="s">
        <v>110</v>
      </c>
      <c r="C164" s="113"/>
      <c r="D164" s="113"/>
      <c r="E164" s="113"/>
      <c r="F164" s="113"/>
      <c r="G164" s="100"/>
      <c r="H164" s="102"/>
      <c r="I164" s="102"/>
    </row>
    <row r="165" spans="1:10" ht="26.5" thickBot="1" x14ac:dyDescent="0.4">
      <c r="A165" s="91" t="s">
        <v>111</v>
      </c>
      <c r="B165" s="92" t="s">
        <v>115</v>
      </c>
      <c r="C165" s="93"/>
      <c r="D165" s="93"/>
      <c r="E165" s="93"/>
      <c r="F165" s="94" t="s">
        <v>114</v>
      </c>
      <c r="G165" s="92"/>
      <c r="H165" s="93"/>
      <c r="I165" s="93"/>
    </row>
    <row r="166" spans="1:10" ht="26.5" thickBot="1" x14ac:dyDescent="0.4">
      <c r="A166" s="95" t="s">
        <v>112</v>
      </c>
      <c r="B166" s="96" t="s">
        <v>117</v>
      </c>
      <c r="C166" s="97"/>
      <c r="D166" s="97"/>
      <c r="E166" s="97"/>
      <c r="F166" s="98" t="s">
        <v>116</v>
      </c>
      <c r="G166" s="96"/>
      <c r="H166" s="97"/>
      <c r="I166" s="97"/>
    </row>
    <row r="167" spans="1:10" ht="15" customHeight="1" thickBot="1" x14ac:dyDescent="0.4">
      <c r="A167" s="281" t="s">
        <v>113</v>
      </c>
      <c r="B167" s="299" t="s">
        <v>119</v>
      </c>
      <c r="C167" s="99">
        <f t="shared" ref="C167:E172" si="37">C174*1</f>
        <v>0</v>
      </c>
      <c r="D167" s="99">
        <f t="shared" si="37"/>
        <v>0</v>
      </c>
      <c r="E167" s="99">
        <f t="shared" si="37"/>
        <v>0</v>
      </c>
      <c r="F167" s="52" t="s">
        <v>118</v>
      </c>
      <c r="G167" s="101" t="s">
        <v>24</v>
      </c>
      <c r="H167" s="102">
        <v>288724610</v>
      </c>
      <c r="I167" s="101">
        <v>0</v>
      </c>
    </row>
    <row r="168" spans="1:10" ht="15" thickBot="1" x14ac:dyDescent="0.4">
      <c r="A168" s="281"/>
      <c r="B168" s="300"/>
      <c r="C168" s="99">
        <f t="shared" si="37"/>
        <v>242.2</v>
      </c>
      <c r="D168" s="99">
        <f t="shared" si="37"/>
        <v>0</v>
      </c>
      <c r="E168" s="99">
        <f t="shared" si="37"/>
        <v>0</v>
      </c>
      <c r="F168" s="103"/>
      <c r="G168" s="101" t="s">
        <v>27</v>
      </c>
      <c r="H168" s="104"/>
      <c r="I168" s="101"/>
    </row>
    <row r="169" spans="1:10" ht="15" thickBot="1" x14ac:dyDescent="0.4">
      <c r="A169" s="281"/>
      <c r="B169" s="300"/>
      <c r="C169" s="99">
        <f t="shared" si="37"/>
        <v>0</v>
      </c>
      <c r="D169" s="99">
        <f t="shared" si="37"/>
        <v>0</v>
      </c>
      <c r="E169" s="99">
        <f t="shared" si="37"/>
        <v>0</v>
      </c>
      <c r="F169" s="103"/>
      <c r="G169" s="101" t="s">
        <v>87</v>
      </c>
      <c r="H169" s="104"/>
      <c r="I169" s="101"/>
    </row>
    <row r="170" spans="1:10" ht="15" thickBot="1" x14ac:dyDescent="0.4">
      <c r="A170" s="281"/>
      <c r="B170" s="300"/>
      <c r="C170" s="99">
        <f t="shared" si="37"/>
        <v>0</v>
      </c>
      <c r="D170" s="99">
        <f t="shared" si="37"/>
        <v>0</v>
      </c>
      <c r="E170" s="99">
        <f t="shared" si="37"/>
        <v>0</v>
      </c>
      <c r="F170" s="103"/>
      <c r="G170" s="101" t="s">
        <v>25</v>
      </c>
      <c r="H170" s="104"/>
      <c r="I170" s="101"/>
    </row>
    <row r="171" spans="1:10" ht="15" thickBot="1" x14ac:dyDescent="0.4">
      <c r="A171" s="281"/>
      <c r="B171" s="300"/>
      <c r="C171" s="99">
        <f t="shared" si="37"/>
        <v>0</v>
      </c>
      <c r="D171" s="99">
        <f t="shared" si="37"/>
        <v>0</v>
      </c>
      <c r="E171" s="99">
        <f t="shared" si="37"/>
        <v>0</v>
      </c>
      <c r="F171" s="103"/>
      <c r="G171" s="101" t="s">
        <v>88</v>
      </c>
      <c r="H171" s="104"/>
      <c r="I171" s="101"/>
    </row>
    <row r="172" spans="1:10" ht="15" thickBot="1" x14ac:dyDescent="0.4">
      <c r="A172" s="281"/>
      <c r="B172" s="300"/>
      <c r="C172" s="99">
        <f>C179*1</f>
        <v>0</v>
      </c>
      <c r="D172" s="99">
        <f t="shared" si="37"/>
        <v>0</v>
      </c>
      <c r="E172" s="99">
        <f t="shared" si="37"/>
        <v>0</v>
      </c>
      <c r="F172" s="103"/>
      <c r="G172" s="101" t="s">
        <v>601</v>
      </c>
      <c r="H172" s="104"/>
      <c r="I172" s="101"/>
    </row>
    <row r="173" spans="1:10" ht="15" thickBot="1" x14ac:dyDescent="0.4">
      <c r="A173" s="282"/>
      <c r="B173" s="301"/>
      <c r="C173" s="115">
        <f>SUM(C167:C172)</f>
        <v>242.2</v>
      </c>
      <c r="D173" s="115">
        <f t="shared" ref="D173:E173" si="38">SUM(D167:D172)</f>
        <v>0</v>
      </c>
      <c r="E173" s="115">
        <f t="shared" si="38"/>
        <v>0</v>
      </c>
      <c r="F173" s="107"/>
      <c r="G173" s="106" t="s">
        <v>29</v>
      </c>
      <c r="H173" s="108"/>
      <c r="I173" s="109"/>
    </row>
    <row r="174" spans="1:10" ht="15" customHeight="1" thickBot="1" x14ac:dyDescent="0.4">
      <c r="A174" s="281"/>
      <c r="B174" s="305" t="s">
        <v>555</v>
      </c>
      <c r="C174" s="110"/>
      <c r="D174" s="101"/>
      <c r="E174" s="101"/>
      <c r="F174" s="52"/>
      <c r="G174" s="101" t="s">
        <v>24</v>
      </c>
      <c r="H174" s="102">
        <v>248209780</v>
      </c>
      <c r="I174" s="101"/>
    </row>
    <row r="175" spans="1:10" ht="15" thickBot="1" x14ac:dyDescent="0.4">
      <c r="A175" s="281"/>
      <c r="B175" s="306"/>
      <c r="C175" s="101">
        <v>242.2</v>
      </c>
      <c r="D175" s="101"/>
      <c r="E175" s="101"/>
      <c r="F175" s="103"/>
      <c r="G175" s="101" t="s">
        <v>27</v>
      </c>
      <c r="H175" s="104"/>
      <c r="I175" s="101"/>
      <c r="J175" s="152"/>
    </row>
    <row r="176" spans="1:10" ht="15" thickBot="1" x14ac:dyDescent="0.4">
      <c r="A176" s="281"/>
      <c r="B176" s="306"/>
      <c r="C176" s="101"/>
      <c r="D176" s="101"/>
      <c r="E176" s="101"/>
      <c r="F176" s="103"/>
      <c r="G176" s="101" t="s">
        <v>87</v>
      </c>
      <c r="H176" s="104"/>
      <c r="I176" s="101"/>
    </row>
    <row r="177" spans="1:10" ht="15" thickBot="1" x14ac:dyDescent="0.4">
      <c r="A177" s="281"/>
      <c r="B177" s="306"/>
      <c r="C177" s="110">
        <v>0</v>
      </c>
      <c r="D177" s="101"/>
      <c r="E177" s="101"/>
      <c r="F177" s="103"/>
      <c r="G177" s="101" t="s">
        <v>25</v>
      </c>
      <c r="H177" s="104"/>
      <c r="I177" s="101"/>
    </row>
    <row r="178" spans="1:10" ht="15" thickBot="1" x14ac:dyDescent="0.4">
      <c r="A178" s="281"/>
      <c r="B178" s="306"/>
      <c r="C178" s="101"/>
      <c r="D178" s="101"/>
      <c r="E178" s="101"/>
      <c r="F178" s="103"/>
      <c r="G178" s="101" t="s">
        <v>88</v>
      </c>
      <c r="H178" s="104"/>
      <c r="I178" s="101"/>
    </row>
    <row r="179" spans="1:10" ht="15" thickBot="1" x14ac:dyDescent="0.4">
      <c r="A179" s="281"/>
      <c r="B179" s="306"/>
      <c r="C179" s="178"/>
      <c r="D179" s="101"/>
      <c r="E179" s="101"/>
      <c r="F179" s="103"/>
      <c r="G179" s="101" t="s">
        <v>601</v>
      </c>
      <c r="H179" s="104"/>
      <c r="I179" s="101"/>
    </row>
    <row r="180" spans="1:10" ht="15" thickBot="1" x14ac:dyDescent="0.4">
      <c r="A180" s="282"/>
      <c r="B180" s="307"/>
      <c r="C180" s="115">
        <f>SUM(C174:C179)</f>
        <v>242.2</v>
      </c>
      <c r="D180" s="115">
        <f t="shared" ref="D180:E180" si="39">SUM(D174:D179)</f>
        <v>0</v>
      </c>
      <c r="E180" s="115">
        <f t="shared" si="39"/>
        <v>0</v>
      </c>
      <c r="F180" s="107"/>
      <c r="G180" s="106" t="s">
        <v>29</v>
      </c>
      <c r="H180" s="108"/>
      <c r="I180" s="109"/>
    </row>
    <row r="181" spans="1:10" ht="15" customHeight="1" thickBot="1" x14ac:dyDescent="0.4">
      <c r="A181" s="288" t="s">
        <v>120</v>
      </c>
      <c r="B181" s="314" t="s">
        <v>122</v>
      </c>
      <c r="C181" s="147">
        <f>C188+C194+C201+C207+C213+C219+C225+C231</f>
        <v>0</v>
      </c>
      <c r="D181" s="147">
        <f t="shared" ref="D181:E181" si="40">D188+D194+D201+D207+D213+D219+D225+D231</f>
        <v>0</v>
      </c>
      <c r="E181" s="147">
        <f t="shared" si="40"/>
        <v>0</v>
      </c>
      <c r="F181" s="138" t="s">
        <v>121</v>
      </c>
      <c r="G181" s="67" t="s">
        <v>24</v>
      </c>
      <c r="H181" s="139">
        <v>288724610</v>
      </c>
      <c r="I181" s="67">
        <v>0</v>
      </c>
    </row>
    <row r="182" spans="1:10" ht="15" thickBot="1" x14ac:dyDescent="0.4">
      <c r="A182" s="281"/>
      <c r="B182" s="315"/>
      <c r="C182" s="147">
        <f t="shared" ref="C182:E185" si="41">C189+C195+C202+C208+C214+C220+C226+C232</f>
        <v>1025</v>
      </c>
      <c r="D182" s="147">
        <f t="shared" si="41"/>
        <v>193.3</v>
      </c>
      <c r="E182" s="147">
        <f t="shared" si="41"/>
        <v>88.2</v>
      </c>
      <c r="F182" s="103"/>
      <c r="G182" s="101" t="s">
        <v>27</v>
      </c>
      <c r="H182" s="104"/>
      <c r="I182" s="101"/>
    </row>
    <row r="183" spans="1:10" ht="15" thickBot="1" x14ac:dyDescent="0.4">
      <c r="A183" s="281"/>
      <c r="B183" s="315"/>
      <c r="C183" s="147">
        <f t="shared" si="41"/>
        <v>0</v>
      </c>
      <c r="D183" s="147">
        <f t="shared" si="41"/>
        <v>0</v>
      </c>
      <c r="E183" s="147">
        <f t="shared" si="41"/>
        <v>0</v>
      </c>
      <c r="F183" s="103"/>
      <c r="G183" s="101" t="s">
        <v>87</v>
      </c>
      <c r="H183" s="104"/>
      <c r="I183" s="101"/>
    </row>
    <row r="184" spans="1:10" ht="15" thickBot="1" x14ac:dyDescent="0.4">
      <c r="A184" s="281"/>
      <c r="B184" s="315"/>
      <c r="C184" s="147">
        <f t="shared" si="41"/>
        <v>1557.8999999999999</v>
      </c>
      <c r="D184" s="147">
        <f t="shared" si="41"/>
        <v>3325.2</v>
      </c>
      <c r="E184" s="147">
        <f t="shared" si="41"/>
        <v>3111.6</v>
      </c>
      <c r="F184" s="103"/>
      <c r="G184" s="101" t="s">
        <v>25</v>
      </c>
      <c r="H184" s="104"/>
      <c r="I184" s="101"/>
    </row>
    <row r="185" spans="1:10" ht="15" thickBot="1" x14ac:dyDescent="0.4">
      <c r="A185" s="281"/>
      <c r="B185" s="315"/>
      <c r="C185" s="147">
        <f>C192+C198+C205+C211+C217+C223+C229+C235</f>
        <v>0</v>
      </c>
      <c r="D185" s="147">
        <f t="shared" si="41"/>
        <v>0</v>
      </c>
      <c r="E185" s="147">
        <f t="shared" si="41"/>
        <v>0</v>
      </c>
      <c r="F185" s="103"/>
      <c r="G185" s="101" t="s">
        <v>88</v>
      </c>
      <c r="H185" s="104"/>
      <c r="I185" s="101"/>
    </row>
    <row r="186" spans="1:10" ht="15" thickBot="1" x14ac:dyDescent="0.4">
      <c r="A186" s="281"/>
      <c r="B186" s="315"/>
      <c r="C186" s="217">
        <f>C199*1</f>
        <v>0</v>
      </c>
      <c r="D186" s="217">
        <f t="shared" ref="D186:E186" si="42">D199*1</f>
        <v>0</v>
      </c>
      <c r="E186" s="217">
        <f t="shared" si="42"/>
        <v>0</v>
      </c>
      <c r="F186" s="103"/>
      <c r="G186" s="101" t="s">
        <v>601</v>
      </c>
      <c r="H186" s="104"/>
      <c r="I186" s="101"/>
      <c r="J186" s="151"/>
    </row>
    <row r="187" spans="1:10" ht="15" customHeight="1" thickBot="1" x14ac:dyDescent="0.4">
      <c r="A187" s="282"/>
      <c r="B187" s="316"/>
      <c r="C187" s="209">
        <f>SUM(C181:C186)</f>
        <v>2582.8999999999996</v>
      </c>
      <c r="D187" s="209">
        <f t="shared" ref="D187:E187" si="43">SUM(D181:D186)</f>
        <v>3518.5</v>
      </c>
      <c r="E187" s="209">
        <f t="shared" si="43"/>
        <v>3199.7999999999997</v>
      </c>
      <c r="F187" s="107"/>
      <c r="G187" s="106" t="s">
        <v>29</v>
      </c>
      <c r="H187" s="108"/>
      <c r="I187" s="109"/>
    </row>
    <row r="188" spans="1:10" ht="15" customHeight="1" thickBot="1" x14ac:dyDescent="0.4">
      <c r="A188" s="281"/>
      <c r="B188" s="305" t="s">
        <v>556</v>
      </c>
      <c r="C188" s="101"/>
      <c r="D188" s="101"/>
      <c r="E188" s="101"/>
      <c r="F188" s="52"/>
      <c r="G188" s="101" t="s">
        <v>24</v>
      </c>
      <c r="H188" s="102">
        <v>288724610</v>
      </c>
      <c r="I188" s="101"/>
    </row>
    <row r="189" spans="1:10" ht="15" thickBot="1" x14ac:dyDescent="0.4">
      <c r="A189" s="281"/>
      <c r="B189" s="306"/>
      <c r="C189" s="101"/>
      <c r="D189" s="101"/>
      <c r="E189" s="101"/>
      <c r="F189" s="103"/>
      <c r="G189" s="101" t="s">
        <v>27</v>
      </c>
      <c r="H189" s="104"/>
      <c r="I189" s="101"/>
    </row>
    <row r="190" spans="1:10" ht="15" thickBot="1" x14ac:dyDescent="0.4">
      <c r="A190" s="281"/>
      <c r="B190" s="306"/>
      <c r="C190" s="101"/>
      <c r="D190" s="101"/>
      <c r="E190" s="101"/>
      <c r="F190" s="103"/>
      <c r="G190" s="101" t="s">
        <v>87</v>
      </c>
      <c r="H190" s="104"/>
      <c r="I190" s="101"/>
    </row>
    <row r="191" spans="1:10" ht="15" thickBot="1" x14ac:dyDescent="0.4">
      <c r="A191" s="281"/>
      <c r="B191" s="306"/>
      <c r="C191" s="101">
        <v>4.3</v>
      </c>
      <c r="D191" s="101">
        <v>4.5</v>
      </c>
      <c r="E191" s="110">
        <v>5</v>
      </c>
      <c r="F191" s="103"/>
      <c r="G191" s="101" t="s">
        <v>25</v>
      </c>
      <c r="H191" s="104"/>
      <c r="I191" s="101"/>
      <c r="J191" s="151"/>
    </row>
    <row r="192" spans="1:10" ht="17.399999999999999" customHeight="1" thickBot="1" x14ac:dyDescent="0.4">
      <c r="A192" s="281"/>
      <c r="B192" s="306"/>
      <c r="C192" s="101"/>
      <c r="D192" s="101"/>
      <c r="E192" s="101"/>
      <c r="F192" s="103"/>
      <c r="G192" s="101" t="s">
        <v>88</v>
      </c>
      <c r="H192" s="104"/>
      <c r="I192" s="101"/>
    </row>
    <row r="193" spans="1:10" ht="15" thickBot="1" x14ac:dyDescent="0.4">
      <c r="A193" s="282"/>
      <c r="B193" s="307"/>
      <c r="C193" s="106">
        <f>SUM(C188:C192)</f>
        <v>4.3</v>
      </c>
      <c r="D193" s="106">
        <f>SUM(D188:D192)</f>
        <v>4.5</v>
      </c>
      <c r="E193" s="115">
        <f>SUM(E188:E192)</f>
        <v>5</v>
      </c>
      <c r="F193" s="107"/>
      <c r="G193" s="106" t="s">
        <v>29</v>
      </c>
      <c r="H193" s="108"/>
      <c r="I193" s="109"/>
    </row>
    <row r="194" spans="1:10" ht="24.65" customHeight="1" thickBot="1" x14ac:dyDescent="0.4">
      <c r="A194" s="281"/>
      <c r="B194" s="305" t="s">
        <v>573</v>
      </c>
      <c r="C194" s="101"/>
      <c r="D194" s="101"/>
      <c r="E194" s="101"/>
      <c r="F194" s="52"/>
      <c r="G194" s="101" t="s">
        <v>24</v>
      </c>
      <c r="H194" s="102" t="s">
        <v>577</v>
      </c>
      <c r="I194" s="101"/>
      <c r="J194" s="152"/>
    </row>
    <row r="195" spans="1:10" ht="15" thickBot="1" x14ac:dyDescent="0.4">
      <c r="A195" s="281"/>
      <c r="B195" s="306"/>
      <c r="C195" s="110">
        <v>105</v>
      </c>
      <c r="D195" s="110">
        <v>105</v>
      </c>
      <c r="E195" s="110">
        <v>88.2</v>
      </c>
      <c r="F195" s="103"/>
      <c r="G195" s="101" t="s">
        <v>27</v>
      </c>
      <c r="H195" s="104"/>
      <c r="I195" s="101"/>
      <c r="J195" s="153"/>
    </row>
    <row r="196" spans="1:10" ht="15" thickBot="1" x14ac:dyDescent="0.4">
      <c r="A196" s="281"/>
      <c r="B196" s="306"/>
      <c r="C196" s="101"/>
      <c r="D196" s="101"/>
      <c r="E196" s="101"/>
      <c r="F196" s="103"/>
      <c r="G196" s="101" t="s">
        <v>87</v>
      </c>
      <c r="H196" s="104"/>
      <c r="I196" s="101"/>
      <c r="J196" s="153"/>
    </row>
    <row r="197" spans="1:10" ht="15" thickBot="1" x14ac:dyDescent="0.4">
      <c r="A197" s="281"/>
      <c r="B197" s="306"/>
      <c r="C197" s="177">
        <v>167.3</v>
      </c>
      <c r="D197" s="101">
        <v>167.3</v>
      </c>
      <c r="E197" s="101">
        <v>141.80000000000001</v>
      </c>
      <c r="F197" s="103"/>
      <c r="G197" s="101" t="s">
        <v>25</v>
      </c>
      <c r="H197" s="102"/>
      <c r="I197" s="101"/>
      <c r="J197" s="188"/>
    </row>
    <row r="198" spans="1:10" ht="16.25" customHeight="1" thickBot="1" x14ac:dyDescent="0.4">
      <c r="A198" s="281"/>
      <c r="B198" s="306"/>
      <c r="C198" s="101"/>
      <c r="D198" s="101"/>
      <c r="E198" s="101"/>
      <c r="F198" s="103"/>
      <c r="G198" s="101" t="s">
        <v>88</v>
      </c>
      <c r="H198" s="104"/>
      <c r="I198" s="101"/>
      <c r="J198" s="152"/>
    </row>
    <row r="199" spans="1:10" ht="15" thickBot="1" x14ac:dyDescent="0.4">
      <c r="A199" s="281"/>
      <c r="B199" s="306"/>
      <c r="C199" s="178"/>
      <c r="D199" s="101"/>
      <c r="E199" s="101"/>
      <c r="F199" s="103"/>
      <c r="G199" s="101" t="s">
        <v>601</v>
      </c>
      <c r="H199" s="104"/>
      <c r="I199" s="101"/>
      <c r="J199" s="152"/>
    </row>
    <row r="200" spans="1:10" ht="15" thickBot="1" x14ac:dyDescent="0.4">
      <c r="A200" s="282"/>
      <c r="B200" s="307"/>
      <c r="C200" s="106">
        <f>SUM(C194:C199)</f>
        <v>272.3</v>
      </c>
      <c r="D200" s="106">
        <f t="shared" ref="D200:E200" si="44">SUM(D194:D199)</f>
        <v>272.3</v>
      </c>
      <c r="E200" s="115">
        <f t="shared" si="44"/>
        <v>230</v>
      </c>
      <c r="F200" s="107"/>
      <c r="G200" s="106" t="s">
        <v>29</v>
      </c>
      <c r="H200" s="108"/>
      <c r="I200" s="109"/>
    </row>
    <row r="201" spans="1:10" ht="23.5" thickBot="1" x14ac:dyDescent="0.4">
      <c r="A201" s="288"/>
      <c r="B201" s="305" t="s">
        <v>618</v>
      </c>
      <c r="C201" s="101"/>
      <c r="D201" s="101"/>
      <c r="E201" s="101"/>
      <c r="F201" s="103"/>
      <c r="G201" s="101" t="s">
        <v>24</v>
      </c>
      <c r="H201" s="102" t="s">
        <v>590</v>
      </c>
      <c r="I201" s="101"/>
    </row>
    <row r="202" spans="1:10" ht="15" thickBot="1" x14ac:dyDescent="0.4">
      <c r="A202" s="281"/>
      <c r="B202" s="306"/>
      <c r="C202" s="110">
        <v>20</v>
      </c>
      <c r="D202" s="101">
        <v>18.3</v>
      </c>
      <c r="E202" s="101"/>
      <c r="F202" s="103"/>
      <c r="G202" s="101" t="s">
        <v>27</v>
      </c>
      <c r="H202" s="104"/>
      <c r="I202" s="101"/>
    </row>
    <row r="203" spans="1:10" ht="15" thickBot="1" x14ac:dyDescent="0.4">
      <c r="A203" s="281"/>
      <c r="B203" s="306"/>
      <c r="C203" s="101"/>
      <c r="D203" s="101"/>
      <c r="E203" s="101"/>
      <c r="F203" s="103"/>
      <c r="G203" s="101" t="s">
        <v>87</v>
      </c>
      <c r="H203" s="104"/>
      <c r="I203" s="101"/>
    </row>
    <row r="204" spans="1:10" ht="15.65" customHeight="1" thickBot="1" x14ac:dyDescent="0.4">
      <c r="A204" s="281"/>
      <c r="B204" s="306"/>
      <c r="C204" s="177">
        <v>248</v>
      </c>
      <c r="D204" s="177">
        <v>105</v>
      </c>
      <c r="E204" s="101"/>
      <c r="F204" s="52"/>
      <c r="G204" s="101" t="s">
        <v>25</v>
      </c>
      <c r="H204" s="104"/>
      <c r="I204" s="101"/>
      <c r="J204" s="151"/>
    </row>
    <row r="205" spans="1:10" ht="15" thickBot="1" x14ac:dyDescent="0.4">
      <c r="A205" s="281"/>
      <c r="B205" s="306"/>
      <c r="C205" s="101"/>
      <c r="D205" s="101"/>
      <c r="E205" s="101"/>
      <c r="F205" s="103"/>
      <c r="G205" s="101" t="s">
        <v>88</v>
      </c>
      <c r="H205" s="104"/>
      <c r="I205" s="101"/>
    </row>
    <row r="206" spans="1:10" ht="15" thickBot="1" x14ac:dyDescent="0.4">
      <c r="A206" s="282"/>
      <c r="B206" s="307"/>
      <c r="C206" s="115">
        <f>SUM(C201:C205)</f>
        <v>268</v>
      </c>
      <c r="D206" s="106">
        <f>SUM(D201:D205)</f>
        <v>123.3</v>
      </c>
      <c r="E206" s="109">
        <f>SUM(E201:E205)</f>
        <v>0</v>
      </c>
      <c r="F206" s="107"/>
      <c r="G206" s="106" t="s">
        <v>29</v>
      </c>
      <c r="H206" s="108"/>
      <c r="I206" s="109"/>
    </row>
    <row r="207" spans="1:10" ht="15" customHeight="1" thickBot="1" x14ac:dyDescent="0.4">
      <c r="A207" s="308"/>
      <c r="B207" s="305" t="s">
        <v>649</v>
      </c>
      <c r="C207" s="178"/>
      <c r="D207" s="178"/>
      <c r="E207" s="178"/>
      <c r="F207" s="179"/>
      <c r="G207" s="178" t="s">
        <v>24</v>
      </c>
      <c r="H207" s="180">
        <v>288724610</v>
      </c>
      <c r="I207" s="178">
        <v>0</v>
      </c>
    </row>
    <row r="208" spans="1:10" ht="15" thickBot="1" x14ac:dyDescent="0.4">
      <c r="A208" s="309"/>
      <c r="B208" s="306"/>
      <c r="C208" s="178"/>
      <c r="D208" s="178"/>
      <c r="E208" s="178"/>
      <c r="F208" s="179"/>
      <c r="G208" s="178" t="s">
        <v>27</v>
      </c>
      <c r="H208" s="181"/>
      <c r="I208" s="178"/>
    </row>
    <row r="209" spans="1:9" ht="15" thickBot="1" x14ac:dyDescent="0.4">
      <c r="A209" s="309"/>
      <c r="B209" s="306"/>
      <c r="C209" s="178"/>
      <c r="D209" s="178"/>
      <c r="E209" s="178"/>
      <c r="F209" s="179"/>
      <c r="G209" s="178" t="s">
        <v>87</v>
      </c>
      <c r="H209" s="181"/>
      <c r="I209" s="178"/>
    </row>
    <row r="210" spans="1:9" ht="15" thickBot="1" x14ac:dyDescent="0.4">
      <c r="A210" s="309"/>
      <c r="B210" s="306"/>
      <c r="C210" s="177">
        <v>27</v>
      </c>
      <c r="D210" s="177">
        <v>27</v>
      </c>
      <c r="E210" s="177">
        <v>27</v>
      </c>
      <c r="F210" s="179"/>
      <c r="G210" s="178" t="s">
        <v>25</v>
      </c>
      <c r="H210" s="181"/>
      <c r="I210" s="178"/>
    </row>
    <row r="211" spans="1:9" ht="15" thickBot="1" x14ac:dyDescent="0.4">
      <c r="A211" s="309"/>
      <c r="B211" s="306"/>
      <c r="C211" s="178"/>
      <c r="D211" s="178"/>
      <c r="E211" s="178"/>
      <c r="F211" s="179"/>
      <c r="G211" s="178" t="s">
        <v>88</v>
      </c>
      <c r="H211" s="181"/>
      <c r="I211" s="178"/>
    </row>
    <row r="212" spans="1:9" ht="15" thickBot="1" x14ac:dyDescent="0.4">
      <c r="A212" s="310"/>
      <c r="B212" s="307"/>
      <c r="C212" s="111">
        <f>SUM(C207:C211)</f>
        <v>27</v>
      </c>
      <c r="D212" s="111">
        <f t="shared" ref="D212:E212" si="45">SUM(D207:D211)</f>
        <v>27</v>
      </c>
      <c r="E212" s="111">
        <f t="shared" si="45"/>
        <v>27</v>
      </c>
      <c r="F212" s="107"/>
      <c r="G212" s="106" t="s">
        <v>29</v>
      </c>
      <c r="H212" s="108"/>
      <c r="I212" s="109"/>
    </row>
    <row r="213" spans="1:9" ht="15" customHeight="1" thickBot="1" x14ac:dyDescent="0.4">
      <c r="A213" s="308"/>
      <c r="B213" s="305" t="s">
        <v>650</v>
      </c>
      <c r="C213" s="178"/>
      <c r="D213" s="178"/>
      <c r="E213" s="178"/>
      <c r="F213" s="179"/>
      <c r="G213" s="178" t="s">
        <v>24</v>
      </c>
      <c r="H213" s="180">
        <v>288724610</v>
      </c>
      <c r="I213" s="178">
        <v>0</v>
      </c>
    </row>
    <row r="214" spans="1:9" ht="15" thickBot="1" x14ac:dyDescent="0.4">
      <c r="A214" s="309"/>
      <c r="B214" s="306"/>
      <c r="C214" s="177">
        <v>300</v>
      </c>
      <c r="D214" s="178"/>
      <c r="E214" s="178"/>
      <c r="F214" s="179"/>
      <c r="G214" s="178" t="s">
        <v>27</v>
      </c>
      <c r="H214" s="180"/>
      <c r="I214" s="178"/>
    </row>
    <row r="215" spans="1:9" ht="15" thickBot="1" x14ac:dyDescent="0.4">
      <c r="A215" s="309"/>
      <c r="B215" s="306"/>
      <c r="C215" s="178"/>
      <c r="D215" s="178"/>
      <c r="E215" s="178"/>
      <c r="F215" s="179"/>
      <c r="G215" s="178" t="s">
        <v>87</v>
      </c>
      <c r="H215" s="180"/>
      <c r="I215" s="178"/>
    </row>
    <row r="216" spans="1:9" ht="15" thickBot="1" x14ac:dyDescent="0.4">
      <c r="A216" s="309"/>
      <c r="B216" s="306"/>
      <c r="C216" s="178">
        <v>889.5</v>
      </c>
      <c r="D216" s="178">
        <v>46.2</v>
      </c>
      <c r="E216" s="178">
        <v>166.9</v>
      </c>
      <c r="F216" s="179"/>
      <c r="G216" s="178" t="s">
        <v>25</v>
      </c>
      <c r="H216" s="180"/>
      <c r="I216" s="178"/>
    </row>
    <row r="217" spans="1:9" ht="15" customHeight="1" thickBot="1" x14ac:dyDescent="0.4">
      <c r="A217" s="309"/>
      <c r="B217" s="306"/>
      <c r="C217" s="178"/>
      <c r="D217" s="178"/>
      <c r="E217" s="178"/>
      <c r="F217" s="179"/>
      <c r="G217" s="178" t="s">
        <v>88</v>
      </c>
      <c r="H217" s="180"/>
      <c r="I217" s="178"/>
    </row>
    <row r="218" spans="1:9" ht="15" thickBot="1" x14ac:dyDescent="0.4">
      <c r="A218" s="310"/>
      <c r="B218" s="307"/>
      <c r="C218" s="109">
        <f>SUM(C213:C217)</f>
        <v>1189.5</v>
      </c>
      <c r="D218" s="109">
        <f t="shared" ref="D218:E218" si="46">SUM(D213:D217)</f>
        <v>46.2</v>
      </c>
      <c r="E218" s="109">
        <f t="shared" si="46"/>
        <v>166.9</v>
      </c>
      <c r="F218" s="107"/>
      <c r="G218" s="106" t="s">
        <v>29</v>
      </c>
      <c r="H218" s="189"/>
      <c r="I218" s="109"/>
    </row>
    <row r="219" spans="1:9" ht="15" customHeight="1" thickBot="1" x14ac:dyDescent="0.4">
      <c r="A219" s="308"/>
      <c r="B219" s="305" t="s">
        <v>651</v>
      </c>
      <c r="C219" s="178"/>
      <c r="D219" s="178"/>
      <c r="E219" s="178"/>
      <c r="F219" s="179"/>
      <c r="G219" s="178" t="s">
        <v>24</v>
      </c>
      <c r="H219" s="180">
        <v>288724610</v>
      </c>
      <c r="I219" s="178">
        <v>0</v>
      </c>
    </row>
    <row r="220" spans="1:9" ht="15" thickBot="1" x14ac:dyDescent="0.4">
      <c r="A220" s="309"/>
      <c r="B220" s="306"/>
      <c r="C220" s="177">
        <v>300</v>
      </c>
      <c r="D220" s="178"/>
      <c r="E220" s="178"/>
      <c r="F220" s="179"/>
      <c r="G220" s="178" t="s">
        <v>27</v>
      </c>
      <c r="H220" s="180"/>
      <c r="I220" s="178"/>
    </row>
    <row r="221" spans="1:9" ht="15" thickBot="1" x14ac:dyDescent="0.4">
      <c r="A221" s="309"/>
      <c r="B221" s="306"/>
      <c r="C221" s="178"/>
      <c r="D221" s="178"/>
      <c r="E221" s="178"/>
      <c r="F221" s="179"/>
      <c r="G221" s="178" t="s">
        <v>87</v>
      </c>
      <c r="H221" s="180"/>
      <c r="I221" s="178"/>
    </row>
    <row r="222" spans="1:9" ht="15" thickBot="1" x14ac:dyDescent="0.4">
      <c r="A222" s="309"/>
      <c r="B222" s="306"/>
      <c r="C222" s="178">
        <v>221.8</v>
      </c>
      <c r="D222" s="178">
        <v>579.20000000000005</v>
      </c>
      <c r="E222" s="177">
        <v>559</v>
      </c>
      <c r="F222" s="179"/>
      <c r="G222" s="178" t="s">
        <v>25</v>
      </c>
      <c r="H222" s="180"/>
      <c r="I222" s="178"/>
    </row>
    <row r="223" spans="1:9" ht="15" customHeight="1" thickBot="1" x14ac:dyDescent="0.4">
      <c r="A223" s="309"/>
      <c r="B223" s="306"/>
      <c r="C223" s="178"/>
      <c r="D223" s="178"/>
      <c r="E223" s="178"/>
      <c r="F223" s="179"/>
      <c r="G223" s="178" t="s">
        <v>88</v>
      </c>
      <c r="H223" s="180"/>
      <c r="I223" s="178"/>
    </row>
    <row r="224" spans="1:9" ht="15" thickBot="1" x14ac:dyDescent="0.4">
      <c r="A224" s="310"/>
      <c r="B224" s="307"/>
      <c r="C224" s="109">
        <f>SUM(C219:C223)</f>
        <v>521.79999999999995</v>
      </c>
      <c r="D224" s="109">
        <f t="shared" ref="D224:E224" si="47">SUM(D219:D223)</f>
        <v>579.20000000000005</v>
      </c>
      <c r="E224" s="109">
        <f t="shared" si="47"/>
        <v>559</v>
      </c>
      <c r="F224" s="107"/>
      <c r="G224" s="106" t="s">
        <v>29</v>
      </c>
      <c r="H224" s="189"/>
      <c r="I224" s="109"/>
    </row>
    <row r="225" spans="1:9" ht="15" customHeight="1" thickBot="1" x14ac:dyDescent="0.4">
      <c r="A225" s="308"/>
      <c r="B225" s="305" t="s">
        <v>652</v>
      </c>
      <c r="C225" s="178"/>
      <c r="D225" s="178"/>
      <c r="E225" s="178"/>
      <c r="F225" s="179"/>
      <c r="G225" s="178" t="s">
        <v>24</v>
      </c>
      <c r="H225" s="180">
        <v>288724610</v>
      </c>
      <c r="I225" s="178">
        <v>0</v>
      </c>
    </row>
    <row r="226" spans="1:9" ht="15" thickBot="1" x14ac:dyDescent="0.4">
      <c r="A226" s="309"/>
      <c r="B226" s="306"/>
      <c r="C226" s="177">
        <v>115</v>
      </c>
      <c r="D226" s="178"/>
      <c r="E226" s="178"/>
      <c r="F226" s="179"/>
      <c r="G226" s="178" t="s">
        <v>27</v>
      </c>
      <c r="H226" s="181"/>
      <c r="I226" s="178"/>
    </row>
    <row r="227" spans="1:9" ht="15" thickBot="1" x14ac:dyDescent="0.4">
      <c r="A227" s="309"/>
      <c r="B227" s="306"/>
      <c r="C227" s="178"/>
      <c r="D227" s="178"/>
      <c r="E227" s="178"/>
      <c r="F227" s="179"/>
      <c r="G227" s="178" t="s">
        <v>87</v>
      </c>
      <c r="H227" s="181"/>
      <c r="I227" s="178"/>
    </row>
    <row r="228" spans="1:9" ht="18.649999999999999" customHeight="1" thickBot="1" x14ac:dyDescent="0.4">
      <c r="A228" s="309"/>
      <c r="B228" s="306"/>
      <c r="C228" s="178"/>
      <c r="D228" s="177">
        <v>966</v>
      </c>
      <c r="E228" s="178">
        <v>496.9</v>
      </c>
      <c r="F228" s="179"/>
      <c r="G228" s="178" t="s">
        <v>25</v>
      </c>
      <c r="H228" s="181"/>
      <c r="I228" s="178"/>
    </row>
    <row r="229" spans="1:9" ht="15" customHeight="1" thickBot="1" x14ac:dyDescent="0.4">
      <c r="A229" s="309"/>
      <c r="B229" s="306"/>
      <c r="C229" s="178"/>
      <c r="D229" s="178"/>
      <c r="E229" s="178"/>
      <c r="F229" s="179"/>
      <c r="G229" s="178" t="s">
        <v>88</v>
      </c>
      <c r="H229" s="181"/>
      <c r="I229" s="178"/>
    </row>
    <row r="230" spans="1:9" ht="15" thickBot="1" x14ac:dyDescent="0.4">
      <c r="A230" s="310"/>
      <c r="B230" s="307"/>
      <c r="C230" s="111">
        <f>SUM(C225:C229)</f>
        <v>115</v>
      </c>
      <c r="D230" s="111">
        <f t="shared" ref="D230:E230" si="48">SUM(D225:D229)</f>
        <v>966</v>
      </c>
      <c r="E230" s="111">
        <f t="shared" si="48"/>
        <v>496.9</v>
      </c>
      <c r="F230" s="107"/>
      <c r="G230" s="106" t="s">
        <v>29</v>
      </c>
      <c r="H230" s="108"/>
      <c r="I230" s="109"/>
    </row>
    <row r="231" spans="1:9" ht="15" customHeight="1" thickBot="1" x14ac:dyDescent="0.4">
      <c r="A231" s="288"/>
      <c r="B231" s="305" t="s">
        <v>653</v>
      </c>
      <c r="C231" s="178"/>
      <c r="D231" s="178"/>
      <c r="E231" s="178"/>
      <c r="F231" s="179"/>
      <c r="G231" s="178" t="s">
        <v>24</v>
      </c>
      <c r="H231" s="180">
        <v>288724610</v>
      </c>
      <c r="I231" s="178">
        <v>0</v>
      </c>
    </row>
    <row r="232" spans="1:9" ht="15" thickBot="1" x14ac:dyDescent="0.4">
      <c r="A232" s="281"/>
      <c r="B232" s="306"/>
      <c r="C232" s="177">
        <v>185</v>
      </c>
      <c r="D232" s="177">
        <v>70</v>
      </c>
      <c r="E232" s="178"/>
      <c r="F232" s="179"/>
      <c r="G232" s="178" t="s">
        <v>27</v>
      </c>
      <c r="H232" s="181"/>
      <c r="I232" s="178"/>
    </row>
    <row r="233" spans="1:9" ht="15" thickBot="1" x14ac:dyDescent="0.4">
      <c r="A233" s="281"/>
      <c r="B233" s="306"/>
      <c r="C233" s="178"/>
      <c r="D233" s="178"/>
      <c r="E233" s="178"/>
      <c r="F233" s="179"/>
      <c r="G233" s="178" t="s">
        <v>87</v>
      </c>
      <c r="H233" s="181"/>
      <c r="I233" s="178"/>
    </row>
    <row r="234" spans="1:9" ht="15" thickBot="1" x14ac:dyDescent="0.4">
      <c r="A234" s="281"/>
      <c r="B234" s="306"/>
      <c r="C234" s="177">
        <v>0</v>
      </c>
      <c r="D234" s="177">
        <v>1430</v>
      </c>
      <c r="E234" s="177">
        <v>1715</v>
      </c>
      <c r="F234" s="179"/>
      <c r="G234" s="178" t="s">
        <v>25</v>
      </c>
      <c r="H234" s="181"/>
      <c r="I234" s="178"/>
    </row>
    <row r="235" spans="1:9" ht="15" customHeight="1" thickBot="1" x14ac:dyDescent="0.4">
      <c r="A235" s="281"/>
      <c r="B235" s="306"/>
      <c r="C235" s="178"/>
      <c r="D235" s="178"/>
      <c r="E235" s="178"/>
      <c r="F235" s="179"/>
      <c r="G235" s="178" t="s">
        <v>88</v>
      </c>
      <c r="H235" s="181"/>
      <c r="I235" s="178"/>
    </row>
    <row r="236" spans="1:9" ht="15" thickBot="1" x14ac:dyDescent="0.4">
      <c r="A236" s="282"/>
      <c r="B236" s="307"/>
      <c r="C236" s="111">
        <f>SUM(C231:C235)</f>
        <v>185</v>
      </c>
      <c r="D236" s="111">
        <f t="shared" ref="D236:E236" si="49">SUM(D231:D235)</f>
        <v>1500</v>
      </c>
      <c r="E236" s="111">
        <f t="shared" si="49"/>
        <v>1715</v>
      </c>
      <c r="F236" s="107"/>
      <c r="G236" s="106" t="s">
        <v>608</v>
      </c>
      <c r="H236" s="108"/>
      <c r="I236" s="109"/>
    </row>
    <row r="237" spans="1:9" ht="26.5" thickBot="1" x14ac:dyDescent="0.4">
      <c r="A237" s="91" t="s">
        <v>111</v>
      </c>
      <c r="B237" s="92" t="s">
        <v>115</v>
      </c>
      <c r="C237" s="93"/>
      <c r="D237" s="93"/>
      <c r="E237" s="93"/>
      <c r="F237" s="94" t="s">
        <v>114</v>
      </c>
      <c r="G237" s="92"/>
      <c r="H237" s="93"/>
      <c r="I237" s="93"/>
    </row>
    <row r="238" spans="1:9" ht="26.5" thickBot="1" x14ac:dyDescent="0.4">
      <c r="A238" s="95" t="s">
        <v>124</v>
      </c>
      <c r="B238" s="96" t="s">
        <v>126</v>
      </c>
      <c r="C238" s="97"/>
      <c r="D238" s="97"/>
      <c r="E238" s="97"/>
      <c r="F238" s="98" t="s">
        <v>125</v>
      </c>
      <c r="G238" s="96"/>
      <c r="H238" s="97"/>
      <c r="I238" s="97"/>
    </row>
    <row r="239" spans="1:9" ht="15" thickBot="1" x14ac:dyDescent="0.4">
      <c r="A239" s="281" t="s">
        <v>127</v>
      </c>
      <c r="B239" s="299" t="s">
        <v>129</v>
      </c>
      <c r="C239" s="99">
        <f>C251+C245</f>
        <v>0</v>
      </c>
      <c r="D239" s="99">
        <f t="shared" ref="D239:E243" si="50">D251+D245</f>
        <v>0</v>
      </c>
      <c r="E239" s="99">
        <f t="shared" si="50"/>
        <v>0</v>
      </c>
      <c r="F239" s="52" t="s">
        <v>128</v>
      </c>
      <c r="G239" s="101" t="s">
        <v>24</v>
      </c>
      <c r="H239" s="102">
        <v>288724610</v>
      </c>
      <c r="I239" s="101">
        <v>0</v>
      </c>
    </row>
    <row r="240" spans="1:9" ht="15" thickBot="1" x14ac:dyDescent="0.4">
      <c r="A240" s="281"/>
      <c r="B240" s="300"/>
      <c r="C240" s="99">
        <f>C252+C246</f>
        <v>703.5</v>
      </c>
      <c r="D240" s="99">
        <f t="shared" si="50"/>
        <v>0</v>
      </c>
      <c r="E240" s="99">
        <f t="shared" si="50"/>
        <v>0</v>
      </c>
      <c r="F240" s="103"/>
      <c r="G240" s="101" t="s">
        <v>27</v>
      </c>
      <c r="H240" s="104"/>
      <c r="I240" s="101"/>
    </row>
    <row r="241" spans="1:10" ht="15" thickBot="1" x14ac:dyDescent="0.4">
      <c r="A241" s="281"/>
      <c r="B241" s="300"/>
      <c r="C241" s="99">
        <f t="shared" ref="C241:C243" si="51">C253+C247</f>
        <v>0</v>
      </c>
      <c r="D241" s="99">
        <f t="shared" si="50"/>
        <v>0</v>
      </c>
      <c r="E241" s="99">
        <f t="shared" si="50"/>
        <v>0</v>
      </c>
      <c r="F241" s="103"/>
      <c r="G241" s="101" t="s">
        <v>87</v>
      </c>
      <c r="H241" s="104"/>
      <c r="I241" s="101"/>
    </row>
    <row r="242" spans="1:10" ht="15" thickBot="1" x14ac:dyDescent="0.4">
      <c r="A242" s="281"/>
      <c r="B242" s="300"/>
      <c r="C242" s="99">
        <f t="shared" si="51"/>
        <v>826.2</v>
      </c>
      <c r="D242" s="99">
        <f t="shared" si="50"/>
        <v>74</v>
      </c>
      <c r="E242" s="99">
        <f t="shared" si="50"/>
        <v>10.6</v>
      </c>
      <c r="F242" s="103"/>
      <c r="G242" s="101" t="s">
        <v>25</v>
      </c>
      <c r="H242" s="104"/>
      <c r="I242" s="101"/>
    </row>
    <row r="243" spans="1:10" ht="20" customHeight="1" thickBot="1" x14ac:dyDescent="0.4">
      <c r="A243" s="281"/>
      <c r="B243" s="300"/>
      <c r="C243" s="99">
        <f t="shared" si="51"/>
        <v>0</v>
      </c>
      <c r="D243" s="99">
        <f t="shared" si="50"/>
        <v>0</v>
      </c>
      <c r="E243" s="99">
        <f t="shared" si="50"/>
        <v>0</v>
      </c>
      <c r="F243" s="103"/>
      <c r="G243" s="101" t="s">
        <v>88</v>
      </c>
      <c r="H243" s="104"/>
      <c r="I243" s="101"/>
    </row>
    <row r="244" spans="1:10" ht="15" customHeight="1" thickBot="1" x14ac:dyDescent="0.4">
      <c r="A244" s="282"/>
      <c r="B244" s="301"/>
      <c r="C244" s="115">
        <f>SUM(C239:C243)</f>
        <v>1529.7</v>
      </c>
      <c r="D244" s="115">
        <f t="shared" ref="D244:E244" si="52">SUM(D239:D243)</f>
        <v>74</v>
      </c>
      <c r="E244" s="115">
        <f t="shared" si="52"/>
        <v>10.6</v>
      </c>
      <c r="F244" s="107"/>
      <c r="G244" s="106" t="s">
        <v>29</v>
      </c>
      <c r="H244" s="108"/>
      <c r="I244" s="109"/>
    </row>
    <row r="245" spans="1:10" ht="15" thickBot="1" x14ac:dyDescent="0.4">
      <c r="A245" s="288"/>
      <c r="B245" s="305" t="s">
        <v>654</v>
      </c>
      <c r="C245" s="67"/>
      <c r="D245" s="67"/>
      <c r="E245" s="67"/>
      <c r="F245" s="179"/>
      <c r="G245" s="178" t="s">
        <v>24</v>
      </c>
      <c r="H245" s="180">
        <v>288724610</v>
      </c>
      <c r="I245" s="178">
        <v>0</v>
      </c>
    </row>
    <row r="246" spans="1:10" ht="15" thickBot="1" x14ac:dyDescent="0.4">
      <c r="A246" s="281"/>
      <c r="B246" s="306"/>
      <c r="C246" s="110">
        <v>3</v>
      </c>
      <c r="D246" s="101"/>
      <c r="E246" s="101"/>
      <c r="F246" s="179"/>
      <c r="G246" s="178" t="s">
        <v>27</v>
      </c>
      <c r="H246" s="181"/>
      <c r="I246" s="178"/>
    </row>
    <row r="247" spans="1:10" ht="15" thickBot="1" x14ac:dyDescent="0.4">
      <c r="A247" s="281"/>
      <c r="B247" s="306"/>
      <c r="C247" s="101"/>
      <c r="D247" s="101"/>
      <c r="E247" s="101"/>
      <c r="F247" s="179"/>
      <c r="G247" s="178" t="s">
        <v>87</v>
      </c>
      <c r="H247" s="181"/>
      <c r="I247" s="178"/>
    </row>
    <row r="248" spans="1:10" ht="15" thickBot="1" x14ac:dyDescent="0.4">
      <c r="A248" s="281"/>
      <c r="B248" s="306"/>
      <c r="C248" s="101"/>
      <c r="D248" s="110"/>
      <c r="E248" s="101"/>
      <c r="F248" s="179"/>
      <c r="G248" s="178" t="s">
        <v>25</v>
      </c>
      <c r="H248" s="181"/>
      <c r="I248" s="178"/>
    </row>
    <row r="249" spans="1:10" ht="15" thickBot="1" x14ac:dyDescent="0.4">
      <c r="A249" s="281"/>
      <c r="B249" s="306"/>
      <c r="C249" s="101"/>
      <c r="D249" s="101"/>
      <c r="E249" s="101"/>
      <c r="F249" s="179"/>
      <c r="G249" s="178" t="s">
        <v>88</v>
      </c>
      <c r="H249" s="181"/>
      <c r="I249" s="178"/>
    </row>
    <row r="250" spans="1:10" ht="15" customHeight="1" thickBot="1" x14ac:dyDescent="0.4">
      <c r="A250" s="282"/>
      <c r="B250" s="307"/>
      <c r="C250" s="115">
        <f>SUM(C245:C249)</f>
        <v>3</v>
      </c>
      <c r="D250" s="106">
        <f t="shared" ref="D250:E250" si="53">SUM(D245:D249)</f>
        <v>0</v>
      </c>
      <c r="E250" s="106">
        <f t="shared" si="53"/>
        <v>0</v>
      </c>
      <c r="F250" s="107"/>
      <c r="G250" s="106" t="s">
        <v>29</v>
      </c>
      <c r="H250" s="108"/>
      <c r="I250" s="109"/>
    </row>
    <row r="251" spans="1:10" ht="15" customHeight="1" thickBot="1" x14ac:dyDescent="0.4">
      <c r="A251" s="288"/>
      <c r="B251" s="305" t="s">
        <v>617</v>
      </c>
      <c r="C251" s="67"/>
      <c r="D251" s="67"/>
      <c r="E251" s="67"/>
      <c r="F251" s="138"/>
      <c r="G251" s="67" t="s">
        <v>24</v>
      </c>
      <c r="H251" s="102">
        <v>288724610</v>
      </c>
      <c r="I251" s="101">
        <v>0</v>
      </c>
      <c r="J251" s="151"/>
    </row>
    <row r="252" spans="1:10" ht="15" thickBot="1" x14ac:dyDescent="0.4">
      <c r="A252" s="281"/>
      <c r="B252" s="306"/>
      <c r="C252" s="101">
        <v>700.5</v>
      </c>
      <c r="D252" s="101"/>
      <c r="E252" s="101"/>
      <c r="F252" s="103"/>
      <c r="G252" s="101" t="s">
        <v>27</v>
      </c>
      <c r="H252" s="104"/>
      <c r="I252" s="101"/>
    </row>
    <row r="253" spans="1:10" ht="13.25" customHeight="1" thickBot="1" x14ac:dyDescent="0.4">
      <c r="A253" s="281"/>
      <c r="B253" s="306"/>
      <c r="C253" s="101"/>
      <c r="D253" s="101"/>
      <c r="E253" s="101"/>
      <c r="F253" s="103"/>
      <c r="G253" s="101" t="s">
        <v>87</v>
      </c>
      <c r="H253" s="104"/>
      <c r="I253" s="101"/>
    </row>
    <row r="254" spans="1:10" ht="14" customHeight="1" thickBot="1" x14ac:dyDescent="0.4">
      <c r="A254" s="281"/>
      <c r="B254" s="306"/>
      <c r="C254" s="101">
        <v>826.2</v>
      </c>
      <c r="D254" s="110">
        <v>74</v>
      </c>
      <c r="E254" s="101">
        <v>10.6</v>
      </c>
      <c r="F254" s="103"/>
      <c r="G254" s="101" t="s">
        <v>25</v>
      </c>
      <c r="H254" s="104"/>
      <c r="I254" s="101"/>
    </row>
    <row r="255" spans="1:10" ht="15" thickBot="1" x14ac:dyDescent="0.4">
      <c r="A255" s="281"/>
      <c r="B255" s="306"/>
      <c r="C255" s="101"/>
      <c r="D255" s="101"/>
      <c r="E255" s="101"/>
      <c r="F255" s="103"/>
      <c r="G255" s="101" t="s">
        <v>88</v>
      </c>
      <c r="H255" s="104"/>
      <c r="I255" s="101"/>
    </row>
    <row r="256" spans="1:10" ht="11" customHeight="1" thickBot="1" x14ac:dyDescent="0.4">
      <c r="A256" s="282"/>
      <c r="B256" s="307"/>
      <c r="C256" s="106">
        <f>SUM(C251:C255)</f>
        <v>1526.7</v>
      </c>
      <c r="D256" s="115">
        <f t="shared" ref="D256:E256" si="54">SUM(D251:D255)</f>
        <v>74</v>
      </c>
      <c r="E256" s="106">
        <f t="shared" si="54"/>
        <v>10.6</v>
      </c>
      <c r="F256" s="107"/>
      <c r="G256" s="106" t="s">
        <v>29</v>
      </c>
      <c r="H256" s="108"/>
      <c r="I256" s="109"/>
    </row>
    <row r="257" spans="1:9" ht="15" thickBot="1" x14ac:dyDescent="0.4">
      <c r="A257" s="105"/>
      <c r="B257" s="112" t="s">
        <v>123</v>
      </c>
      <c r="C257" s="113"/>
      <c r="D257" s="113"/>
      <c r="E257" s="113"/>
      <c r="F257" s="113"/>
      <c r="G257" s="100"/>
      <c r="H257" s="102"/>
      <c r="I257" s="102"/>
    </row>
    <row r="258" spans="1:9" ht="26.5" thickBot="1" x14ac:dyDescent="0.4">
      <c r="A258" s="91" t="s">
        <v>130</v>
      </c>
      <c r="B258" s="92" t="s">
        <v>134</v>
      </c>
      <c r="C258" s="93"/>
      <c r="D258" s="93"/>
      <c r="E258" s="93"/>
      <c r="F258" s="94" t="s">
        <v>133</v>
      </c>
      <c r="G258" s="92"/>
      <c r="H258" s="93"/>
      <c r="I258" s="93"/>
    </row>
    <row r="259" spans="1:9" ht="26.5" thickBot="1" x14ac:dyDescent="0.4">
      <c r="A259" s="95" t="s">
        <v>131</v>
      </c>
      <c r="B259" s="96" t="s">
        <v>136</v>
      </c>
      <c r="C259" s="97"/>
      <c r="D259" s="97"/>
      <c r="E259" s="97"/>
      <c r="F259" s="98" t="s">
        <v>135</v>
      </c>
      <c r="G259" s="96"/>
      <c r="H259" s="97"/>
      <c r="I259" s="97"/>
    </row>
    <row r="260" spans="1:9" ht="15" customHeight="1" thickBot="1" x14ac:dyDescent="0.4">
      <c r="A260" s="281" t="s">
        <v>132</v>
      </c>
      <c r="B260" s="299" t="s">
        <v>138</v>
      </c>
      <c r="C260" s="99">
        <f>C267+C273+C279+C285+C291+C297</f>
        <v>0</v>
      </c>
      <c r="D260" s="99">
        <f t="shared" ref="D260:E264" si="55">D267+D273+D279+D285+D291+D297</f>
        <v>0</v>
      </c>
      <c r="E260" s="99">
        <f t="shared" si="55"/>
        <v>0</v>
      </c>
      <c r="F260" s="52" t="s">
        <v>137</v>
      </c>
      <c r="G260" s="101" t="s">
        <v>24</v>
      </c>
      <c r="H260" s="102">
        <v>288724610</v>
      </c>
      <c r="I260" s="101">
        <v>0</v>
      </c>
    </row>
    <row r="261" spans="1:9" ht="15.65" customHeight="1" thickBot="1" x14ac:dyDescent="0.4">
      <c r="A261" s="281"/>
      <c r="B261" s="300"/>
      <c r="C261" s="99">
        <f>C268+C274+C280+C286+C292+C298</f>
        <v>21.8</v>
      </c>
      <c r="D261" s="99">
        <f t="shared" si="55"/>
        <v>3.8</v>
      </c>
      <c r="E261" s="99">
        <f t="shared" si="55"/>
        <v>3.8</v>
      </c>
      <c r="F261" s="103"/>
      <c r="G261" s="101" t="s">
        <v>27</v>
      </c>
      <c r="H261" s="104"/>
      <c r="I261" s="101"/>
    </row>
    <row r="262" spans="1:9" ht="15" customHeight="1" thickBot="1" x14ac:dyDescent="0.4">
      <c r="A262" s="281"/>
      <c r="B262" s="300"/>
      <c r="C262" s="99">
        <f>C269+C275+C281+C287+C293+C299</f>
        <v>0</v>
      </c>
      <c r="D262" s="99">
        <f t="shared" si="55"/>
        <v>0</v>
      </c>
      <c r="E262" s="99">
        <f t="shared" si="55"/>
        <v>0</v>
      </c>
      <c r="F262" s="103"/>
      <c r="G262" s="101" t="s">
        <v>87</v>
      </c>
      <c r="H262" s="104"/>
      <c r="I262" s="101"/>
    </row>
    <row r="263" spans="1:9" ht="15" thickBot="1" x14ac:dyDescent="0.4">
      <c r="A263" s="281"/>
      <c r="B263" s="300"/>
      <c r="C263" s="99">
        <f>C270+C276+C282+C288+C294+C300</f>
        <v>78.599999999999994</v>
      </c>
      <c r="D263" s="99">
        <f t="shared" si="55"/>
        <v>40.300000000000004</v>
      </c>
      <c r="E263" s="99">
        <f t="shared" si="55"/>
        <v>33.700000000000003</v>
      </c>
      <c r="F263" s="103"/>
      <c r="G263" s="101" t="s">
        <v>25</v>
      </c>
      <c r="H263" s="104"/>
      <c r="I263" s="101"/>
    </row>
    <row r="264" spans="1:9" ht="15" thickBot="1" x14ac:dyDescent="0.4">
      <c r="A264" s="281"/>
      <c r="B264" s="300"/>
      <c r="C264" s="99">
        <f>C271+C277+C283+C289+C295+C301</f>
        <v>0</v>
      </c>
      <c r="D264" s="99">
        <f t="shared" si="55"/>
        <v>0</v>
      </c>
      <c r="E264" s="99">
        <f t="shared" si="55"/>
        <v>0</v>
      </c>
      <c r="F264" s="103"/>
      <c r="G264" s="101" t="s">
        <v>88</v>
      </c>
      <c r="H264" s="104"/>
      <c r="I264" s="101"/>
    </row>
    <row r="265" spans="1:9" ht="15" thickBot="1" x14ac:dyDescent="0.4">
      <c r="A265" s="281"/>
      <c r="B265" s="300"/>
      <c r="C265" s="99">
        <f>C302*1</f>
        <v>0</v>
      </c>
      <c r="D265" s="99">
        <f t="shared" ref="D265:E265" si="56">D302*1</f>
        <v>0</v>
      </c>
      <c r="E265" s="99">
        <f t="shared" si="56"/>
        <v>0</v>
      </c>
      <c r="F265" s="103"/>
      <c r="G265" s="101" t="s">
        <v>601</v>
      </c>
      <c r="H265" s="104"/>
      <c r="I265" s="101"/>
    </row>
    <row r="266" spans="1:9" ht="15" thickBot="1" x14ac:dyDescent="0.4">
      <c r="A266" s="282"/>
      <c r="B266" s="301"/>
      <c r="C266" s="115">
        <f>SUM(C260:C265)</f>
        <v>100.39999999999999</v>
      </c>
      <c r="D266" s="115">
        <f t="shared" ref="D266:E266" si="57">SUM(D260:D265)</f>
        <v>44.1</v>
      </c>
      <c r="E266" s="115">
        <f t="shared" si="57"/>
        <v>37.5</v>
      </c>
      <c r="F266" s="107"/>
      <c r="G266" s="106" t="s">
        <v>29</v>
      </c>
      <c r="H266" s="108"/>
      <c r="I266" s="109"/>
    </row>
    <row r="267" spans="1:9" ht="15" thickBot="1" x14ac:dyDescent="0.4">
      <c r="A267" s="288"/>
      <c r="B267" s="305" t="s">
        <v>480</v>
      </c>
      <c r="C267" s="101"/>
      <c r="D267" s="101"/>
      <c r="E267" s="101"/>
      <c r="F267" s="103"/>
      <c r="G267" s="101" t="s">
        <v>24</v>
      </c>
      <c r="H267" s="102">
        <v>288724610</v>
      </c>
      <c r="I267" s="101">
        <v>0</v>
      </c>
    </row>
    <row r="268" spans="1:9" ht="15" thickBot="1" x14ac:dyDescent="0.4">
      <c r="A268" s="281"/>
      <c r="B268" s="306"/>
      <c r="C268" s="110"/>
      <c r="D268" s="101"/>
      <c r="E268" s="101"/>
      <c r="F268" s="103"/>
      <c r="G268" s="101" t="s">
        <v>27</v>
      </c>
      <c r="H268" s="104"/>
      <c r="I268" s="101"/>
    </row>
    <row r="269" spans="1:9" ht="15" thickBot="1" x14ac:dyDescent="0.4">
      <c r="A269" s="281"/>
      <c r="B269" s="306"/>
      <c r="C269" s="101"/>
      <c r="D269" s="101"/>
      <c r="E269" s="101"/>
      <c r="F269" s="103"/>
      <c r="G269" s="101" t="s">
        <v>87</v>
      </c>
      <c r="H269" s="104"/>
      <c r="I269" s="101"/>
    </row>
    <row r="270" spans="1:9" ht="15" customHeight="1" thickBot="1" x14ac:dyDescent="0.4">
      <c r="A270" s="281"/>
      <c r="B270" s="306"/>
      <c r="C270" s="110">
        <v>7</v>
      </c>
      <c r="D270" s="101"/>
      <c r="E270" s="110"/>
      <c r="F270" s="103"/>
      <c r="G270" s="101" t="s">
        <v>25</v>
      </c>
      <c r="H270" s="104"/>
      <c r="I270" s="101"/>
    </row>
    <row r="271" spans="1:9" ht="15" thickBot="1" x14ac:dyDescent="0.4">
      <c r="A271" s="281"/>
      <c r="B271" s="306"/>
      <c r="C271" s="101"/>
      <c r="D271" s="101"/>
      <c r="E271" s="101"/>
      <c r="F271" s="103"/>
      <c r="G271" s="101" t="s">
        <v>88</v>
      </c>
      <c r="H271" s="104"/>
      <c r="I271" s="101"/>
    </row>
    <row r="272" spans="1:9" ht="15" thickBot="1" x14ac:dyDescent="0.4">
      <c r="A272" s="282"/>
      <c r="B272" s="307"/>
      <c r="C272" s="115">
        <f>SUM(C267:C271)</f>
        <v>7</v>
      </c>
      <c r="D272" s="106">
        <f t="shared" ref="D272:E272" si="58">SUM(D267:D271)</f>
        <v>0</v>
      </c>
      <c r="E272" s="106">
        <f t="shared" si="58"/>
        <v>0</v>
      </c>
      <c r="F272" s="107"/>
      <c r="G272" s="106" t="s">
        <v>29</v>
      </c>
      <c r="H272" s="108"/>
      <c r="I272" s="109"/>
    </row>
    <row r="273" spans="1:10" ht="15" thickBot="1" x14ac:dyDescent="0.4">
      <c r="A273" s="288"/>
      <c r="B273" s="305" t="s">
        <v>481</v>
      </c>
      <c r="C273" s="101"/>
      <c r="D273" s="101"/>
      <c r="E273" s="101"/>
      <c r="F273" s="103"/>
      <c r="G273" s="101" t="s">
        <v>24</v>
      </c>
      <c r="H273" s="102">
        <v>288724610</v>
      </c>
      <c r="I273" s="101">
        <v>0</v>
      </c>
    </row>
    <row r="274" spans="1:10" ht="15" thickBot="1" x14ac:dyDescent="0.4">
      <c r="A274" s="281"/>
      <c r="B274" s="306"/>
      <c r="C274" s="101"/>
      <c r="D274" s="101"/>
      <c r="E274" s="101"/>
      <c r="F274" s="103"/>
      <c r="G274" s="101" t="s">
        <v>27</v>
      </c>
      <c r="H274" s="104"/>
      <c r="I274" s="101"/>
    </row>
    <row r="275" spans="1:10" ht="12.65" customHeight="1" thickBot="1" x14ac:dyDescent="0.4">
      <c r="A275" s="281"/>
      <c r="B275" s="306"/>
      <c r="C275" s="101"/>
      <c r="D275" s="101"/>
      <c r="E275" s="101"/>
      <c r="F275" s="103"/>
      <c r="G275" s="101" t="s">
        <v>87</v>
      </c>
      <c r="H275" s="104"/>
      <c r="I275" s="101"/>
    </row>
    <row r="276" spans="1:10" ht="15" thickBot="1" x14ac:dyDescent="0.4">
      <c r="A276" s="281"/>
      <c r="B276" s="306"/>
      <c r="C276" s="110">
        <v>10</v>
      </c>
      <c r="D276" s="101"/>
      <c r="E276" s="101"/>
      <c r="F276" s="103"/>
      <c r="G276" s="101" t="s">
        <v>25</v>
      </c>
      <c r="H276" s="104"/>
      <c r="I276" s="101"/>
    </row>
    <row r="277" spans="1:10" ht="15" thickBot="1" x14ac:dyDescent="0.4">
      <c r="A277" s="281"/>
      <c r="B277" s="306"/>
      <c r="C277" s="101"/>
      <c r="D277" s="101"/>
      <c r="E277" s="101"/>
      <c r="F277" s="103"/>
      <c r="G277" s="101" t="s">
        <v>88</v>
      </c>
      <c r="H277" s="104"/>
      <c r="I277" s="101"/>
    </row>
    <row r="278" spans="1:10" ht="15" customHeight="1" thickBot="1" x14ac:dyDescent="0.4">
      <c r="A278" s="282"/>
      <c r="B278" s="307"/>
      <c r="C278" s="115">
        <f>SUM(C273:C277)</f>
        <v>10</v>
      </c>
      <c r="D278" s="106">
        <f t="shared" ref="D278:E278" si="59">SUM(D273:D277)</f>
        <v>0</v>
      </c>
      <c r="E278" s="106">
        <f t="shared" si="59"/>
        <v>0</v>
      </c>
      <c r="F278" s="107"/>
      <c r="G278" s="106" t="s">
        <v>29</v>
      </c>
      <c r="H278" s="108"/>
      <c r="I278" s="109"/>
    </row>
    <row r="279" spans="1:10" ht="15" customHeight="1" thickBot="1" x14ac:dyDescent="0.4">
      <c r="A279" s="288"/>
      <c r="B279" s="305" t="s">
        <v>557</v>
      </c>
      <c r="C279" s="101"/>
      <c r="D279" s="101"/>
      <c r="E279" s="101"/>
      <c r="F279" s="103"/>
      <c r="G279" s="101" t="s">
        <v>24</v>
      </c>
      <c r="H279" s="102">
        <v>288724610</v>
      </c>
      <c r="I279" s="101">
        <v>0</v>
      </c>
    </row>
    <row r="280" spans="1:10" ht="18" customHeight="1" thickBot="1" x14ac:dyDescent="0.4">
      <c r="A280" s="281"/>
      <c r="B280" s="306"/>
      <c r="C280" s="101">
        <v>4.5999999999999996</v>
      </c>
      <c r="D280" s="101"/>
      <c r="E280" s="101"/>
      <c r="F280" s="103"/>
      <c r="G280" s="101" t="s">
        <v>27</v>
      </c>
      <c r="H280" s="104"/>
      <c r="I280" s="101"/>
    </row>
    <row r="281" spans="1:10" ht="15" customHeight="1" thickBot="1" x14ac:dyDescent="0.4">
      <c r="A281" s="281"/>
      <c r="B281" s="306"/>
      <c r="C281" s="101"/>
      <c r="D281" s="101"/>
      <c r="E281" s="101"/>
      <c r="F281" s="103"/>
      <c r="G281" s="101" t="s">
        <v>87</v>
      </c>
      <c r="H281" s="104"/>
      <c r="I281" s="101"/>
    </row>
    <row r="282" spans="1:10" ht="15" thickBot="1" x14ac:dyDescent="0.4">
      <c r="A282" s="281"/>
      <c r="B282" s="306"/>
      <c r="C282" s="101">
        <v>13.8</v>
      </c>
      <c r="D282" s="101"/>
      <c r="E282" s="101"/>
      <c r="F282" s="103"/>
      <c r="G282" s="101" t="s">
        <v>25</v>
      </c>
      <c r="H282" s="104"/>
      <c r="I282" s="101"/>
      <c r="J282" s="151"/>
    </row>
    <row r="283" spans="1:10" ht="15" thickBot="1" x14ac:dyDescent="0.4">
      <c r="A283" s="281"/>
      <c r="B283" s="306"/>
      <c r="C283" s="101"/>
      <c r="D283" s="101"/>
      <c r="E283" s="101"/>
      <c r="F283" s="103"/>
      <c r="G283" s="101" t="s">
        <v>88</v>
      </c>
      <c r="H283" s="104"/>
      <c r="I283" s="101"/>
    </row>
    <row r="284" spans="1:10" ht="15" thickBot="1" x14ac:dyDescent="0.4">
      <c r="A284" s="282"/>
      <c r="B284" s="307"/>
      <c r="C284" s="106">
        <f>SUM(C279:C283)</f>
        <v>18.399999999999999</v>
      </c>
      <c r="D284" s="106">
        <f t="shared" ref="D284:E284" si="60">SUM(D279:D283)</f>
        <v>0</v>
      </c>
      <c r="E284" s="106">
        <f t="shared" si="60"/>
        <v>0</v>
      </c>
      <c r="F284" s="107"/>
      <c r="G284" s="106" t="s">
        <v>29</v>
      </c>
      <c r="H284" s="108"/>
      <c r="I284" s="109"/>
    </row>
    <row r="285" spans="1:10" ht="15" customHeight="1" thickBot="1" x14ac:dyDescent="0.4">
      <c r="A285" s="288"/>
      <c r="B285" s="305" t="s">
        <v>558</v>
      </c>
      <c r="C285" s="101"/>
      <c r="D285" s="101"/>
      <c r="E285" s="101"/>
      <c r="F285" s="103"/>
      <c r="G285" s="101" t="s">
        <v>24</v>
      </c>
      <c r="H285" s="102">
        <v>288724610</v>
      </c>
      <c r="I285" s="101">
        <v>0</v>
      </c>
    </row>
    <row r="286" spans="1:10" ht="15" thickBot="1" x14ac:dyDescent="0.4">
      <c r="A286" s="281"/>
      <c r="B286" s="306"/>
      <c r="C286" s="110">
        <v>10</v>
      </c>
      <c r="D286" s="101"/>
      <c r="E286" s="101"/>
      <c r="F286" s="103"/>
      <c r="G286" s="101" t="s">
        <v>27</v>
      </c>
      <c r="H286" s="104"/>
      <c r="I286" s="101"/>
    </row>
    <row r="287" spans="1:10" ht="15" customHeight="1" thickBot="1" x14ac:dyDescent="0.4">
      <c r="A287" s="281"/>
      <c r="B287" s="306"/>
      <c r="C287" s="101"/>
      <c r="D287" s="101"/>
      <c r="E287" s="101"/>
      <c r="F287" s="103"/>
      <c r="G287" s="101" t="s">
        <v>87</v>
      </c>
      <c r="H287" s="104"/>
      <c r="I287" s="101"/>
    </row>
    <row r="288" spans="1:10" ht="15.65" customHeight="1" thickBot="1" x14ac:dyDescent="0.4">
      <c r="A288" s="281"/>
      <c r="B288" s="306"/>
      <c r="C288" s="101">
        <v>9.9</v>
      </c>
      <c r="D288" s="110">
        <v>6.6</v>
      </c>
      <c r="E288" s="110"/>
      <c r="F288" s="103"/>
      <c r="G288" s="101" t="s">
        <v>25</v>
      </c>
      <c r="H288" s="104"/>
      <c r="I288" s="101"/>
    </row>
    <row r="289" spans="1:10" ht="15" customHeight="1" thickBot="1" x14ac:dyDescent="0.4">
      <c r="A289" s="281"/>
      <c r="B289" s="306"/>
      <c r="C289" s="101"/>
      <c r="D289" s="101"/>
      <c r="E289" s="101"/>
      <c r="F289" s="103"/>
      <c r="G289" s="101" t="s">
        <v>88</v>
      </c>
      <c r="H289" s="104"/>
      <c r="I289" s="101"/>
    </row>
    <row r="290" spans="1:10" ht="15" thickBot="1" x14ac:dyDescent="0.4">
      <c r="A290" s="282"/>
      <c r="B290" s="307"/>
      <c r="C290" s="115">
        <f>SUM(C285:C289)</f>
        <v>19.899999999999999</v>
      </c>
      <c r="D290" s="115">
        <f t="shared" ref="D290:E290" si="61">SUM(D285:D289)</f>
        <v>6.6</v>
      </c>
      <c r="E290" s="115">
        <f t="shared" si="61"/>
        <v>0</v>
      </c>
      <c r="F290" s="107"/>
      <c r="G290" s="106" t="s">
        <v>29</v>
      </c>
      <c r="H290" s="108"/>
      <c r="I290" s="109"/>
    </row>
    <row r="291" spans="1:10" ht="15" customHeight="1" thickBot="1" x14ac:dyDescent="0.4">
      <c r="A291" s="281"/>
      <c r="B291" s="305" t="s">
        <v>559</v>
      </c>
      <c r="C291" s="101"/>
      <c r="D291" s="101"/>
      <c r="E291" s="101"/>
      <c r="F291" s="52"/>
      <c r="G291" s="101" t="s">
        <v>24</v>
      </c>
      <c r="H291" s="102">
        <v>288724610</v>
      </c>
      <c r="I291" s="101">
        <v>0</v>
      </c>
    </row>
    <row r="292" spans="1:10" ht="15" thickBot="1" x14ac:dyDescent="0.4">
      <c r="A292" s="281"/>
      <c r="B292" s="306"/>
      <c r="C292" s="110">
        <v>3</v>
      </c>
      <c r="D292" s="101"/>
      <c r="E292" s="101"/>
      <c r="F292" s="103"/>
      <c r="G292" s="101" t="s">
        <v>27</v>
      </c>
      <c r="H292" s="104"/>
      <c r="I292" s="101"/>
    </row>
    <row r="293" spans="1:10" ht="15" thickBot="1" x14ac:dyDescent="0.4">
      <c r="A293" s="281"/>
      <c r="B293" s="306"/>
      <c r="C293" s="101"/>
      <c r="D293" s="101"/>
      <c r="E293" s="101"/>
      <c r="F293" s="103"/>
      <c r="G293" s="101" t="s">
        <v>87</v>
      </c>
      <c r="H293" s="104"/>
      <c r="I293" s="101"/>
    </row>
    <row r="294" spans="1:10" ht="15" thickBot="1" x14ac:dyDescent="0.4">
      <c r="A294" s="281"/>
      <c r="B294" s="306"/>
      <c r="C294" s="101"/>
      <c r="D294" s="101"/>
      <c r="E294" s="110"/>
      <c r="F294" s="103"/>
      <c r="G294" s="101" t="s">
        <v>25</v>
      </c>
      <c r="H294" s="104"/>
      <c r="I294" s="101"/>
    </row>
    <row r="295" spans="1:10" ht="15" customHeight="1" thickBot="1" x14ac:dyDescent="0.4">
      <c r="A295" s="281"/>
      <c r="B295" s="306"/>
      <c r="C295" s="110"/>
      <c r="D295" s="110"/>
      <c r="E295" s="110"/>
      <c r="F295" s="103"/>
      <c r="G295" s="101" t="s">
        <v>88</v>
      </c>
      <c r="H295" s="104"/>
      <c r="I295" s="101"/>
    </row>
    <row r="296" spans="1:10" ht="15" thickBot="1" x14ac:dyDescent="0.4">
      <c r="A296" s="282"/>
      <c r="B296" s="307"/>
      <c r="C296" s="115">
        <f>SUM(C291:C295)</f>
        <v>3</v>
      </c>
      <c r="D296" s="115">
        <f t="shared" ref="D296:E296" si="62">SUM(D291:D295)</f>
        <v>0</v>
      </c>
      <c r="E296" s="115">
        <f t="shared" si="62"/>
        <v>0</v>
      </c>
      <c r="F296" s="107"/>
      <c r="G296" s="106" t="s">
        <v>29</v>
      </c>
      <c r="H296" s="108"/>
      <c r="I296" s="109"/>
    </row>
    <row r="297" spans="1:10" ht="15" thickBot="1" x14ac:dyDescent="0.4">
      <c r="A297" s="281"/>
      <c r="B297" s="305" t="s">
        <v>591</v>
      </c>
      <c r="C297" s="101"/>
      <c r="D297" s="101"/>
      <c r="E297" s="101"/>
      <c r="F297" s="52"/>
      <c r="G297" s="101" t="s">
        <v>24</v>
      </c>
      <c r="H297" s="102">
        <v>288724610</v>
      </c>
      <c r="I297" s="101">
        <v>0</v>
      </c>
    </row>
    <row r="298" spans="1:10" ht="15" thickBot="1" x14ac:dyDescent="0.4">
      <c r="A298" s="281"/>
      <c r="B298" s="306"/>
      <c r="C298" s="110">
        <v>4.2</v>
      </c>
      <c r="D298" s="101">
        <v>3.8</v>
      </c>
      <c r="E298" s="101">
        <v>3.8</v>
      </c>
      <c r="F298" s="103"/>
      <c r="G298" s="101" t="s">
        <v>27</v>
      </c>
      <c r="H298" s="104"/>
      <c r="I298" s="101"/>
    </row>
    <row r="299" spans="1:10" ht="15" thickBot="1" x14ac:dyDescent="0.4">
      <c r="A299" s="281"/>
      <c r="B299" s="306"/>
      <c r="C299" s="101"/>
      <c r="D299" s="101"/>
      <c r="E299" s="101"/>
      <c r="F299" s="103"/>
      <c r="G299" s="101" t="s">
        <v>87</v>
      </c>
      <c r="H299" s="104"/>
      <c r="I299" s="101"/>
    </row>
    <row r="300" spans="1:10" ht="20" customHeight="1" thickBot="1" x14ac:dyDescent="0.4">
      <c r="A300" s="281"/>
      <c r="B300" s="306"/>
      <c r="C300" s="101">
        <v>37.9</v>
      </c>
      <c r="D300" s="101">
        <v>33.700000000000003</v>
      </c>
      <c r="E300" s="110">
        <v>33.700000000000003</v>
      </c>
      <c r="F300" s="103"/>
      <c r="G300" s="101" t="s">
        <v>25</v>
      </c>
      <c r="H300" s="104"/>
      <c r="I300" s="101"/>
    </row>
    <row r="301" spans="1:10" ht="18" customHeight="1" thickBot="1" x14ac:dyDescent="0.4">
      <c r="A301" s="281"/>
      <c r="B301" s="306"/>
      <c r="C301" s="110"/>
      <c r="D301" s="110"/>
      <c r="E301" s="110"/>
      <c r="F301" s="103"/>
      <c r="G301" s="101" t="s">
        <v>88</v>
      </c>
      <c r="H301" s="104"/>
      <c r="I301" s="101"/>
    </row>
    <row r="302" spans="1:10" ht="20.399999999999999" customHeight="1" thickBot="1" x14ac:dyDescent="0.4">
      <c r="A302" s="281"/>
      <c r="B302" s="306"/>
      <c r="C302" s="110"/>
      <c r="D302" s="110"/>
      <c r="E302" s="110"/>
      <c r="F302" s="103"/>
      <c r="G302" s="101" t="s">
        <v>601</v>
      </c>
      <c r="H302" s="104"/>
      <c r="I302" s="101"/>
      <c r="J302" s="151"/>
    </row>
    <row r="303" spans="1:10" ht="18" customHeight="1" thickBot="1" x14ac:dyDescent="0.4">
      <c r="A303" s="282"/>
      <c r="B303" s="307"/>
      <c r="C303" s="115">
        <f>SUM(C297:C302)</f>
        <v>42.1</v>
      </c>
      <c r="D303" s="115">
        <f>SUM(D297:D302)</f>
        <v>37.5</v>
      </c>
      <c r="E303" s="115">
        <f>SUM(E297:E302)</f>
        <v>37.5</v>
      </c>
      <c r="F303" s="107"/>
      <c r="G303" s="106" t="s">
        <v>29</v>
      </c>
      <c r="H303" s="108"/>
      <c r="I303" s="109"/>
    </row>
    <row r="304" spans="1:10" ht="15" thickBot="1" x14ac:dyDescent="0.4">
      <c r="A304" s="105"/>
      <c r="B304" s="112" t="s">
        <v>139</v>
      </c>
      <c r="C304" s="113"/>
      <c r="D304" s="113"/>
      <c r="E304" s="113"/>
      <c r="F304" s="113"/>
      <c r="G304" s="100"/>
      <c r="H304" s="102"/>
      <c r="I304" s="102"/>
    </row>
    <row r="305" spans="1:10" ht="26.5" thickBot="1" x14ac:dyDescent="0.4">
      <c r="A305" s="143" t="s">
        <v>140</v>
      </c>
      <c r="B305" s="144" t="s">
        <v>145</v>
      </c>
      <c r="C305" s="145"/>
      <c r="D305" s="145"/>
      <c r="E305" s="145"/>
      <c r="F305" s="146" t="s">
        <v>144</v>
      </c>
      <c r="G305" s="144"/>
      <c r="H305" s="145"/>
      <c r="I305" s="145"/>
    </row>
    <row r="306" spans="1:10" ht="26.5" thickBot="1" x14ac:dyDescent="0.4">
      <c r="A306" s="95" t="s">
        <v>141</v>
      </c>
      <c r="B306" s="96" t="s">
        <v>147</v>
      </c>
      <c r="C306" s="97"/>
      <c r="D306" s="97"/>
      <c r="E306" s="97"/>
      <c r="F306" s="98" t="s">
        <v>146</v>
      </c>
      <c r="G306" s="96"/>
      <c r="H306" s="97"/>
      <c r="I306" s="97"/>
    </row>
    <row r="307" spans="1:10" ht="17.399999999999999" customHeight="1" thickBot="1" x14ac:dyDescent="0.4">
      <c r="A307" s="281" t="s">
        <v>142</v>
      </c>
      <c r="B307" s="299" t="s">
        <v>482</v>
      </c>
      <c r="C307" s="99">
        <f>C314+C320+C327+C333+C340+C346+C352</f>
        <v>0</v>
      </c>
      <c r="D307" s="99">
        <f t="shared" ref="D307:E311" si="63">D314+D320+D327+D333+D340+D346+D352</f>
        <v>0</v>
      </c>
      <c r="E307" s="99">
        <f t="shared" si="63"/>
        <v>0</v>
      </c>
      <c r="F307" s="52" t="s">
        <v>366</v>
      </c>
      <c r="G307" s="101" t="s">
        <v>24</v>
      </c>
      <c r="H307" s="102">
        <v>288724610</v>
      </c>
      <c r="I307" s="101">
        <v>0</v>
      </c>
      <c r="J307" s="132"/>
    </row>
    <row r="308" spans="1:10" ht="17.399999999999999" customHeight="1" thickBot="1" x14ac:dyDescent="0.4">
      <c r="A308" s="281"/>
      <c r="B308" s="300"/>
      <c r="C308" s="99">
        <f>C315+C321+C328+C334+C341+C347+C353</f>
        <v>830</v>
      </c>
      <c r="D308" s="99">
        <f t="shared" si="63"/>
        <v>2026.4</v>
      </c>
      <c r="E308" s="99">
        <f t="shared" si="63"/>
        <v>377.9</v>
      </c>
      <c r="F308" s="103"/>
      <c r="G308" s="101" t="s">
        <v>27</v>
      </c>
      <c r="H308" s="104"/>
      <c r="I308" s="101"/>
      <c r="J308" s="132"/>
    </row>
    <row r="309" spans="1:10" ht="15" customHeight="1" thickBot="1" x14ac:dyDescent="0.4">
      <c r="A309" s="281"/>
      <c r="B309" s="300"/>
      <c r="C309" s="99">
        <f t="shared" ref="C309:C311" si="64">C316+C322+C329+C335+C342+C348+C354</f>
        <v>0</v>
      </c>
      <c r="D309" s="99">
        <f t="shared" si="63"/>
        <v>0</v>
      </c>
      <c r="E309" s="99">
        <f t="shared" si="63"/>
        <v>0</v>
      </c>
      <c r="F309" s="103"/>
      <c r="G309" s="101" t="s">
        <v>87</v>
      </c>
      <c r="H309" s="104"/>
      <c r="I309" s="101"/>
      <c r="J309" s="132"/>
    </row>
    <row r="310" spans="1:10" ht="16.25" customHeight="1" thickBot="1" x14ac:dyDescent="0.4">
      <c r="A310" s="281"/>
      <c r="B310" s="300"/>
      <c r="C310" s="99">
        <f t="shared" si="64"/>
        <v>612.5</v>
      </c>
      <c r="D310" s="99">
        <f t="shared" si="63"/>
        <v>5375</v>
      </c>
      <c r="E310" s="99">
        <f t="shared" si="63"/>
        <v>2083.4</v>
      </c>
      <c r="F310" s="103"/>
      <c r="G310" s="101" t="s">
        <v>25</v>
      </c>
      <c r="H310" s="104"/>
      <c r="I310" s="101"/>
      <c r="J310" s="132"/>
    </row>
    <row r="311" spans="1:10" ht="15" thickBot="1" x14ac:dyDescent="0.4">
      <c r="A311" s="281"/>
      <c r="B311" s="300"/>
      <c r="C311" s="99">
        <f t="shared" si="64"/>
        <v>0</v>
      </c>
      <c r="D311" s="99">
        <f t="shared" si="63"/>
        <v>0</v>
      </c>
      <c r="E311" s="99">
        <f t="shared" si="63"/>
        <v>0</v>
      </c>
      <c r="F311" s="103"/>
      <c r="G311" s="101" t="s">
        <v>88</v>
      </c>
      <c r="H311" s="104"/>
      <c r="I311" s="101"/>
      <c r="J311" s="132"/>
    </row>
    <row r="312" spans="1:10" ht="15" thickBot="1" x14ac:dyDescent="0.4">
      <c r="A312" s="281"/>
      <c r="B312" s="300"/>
      <c r="C312" s="210">
        <f>C325+C338</f>
        <v>0</v>
      </c>
      <c r="D312" s="210">
        <f t="shared" ref="D312:E312" si="65">D325+D338</f>
        <v>0</v>
      </c>
      <c r="E312" s="210">
        <f t="shared" si="65"/>
        <v>0</v>
      </c>
      <c r="F312" s="103"/>
      <c r="G312" s="101" t="s">
        <v>601</v>
      </c>
      <c r="H312" s="104"/>
      <c r="I312" s="101"/>
      <c r="J312" s="132"/>
    </row>
    <row r="313" spans="1:10" ht="15" thickBot="1" x14ac:dyDescent="0.4">
      <c r="A313" s="282"/>
      <c r="B313" s="301"/>
      <c r="C313" s="115">
        <f>SUM(C307:C312)</f>
        <v>1442.5</v>
      </c>
      <c r="D313" s="115">
        <f t="shared" ref="D313:E313" si="66">SUM(D307:D312)</f>
        <v>7401.4</v>
      </c>
      <c r="E313" s="115">
        <f t="shared" si="66"/>
        <v>2461.3000000000002</v>
      </c>
      <c r="F313" s="107"/>
      <c r="G313" s="106" t="s">
        <v>29</v>
      </c>
      <c r="H313" s="108"/>
      <c r="I313" s="109"/>
      <c r="J313" s="132"/>
    </row>
    <row r="314" spans="1:10" ht="18" customHeight="1" thickBot="1" x14ac:dyDescent="0.4">
      <c r="A314" s="288"/>
      <c r="B314" s="305" t="s">
        <v>655</v>
      </c>
      <c r="C314" s="101"/>
      <c r="D314" s="101"/>
      <c r="E314" s="101"/>
      <c r="F314" s="103"/>
      <c r="G314" s="101" t="s">
        <v>24</v>
      </c>
      <c r="H314" s="102">
        <v>288724610</v>
      </c>
      <c r="I314" s="101">
        <v>0</v>
      </c>
      <c r="J314" s="132"/>
    </row>
    <row r="315" spans="1:10" ht="15" customHeight="1" thickBot="1" x14ac:dyDescent="0.4">
      <c r="A315" s="281"/>
      <c r="B315" s="306"/>
      <c r="C315" s="110">
        <v>200</v>
      </c>
      <c r="D315" s="110">
        <v>600</v>
      </c>
      <c r="E315" s="101"/>
      <c r="F315" s="103"/>
      <c r="G315" s="101" t="s">
        <v>27</v>
      </c>
      <c r="H315" s="104"/>
      <c r="I315" s="101"/>
      <c r="J315" s="132"/>
    </row>
    <row r="316" spans="1:10" ht="12.65" customHeight="1" thickBot="1" x14ac:dyDescent="0.4">
      <c r="A316" s="281"/>
      <c r="B316" s="306"/>
      <c r="C316" s="101"/>
      <c r="D316" s="101"/>
      <c r="E316" s="101"/>
      <c r="F316" s="103"/>
      <c r="G316" s="101" t="s">
        <v>87</v>
      </c>
      <c r="H316" s="104"/>
      <c r="I316" s="101"/>
      <c r="J316" s="132"/>
    </row>
    <row r="317" spans="1:10" ht="15" thickBot="1" x14ac:dyDescent="0.4">
      <c r="A317" s="281"/>
      <c r="B317" s="306"/>
      <c r="C317" s="110">
        <v>350</v>
      </c>
      <c r="D317" s="110">
        <v>1100</v>
      </c>
      <c r="E317" s="101"/>
      <c r="F317" s="103"/>
      <c r="G317" s="101" t="s">
        <v>25</v>
      </c>
      <c r="H317" s="104"/>
      <c r="I317" s="101"/>
      <c r="J317" s="132"/>
    </row>
    <row r="318" spans="1:10" ht="15" thickBot="1" x14ac:dyDescent="0.4">
      <c r="A318" s="281"/>
      <c r="B318" s="306"/>
      <c r="C318" s="101"/>
      <c r="D318" s="101"/>
      <c r="E318" s="101"/>
      <c r="F318" s="103"/>
      <c r="G318" s="101" t="s">
        <v>88</v>
      </c>
      <c r="H318" s="104"/>
      <c r="I318" s="101"/>
      <c r="J318" s="132"/>
    </row>
    <row r="319" spans="1:10" ht="15" thickBot="1" x14ac:dyDescent="0.4">
      <c r="A319" s="282"/>
      <c r="B319" s="307"/>
      <c r="C319" s="115">
        <f>SUM(C314:C318)</f>
        <v>550</v>
      </c>
      <c r="D319" s="115">
        <f t="shared" ref="D319:E319" si="67">SUM(D314:D318)</f>
        <v>1700</v>
      </c>
      <c r="E319" s="115">
        <f t="shared" si="67"/>
        <v>0</v>
      </c>
      <c r="F319" s="107"/>
      <c r="G319" s="106" t="s">
        <v>29</v>
      </c>
      <c r="H319" s="108"/>
      <c r="I319" s="109"/>
      <c r="J319" s="132"/>
    </row>
    <row r="320" spans="1:10" ht="18.649999999999999" customHeight="1" thickBot="1" x14ac:dyDescent="0.4">
      <c r="A320" s="288"/>
      <c r="B320" s="305" t="s">
        <v>616</v>
      </c>
      <c r="C320" s="101"/>
      <c r="D320" s="101"/>
      <c r="E320" s="101"/>
      <c r="F320" s="103"/>
      <c r="G320" s="101" t="s">
        <v>24</v>
      </c>
      <c r="H320" s="102">
        <v>288724610</v>
      </c>
      <c r="I320" s="101">
        <v>0</v>
      </c>
      <c r="J320" s="151"/>
    </row>
    <row r="321" spans="1:10" ht="15" customHeight="1" thickBot="1" x14ac:dyDescent="0.4">
      <c r="A321" s="281"/>
      <c r="B321" s="306"/>
      <c r="C321" s="110">
        <v>180</v>
      </c>
      <c r="D321" s="110">
        <v>225</v>
      </c>
      <c r="E321" s="101">
        <v>127.9</v>
      </c>
      <c r="F321" s="103"/>
      <c r="G321" s="101" t="s">
        <v>27</v>
      </c>
      <c r="H321" s="104"/>
      <c r="I321" s="101"/>
    </row>
    <row r="322" spans="1:10" ht="15" thickBot="1" x14ac:dyDescent="0.4">
      <c r="A322" s="281"/>
      <c r="B322" s="306"/>
      <c r="C322" s="101"/>
      <c r="D322" s="101"/>
      <c r="E322" s="101"/>
      <c r="F322" s="103"/>
      <c r="G322" s="101" t="s">
        <v>87</v>
      </c>
      <c r="H322" s="104"/>
      <c r="I322" s="101"/>
    </row>
    <row r="323" spans="1:10" ht="15" thickBot="1" x14ac:dyDescent="0.4">
      <c r="A323" s="281"/>
      <c r="B323" s="306"/>
      <c r="C323" s="101"/>
      <c r="D323" s="110">
        <v>1275</v>
      </c>
      <c r="E323" s="110">
        <v>725</v>
      </c>
      <c r="F323" s="103"/>
      <c r="G323" s="101" t="s">
        <v>25</v>
      </c>
      <c r="H323" s="104"/>
      <c r="I323" s="101"/>
    </row>
    <row r="324" spans="1:10" ht="15" thickBot="1" x14ac:dyDescent="0.4">
      <c r="A324" s="281"/>
      <c r="B324" s="306"/>
      <c r="C324" s="101"/>
      <c r="D324" s="101"/>
      <c r="E324" s="101"/>
      <c r="F324" s="103"/>
      <c r="G324" s="101" t="s">
        <v>88</v>
      </c>
      <c r="H324" s="104"/>
      <c r="I324" s="101"/>
    </row>
    <row r="325" spans="1:10" ht="17.399999999999999" customHeight="1" thickBot="1" x14ac:dyDescent="0.4">
      <c r="A325" s="281"/>
      <c r="B325" s="306"/>
      <c r="C325" s="178"/>
      <c r="D325" s="101"/>
      <c r="E325" s="101"/>
      <c r="F325" s="103"/>
      <c r="G325" s="101" t="s">
        <v>601</v>
      </c>
      <c r="H325" s="104"/>
      <c r="I325" s="101"/>
      <c r="J325" s="151"/>
    </row>
    <row r="326" spans="1:10" ht="20.399999999999999" customHeight="1" thickBot="1" x14ac:dyDescent="0.4">
      <c r="A326" s="282"/>
      <c r="B326" s="307"/>
      <c r="C326" s="115">
        <f>SUM(C320:C325)</f>
        <v>180</v>
      </c>
      <c r="D326" s="115">
        <f t="shared" ref="D326:E326" si="68">SUM(D320:D325)</f>
        <v>1500</v>
      </c>
      <c r="E326" s="106">
        <f t="shared" si="68"/>
        <v>852.9</v>
      </c>
      <c r="F326" s="107"/>
      <c r="G326" s="106" t="s">
        <v>29</v>
      </c>
      <c r="H326" s="108"/>
      <c r="I326" s="109"/>
    </row>
    <row r="327" spans="1:10" ht="15" customHeight="1" thickBot="1" x14ac:dyDescent="0.4">
      <c r="A327" s="288"/>
      <c r="B327" s="305" t="s">
        <v>615</v>
      </c>
      <c r="C327" s="101"/>
      <c r="D327" s="101"/>
      <c r="E327" s="101"/>
      <c r="F327" s="103"/>
      <c r="G327" s="101" t="s">
        <v>24</v>
      </c>
      <c r="H327" s="102">
        <v>288724610</v>
      </c>
      <c r="I327" s="101">
        <v>0</v>
      </c>
    </row>
    <row r="328" spans="1:10" ht="15" thickBot="1" x14ac:dyDescent="0.4">
      <c r="A328" s="281"/>
      <c r="B328" s="306"/>
      <c r="C328" s="110">
        <v>55</v>
      </c>
      <c r="D328" s="101">
        <v>935.4</v>
      </c>
      <c r="E328" s="101">
        <v>35.299999999999997</v>
      </c>
      <c r="F328" s="103"/>
      <c r="G328" s="101" t="s">
        <v>27</v>
      </c>
      <c r="H328" s="104"/>
      <c r="I328" s="101"/>
    </row>
    <row r="329" spans="1:10" ht="15" thickBot="1" x14ac:dyDescent="0.4">
      <c r="A329" s="281"/>
      <c r="B329" s="306"/>
      <c r="C329" s="101"/>
      <c r="D329" s="101"/>
      <c r="E329" s="101"/>
      <c r="F329" s="103"/>
      <c r="G329" s="101" t="s">
        <v>87</v>
      </c>
      <c r="H329" s="104"/>
      <c r="I329" s="101"/>
    </row>
    <row r="330" spans="1:10" ht="15" thickBot="1" x14ac:dyDescent="0.4">
      <c r="A330" s="281"/>
      <c r="B330" s="306"/>
      <c r="C330" s="110">
        <v>200</v>
      </c>
      <c r="D330" s="110">
        <v>1600</v>
      </c>
      <c r="E330" s="110">
        <v>200</v>
      </c>
      <c r="F330" s="103"/>
      <c r="G330" s="101" t="s">
        <v>25</v>
      </c>
      <c r="H330" s="104"/>
      <c r="I330" s="101"/>
    </row>
    <row r="331" spans="1:10" ht="15" thickBot="1" x14ac:dyDescent="0.4">
      <c r="A331" s="281"/>
      <c r="B331" s="306"/>
      <c r="C331" s="101"/>
      <c r="D331" s="101"/>
      <c r="E331" s="101"/>
      <c r="F331" s="103"/>
      <c r="G331" s="101" t="s">
        <v>88</v>
      </c>
      <c r="H331" s="104"/>
      <c r="I331" s="101"/>
    </row>
    <row r="332" spans="1:10" ht="18" customHeight="1" thickBot="1" x14ac:dyDescent="0.4">
      <c r="A332" s="282"/>
      <c r="B332" s="307"/>
      <c r="C332" s="115">
        <f>SUM(C327:C331)</f>
        <v>255</v>
      </c>
      <c r="D332" s="106">
        <f t="shared" ref="D332:E332" si="69">SUM(D327:D331)</f>
        <v>2535.4</v>
      </c>
      <c r="E332" s="106">
        <f t="shared" si="69"/>
        <v>235.3</v>
      </c>
      <c r="F332" s="107"/>
      <c r="G332" s="106" t="s">
        <v>29</v>
      </c>
      <c r="H332" s="108"/>
      <c r="I332" s="109"/>
    </row>
    <row r="333" spans="1:10" ht="15" customHeight="1" thickBot="1" x14ac:dyDescent="0.4">
      <c r="A333" s="288"/>
      <c r="B333" s="305" t="s">
        <v>614</v>
      </c>
      <c r="C333" s="101"/>
      <c r="D333" s="101"/>
      <c r="E333" s="101"/>
      <c r="F333" s="103"/>
      <c r="G333" s="101" t="s">
        <v>24</v>
      </c>
      <c r="H333" s="102">
        <v>288724610</v>
      </c>
      <c r="I333" s="101">
        <v>0</v>
      </c>
      <c r="J333" s="151"/>
    </row>
    <row r="334" spans="1:10" ht="15" thickBot="1" x14ac:dyDescent="0.4">
      <c r="A334" s="281"/>
      <c r="B334" s="306"/>
      <c r="C334" s="110">
        <v>100</v>
      </c>
      <c r="D334" s="101">
        <v>150</v>
      </c>
      <c r="E334" s="101">
        <v>114.7</v>
      </c>
      <c r="F334" s="103"/>
      <c r="G334" s="101" t="s">
        <v>27</v>
      </c>
      <c r="H334" s="104"/>
      <c r="I334" s="101"/>
    </row>
    <row r="335" spans="1:10" ht="15" thickBot="1" x14ac:dyDescent="0.4">
      <c r="A335" s="281"/>
      <c r="B335" s="306"/>
      <c r="C335" s="101"/>
      <c r="D335" s="101"/>
      <c r="E335" s="101"/>
      <c r="F335" s="103"/>
      <c r="G335" s="101" t="s">
        <v>87</v>
      </c>
      <c r="H335" s="104"/>
      <c r="I335" s="101"/>
    </row>
    <row r="336" spans="1:10" ht="15" thickBot="1" x14ac:dyDescent="0.4">
      <c r="A336" s="281"/>
      <c r="B336" s="306"/>
      <c r="C336" s="101"/>
      <c r="D336" s="110">
        <v>850</v>
      </c>
      <c r="E336" s="110">
        <v>650</v>
      </c>
      <c r="F336" s="103"/>
      <c r="G336" s="101" t="s">
        <v>25</v>
      </c>
      <c r="H336" s="104"/>
      <c r="I336" s="101"/>
    </row>
    <row r="337" spans="1:10" ht="15" thickBot="1" x14ac:dyDescent="0.4">
      <c r="A337" s="281"/>
      <c r="B337" s="306"/>
      <c r="C337" s="101"/>
      <c r="D337" s="101"/>
      <c r="E337" s="101"/>
      <c r="F337" s="103"/>
      <c r="G337" s="101" t="s">
        <v>88</v>
      </c>
      <c r="H337" s="104"/>
      <c r="I337" s="101"/>
    </row>
    <row r="338" spans="1:10" ht="18.649999999999999" customHeight="1" thickBot="1" x14ac:dyDescent="0.4">
      <c r="A338" s="281"/>
      <c r="B338" s="306"/>
      <c r="C338" s="178"/>
      <c r="D338" s="178"/>
      <c r="E338" s="178"/>
      <c r="F338" s="103"/>
      <c r="G338" s="101" t="s">
        <v>601</v>
      </c>
      <c r="H338" s="104"/>
      <c r="I338" s="101"/>
      <c r="J338" s="151"/>
    </row>
    <row r="339" spans="1:10" ht="21.65" customHeight="1" thickBot="1" x14ac:dyDescent="0.4">
      <c r="A339" s="282"/>
      <c r="B339" s="307"/>
      <c r="C339" s="115">
        <f>SUM(C333:C338)</f>
        <v>100</v>
      </c>
      <c r="D339" s="115">
        <f t="shared" ref="D339:E339" si="70">SUM(D333:D338)</f>
        <v>1000</v>
      </c>
      <c r="E339" s="106">
        <f t="shared" si="70"/>
        <v>764.7</v>
      </c>
      <c r="F339" s="107"/>
      <c r="G339" s="106" t="s">
        <v>29</v>
      </c>
      <c r="H339" s="108"/>
      <c r="I339" s="109"/>
    </row>
    <row r="340" spans="1:10" ht="20" customHeight="1" thickBot="1" x14ac:dyDescent="0.4">
      <c r="A340" s="288"/>
      <c r="B340" s="305" t="s">
        <v>613</v>
      </c>
      <c r="C340" s="101"/>
      <c r="D340" s="101"/>
      <c r="E340" s="101"/>
      <c r="F340" s="103"/>
      <c r="G340" s="101" t="s">
        <v>24</v>
      </c>
      <c r="H340" s="102">
        <v>288724610</v>
      </c>
      <c r="I340" s="101">
        <v>0</v>
      </c>
    </row>
    <row r="341" spans="1:10" ht="20" customHeight="1" thickBot="1" x14ac:dyDescent="0.4">
      <c r="A341" s="281"/>
      <c r="B341" s="306"/>
      <c r="C341" s="110">
        <v>165</v>
      </c>
      <c r="D341" s="110">
        <v>100</v>
      </c>
      <c r="E341" s="110">
        <v>100</v>
      </c>
      <c r="F341" s="103"/>
      <c r="G341" s="101" t="s">
        <v>27</v>
      </c>
      <c r="H341" s="104"/>
      <c r="I341" s="101"/>
    </row>
    <row r="342" spans="1:10" ht="15" customHeight="1" thickBot="1" x14ac:dyDescent="0.4">
      <c r="A342" s="281"/>
      <c r="B342" s="306"/>
      <c r="C342" s="101"/>
      <c r="D342" s="101"/>
      <c r="E342" s="101"/>
      <c r="F342" s="103"/>
      <c r="G342" s="101" t="s">
        <v>87</v>
      </c>
      <c r="H342" s="104"/>
      <c r="I342" s="101"/>
    </row>
    <row r="343" spans="1:10" ht="15" thickBot="1" x14ac:dyDescent="0.4">
      <c r="A343" s="281"/>
      <c r="B343" s="306"/>
      <c r="C343" s="101">
        <v>32.5</v>
      </c>
      <c r="D343" s="110">
        <v>450</v>
      </c>
      <c r="E343" s="110">
        <v>450</v>
      </c>
      <c r="F343" s="103"/>
      <c r="G343" s="101" t="s">
        <v>25</v>
      </c>
      <c r="H343" s="104"/>
      <c r="I343" s="101"/>
    </row>
    <row r="344" spans="1:10" ht="15" thickBot="1" x14ac:dyDescent="0.4">
      <c r="A344" s="281"/>
      <c r="B344" s="306"/>
      <c r="C344" s="101"/>
      <c r="D344" s="101"/>
      <c r="E344" s="101"/>
      <c r="F344" s="103"/>
      <c r="G344" s="101" t="s">
        <v>88</v>
      </c>
      <c r="H344" s="104"/>
      <c r="I344" s="101"/>
    </row>
    <row r="345" spans="1:10" ht="15" thickBot="1" x14ac:dyDescent="0.4">
      <c r="A345" s="282"/>
      <c r="B345" s="307"/>
      <c r="C345" s="106">
        <f>SUM(C340:C344)</f>
        <v>197.5</v>
      </c>
      <c r="D345" s="115">
        <f t="shared" ref="D345:E345" si="71">SUM(D340:D344)</f>
        <v>550</v>
      </c>
      <c r="E345" s="115">
        <f t="shared" si="71"/>
        <v>550</v>
      </c>
      <c r="F345" s="107"/>
      <c r="G345" s="106" t="s">
        <v>29</v>
      </c>
      <c r="H345" s="108"/>
      <c r="I345" s="109"/>
    </row>
    <row r="346" spans="1:10" ht="15" customHeight="1" thickBot="1" x14ac:dyDescent="0.4">
      <c r="A346" s="288"/>
      <c r="B346" s="305" t="s">
        <v>560</v>
      </c>
      <c r="C346" s="137"/>
      <c r="D346" s="137"/>
      <c r="E346" s="137"/>
      <c r="F346" s="138"/>
      <c r="G346" s="67" t="s">
        <v>24</v>
      </c>
      <c r="H346" s="139">
        <v>288724610</v>
      </c>
      <c r="I346" s="67">
        <v>0</v>
      </c>
    </row>
    <row r="347" spans="1:10" ht="15" thickBot="1" x14ac:dyDescent="0.4">
      <c r="A347" s="281"/>
      <c r="B347" s="306"/>
      <c r="C347" s="110">
        <v>130</v>
      </c>
      <c r="D347" s="110">
        <v>16</v>
      </c>
      <c r="E347" s="101"/>
      <c r="F347" s="103"/>
      <c r="G347" s="101" t="s">
        <v>27</v>
      </c>
      <c r="H347" s="104"/>
      <c r="I347" s="101"/>
    </row>
    <row r="348" spans="1:10" ht="15" customHeight="1" thickBot="1" x14ac:dyDescent="0.4">
      <c r="A348" s="281"/>
      <c r="B348" s="306"/>
      <c r="C348" s="101"/>
      <c r="D348" s="101"/>
      <c r="E348" s="101"/>
      <c r="F348" s="103"/>
      <c r="G348" s="101" t="s">
        <v>87</v>
      </c>
      <c r="H348" s="104"/>
      <c r="I348" s="101"/>
    </row>
    <row r="349" spans="1:10" ht="15" thickBot="1" x14ac:dyDescent="0.4">
      <c r="A349" s="281"/>
      <c r="B349" s="306"/>
      <c r="C349" s="110">
        <v>30</v>
      </c>
      <c r="D349" s="110">
        <v>100</v>
      </c>
      <c r="E349" s="101">
        <v>58.4</v>
      </c>
      <c r="F349" s="103"/>
      <c r="G349" s="101" t="s">
        <v>25</v>
      </c>
      <c r="H349" s="104"/>
      <c r="I349" s="101"/>
    </row>
    <row r="350" spans="1:10" ht="15" thickBot="1" x14ac:dyDescent="0.4">
      <c r="A350" s="281"/>
      <c r="B350" s="306"/>
      <c r="C350" s="101"/>
      <c r="D350" s="101"/>
      <c r="E350" s="101"/>
      <c r="F350" s="103"/>
      <c r="G350" s="101" t="s">
        <v>88</v>
      </c>
      <c r="H350" s="104"/>
      <c r="I350" s="101"/>
    </row>
    <row r="351" spans="1:10" ht="15" thickBot="1" x14ac:dyDescent="0.4">
      <c r="A351" s="282"/>
      <c r="B351" s="307"/>
      <c r="C351" s="115">
        <f>SUM(C346:C350)</f>
        <v>160</v>
      </c>
      <c r="D351" s="115">
        <f t="shared" ref="D351:E351" si="72">SUM(D346:D350)</f>
        <v>116</v>
      </c>
      <c r="E351" s="109">
        <f t="shared" si="72"/>
        <v>58.4</v>
      </c>
      <c r="F351" s="107"/>
      <c r="G351" s="106" t="s">
        <v>29</v>
      </c>
      <c r="H351" s="108"/>
      <c r="I351" s="109"/>
    </row>
    <row r="352" spans="1:10" ht="15" customHeight="1" thickBot="1" x14ac:dyDescent="0.4">
      <c r="A352" s="308"/>
      <c r="B352" s="305" t="s">
        <v>612</v>
      </c>
      <c r="C352" s="178"/>
      <c r="D352" s="178"/>
      <c r="E352" s="178"/>
      <c r="F352" s="179"/>
      <c r="G352" s="178" t="s">
        <v>24</v>
      </c>
      <c r="H352" s="180">
        <v>288724610</v>
      </c>
      <c r="I352" s="178">
        <v>0</v>
      </c>
    </row>
    <row r="353" spans="1:10" ht="15" thickBot="1" x14ac:dyDescent="0.4">
      <c r="A353" s="309"/>
      <c r="B353" s="306"/>
      <c r="C353" s="178"/>
      <c r="D353" s="178"/>
      <c r="E353" s="178"/>
      <c r="F353" s="179"/>
      <c r="G353" s="178" t="s">
        <v>27</v>
      </c>
      <c r="H353" s="180"/>
      <c r="I353" s="178"/>
    </row>
    <row r="354" spans="1:10" ht="15" thickBot="1" x14ac:dyDescent="0.4">
      <c r="A354" s="309"/>
      <c r="B354" s="306"/>
      <c r="C354" s="178"/>
      <c r="D354" s="178"/>
      <c r="E354" s="178"/>
      <c r="F354" s="179"/>
      <c r="G354" s="178" t="s">
        <v>87</v>
      </c>
      <c r="H354" s="180"/>
      <c r="I354" s="178"/>
    </row>
    <row r="355" spans="1:10" ht="15" customHeight="1" thickBot="1" x14ac:dyDescent="0.4">
      <c r="A355" s="309"/>
      <c r="B355" s="306"/>
      <c r="C355" s="178"/>
      <c r="D355" s="178"/>
      <c r="E355" s="178"/>
      <c r="F355" s="179"/>
      <c r="G355" s="178" t="s">
        <v>25</v>
      </c>
      <c r="H355" s="180"/>
      <c r="I355" s="178"/>
    </row>
    <row r="356" spans="1:10" ht="15.65" customHeight="1" thickBot="1" x14ac:dyDescent="0.4">
      <c r="A356" s="309"/>
      <c r="B356" s="306"/>
      <c r="C356" s="178"/>
      <c r="D356" s="178"/>
      <c r="E356" s="178"/>
      <c r="F356" s="179"/>
      <c r="G356" s="178" t="s">
        <v>88</v>
      </c>
      <c r="H356" s="180"/>
      <c r="I356" s="178"/>
    </row>
    <row r="357" spans="1:10" ht="15" customHeight="1" thickBot="1" x14ac:dyDescent="0.4">
      <c r="A357" s="310"/>
      <c r="B357" s="307"/>
      <c r="C357" s="109">
        <f>SUM(C352:C356)</f>
        <v>0</v>
      </c>
      <c r="D357" s="109">
        <f t="shared" ref="D357:F357" si="73">SUM(D352:D356)</f>
        <v>0</v>
      </c>
      <c r="E357" s="109">
        <f t="shared" si="73"/>
        <v>0</v>
      </c>
      <c r="F357" s="109">
        <f t="shared" si="73"/>
        <v>0</v>
      </c>
      <c r="G357" s="106" t="s">
        <v>29</v>
      </c>
      <c r="H357" s="189"/>
      <c r="I357" s="109"/>
    </row>
    <row r="358" spans="1:10" ht="26.5" thickBot="1" x14ac:dyDescent="0.4">
      <c r="A358" s="91" t="s">
        <v>140</v>
      </c>
      <c r="B358" s="92" t="s">
        <v>145</v>
      </c>
      <c r="C358" s="93"/>
      <c r="D358" s="93"/>
      <c r="E358" s="93"/>
      <c r="F358" s="94" t="s">
        <v>144</v>
      </c>
      <c r="G358" s="92"/>
      <c r="H358" s="93"/>
      <c r="I358" s="93"/>
    </row>
    <row r="359" spans="1:10" ht="15" thickBot="1" x14ac:dyDescent="0.4">
      <c r="A359" s="95" t="s">
        <v>148</v>
      </c>
      <c r="B359" s="96" t="s">
        <v>150</v>
      </c>
      <c r="C359" s="97"/>
      <c r="D359" s="97"/>
      <c r="E359" s="97"/>
      <c r="F359" s="98" t="s">
        <v>149</v>
      </c>
      <c r="G359" s="96"/>
      <c r="H359" s="97"/>
      <c r="I359" s="97"/>
    </row>
    <row r="360" spans="1:10" ht="15" customHeight="1" thickBot="1" x14ac:dyDescent="0.4">
      <c r="A360" s="288" t="s">
        <v>151</v>
      </c>
      <c r="B360" s="314" t="s">
        <v>153</v>
      </c>
      <c r="C360" s="147">
        <f>C366+C372+C378</f>
        <v>0</v>
      </c>
      <c r="D360" s="147">
        <f t="shared" ref="D360:E364" si="74">D366+D372+D378</f>
        <v>0</v>
      </c>
      <c r="E360" s="147">
        <f t="shared" si="74"/>
        <v>0</v>
      </c>
      <c r="F360" s="138" t="s">
        <v>362</v>
      </c>
      <c r="G360" s="67" t="s">
        <v>24</v>
      </c>
      <c r="H360" s="139">
        <v>288724610</v>
      </c>
      <c r="I360" s="67">
        <v>0</v>
      </c>
    </row>
    <row r="361" spans="1:10" ht="15" thickBot="1" x14ac:dyDescent="0.4">
      <c r="A361" s="281"/>
      <c r="B361" s="315"/>
      <c r="C361" s="147">
        <f>C367+C373+C379</f>
        <v>356.8</v>
      </c>
      <c r="D361" s="147">
        <f t="shared" si="74"/>
        <v>479.1</v>
      </c>
      <c r="E361" s="147">
        <f t="shared" si="74"/>
        <v>0</v>
      </c>
      <c r="F361" s="103"/>
      <c r="G361" s="101" t="s">
        <v>27</v>
      </c>
      <c r="H361" s="104"/>
      <c r="I361" s="101"/>
    </row>
    <row r="362" spans="1:10" ht="15" thickBot="1" x14ac:dyDescent="0.4">
      <c r="A362" s="281"/>
      <c r="B362" s="315"/>
      <c r="C362" s="147">
        <f>C368+C374+C380</f>
        <v>0</v>
      </c>
      <c r="D362" s="147">
        <f t="shared" si="74"/>
        <v>0</v>
      </c>
      <c r="E362" s="147">
        <f t="shared" si="74"/>
        <v>0</v>
      </c>
      <c r="F362" s="103"/>
      <c r="G362" s="101" t="s">
        <v>87</v>
      </c>
      <c r="H362" s="104"/>
      <c r="I362" s="101"/>
    </row>
    <row r="363" spans="1:10" ht="15" customHeight="1" thickBot="1" x14ac:dyDescent="0.4">
      <c r="A363" s="281"/>
      <c r="B363" s="315"/>
      <c r="C363" s="147">
        <f t="shared" ref="C363:C364" si="75">C369+C375+C381</f>
        <v>2084.9</v>
      </c>
      <c r="D363" s="147">
        <f t="shared" si="74"/>
        <v>2314.6999999999998</v>
      </c>
      <c r="E363" s="147">
        <f t="shared" si="74"/>
        <v>0</v>
      </c>
      <c r="F363" s="103"/>
      <c r="G363" s="101" t="s">
        <v>25</v>
      </c>
      <c r="H363" s="104"/>
      <c r="I363" s="101"/>
    </row>
    <row r="364" spans="1:10" ht="15" thickBot="1" x14ac:dyDescent="0.4">
      <c r="A364" s="281"/>
      <c r="B364" s="315"/>
      <c r="C364" s="147">
        <f t="shared" si="75"/>
        <v>0</v>
      </c>
      <c r="D364" s="147">
        <f t="shared" si="74"/>
        <v>0</v>
      </c>
      <c r="E364" s="147">
        <f t="shared" si="74"/>
        <v>0</v>
      </c>
      <c r="F364" s="103"/>
      <c r="G364" s="101" t="s">
        <v>88</v>
      </c>
      <c r="H364" s="104"/>
      <c r="I364" s="101"/>
    </row>
    <row r="365" spans="1:10" ht="15" thickBot="1" x14ac:dyDescent="0.4">
      <c r="A365" s="282"/>
      <c r="B365" s="316"/>
      <c r="C365" s="115">
        <f>SUM(C360:C364)</f>
        <v>2441.7000000000003</v>
      </c>
      <c r="D365" s="115">
        <f t="shared" ref="D365:E365" si="76">SUM(D360:D364)</f>
        <v>2793.7999999999997</v>
      </c>
      <c r="E365" s="115">
        <f t="shared" si="76"/>
        <v>0</v>
      </c>
      <c r="F365" s="107"/>
      <c r="G365" s="106" t="s">
        <v>29</v>
      </c>
      <c r="H365" s="108"/>
      <c r="I365" s="109"/>
    </row>
    <row r="366" spans="1:10" ht="15" customHeight="1" thickBot="1" x14ac:dyDescent="0.4">
      <c r="A366" s="308"/>
      <c r="B366" s="305" t="s">
        <v>658</v>
      </c>
      <c r="C366" s="190"/>
      <c r="D366" s="220"/>
      <c r="E366" s="190"/>
      <c r="F366" s="179"/>
      <c r="G366" s="178" t="s">
        <v>24</v>
      </c>
      <c r="H366" s="180">
        <v>288724610</v>
      </c>
      <c r="I366" s="178">
        <v>0</v>
      </c>
      <c r="J366" s="191"/>
    </row>
    <row r="367" spans="1:10" ht="15" thickBot="1" x14ac:dyDescent="0.4">
      <c r="A367" s="309"/>
      <c r="B367" s="306"/>
      <c r="C367" s="178">
        <v>76.8</v>
      </c>
      <c r="D367" s="178">
        <v>179.1</v>
      </c>
      <c r="E367" s="190"/>
      <c r="F367" s="179"/>
      <c r="G367" s="178" t="s">
        <v>27</v>
      </c>
      <c r="H367" s="181"/>
      <c r="I367" s="178"/>
    </row>
    <row r="368" spans="1:10" ht="15" thickBot="1" x14ac:dyDescent="0.4">
      <c r="A368" s="309"/>
      <c r="B368" s="306"/>
      <c r="C368" s="190"/>
      <c r="D368" s="220"/>
      <c r="E368" s="190"/>
      <c r="F368" s="179"/>
      <c r="G368" s="178" t="s">
        <v>87</v>
      </c>
      <c r="H368" s="181"/>
      <c r="I368" s="178"/>
    </row>
    <row r="369" spans="1:9" ht="15" customHeight="1" thickBot="1" x14ac:dyDescent="0.4">
      <c r="A369" s="309"/>
      <c r="B369" s="306"/>
      <c r="C369" s="178">
        <v>434.9</v>
      </c>
      <c r="D369" s="178">
        <v>1014.7</v>
      </c>
      <c r="E369" s="190"/>
      <c r="F369" s="179"/>
      <c r="G369" s="178" t="s">
        <v>25</v>
      </c>
      <c r="H369" s="181"/>
      <c r="I369" s="178"/>
    </row>
    <row r="370" spans="1:9" ht="15" thickBot="1" x14ac:dyDescent="0.4">
      <c r="A370" s="309"/>
      <c r="B370" s="306"/>
      <c r="C370" s="190"/>
      <c r="D370" s="220"/>
      <c r="E370" s="190"/>
      <c r="F370" s="179"/>
      <c r="G370" s="178" t="s">
        <v>88</v>
      </c>
      <c r="H370" s="181"/>
      <c r="I370" s="178"/>
    </row>
    <row r="371" spans="1:9" ht="15" thickBot="1" x14ac:dyDescent="0.4">
      <c r="A371" s="310"/>
      <c r="B371" s="307"/>
      <c r="C371" s="106">
        <f>SUM(C366:C370)</f>
        <v>511.7</v>
      </c>
      <c r="D371" s="106">
        <f t="shared" ref="D371:E371" si="77">SUM(D366:D370)</f>
        <v>1193.8</v>
      </c>
      <c r="E371" s="106">
        <f t="shared" si="77"/>
        <v>0</v>
      </c>
      <c r="F371" s="107"/>
      <c r="G371" s="106"/>
      <c r="H371" s="108"/>
      <c r="I371" s="109"/>
    </row>
    <row r="372" spans="1:9" ht="15" customHeight="1" thickBot="1" x14ac:dyDescent="0.4">
      <c r="A372" s="288"/>
      <c r="B372" s="305" t="s">
        <v>656</v>
      </c>
      <c r="C372" s="190"/>
      <c r="D372" s="190"/>
      <c r="E372" s="190"/>
      <c r="F372" s="179"/>
      <c r="G372" s="178" t="s">
        <v>24</v>
      </c>
      <c r="H372" s="180">
        <v>288724610</v>
      </c>
      <c r="I372" s="178">
        <v>0</v>
      </c>
    </row>
    <row r="373" spans="1:9" ht="15" thickBot="1" x14ac:dyDescent="0.4">
      <c r="A373" s="281"/>
      <c r="B373" s="306"/>
      <c r="C373" s="177">
        <v>80</v>
      </c>
      <c r="D373" s="177">
        <v>300</v>
      </c>
      <c r="E373" s="190"/>
      <c r="F373" s="179"/>
      <c r="G373" s="178" t="s">
        <v>27</v>
      </c>
      <c r="H373" s="180"/>
      <c r="I373" s="178"/>
    </row>
    <row r="374" spans="1:9" ht="15" thickBot="1" x14ac:dyDescent="0.4">
      <c r="A374" s="281"/>
      <c r="B374" s="306"/>
      <c r="C374" s="177"/>
      <c r="D374" s="177"/>
      <c r="E374" s="190"/>
      <c r="F374" s="179"/>
      <c r="G374" s="178" t="s">
        <v>87</v>
      </c>
      <c r="H374" s="180"/>
      <c r="I374" s="178"/>
    </row>
    <row r="375" spans="1:9" ht="15" customHeight="1" thickBot="1" x14ac:dyDescent="0.4">
      <c r="A375" s="281"/>
      <c r="B375" s="306"/>
      <c r="C375" s="177">
        <v>200</v>
      </c>
      <c r="D375" s="177">
        <v>1300</v>
      </c>
      <c r="E375" s="190"/>
      <c r="F375" s="179"/>
      <c r="G375" s="178" t="s">
        <v>25</v>
      </c>
      <c r="H375" s="180"/>
      <c r="I375" s="178"/>
    </row>
    <row r="376" spans="1:9" ht="15" thickBot="1" x14ac:dyDescent="0.4">
      <c r="A376" s="281"/>
      <c r="B376" s="306"/>
      <c r="C376" s="190"/>
      <c r="D376" s="190"/>
      <c r="E376" s="190"/>
      <c r="F376" s="179"/>
      <c r="G376" s="178" t="s">
        <v>88</v>
      </c>
      <c r="H376" s="180"/>
      <c r="I376" s="178"/>
    </row>
    <row r="377" spans="1:9" ht="15" thickBot="1" x14ac:dyDescent="0.4">
      <c r="A377" s="282"/>
      <c r="B377" s="307"/>
      <c r="C377" s="115">
        <f>SUM(C372:C376)</f>
        <v>280</v>
      </c>
      <c r="D377" s="115">
        <f t="shared" ref="D377:E377" si="78">SUM(D372:D376)</f>
        <v>1600</v>
      </c>
      <c r="E377" s="106">
        <f t="shared" si="78"/>
        <v>0</v>
      </c>
      <c r="F377" s="107"/>
      <c r="G377" s="109"/>
      <c r="H377" s="189"/>
      <c r="I377" s="109"/>
    </row>
    <row r="378" spans="1:9" ht="15" customHeight="1" thickBot="1" x14ac:dyDescent="0.4">
      <c r="A378" s="308"/>
      <c r="B378" s="305" t="s">
        <v>657</v>
      </c>
      <c r="C378" s="190"/>
      <c r="D378" s="190"/>
      <c r="E378" s="190"/>
      <c r="F378" s="179"/>
      <c r="G378" s="178" t="s">
        <v>24</v>
      </c>
      <c r="H378" s="180">
        <v>288724610</v>
      </c>
      <c r="I378" s="178">
        <v>0</v>
      </c>
    </row>
    <row r="379" spans="1:9" ht="15" thickBot="1" x14ac:dyDescent="0.4">
      <c r="A379" s="309"/>
      <c r="B379" s="306"/>
      <c r="C379" s="177">
        <v>200</v>
      </c>
      <c r="D379" s="190"/>
      <c r="E379" s="190"/>
      <c r="F379" s="179"/>
      <c r="G379" s="178" t="s">
        <v>27</v>
      </c>
      <c r="H379" s="181"/>
      <c r="I379" s="178"/>
    </row>
    <row r="380" spans="1:9" ht="15" thickBot="1" x14ac:dyDescent="0.4">
      <c r="A380" s="309"/>
      <c r="B380" s="306"/>
      <c r="C380" s="177"/>
      <c r="D380" s="190"/>
      <c r="E380" s="190"/>
      <c r="F380" s="179"/>
      <c r="G380" s="178" t="s">
        <v>87</v>
      </c>
      <c r="H380" s="181"/>
      <c r="I380" s="178"/>
    </row>
    <row r="381" spans="1:9" ht="15" customHeight="1" thickBot="1" x14ac:dyDescent="0.4">
      <c r="A381" s="309"/>
      <c r="B381" s="306"/>
      <c r="C381" s="177">
        <v>1450</v>
      </c>
      <c r="D381" s="190"/>
      <c r="E381" s="190"/>
      <c r="F381" s="179"/>
      <c r="G381" s="178" t="s">
        <v>25</v>
      </c>
      <c r="H381" s="181"/>
      <c r="I381" s="178"/>
    </row>
    <row r="382" spans="1:9" ht="15" thickBot="1" x14ac:dyDescent="0.4">
      <c r="A382" s="309"/>
      <c r="B382" s="306"/>
      <c r="C382" s="190"/>
      <c r="D382" s="190"/>
      <c r="E382" s="190"/>
      <c r="F382" s="179"/>
      <c r="G382" s="178" t="s">
        <v>88</v>
      </c>
      <c r="H382" s="181"/>
      <c r="I382" s="178"/>
    </row>
    <row r="383" spans="1:9" ht="15" thickBot="1" x14ac:dyDescent="0.4">
      <c r="A383" s="310"/>
      <c r="B383" s="307"/>
      <c r="C383" s="115">
        <f>SUM(C378:C382)</f>
        <v>1650</v>
      </c>
      <c r="D383" s="106">
        <f t="shared" ref="D383:E383" si="79">SUM(D378:D382)</f>
        <v>0</v>
      </c>
      <c r="E383" s="106">
        <f t="shared" si="79"/>
        <v>0</v>
      </c>
      <c r="F383" s="107"/>
      <c r="G383" s="106"/>
      <c r="H383" s="108"/>
      <c r="I383" s="109"/>
    </row>
    <row r="384" spans="1:9" ht="26.5" thickBot="1" x14ac:dyDescent="0.4">
      <c r="A384" s="91" t="s">
        <v>140</v>
      </c>
      <c r="B384" s="92" t="s">
        <v>145</v>
      </c>
      <c r="C384" s="93"/>
      <c r="D384" s="93"/>
      <c r="E384" s="93"/>
      <c r="F384" s="94" t="s">
        <v>144</v>
      </c>
      <c r="G384" s="92"/>
      <c r="H384" s="93"/>
      <c r="I384" s="93"/>
    </row>
    <row r="385" spans="1:9" ht="15" thickBot="1" x14ac:dyDescent="0.4">
      <c r="A385" s="95" t="s">
        <v>154</v>
      </c>
      <c r="B385" s="96" t="s">
        <v>156</v>
      </c>
      <c r="C385" s="97"/>
      <c r="D385" s="97"/>
      <c r="E385" s="97"/>
      <c r="F385" s="98" t="s">
        <v>155</v>
      </c>
      <c r="G385" s="96"/>
      <c r="H385" s="97"/>
      <c r="I385" s="97"/>
    </row>
    <row r="386" spans="1:9" ht="15" customHeight="1" thickBot="1" x14ac:dyDescent="0.4">
      <c r="A386" s="281" t="s">
        <v>157</v>
      </c>
      <c r="B386" s="299" t="s">
        <v>158</v>
      </c>
      <c r="C386" s="99">
        <f>C392*1</f>
        <v>0</v>
      </c>
      <c r="D386" s="100">
        <f t="shared" ref="D386:E390" si="80">D392*1</f>
        <v>0</v>
      </c>
      <c r="E386" s="100">
        <f t="shared" si="80"/>
        <v>0</v>
      </c>
      <c r="F386" s="52" t="s">
        <v>496</v>
      </c>
      <c r="G386" s="101" t="s">
        <v>24</v>
      </c>
      <c r="H386" s="102">
        <v>288724610</v>
      </c>
      <c r="I386" s="101">
        <v>0</v>
      </c>
    </row>
    <row r="387" spans="1:9" ht="15" customHeight="1" thickBot="1" x14ac:dyDescent="0.4">
      <c r="A387" s="281"/>
      <c r="B387" s="300"/>
      <c r="C387" s="99">
        <f>C393*1</f>
        <v>0</v>
      </c>
      <c r="D387" s="100">
        <f t="shared" si="80"/>
        <v>0</v>
      </c>
      <c r="E387" s="100">
        <f t="shared" si="80"/>
        <v>0</v>
      </c>
      <c r="F387" s="103"/>
      <c r="G387" s="101" t="s">
        <v>27</v>
      </c>
      <c r="H387" s="104"/>
      <c r="I387" s="101"/>
    </row>
    <row r="388" spans="1:9" ht="15" thickBot="1" x14ac:dyDescent="0.4">
      <c r="A388" s="281"/>
      <c r="B388" s="300"/>
      <c r="C388" s="99">
        <f>C394*1</f>
        <v>0</v>
      </c>
      <c r="D388" s="100">
        <f t="shared" si="80"/>
        <v>0</v>
      </c>
      <c r="E388" s="100">
        <f t="shared" si="80"/>
        <v>0</v>
      </c>
      <c r="F388" s="103"/>
      <c r="G388" s="101" t="s">
        <v>87</v>
      </c>
      <c r="H388" s="104"/>
      <c r="I388" s="101"/>
    </row>
    <row r="389" spans="1:9" ht="15" thickBot="1" x14ac:dyDescent="0.4">
      <c r="A389" s="281"/>
      <c r="B389" s="300"/>
      <c r="C389" s="99">
        <f>C395*1</f>
        <v>0</v>
      </c>
      <c r="D389" s="100">
        <f t="shared" si="80"/>
        <v>0</v>
      </c>
      <c r="E389" s="100">
        <f t="shared" si="80"/>
        <v>0</v>
      </c>
      <c r="F389" s="103"/>
      <c r="G389" s="101" t="s">
        <v>25</v>
      </c>
      <c r="H389" s="104"/>
      <c r="I389" s="101"/>
    </row>
    <row r="390" spans="1:9" ht="15" thickBot="1" x14ac:dyDescent="0.4">
      <c r="A390" s="281"/>
      <c r="B390" s="300"/>
      <c r="C390" s="99">
        <f>C396*1</f>
        <v>0</v>
      </c>
      <c r="D390" s="100">
        <f t="shared" si="80"/>
        <v>0</v>
      </c>
      <c r="E390" s="100">
        <f t="shared" si="80"/>
        <v>0</v>
      </c>
      <c r="F390" s="103"/>
      <c r="G390" s="101" t="s">
        <v>88</v>
      </c>
      <c r="H390" s="104"/>
      <c r="I390" s="101"/>
    </row>
    <row r="391" spans="1:9" ht="15" thickBot="1" x14ac:dyDescent="0.4">
      <c r="A391" s="282"/>
      <c r="B391" s="301"/>
      <c r="C391" s="115">
        <f>SUM(C386:C390)</f>
        <v>0</v>
      </c>
      <c r="D391" s="106">
        <f t="shared" ref="D391:E391" si="81">SUM(D386:D390)</f>
        <v>0</v>
      </c>
      <c r="E391" s="106">
        <f t="shared" si="81"/>
        <v>0</v>
      </c>
      <c r="F391" s="107"/>
      <c r="G391" s="106" t="s">
        <v>29</v>
      </c>
      <c r="H391" s="108"/>
      <c r="I391" s="109"/>
    </row>
    <row r="392" spans="1:9" ht="15" thickBot="1" x14ac:dyDescent="0.4">
      <c r="A392" s="281"/>
      <c r="B392" s="283"/>
      <c r="C392" s="101"/>
      <c r="D392" s="101"/>
      <c r="E392" s="101"/>
      <c r="F392" s="52"/>
      <c r="G392" s="101" t="s">
        <v>24</v>
      </c>
      <c r="H392" s="102">
        <v>288724610</v>
      </c>
      <c r="I392" s="101">
        <v>0</v>
      </c>
    </row>
    <row r="393" spans="1:9" ht="15" customHeight="1" thickBot="1" x14ac:dyDescent="0.4">
      <c r="A393" s="281"/>
      <c r="B393" s="284"/>
      <c r="C393" s="101"/>
      <c r="D393" s="101"/>
      <c r="E393" s="101"/>
      <c r="F393" s="103"/>
      <c r="G393" s="101" t="s">
        <v>27</v>
      </c>
      <c r="H393" s="104"/>
      <c r="I393" s="101"/>
    </row>
    <row r="394" spans="1:9" ht="15" thickBot="1" x14ac:dyDescent="0.4">
      <c r="A394" s="281"/>
      <c r="B394" s="284"/>
      <c r="C394" s="101"/>
      <c r="D394" s="101"/>
      <c r="E394" s="101"/>
      <c r="F394" s="103"/>
      <c r="G394" s="101" t="s">
        <v>87</v>
      </c>
      <c r="H394" s="104"/>
      <c r="I394" s="101"/>
    </row>
    <row r="395" spans="1:9" ht="15" thickBot="1" x14ac:dyDescent="0.4">
      <c r="A395" s="281"/>
      <c r="B395" s="284"/>
      <c r="C395" s="110"/>
      <c r="D395" s="101"/>
      <c r="E395" s="101"/>
      <c r="F395" s="103"/>
      <c r="G395" s="101" t="s">
        <v>25</v>
      </c>
      <c r="H395" s="104"/>
      <c r="I395" s="101"/>
    </row>
    <row r="396" spans="1:9" ht="15" thickBot="1" x14ac:dyDescent="0.4">
      <c r="A396" s="281"/>
      <c r="B396" s="284"/>
      <c r="C396" s="101"/>
      <c r="D396" s="101"/>
      <c r="E396" s="101"/>
      <c r="F396" s="103"/>
      <c r="G396" s="101" t="s">
        <v>88</v>
      </c>
      <c r="H396" s="104"/>
      <c r="I396" s="101"/>
    </row>
    <row r="397" spans="1:9" ht="15" thickBot="1" x14ac:dyDescent="0.4">
      <c r="A397" s="282"/>
      <c r="B397" s="285"/>
      <c r="C397" s="109">
        <f>SUM(C392:C396)</f>
        <v>0</v>
      </c>
      <c r="D397" s="109">
        <f t="shared" ref="D397:E397" si="82">SUM(D392:D396)</f>
        <v>0</v>
      </c>
      <c r="E397" s="109">
        <f t="shared" si="82"/>
        <v>0</v>
      </c>
      <c r="F397" s="107"/>
      <c r="G397" s="106" t="s">
        <v>29</v>
      </c>
      <c r="H397" s="108"/>
      <c r="I397" s="109"/>
    </row>
    <row r="398" spans="1:9" ht="15" thickBot="1" x14ac:dyDescent="0.4">
      <c r="A398" s="105"/>
      <c r="B398" s="112" t="s">
        <v>143</v>
      </c>
      <c r="C398" s="113"/>
      <c r="D398" s="113"/>
      <c r="E398" s="113"/>
      <c r="F398" s="113"/>
      <c r="G398" s="100"/>
      <c r="H398" s="102"/>
      <c r="I398" s="102"/>
    </row>
    <row r="399" spans="1:9" ht="29.4" customHeight="1" thickBot="1" x14ac:dyDescent="0.4">
      <c r="A399" s="91" t="s">
        <v>159</v>
      </c>
      <c r="B399" s="92" t="s">
        <v>163</v>
      </c>
      <c r="C399" s="93"/>
      <c r="D399" s="93"/>
      <c r="E399" s="93"/>
      <c r="F399" s="94" t="s">
        <v>162</v>
      </c>
      <c r="G399" s="92"/>
      <c r="H399" s="93"/>
      <c r="I399" s="93"/>
    </row>
    <row r="400" spans="1:9" ht="37.25" customHeight="1" thickBot="1" x14ac:dyDescent="0.4">
      <c r="A400" s="95" t="s">
        <v>160</v>
      </c>
      <c r="B400" s="96" t="s">
        <v>165</v>
      </c>
      <c r="C400" s="97"/>
      <c r="D400" s="97"/>
      <c r="E400" s="97"/>
      <c r="F400" s="98" t="s">
        <v>164</v>
      </c>
      <c r="G400" s="96"/>
      <c r="H400" s="97"/>
      <c r="I400" s="97"/>
    </row>
    <row r="401" spans="1:10" ht="15" customHeight="1" thickBot="1" x14ac:dyDescent="0.4">
      <c r="A401" s="288" t="s">
        <v>161</v>
      </c>
      <c r="B401" s="299" t="s">
        <v>166</v>
      </c>
      <c r="C401" s="147">
        <f>C407*1</f>
        <v>0</v>
      </c>
      <c r="D401" s="147">
        <f t="shared" ref="D401:E405" si="83">D407*1</f>
        <v>0</v>
      </c>
      <c r="E401" s="147">
        <f t="shared" si="83"/>
        <v>0</v>
      </c>
      <c r="F401" s="138" t="s">
        <v>483</v>
      </c>
      <c r="G401" s="67" t="s">
        <v>24</v>
      </c>
      <c r="H401" s="139">
        <v>288724610</v>
      </c>
      <c r="I401" s="67">
        <v>0</v>
      </c>
    </row>
    <row r="402" spans="1:10" ht="15" thickBot="1" x14ac:dyDescent="0.4">
      <c r="A402" s="281"/>
      <c r="B402" s="300"/>
      <c r="C402" s="99">
        <f>C408*1</f>
        <v>122.5</v>
      </c>
      <c r="D402" s="99">
        <f t="shared" si="83"/>
        <v>0</v>
      </c>
      <c r="E402" s="99">
        <f t="shared" si="83"/>
        <v>0</v>
      </c>
      <c r="F402" s="103"/>
      <c r="G402" s="101" t="s">
        <v>27</v>
      </c>
      <c r="H402" s="104"/>
      <c r="I402" s="101"/>
    </row>
    <row r="403" spans="1:10" ht="15" thickBot="1" x14ac:dyDescent="0.4">
      <c r="A403" s="281"/>
      <c r="B403" s="300"/>
      <c r="C403" s="99">
        <f>C409*1</f>
        <v>0</v>
      </c>
      <c r="D403" s="99">
        <f t="shared" si="83"/>
        <v>0</v>
      </c>
      <c r="E403" s="99">
        <f t="shared" si="83"/>
        <v>0</v>
      </c>
      <c r="F403" s="103"/>
      <c r="G403" s="101" t="s">
        <v>87</v>
      </c>
      <c r="H403" s="104"/>
      <c r="I403" s="101"/>
    </row>
    <row r="404" spans="1:10" ht="15" thickBot="1" x14ac:dyDescent="0.4">
      <c r="A404" s="281"/>
      <c r="B404" s="300"/>
      <c r="C404" s="99">
        <f>C410*1</f>
        <v>0</v>
      </c>
      <c r="D404" s="99">
        <f t="shared" si="83"/>
        <v>0</v>
      </c>
      <c r="E404" s="99">
        <f t="shared" si="83"/>
        <v>0</v>
      </c>
      <c r="F404" s="103"/>
      <c r="G404" s="101" t="s">
        <v>25</v>
      </c>
      <c r="H404" s="104"/>
      <c r="I404" s="101"/>
    </row>
    <row r="405" spans="1:10" ht="15" thickBot="1" x14ac:dyDescent="0.4">
      <c r="A405" s="281"/>
      <c r="B405" s="300"/>
      <c r="C405" s="99">
        <f>C411*1</f>
        <v>0</v>
      </c>
      <c r="D405" s="99">
        <f t="shared" si="83"/>
        <v>0</v>
      </c>
      <c r="E405" s="99">
        <f t="shared" si="83"/>
        <v>0</v>
      </c>
      <c r="F405" s="103"/>
      <c r="G405" s="101" t="s">
        <v>88</v>
      </c>
      <c r="H405" s="104"/>
      <c r="I405" s="101"/>
    </row>
    <row r="406" spans="1:10" ht="15" customHeight="1" thickBot="1" x14ac:dyDescent="0.4">
      <c r="A406" s="282"/>
      <c r="B406" s="301"/>
      <c r="C406" s="115">
        <f>SUM(C401:C405)</f>
        <v>122.5</v>
      </c>
      <c r="D406" s="115">
        <f t="shared" ref="D406:E406" si="84">SUM(D401:D405)</f>
        <v>0</v>
      </c>
      <c r="E406" s="115">
        <f t="shared" si="84"/>
        <v>0</v>
      </c>
      <c r="F406" s="107"/>
      <c r="G406" s="106" t="s">
        <v>29</v>
      </c>
      <c r="H406" s="108"/>
      <c r="I406" s="109"/>
    </row>
    <row r="407" spans="1:10" ht="15" customHeight="1" thickBot="1" x14ac:dyDescent="0.4">
      <c r="A407" s="281"/>
      <c r="B407" s="305" t="s">
        <v>484</v>
      </c>
      <c r="C407" s="101"/>
      <c r="D407" s="101"/>
      <c r="E407" s="101"/>
      <c r="F407" s="52"/>
      <c r="G407" s="101" t="s">
        <v>24</v>
      </c>
      <c r="H407" s="102">
        <v>288724610</v>
      </c>
      <c r="I407" s="101">
        <v>0</v>
      </c>
    </row>
    <row r="408" spans="1:10" ht="15" customHeight="1" thickBot="1" x14ac:dyDescent="0.4">
      <c r="A408" s="281"/>
      <c r="B408" s="306"/>
      <c r="C408" s="101">
        <v>122.5</v>
      </c>
      <c r="D408" s="101"/>
      <c r="E408" s="101"/>
      <c r="F408" s="103"/>
      <c r="G408" s="101" t="s">
        <v>27</v>
      </c>
      <c r="H408" s="104"/>
      <c r="I408" s="101"/>
    </row>
    <row r="409" spans="1:10" ht="15" thickBot="1" x14ac:dyDescent="0.4">
      <c r="A409" s="281"/>
      <c r="B409" s="306"/>
      <c r="C409" s="101"/>
      <c r="D409" s="101"/>
      <c r="E409" s="101"/>
      <c r="F409" s="103"/>
      <c r="G409" s="101" t="s">
        <v>87</v>
      </c>
      <c r="H409" s="104"/>
      <c r="I409" s="101"/>
      <c r="J409" s="152"/>
    </row>
    <row r="410" spans="1:10" ht="15" thickBot="1" x14ac:dyDescent="0.4">
      <c r="A410" s="281"/>
      <c r="B410" s="306"/>
      <c r="C410" s="101"/>
      <c r="D410" s="101"/>
      <c r="E410" s="101"/>
      <c r="F410" s="103"/>
      <c r="G410" s="101" t="s">
        <v>25</v>
      </c>
      <c r="H410" s="104"/>
      <c r="I410" s="101"/>
      <c r="J410" s="152"/>
    </row>
    <row r="411" spans="1:10" ht="15" thickBot="1" x14ac:dyDescent="0.4">
      <c r="A411" s="281"/>
      <c r="B411" s="306"/>
      <c r="C411" s="101"/>
      <c r="D411" s="101"/>
      <c r="E411" s="101"/>
      <c r="F411" s="103"/>
      <c r="G411" s="101" t="s">
        <v>88</v>
      </c>
      <c r="H411" s="104"/>
      <c r="I411" s="101"/>
    </row>
    <row r="412" spans="1:10" ht="15" thickBot="1" x14ac:dyDescent="0.4">
      <c r="A412" s="282"/>
      <c r="B412" s="307"/>
      <c r="C412" s="106">
        <f>SUM(C407:C411)</f>
        <v>122.5</v>
      </c>
      <c r="D412" s="106">
        <f t="shared" ref="D412:E412" si="85">SUM(D407:D411)</f>
        <v>0</v>
      </c>
      <c r="E412" s="106">
        <f t="shared" si="85"/>
        <v>0</v>
      </c>
      <c r="F412" s="107"/>
      <c r="G412" s="106" t="s">
        <v>29</v>
      </c>
      <c r="H412" s="108"/>
      <c r="I412" s="109"/>
    </row>
    <row r="413" spans="1:10" ht="33" customHeight="1" thickBot="1" x14ac:dyDescent="0.4">
      <c r="A413" s="91" t="s">
        <v>159</v>
      </c>
      <c r="B413" s="92" t="s">
        <v>163</v>
      </c>
      <c r="C413" s="93"/>
      <c r="D413" s="93"/>
      <c r="E413" s="93"/>
      <c r="F413" s="94" t="s">
        <v>162</v>
      </c>
      <c r="G413" s="92"/>
      <c r="H413" s="93"/>
      <c r="I413" s="93"/>
    </row>
    <row r="414" spans="1:10" ht="39.65" customHeight="1" thickBot="1" x14ac:dyDescent="0.4">
      <c r="A414" s="95" t="s">
        <v>167</v>
      </c>
      <c r="B414" s="96" t="s">
        <v>170</v>
      </c>
      <c r="C414" s="97"/>
      <c r="D414" s="97"/>
      <c r="E414" s="97"/>
      <c r="F414" s="98" t="s">
        <v>169</v>
      </c>
      <c r="G414" s="96"/>
      <c r="H414" s="97"/>
      <c r="I414" s="97"/>
    </row>
    <row r="415" spans="1:10" ht="15" customHeight="1" thickBot="1" x14ac:dyDescent="0.4">
      <c r="A415" s="281" t="s">
        <v>168</v>
      </c>
      <c r="B415" s="299" t="s">
        <v>485</v>
      </c>
      <c r="C415" s="99">
        <f>C421*1</f>
        <v>0</v>
      </c>
      <c r="D415" s="99">
        <f t="shared" ref="D415:E415" si="86">D421*1</f>
        <v>0</v>
      </c>
      <c r="E415" s="99">
        <f t="shared" si="86"/>
        <v>0</v>
      </c>
      <c r="F415" s="52" t="s">
        <v>247</v>
      </c>
      <c r="G415" s="101" t="s">
        <v>24</v>
      </c>
      <c r="H415" s="102">
        <v>288724610</v>
      </c>
      <c r="I415" s="101">
        <v>0</v>
      </c>
    </row>
    <row r="416" spans="1:10" ht="15" thickBot="1" x14ac:dyDescent="0.4">
      <c r="A416" s="281"/>
      <c r="B416" s="300"/>
      <c r="C416" s="99">
        <f t="shared" ref="C416:E419" si="87">C422*1</f>
        <v>100</v>
      </c>
      <c r="D416" s="99">
        <f t="shared" si="87"/>
        <v>0</v>
      </c>
      <c r="E416" s="99">
        <f t="shared" si="87"/>
        <v>0</v>
      </c>
      <c r="F416" s="103"/>
      <c r="G416" s="101" t="s">
        <v>27</v>
      </c>
      <c r="H416" s="104"/>
      <c r="I416" s="101"/>
    </row>
    <row r="417" spans="1:10" ht="15" thickBot="1" x14ac:dyDescent="0.4">
      <c r="A417" s="281"/>
      <c r="B417" s="300"/>
      <c r="C417" s="99">
        <f t="shared" si="87"/>
        <v>0</v>
      </c>
      <c r="D417" s="99">
        <f t="shared" si="87"/>
        <v>0</v>
      </c>
      <c r="E417" s="99">
        <f t="shared" si="87"/>
        <v>0</v>
      </c>
      <c r="F417" s="103"/>
      <c r="G417" s="101" t="s">
        <v>87</v>
      </c>
      <c r="H417" s="104"/>
      <c r="I417" s="101"/>
    </row>
    <row r="418" spans="1:10" ht="15" thickBot="1" x14ac:dyDescent="0.4">
      <c r="A418" s="281"/>
      <c r="B418" s="300"/>
      <c r="C418" s="99">
        <f t="shared" si="87"/>
        <v>401.2</v>
      </c>
      <c r="D418" s="99">
        <f t="shared" si="87"/>
        <v>200.6</v>
      </c>
      <c r="E418" s="99">
        <f t="shared" si="87"/>
        <v>0</v>
      </c>
      <c r="F418" s="103"/>
      <c r="G418" s="101" t="s">
        <v>25</v>
      </c>
      <c r="H418" s="104"/>
      <c r="I418" s="101"/>
    </row>
    <row r="419" spans="1:10" ht="15" thickBot="1" x14ac:dyDescent="0.4">
      <c r="A419" s="281"/>
      <c r="B419" s="300"/>
      <c r="C419" s="99">
        <f>C425*1</f>
        <v>0</v>
      </c>
      <c r="D419" s="99">
        <f t="shared" si="87"/>
        <v>0</v>
      </c>
      <c r="E419" s="99">
        <f t="shared" si="87"/>
        <v>0</v>
      </c>
      <c r="F419" s="103"/>
      <c r="G419" s="101" t="s">
        <v>88</v>
      </c>
      <c r="H419" s="104"/>
      <c r="I419" s="101"/>
    </row>
    <row r="420" spans="1:10" ht="15" customHeight="1" thickBot="1" x14ac:dyDescent="0.4">
      <c r="A420" s="282"/>
      <c r="B420" s="301"/>
      <c r="C420" s="115">
        <f>SUM(C415:C419)</f>
        <v>501.2</v>
      </c>
      <c r="D420" s="115">
        <f t="shared" ref="D420:E420" si="88">SUM(D415:D419)</f>
        <v>200.6</v>
      </c>
      <c r="E420" s="115">
        <f t="shared" si="88"/>
        <v>0</v>
      </c>
      <c r="F420" s="107"/>
      <c r="G420" s="106" t="s">
        <v>29</v>
      </c>
      <c r="H420" s="108"/>
      <c r="I420" s="109"/>
    </row>
    <row r="421" spans="1:10" ht="15" customHeight="1" thickBot="1" x14ac:dyDescent="0.4">
      <c r="A421" s="308"/>
      <c r="B421" s="305" t="s">
        <v>659</v>
      </c>
      <c r="C421" s="177"/>
      <c r="D421" s="177"/>
      <c r="E421" s="177"/>
      <c r="F421" s="179"/>
      <c r="G421" s="178" t="s">
        <v>24</v>
      </c>
      <c r="H421" s="180">
        <v>288724610</v>
      </c>
      <c r="I421" s="178">
        <v>0</v>
      </c>
    </row>
    <row r="422" spans="1:10" ht="15" thickBot="1" x14ac:dyDescent="0.4">
      <c r="A422" s="309"/>
      <c r="B422" s="306"/>
      <c r="C422" s="177">
        <v>100</v>
      </c>
      <c r="D422" s="177"/>
      <c r="E422" s="177"/>
      <c r="F422" s="179"/>
      <c r="G422" s="178" t="s">
        <v>27</v>
      </c>
      <c r="H422" s="181"/>
      <c r="I422" s="178"/>
    </row>
    <row r="423" spans="1:10" ht="15" thickBot="1" x14ac:dyDescent="0.4">
      <c r="A423" s="309"/>
      <c r="B423" s="306"/>
      <c r="C423" s="177"/>
      <c r="D423" s="177"/>
      <c r="E423" s="177"/>
      <c r="F423" s="179"/>
      <c r="G423" s="178" t="s">
        <v>87</v>
      </c>
      <c r="H423" s="181"/>
      <c r="I423" s="178"/>
    </row>
    <row r="424" spans="1:10" ht="15" thickBot="1" x14ac:dyDescent="0.4">
      <c r="A424" s="309"/>
      <c r="B424" s="306"/>
      <c r="C424" s="177">
        <v>401.2</v>
      </c>
      <c r="D424" s="177">
        <v>200.6</v>
      </c>
      <c r="E424" s="177"/>
      <c r="F424" s="179"/>
      <c r="G424" s="178" t="s">
        <v>25</v>
      </c>
      <c r="H424" s="181"/>
      <c r="I424" s="178"/>
    </row>
    <row r="425" spans="1:10" ht="13.25" customHeight="1" thickBot="1" x14ac:dyDescent="0.4">
      <c r="A425" s="309"/>
      <c r="B425" s="306"/>
      <c r="C425" s="177"/>
      <c r="D425" s="177"/>
      <c r="E425" s="177"/>
      <c r="F425" s="179"/>
      <c r="G425" s="178" t="s">
        <v>88</v>
      </c>
      <c r="H425" s="181"/>
      <c r="I425" s="178"/>
    </row>
    <row r="426" spans="1:10" ht="15" thickBot="1" x14ac:dyDescent="0.4">
      <c r="A426" s="310"/>
      <c r="B426" s="307"/>
      <c r="C426" s="111">
        <f>SUM(C421:C425)</f>
        <v>501.2</v>
      </c>
      <c r="D426" s="111">
        <f t="shared" ref="D426:F426" si="89">SUM(D421:D425)</f>
        <v>200.6</v>
      </c>
      <c r="E426" s="111">
        <f t="shared" si="89"/>
        <v>0</v>
      </c>
      <c r="F426" s="111">
        <f t="shared" si="89"/>
        <v>0</v>
      </c>
      <c r="G426" s="106" t="s">
        <v>29</v>
      </c>
      <c r="H426" s="108"/>
      <c r="I426" s="109"/>
    </row>
    <row r="427" spans="1:10" ht="15" thickBot="1" x14ac:dyDescent="0.4">
      <c r="A427" s="91" t="s">
        <v>159</v>
      </c>
      <c r="B427" s="92" t="s">
        <v>163</v>
      </c>
      <c r="C427" s="93"/>
      <c r="D427" s="93"/>
      <c r="E427" s="93"/>
      <c r="F427" s="94" t="s">
        <v>162</v>
      </c>
      <c r="G427" s="92"/>
      <c r="H427" s="93"/>
      <c r="I427" s="93"/>
    </row>
    <row r="428" spans="1:10" ht="26.5" thickBot="1" x14ac:dyDescent="0.4">
      <c r="A428" s="95" t="s">
        <v>171</v>
      </c>
      <c r="B428" s="96" t="s">
        <v>561</v>
      </c>
      <c r="C428" s="97"/>
      <c r="D428" s="97"/>
      <c r="E428" s="97"/>
      <c r="F428" s="98" t="s">
        <v>173</v>
      </c>
      <c r="G428" s="96"/>
      <c r="H428" s="97"/>
      <c r="I428" s="97"/>
    </row>
    <row r="429" spans="1:10" ht="15" customHeight="1" thickBot="1" x14ac:dyDescent="0.4">
      <c r="A429" s="288" t="s">
        <v>172</v>
      </c>
      <c r="B429" s="299" t="s">
        <v>562</v>
      </c>
      <c r="C429" s="147">
        <f>C436+C442+C449+C455+C461+C467+C473+C479+C485</f>
        <v>0</v>
      </c>
      <c r="D429" s="147">
        <f t="shared" ref="D429:E429" si="90">D436+D442+D449+D455+D461+D467+D473+D479+D485</f>
        <v>0</v>
      </c>
      <c r="E429" s="147">
        <f t="shared" si="90"/>
        <v>0</v>
      </c>
      <c r="F429" s="138" t="s">
        <v>174</v>
      </c>
      <c r="G429" s="67" t="s">
        <v>24</v>
      </c>
      <c r="H429" s="139">
        <v>288724610</v>
      </c>
      <c r="I429" s="67">
        <v>0</v>
      </c>
    </row>
    <row r="430" spans="1:10" ht="15" thickBot="1" x14ac:dyDescent="0.4">
      <c r="A430" s="281"/>
      <c r="B430" s="300"/>
      <c r="C430" s="147">
        <f t="shared" ref="C430:E433" si="91">C437+C443+C450+C456+C462+C468+C474+C480+C486</f>
        <v>1174.0999999999999</v>
      </c>
      <c r="D430" s="147">
        <f t="shared" si="91"/>
        <v>1230</v>
      </c>
      <c r="E430" s="147">
        <f t="shared" si="91"/>
        <v>961</v>
      </c>
      <c r="F430" s="103"/>
      <c r="G430" s="101" t="s">
        <v>27</v>
      </c>
      <c r="H430" s="104"/>
      <c r="I430" s="101"/>
      <c r="J430" s="132"/>
    </row>
    <row r="431" spans="1:10" ht="17.399999999999999" customHeight="1" thickBot="1" x14ac:dyDescent="0.4">
      <c r="A431" s="281"/>
      <c r="B431" s="300"/>
      <c r="C431" s="147">
        <f t="shared" si="91"/>
        <v>0</v>
      </c>
      <c r="D431" s="147">
        <f t="shared" si="91"/>
        <v>0</v>
      </c>
      <c r="E431" s="147">
        <f t="shared" si="91"/>
        <v>0</v>
      </c>
      <c r="F431" s="103"/>
      <c r="G431" s="101" t="s">
        <v>87</v>
      </c>
      <c r="H431" s="104"/>
      <c r="I431" s="101"/>
      <c r="J431" s="132"/>
    </row>
    <row r="432" spans="1:10" ht="15" customHeight="1" thickBot="1" x14ac:dyDescent="0.4">
      <c r="A432" s="281"/>
      <c r="B432" s="300"/>
      <c r="C432" s="147">
        <f t="shared" si="91"/>
        <v>0</v>
      </c>
      <c r="D432" s="147">
        <f t="shared" si="91"/>
        <v>9800</v>
      </c>
      <c r="E432" s="147">
        <f t="shared" si="91"/>
        <v>9200</v>
      </c>
      <c r="F432" s="103"/>
      <c r="G432" s="101" t="s">
        <v>25</v>
      </c>
      <c r="H432" s="104"/>
      <c r="I432" s="101"/>
      <c r="J432" s="132"/>
    </row>
    <row r="433" spans="1:11" ht="15" thickBot="1" x14ac:dyDescent="0.4">
      <c r="A433" s="281"/>
      <c r="B433" s="300"/>
      <c r="C433" s="147">
        <f>C440+C446+C453+C459+C465+C471+C477+C483+C489</f>
        <v>0</v>
      </c>
      <c r="D433" s="147">
        <f t="shared" si="91"/>
        <v>0</v>
      </c>
      <c r="E433" s="147">
        <f t="shared" si="91"/>
        <v>0</v>
      </c>
      <c r="F433" s="103"/>
      <c r="G433" s="101" t="s">
        <v>88</v>
      </c>
      <c r="H433" s="104"/>
      <c r="I433" s="101"/>
      <c r="J433" s="132"/>
    </row>
    <row r="434" spans="1:11" ht="15" thickBot="1" x14ac:dyDescent="0.4">
      <c r="A434" s="281"/>
      <c r="B434" s="300"/>
      <c r="C434" s="99">
        <f>C447*1</f>
        <v>0</v>
      </c>
      <c r="D434" s="99">
        <f t="shared" ref="D434:E434" si="92">D447*1</f>
        <v>0</v>
      </c>
      <c r="E434" s="99">
        <f t="shared" si="92"/>
        <v>0</v>
      </c>
      <c r="F434" s="103"/>
      <c r="G434" s="101" t="s">
        <v>601</v>
      </c>
      <c r="H434" s="104"/>
      <c r="I434" s="101"/>
      <c r="J434" s="132"/>
      <c r="K434" s="151"/>
    </row>
    <row r="435" spans="1:11" ht="15" thickBot="1" x14ac:dyDescent="0.4">
      <c r="A435" s="282"/>
      <c r="B435" s="301"/>
      <c r="C435" s="115">
        <f>SUM(C429:C434)</f>
        <v>1174.0999999999999</v>
      </c>
      <c r="D435" s="115">
        <f t="shared" ref="D435:E435" si="93">SUM(D429:D434)</f>
        <v>11030</v>
      </c>
      <c r="E435" s="115">
        <f t="shared" si="93"/>
        <v>10161</v>
      </c>
      <c r="F435" s="107"/>
      <c r="G435" s="106" t="s">
        <v>29</v>
      </c>
      <c r="H435" s="108"/>
      <c r="I435" s="109"/>
      <c r="J435" s="132"/>
    </row>
    <row r="436" spans="1:11" ht="15" customHeight="1" thickBot="1" x14ac:dyDescent="0.4">
      <c r="A436" s="302"/>
      <c r="B436" s="305" t="s">
        <v>488</v>
      </c>
      <c r="C436" s="101"/>
      <c r="D436" s="101"/>
      <c r="E436" s="101"/>
      <c r="F436" s="103"/>
      <c r="G436" s="101" t="s">
        <v>24</v>
      </c>
      <c r="H436" s="102">
        <v>288724610</v>
      </c>
      <c r="I436" s="101">
        <v>0</v>
      </c>
      <c r="J436" s="132"/>
    </row>
    <row r="437" spans="1:11" ht="15" thickBot="1" x14ac:dyDescent="0.4">
      <c r="A437" s="303"/>
      <c r="B437" s="306"/>
      <c r="C437" s="101">
        <v>152.4</v>
      </c>
      <c r="D437" s="101"/>
      <c r="E437" s="101"/>
      <c r="F437" s="103"/>
      <c r="G437" s="101" t="s">
        <v>27</v>
      </c>
      <c r="H437" s="104"/>
      <c r="I437" s="101"/>
    </row>
    <row r="438" spans="1:11" ht="15" thickBot="1" x14ac:dyDescent="0.4">
      <c r="A438" s="303"/>
      <c r="B438" s="306"/>
      <c r="C438" s="101"/>
      <c r="D438" s="101"/>
      <c r="E438" s="101"/>
      <c r="F438" s="103"/>
      <c r="G438" s="101" t="s">
        <v>87</v>
      </c>
      <c r="H438" s="104"/>
      <c r="I438" s="101"/>
    </row>
    <row r="439" spans="1:11" ht="15" thickBot="1" x14ac:dyDescent="0.4">
      <c r="A439" s="303"/>
      <c r="B439" s="306"/>
      <c r="C439" s="110"/>
      <c r="D439" s="101"/>
      <c r="E439" s="101"/>
      <c r="F439" s="103"/>
      <c r="G439" s="101" t="s">
        <v>25</v>
      </c>
      <c r="H439" s="104"/>
      <c r="I439" s="101"/>
    </row>
    <row r="440" spans="1:11" ht="15" thickBot="1" x14ac:dyDescent="0.4">
      <c r="A440" s="303"/>
      <c r="B440" s="306"/>
      <c r="C440" s="101"/>
      <c r="D440" s="101"/>
      <c r="E440" s="101"/>
      <c r="F440" s="103"/>
      <c r="G440" s="101" t="s">
        <v>88</v>
      </c>
      <c r="H440" s="104"/>
      <c r="I440" s="101"/>
    </row>
    <row r="441" spans="1:11" ht="15" customHeight="1" thickBot="1" x14ac:dyDescent="0.4">
      <c r="A441" s="304"/>
      <c r="B441" s="307"/>
      <c r="C441" s="115">
        <f>SUM(C436:C440)</f>
        <v>152.4</v>
      </c>
      <c r="D441" s="115">
        <f t="shared" ref="D441:E441" si="94">SUM(D436:D440)</f>
        <v>0</v>
      </c>
      <c r="E441" s="115">
        <f t="shared" si="94"/>
        <v>0</v>
      </c>
      <c r="F441" s="107"/>
      <c r="G441" s="106" t="s">
        <v>29</v>
      </c>
      <c r="H441" s="108"/>
      <c r="I441" s="109"/>
    </row>
    <row r="442" spans="1:11" ht="15" customHeight="1" thickBot="1" x14ac:dyDescent="0.4">
      <c r="A442" s="311"/>
      <c r="B442" s="305" t="s">
        <v>486</v>
      </c>
      <c r="C442" s="101"/>
      <c r="D442" s="101"/>
      <c r="E442" s="101"/>
      <c r="F442" s="103"/>
      <c r="G442" s="101" t="s">
        <v>24</v>
      </c>
      <c r="H442" s="102">
        <v>288724610</v>
      </c>
      <c r="I442" s="101">
        <v>0</v>
      </c>
      <c r="J442" s="132"/>
    </row>
    <row r="443" spans="1:11" ht="15" thickBot="1" x14ac:dyDescent="0.4">
      <c r="A443" s="312"/>
      <c r="B443" s="306"/>
      <c r="C443" s="110">
        <v>680</v>
      </c>
      <c r="D443" s="101"/>
      <c r="E443" s="101"/>
      <c r="F443" s="103"/>
      <c r="G443" s="101" t="s">
        <v>27</v>
      </c>
      <c r="H443" s="104"/>
      <c r="I443" s="101"/>
      <c r="J443" s="132"/>
    </row>
    <row r="444" spans="1:11" ht="15" thickBot="1" x14ac:dyDescent="0.4">
      <c r="A444" s="312"/>
      <c r="B444" s="306"/>
      <c r="C444" s="101"/>
      <c r="D444" s="101"/>
      <c r="E444" s="101"/>
      <c r="F444" s="103"/>
      <c r="G444" s="101" t="s">
        <v>87</v>
      </c>
      <c r="H444" s="104"/>
      <c r="I444" s="101"/>
      <c r="J444" s="132"/>
    </row>
    <row r="445" spans="1:11" ht="15" thickBot="1" x14ac:dyDescent="0.4">
      <c r="A445" s="312"/>
      <c r="B445" s="306"/>
      <c r="C445" s="101"/>
      <c r="D445" s="101"/>
      <c r="E445" s="101"/>
      <c r="F445" s="103"/>
      <c r="G445" s="101" t="s">
        <v>25</v>
      </c>
      <c r="H445" s="104"/>
      <c r="I445" s="101"/>
      <c r="J445" s="132"/>
    </row>
    <row r="446" spans="1:11" ht="15" thickBot="1" x14ac:dyDescent="0.4">
      <c r="A446" s="312"/>
      <c r="B446" s="306"/>
      <c r="C446" s="101"/>
      <c r="D446" s="101"/>
      <c r="E446" s="101"/>
      <c r="F446" s="103"/>
      <c r="G446" s="101" t="s">
        <v>88</v>
      </c>
      <c r="H446" s="104"/>
      <c r="I446" s="101"/>
      <c r="J446" s="132"/>
    </row>
    <row r="447" spans="1:11" ht="15" thickBot="1" x14ac:dyDescent="0.4">
      <c r="A447" s="312"/>
      <c r="B447" s="306"/>
      <c r="C447" s="110"/>
      <c r="D447" s="101"/>
      <c r="E447" s="101"/>
      <c r="F447" s="103"/>
      <c r="G447" s="101" t="s">
        <v>601</v>
      </c>
      <c r="H447" s="104"/>
      <c r="I447" s="101"/>
      <c r="J447" s="132"/>
    </row>
    <row r="448" spans="1:11" ht="15" thickBot="1" x14ac:dyDescent="0.4">
      <c r="A448" s="313"/>
      <c r="B448" s="307"/>
      <c r="C448" s="115">
        <f>SUM(C442:C447)</f>
        <v>680</v>
      </c>
      <c r="D448" s="106">
        <f t="shared" ref="D448:E448" si="95">SUM(D442:D446)</f>
        <v>0</v>
      </c>
      <c r="E448" s="106">
        <f t="shared" si="95"/>
        <v>0</v>
      </c>
      <c r="F448" s="107"/>
      <c r="G448" s="106" t="s">
        <v>29</v>
      </c>
      <c r="H448" s="108"/>
      <c r="I448" s="109"/>
      <c r="J448" s="132"/>
    </row>
    <row r="449" spans="1:12" ht="15" customHeight="1" thickBot="1" x14ac:dyDescent="0.4">
      <c r="A449" s="311"/>
      <c r="B449" s="305" t="s">
        <v>487</v>
      </c>
      <c r="C449" s="101"/>
      <c r="D449" s="101"/>
      <c r="E449" s="101"/>
      <c r="F449" s="103"/>
      <c r="G449" s="101" t="s">
        <v>24</v>
      </c>
      <c r="H449" s="102">
        <v>288724610</v>
      </c>
      <c r="I449" s="101">
        <v>0</v>
      </c>
      <c r="J449" s="132"/>
    </row>
    <row r="450" spans="1:12" ht="15" thickBot="1" x14ac:dyDescent="0.4">
      <c r="A450" s="312"/>
      <c r="B450" s="306"/>
      <c r="C450" s="101">
        <v>91.7</v>
      </c>
      <c r="D450" s="101"/>
      <c r="E450" s="101"/>
      <c r="F450" s="103"/>
      <c r="G450" s="101" t="s">
        <v>27</v>
      </c>
      <c r="H450" s="104"/>
      <c r="I450" s="101"/>
      <c r="J450" s="132"/>
    </row>
    <row r="451" spans="1:12" ht="15" thickBot="1" x14ac:dyDescent="0.4">
      <c r="A451" s="312"/>
      <c r="B451" s="306"/>
      <c r="C451" s="101"/>
      <c r="D451" s="101"/>
      <c r="E451" s="101"/>
      <c r="F451" s="103"/>
      <c r="G451" s="101" t="s">
        <v>87</v>
      </c>
      <c r="H451" s="104"/>
      <c r="I451" s="101"/>
      <c r="J451" s="132"/>
    </row>
    <row r="452" spans="1:12" ht="15" thickBot="1" x14ac:dyDescent="0.4">
      <c r="A452" s="312"/>
      <c r="B452" s="306"/>
      <c r="C452" s="101"/>
      <c r="D452" s="101"/>
      <c r="E452" s="101"/>
      <c r="F452" s="103"/>
      <c r="G452" s="101" t="s">
        <v>25</v>
      </c>
      <c r="H452" s="104"/>
      <c r="I452" s="101"/>
      <c r="J452" s="132"/>
    </row>
    <row r="453" spans="1:12" ht="15.65" customHeight="1" thickBot="1" x14ac:dyDescent="0.4">
      <c r="A453" s="312"/>
      <c r="B453" s="306"/>
      <c r="C453" s="101"/>
      <c r="D453" s="101"/>
      <c r="E453" s="101"/>
      <c r="F453" s="103"/>
      <c r="G453" s="101" t="s">
        <v>88</v>
      </c>
      <c r="H453" s="104"/>
      <c r="I453" s="101"/>
      <c r="J453" s="132"/>
    </row>
    <row r="454" spans="1:12" ht="22.25" customHeight="1" thickBot="1" x14ac:dyDescent="0.4">
      <c r="A454" s="313"/>
      <c r="B454" s="307"/>
      <c r="C454" s="106">
        <f>SUM(C449:C453)</f>
        <v>91.7</v>
      </c>
      <c r="D454" s="106">
        <f t="shared" ref="D454:E454" si="96">SUM(D449:D453)</f>
        <v>0</v>
      </c>
      <c r="E454" s="106">
        <f t="shared" si="96"/>
        <v>0</v>
      </c>
      <c r="F454" s="107"/>
      <c r="G454" s="106" t="s">
        <v>29</v>
      </c>
      <c r="H454" s="108"/>
      <c r="I454" s="109"/>
      <c r="J454" s="132"/>
    </row>
    <row r="455" spans="1:12" ht="15" customHeight="1" thickBot="1" x14ac:dyDescent="0.4">
      <c r="A455" s="308"/>
      <c r="B455" s="305" t="s">
        <v>660</v>
      </c>
      <c r="C455" s="177"/>
      <c r="D455" s="177"/>
      <c r="E455" s="177"/>
      <c r="F455" s="179"/>
      <c r="G455" s="178" t="s">
        <v>24</v>
      </c>
      <c r="H455" s="180">
        <v>288724610</v>
      </c>
      <c r="I455" s="178">
        <v>0</v>
      </c>
      <c r="J455" s="132"/>
      <c r="K455" s="132"/>
      <c r="L455" s="132"/>
    </row>
    <row r="456" spans="1:12" ht="15" thickBot="1" x14ac:dyDescent="0.4">
      <c r="A456" s="309"/>
      <c r="B456" s="306"/>
      <c r="C456" s="177">
        <v>50</v>
      </c>
      <c r="D456" s="177">
        <v>200</v>
      </c>
      <c r="E456" s="177">
        <v>200</v>
      </c>
      <c r="F456" s="179"/>
      <c r="G456" s="178" t="s">
        <v>27</v>
      </c>
      <c r="H456" s="181"/>
      <c r="I456" s="178"/>
      <c r="J456" s="132"/>
      <c r="K456" s="132"/>
      <c r="L456" s="132"/>
    </row>
    <row r="457" spans="1:12" ht="15" customHeight="1" thickBot="1" x14ac:dyDescent="0.4">
      <c r="A457" s="309"/>
      <c r="B457" s="306"/>
      <c r="C457" s="177"/>
      <c r="D457" s="177"/>
      <c r="E457" s="177"/>
      <c r="F457" s="179"/>
      <c r="G457" s="178" t="s">
        <v>87</v>
      </c>
      <c r="H457" s="181"/>
      <c r="I457" s="178"/>
      <c r="J457" s="132"/>
      <c r="K457" s="132"/>
      <c r="L457" s="132"/>
    </row>
    <row r="458" spans="1:12" ht="15" thickBot="1" x14ac:dyDescent="0.4">
      <c r="A458" s="309"/>
      <c r="B458" s="306"/>
      <c r="C458" s="177"/>
      <c r="D458" s="177">
        <v>1600</v>
      </c>
      <c r="E458" s="177">
        <v>2000</v>
      </c>
      <c r="F458" s="179"/>
      <c r="G458" s="178" t="s">
        <v>25</v>
      </c>
      <c r="H458" s="181"/>
      <c r="I458" s="178"/>
      <c r="J458" s="132"/>
      <c r="K458" s="132"/>
      <c r="L458" s="132"/>
    </row>
    <row r="459" spans="1:12" ht="15" thickBot="1" x14ac:dyDescent="0.4">
      <c r="A459" s="309"/>
      <c r="B459" s="306"/>
      <c r="C459" s="177"/>
      <c r="D459" s="177"/>
      <c r="E459" s="177"/>
      <c r="F459" s="179"/>
      <c r="G459" s="178" t="s">
        <v>88</v>
      </c>
      <c r="H459" s="181"/>
      <c r="I459" s="178"/>
      <c r="J459" s="132"/>
      <c r="K459" s="132"/>
      <c r="L459" s="132"/>
    </row>
    <row r="460" spans="1:12" ht="15" thickBot="1" x14ac:dyDescent="0.4">
      <c r="A460" s="310"/>
      <c r="B460" s="307"/>
      <c r="C460" s="111">
        <f>SUM(C455:C459)</f>
        <v>50</v>
      </c>
      <c r="D460" s="111">
        <f t="shared" ref="D460:E460" si="97">SUM(D455:D459)</f>
        <v>1800</v>
      </c>
      <c r="E460" s="111">
        <f t="shared" si="97"/>
        <v>2200</v>
      </c>
      <c r="F460" s="107"/>
      <c r="G460" s="106" t="s">
        <v>29</v>
      </c>
      <c r="H460" s="108"/>
      <c r="I460" s="109"/>
      <c r="J460" s="132"/>
      <c r="K460" s="132"/>
      <c r="L460" s="132"/>
    </row>
    <row r="461" spans="1:12" ht="15" customHeight="1" thickBot="1" x14ac:dyDescent="0.4">
      <c r="A461" s="308"/>
      <c r="B461" s="305" t="s">
        <v>661</v>
      </c>
      <c r="C461" s="177"/>
      <c r="D461" s="177"/>
      <c r="E461" s="177"/>
      <c r="F461" s="179"/>
      <c r="G461" s="178" t="s">
        <v>24</v>
      </c>
      <c r="H461" s="180">
        <v>288724610</v>
      </c>
      <c r="I461" s="178">
        <v>0</v>
      </c>
      <c r="J461" s="132"/>
      <c r="K461" s="132"/>
      <c r="L461" s="132"/>
    </row>
    <row r="462" spans="1:12" ht="15" thickBot="1" x14ac:dyDescent="0.4">
      <c r="A462" s="309"/>
      <c r="B462" s="306"/>
      <c r="C462" s="177">
        <v>50</v>
      </c>
      <c r="D462" s="177">
        <v>300</v>
      </c>
      <c r="E462" s="177">
        <v>400</v>
      </c>
      <c r="F462" s="179"/>
      <c r="G462" s="178" t="s">
        <v>27</v>
      </c>
      <c r="H462" s="181"/>
      <c r="I462" s="178"/>
      <c r="J462" s="132"/>
      <c r="K462" s="132"/>
      <c r="L462" s="132"/>
    </row>
    <row r="463" spans="1:12" ht="15" thickBot="1" x14ac:dyDescent="0.4">
      <c r="A463" s="309"/>
      <c r="B463" s="306"/>
      <c r="C463" s="177"/>
      <c r="D463" s="177"/>
      <c r="E463" s="177"/>
      <c r="F463" s="179"/>
      <c r="G463" s="178" t="s">
        <v>87</v>
      </c>
      <c r="H463" s="181"/>
      <c r="I463" s="178"/>
      <c r="J463" s="132"/>
      <c r="K463" s="132"/>
      <c r="L463" s="132"/>
    </row>
    <row r="464" spans="1:12" ht="20.399999999999999" customHeight="1" thickBot="1" x14ac:dyDescent="0.4">
      <c r="A464" s="309"/>
      <c r="B464" s="306"/>
      <c r="C464" s="177"/>
      <c r="D464" s="177">
        <v>4000</v>
      </c>
      <c r="E464" s="177">
        <v>4500</v>
      </c>
      <c r="F464" s="179"/>
      <c r="G464" s="178" t="s">
        <v>25</v>
      </c>
      <c r="H464" s="181"/>
      <c r="I464" s="178"/>
      <c r="J464" s="132"/>
      <c r="K464" s="132"/>
      <c r="L464" s="132"/>
    </row>
    <row r="465" spans="1:12" ht="15" customHeight="1" thickBot="1" x14ac:dyDescent="0.4">
      <c r="A465" s="309"/>
      <c r="B465" s="306"/>
      <c r="C465" s="177"/>
      <c r="D465" s="177"/>
      <c r="E465" s="177"/>
      <c r="F465" s="179"/>
      <c r="G465" s="178" t="s">
        <v>88</v>
      </c>
      <c r="H465" s="181"/>
      <c r="I465" s="178"/>
      <c r="J465" s="132"/>
      <c r="K465" s="132"/>
      <c r="L465" s="132"/>
    </row>
    <row r="466" spans="1:12" ht="15" thickBot="1" x14ac:dyDescent="0.4">
      <c r="A466" s="310"/>
      <c r="B466" s="307"/>
      <c r="C466" s="111">
        <f>SUM(C461:C465)</f>
        <v>50</v>
      </c>
      <c r="D466" s="111">
        <f t="shared" ref="D466:E466" si="98">SUM(D461:D465)</f>
        <v>4300</v>
      </c>
      <c r="E466" s="111">
        <f t="shared" si="98"/>
        <v>4900</v>
      </c>
      <c r="F466" s="107"/>
      <c r="G466" s="106" t="s">
        <v>29</v>
      </c>
      <c r="H466" s="108"/>
      <c r="I466" s="109"/>
      <c r="J466" s="132"/>
      <c r="K466" s="132"/>
      <c r="L466" s="132"/>
    </row>
    <row r="467" spans="1:12" ht="15" customHeight="1" thickBot="1" x14ac:dyDescent="0.4">
      <c r="A467" s="308"/>
      <c r="B467" s="305" t="s">
        <v>662</v>
      </c>
      <c r="C467" s="177"/>
      <c r="D467" s="177"/>
      <c r="E467" s="177"/>
      <c r="F467" s="179"/>
      <c r="G467" s="178" t="s">
        <v>24</v>
      </c>
      <c r="H467" s="180">
        <v>288724610</v>
      </c>
      <c r="I467" s="178">
        <v>0</v>
      </c>
      <c r="J467" s="132"/>
      <c r="K467" s="132"/>
      <c r="L467" s="132"/>
    </row>
    <row r="468" spans="1:12" ht="15" thickBot="1" x14ac:dyDescent="0.4">
      <c r="A468" s="309"/>
      <c r="B468" s="306"/>
      <c r="C468" s="177">
        <v>50</v>
      </c>
      <c r="D468" s="177">
        <v>300</v>
      </c>
      <c r="E468" s="177">
        <v>200</v>
      </c>
      <c r="F468" s="179"/>
      <c r="G468" s="178" t="s">
        <v>27</v>
      </c>
      <c r="H468" s="181"/>
      <c r="I468" s="178"/>
      <c r="J468" s="132"/>
      <c r="K468" s="132"/>
      <c r="L468" s="132"/>
    </row>
    <row r="469" spans="1:12" ht="15" customHeight="1" thickBot="1" x14ac:dyDescent="0.4">
      <c r="A469" s="309"/>
      <c r="B469" s="306"/>
      <c r="C469" s="177"/>
      <c r="D469" s="177"/>
      <c r="E469" s="177"/>
      <c r="F469" s="179"/>
      <c r="G469" s="178" t="s">
        <v>87</v>
      </c>
      <c r="H469" s="181"/>
      <c r="I469" s="178"/>
      <c r="J469" s="132"/>
      <c r="K469" s="132"/>
      <c r="L469" s="132"/>
    </row>
    <row r="470" spans="1:12" ht="15" thickBot="1" x14ac:dyDescent="0.4">
      <c r="A470" s="309"/>
      <c r="B470" s="306"/>
      <c r="C470" s="177"/>
      <c r="D470" s="177">
        <v>1500</v>
      </c>
      <c r="E470" s="177">
        <v>1700</v>
      </c>
      <c r="F470" s="179"/>
      <c r="G470" s="178" t="s">
        <v>25</v>
      </c>
      <c r="H470" s="181"/>
      <c r="I470" s="178"/>
      <c r="J470" s="132"/>
      <c r="K470" s="132"/>
      <c r="L470" s="132"/>
    </row>
    <row r="471" spans="1:12" ht="15" customHeight="1" thickBot="1" x14ac:dyDescent="0.4">
      <c r="A471" s="309"/>
      <c r="B471" s="306"/>
      <c r="C471" s="177"/>
      <c r="D471" s="177"/>
      <c r="E471" s="177"/>
      <c r="F471" s="179"/>
      <c r="G471" s="178" t="s">
        <v>88</v>
      </c>
      <c r="H471" s="181"/>
      <c r="I471" s="178"/>
      <c r="J471" s="132"/>
      <c r="K471" s="132"/>
      <c r="L471" s="132"/>
    </row>
    <row r="472" spans="1:12" ht="19.25" customHeight="1" thickBot="1" x14ac:dyDescent="0.4">
      <c r="A472" s="310"/>
      <c r="B472" s="307"/>
      <c r="C472" s="111">
        <f>SUM(C467:C471)</f>
        <v>50</v>
      </c>
      <c r="D472" s="111">
        <f t="shared" ref="D472:E472" si="99">SUM(D467:D471)</f>
        <v>1800</v>
      </c>
      <c r="E472" s="111">
        <f t="shared" si="99"/>
        <v>1900</v>
      </c>
      <c r="F472" s="107"/>
      <c r="G472" s="106" t="s">
        <v>29</v>
      </c>
      <c r="H472" s="108"/>
      <c r="I472" s="109"/>
      <c r="J472" s="132"/>
      <c r="K472" s="132"/>
      <c r="L472" s="132"/>
    </row>
    <row r="473" spans="1:12" ht="15" customHeight="1" thickBot="1" x14ac:dyDescent="0.4">
      <c r="A473" s="308"/>
      <c r="B473" s="305" t="s">
        <v>663</v>
      </c>
      <c r="C473" s="177"/>
      <c r="D473" s="177"/>
      <c r="E473" s="177"/>
      <c r="F473" s="179"/>
      <c r="G473" s="178" t="s">
        <v>24</v>
      </c>
      <c r="H473" s="180">
        <v>288724610</v>
      </c>
      <c r="I473" s="178">
        <v>0</v>
      </c>
      <c r="J473" s="132"/>
      <c r="K473" s="132"/>
      <c r="L473" s="132"/>
    </row>
    <row r="474" spans="1:12" ht="15" thickBot="1" x14ac:dyDescent="0.4">
      <c r="A474" s="309"/>
      <c r="B474" s="306"/>
      <c r="C474" s="177">
        <v>50</v>
      </c>
      <c r="D474" s="177">
        <v>180</v>
      </c>
      <c r="E474" s="177">
        <v>161</v>
      </c>
      <c r="F474" s="179"/>
      <c r="G474" s="178" t="s">
        <v>27</v>
      </c>
      <c r="H474" s="180"/>
      <c r="I474" s="178"/>
      <c r="J474" s="132"/>
      <c r="K474" s="132"/>
      <c r="L474" s="132"/>
    </row>
    <row r="475" spans="1:12" ht="15" thickBot="1" x14ac:dyDescent="0.4">
      <c r="A475" s="309"/>
      <c r="B475" s="306"/>
      <c r="C475" s="177"/>
      <c r="D475" s="177"/>
      <c r="E475" s="177"/>
      <c r="F475" s="179"/>
      <c r="G475" s="178" t="s">
        <v>87</v>
      </c>
      <c r="H475" s="180"/>
      <c r="I475" s="178"/>
      <c r="J475" s="132"/>
      <c r="K475" s="132"/>
      <c r="L475" s="132"/>
    </row>
    <row r="476" spans="1:12" ht="15" thickBot="1" x14ac:dyDescent="0.4">
      <c r="A476" s="309"/>
      <c r="B476" s="306"/>
      <c r="C476" s="177">
        <v>0</v>
      </c>
      <c r="D476" s="177">
        <v>1000</v>
      </c>
      <c r="E476" s="177">
        <v>1000</v>
      </c>
      <c r="F476" s="179"/>
      <c r="G476" s="178" t="s">
        <v>25</v>
      </c>
      <c r="H476" s="180"/>
      <c r="I476" s="178"/>
      <c r="J476" s="132"/>
      <c r="K476" s="132"/>
      <c r="L476" s="132"/>
    </row>
    <row r="477" spans="1:12" ht="15" thickBot="1" x14ac:dyDescent="0.4">
      <c r="A477" s="309"/>
      <c r="B477" s="306"/>
      <c r="C477" s="177"/>
      <c r="D477" s="177"/>
      <c r="E477" s="177"/>
      <c r="F477" s="179"/>
      <c r="G477" s="178" t="s">
        <v>88</v>
      </c>
      <c r="H477" s="180"/>
      <c r="I477" s="178"/>
      <c r="J477" s="132"/>
      <c r="K477" s="132"/>
      <c r="L477" s="132"/>
    </row>
    <row r="478" spans="1:12" ht="15" thickBot="1" x14ac:dyDescent="0.4">
      <c r="A478" s="310"/>
      <c r="B478" s="307"/>
      <c r="C478" s="111">
        <f>SUM(C473:C477)</f>
        <v>50</v>
      </c>
      <c r="D478" s="111">
        <f t="shared" ref="D478:E478" si="100">SUM(D473:D477)</f>
        <v>1180</v>
      </c>
      <c r="E478" s="111">
        <f t="shared" si="100"/>
        <v>1161</v>
      </c>
      <c r="F478" s="107"/>
      <c r="G478" s="106" t="s">
        <v>29</v>
      </c>
      <c r="H478" s="189"/>
      <c r="I478" s="109"/>
      <c r="J478" s="132"/>
      <c r="K478" s="132"/>
      <c r="L478" s="132"/>
    </row>
    <row r="479" spans="1:12" ht="21.65" customHeight="1" thickBot="1" x14ac:dyDescent="0.4">
      <c r="A479" s="308"/>
      <c r="B479" s="305" t="s">
        <v>664</v>
      </c>
      <c r="C479" s="177"/>
      <c r="D479" s="177"/>
      <c r="E479" s="177"/>
      <c r="F479" s="179"/>
      <c r="G479" s="178" t="s">
        <v>24</v>
      </c>
      <c r="H479" s="180">
        <v>288724610</v>
      </c>
      <c r="I479" s="178">
        <v>0</v>
      </c>
      <c r="J479" s="132"/>
      <c r="K479" s="132"/>
      <c r="L479" s="132"/>
    </row>
    <row r="480" spans="1:12" ht="17.399999999999999" customHeight="1" thickBot="1" x14ac:dyDescent="0.4">
      <c r="A480" s="309"/>
      <c r="B480" s="306"/>
      <c r="C480" s="177"/>
      <c r="D480" s="177"/>
      <c r="E480" s="177"/>
      <c r="F480" s="179"/>
      <c r="G480" s="178" t="s">
        <v>27</v>
      </c>
      <c r="H480" s="180"/>
      <c r="I480" s="178"/>
      <c r="J480" s="132"/>
      <c r="K480" s="132"/>
      <c r="L480" s="132"/>
    </row>
    <row r="481" spans="1:12" ht="15" thickBot="1" x14ac:dyDescent="0.4">
      <c r="A481" s="309"/>
      <c r="B481" s="306"/>
      <c r="C481" s="177"/>
      <c r="D481" s="177"/>
      <c r="E481" s="177"/>
      <c r="F481" s="179"/>
      <c r="G481" s="178" t="s">
        <v>87</v>
      </c>
      <c r="H481" s="180"/>
      <c r="I481" s="178"/>
      <c r="J481" s="132"/>
      <c r="K481" s="132"/>
      <c r="L481" s="132"/>
    </row>
    <row r="482" spans="1:12" ht="18" customHeight="1" thickBot="1" x14ac:dyDescent="0.4">
      <c r="A482" s="309"/>
      <c r="B482" s="306"/>
      <c r="C482" s="177"/>
      <c r="D482" s="177"/>
      <c r="E482" s="177"/>
      <c r="F482" s="179"/>
      <c r="G482" s="178" t="s">
        <v>25</v>
      </c>
      <c r="H482" s="180"/>
      <c r="I482" s="178"/>
      <c r="J482" s="132"/>
      <c r="K482" s="132"/>
      <c r="L482" s="132"/>
    </row>
    <row r="483" spans="1:12" ht="15" customHeight="1" thickBot="1" x14ac:dyDescent="0.4">
      <c r="A483" s="309"/>
      <c r="B483" s="306"/>
      <c r="C483" s="177"/>
      <c r="D483" s="177"/>
      <c r="E483" s="177"/>
      <c r="F483" s="179"/>
      <c r="G483" s="178" t="s">
        <v>88</v>
      </c>
      <c r="H483" s="180"/>
      <c r="I483" s="178"/>
      <c r="J483" s="132"/>
      <c r="K483" s="132"/>
      <c r="L483" s="132"/>
    </row>
    <row r="484" spans="1:12" ht="15" thickBot="1" x14ac:dyDescent="0.4">
      <c r="A484" s="310"/>
      <c r="B484" s="307"/>
      <c r="C484" s="111">
        <f>SUM(C479:C483)</f>
        <v>0</v>
      </c>
      <c r="D484" s="111">
        <f t="shared" ref="D484:E484" si="101">SUM(D479:D483)</f>
        <v>0</v>
      </c>
      <c r="E484" s="111">
        <f t="shared" si="101"/>
        <v>0</v>
      </c>
      <c r="F484" s="107"/>
      <c r="G484" s="106" t="s">
        <v>29</v>
      </c>
      <c r="H484" s="189"/>
      <c r="I484" s="109"/>
      <c r="J484" s="132"/>
      <c r="K484" s="132"/>
      <c r="L484" s="132"/>
    </row>
    <row r="485" spans="1:12" ht="15" customHeight="1" thickBot="1" x14ac:dyDescent="0.4">
      <c r="A485" s="308"/>
      <c r="B485" s="305" t="s">
        <v>665</v>
      </c>
      <c r="C485" s="177"/>
      <c r="D485" s="177"/>
      <c r="E485" s="177"/>
      <c r="F485" s="179"/>
      <c r="G485" s="178" t="s">
        <v>24</v>
      </c>
      <c r="H485" s="180">
        <v>288724610</v>
      </c>
      <c r="I485" s="178">
        <v>0</v>
      </c>
      <c r="J485" s="132"/>
      <c r="K485" s="132"/>
      <c r="L485" s="132"/>
    </row>
    <row r="486" spans="1:12" ht="15" thickBot="1" x14ac:dyDescent="0.4">
      <c r="A486" s="309"/>
      <c r="B486" s="306"/>
      <c r="C486" s="177">
        <v>50</v>
      </c>
      <c r="D486" s="177">
        <v>250</v>
      </c>
      <c r="E486" s="177"/>
      <c r="F486" s="179"/>
      <c r="G486" s="178" t="s">
        <v>27</v>
      </c>
      <c r="H486" s="181"/>
      <c r="I486" s="178"/>
      <c r="J486" s="132"/>
      <c r="K486" s="132"/>
      <c r="L486" s="132"/>
    </row>
    <row r="487" spans="1:12" ht="17" customHeight="1" thickBot="1" x14ac:dyDescent="0.4">
      <c r="A487" s="309"/>
      <c r="B487" s="306"/>
      <c r="C487" s="177"/>
      <c r="D487" s="177"/>
      <c r="E487" s="177"/>
      <c r="F487" s="179"/>
      <c r="G487" s="178" t="s">
        <v>87</v>
      </c>
      <c r="H487" s="181"/>
      <c r="I487" s="178"/>
      <c r="J487" s="132"/>
      <c r="K487" s="132"/>
      <c r="L487" s="132"/>
    </row>
    <row r="488" spans="1:12" ht="15" thickBot="1" x14ac:dyDescent="0.4">
      <c r="A488" s="309"/>
      <c r="B488" s="306"/>
      <c r="C488" s="177"/>
      <c r="D488" s="177">
        <v>1700</v>
      </c>
      <c r="E488" s="177"/>
      <c r="F488" s="179"/>
      <c r="G488" s="178" t="s">
        <v>25</v>
      </c>
      <c r="H488" s="181"/>
      <c r="I488" s="178"/>
      <c r="J488" s="132"/>
      <c r="K488" s="132"/>
      <c r="L488" s="132"/>
    </row>
    <row r="489" spans="1:12" ht="15" customHeight="1" thickBot="1" x14ac:dyDescent="0.4">
      <c r="A489" s="309"/>
      <c r="B489" s="306"/>
      <c r="C489" s="177"/>
      <c r="D489" s="177"/>
      <c r="E489" s="177"/>
      <c r="F489" s="179"/>
      <c r="G489" s="178" t="s">
        <v>88</v>
      </c>
      <c r="H489" s="181"/>
      <c r="I489" s="178"/>
      <c r="J489" s="132"/>
      <c r="K489" s="132"/>
      <c r="L489" s="132"/>
    </row>
    <row r="490" spans="1:12" ht="15" thickBot="1" x14ac:dyDescent="0.4">
      <c r="A490" s="310"/>
      <c r="B490" s="307"/>
      <c r="C490" s="111">
        <f>SUM(C485:C489)</f>
        <v>50</v>
      </c>
      <c r="D490" s="111">
        <f t="shared" ref="D490:E490" si="102">SUM(D485:D489)</f>
        <v>1950</v>
      </c>
      <c r="E490" s="111">
        <f t="shared" si="102"/>
        <v>0</v>
      </c>
      <c r="F490" s="107"/>
      <c r="G490" s="106" t="s">
        <v>29</v>
      </c>
      <c r="H490" s="108"/>
      <c r="I490" s="109"/>
      <c r="J490" s="132"/>
      <c r="K490" s="132"/>
      <c r="L490" s="132"/>
    </row>
    <row r="491" spans="1:12" ht="15" thickBot="1" x14ac:dyDescent="0.4">
      <c r="A491" s="105"/>
      <c r="B491" s="112" t="s">
        <v>175</v>
      </c>
      <c r="C491" s="113"/>
      <c r="D491" s="113"/>
      <c r="E491" s="113"/>
      <c r="F491" s="113"/>
      <c r="G491" s="100"/>
      <c r="H491" s="102"/>
      <c r="I491" s="102"/>
      <c r="J491" s="132"/>
      <c r="K491" s="132"/>
      <c r="L491" s="132"/>
    </row>
    <row r="492" spans="1:12" ht="23" customHeight="1" thickBot="1" x14ac:dyDescent="0.4">
      <c r="A492" s="91" t="s">
        <v>176</v>
      </c>
      <c r="B492" s="92" t="s">
        <v>180</v>
      </c>
      <c r="C492" s="93"/>
      <c r="D492" s="93"/>
      <c r="E492" s="93"/>
      <c r="F492" s="94" t="s">
        <v>179</v>
      </c>
      <c r="G492" s="92"/>
      <c r="H492" s="93"/>
      <c r="I492" s="93"/>
      <c r="J492" s="132"/>
      <c r="K492" s="132"/>
      <c r="L492" s="132"/>
    </row>
    <row r="493" spans="1:12" ht="31.25" customHeight="1" thickBot="1" x14ac:dyDescent="0.4">
      <c r="A493" s="95" t="s">
        <v>177</v>
      </c>
      <c r="B493" s="96" t="s">
        <v>182</v>
      </c>
      <c r="C493" s="97"/>
      <c r="D493" s="97"/>
      <c r="E493" s="97"/>
      <c r="F493" s="98" t="s">
        <v>181</v>
      </c>
      <c r="G493" s="96"/>
      <c r="H493" s="97"/>
      <c r="I493" s="97"/>
    </row>
    <row r="494" spans="1:12" ht="15" customHeight="1" thickBot="1" x14ac:dyDescent="0.4">
      <c r="A494" s="288" t="s">
        <v>178</v>
      </c>
      <c r="B494" s="299" t="s">
        <v>184</v>
      </c>
      <c r="C494" s="142"/>
      <c r="D494" s="140"/>
      <c r="E494" s="140"/>
      <c r="F494" s="138" t="s">
        <v>183</v>
      </c>
      <c r="G494" s="67" t="s">
        <v>24</v>
      </c>
      <c r="H494" s="139">
        <v>288724610</v>
      </c>
      <c r="I494" s="67">
        <v>0</v>
      </c>
    </row>
    <row r="495" spans="1:12" ht="15" customHeight="1" thickBot="1" x14ac:dyDescent="0.4">
      <c r="A495" s="281"/>
      <c r="B495" s="300"/>
      <c r="C495" s="142"/>
      <c r="D495" s="113"/>
      <c r="E495" s="113"/>
      <c r="F495" s="103"/>
      <c r="G495" s="101" t="s">
        <v>27</v>
      </c>
      <c r="H495" s="104"/>
      <c r="I495" s="101"/>
    </row>
    <row r="496" spans="1:12" ht="15" thickBot="1" x14ac:dyDescent="0.4">
      <c r="A496" s="281"/>
      <c r="B496" s="300"/>
      <c r="C496" s="142"/>
      <c r="D496" s="113"/>
      <c r="E496" s="113"/>
      <c r="F496" s="103"/>
      <c r="G496" s="101" t="s">
        <v>87</v>
      </c>
      <c r="H496" s="104"/>
      <c r="I496" s="101"/>
    </row>
    <row r="497" spans="1:9" ht="15" thickBot="1" x14ac:dyDescent="0.4">
      <c r="A497" s="281"/>
      <c r="B497" s="300"/>
      <c r="C497" s="142"/>
      <c r="D497" s="113"/>
      <c r="E497" s="113"/>
      <c r="F497" s="103"/>
      <c r="G497" s="101" t="s">
        <v>25</v>
      </c>
      <c r="H497" s="104"/>
      <c r="I497" s="101"/>
    </row>
    <row r="498" spans="1:9" ht="16.25" customHeight="1" thickBot="1" x14ac:dyDescent="0.4">
      <c r="A498" s="281"/>
      <c r="B498" s="300"/>
      <c r="C498" s="142"/>
      <c r="D498" s="113"/>
      <c r="E498" s="112"/>
      <c r="F498" s="103"/>
      <c r="G498" s="101" t="s">
        <v>88</v>
      </c>
      <c r="H498" s="104"/>
      <c r="I498" s="101"/>
    </row>
    <row r="499" spans="1:9" ht="17.399999999999999" customHeight="1" thickBot="1" x14ac:dyDescent="0.4">
      <c r="A499" s="282"/>
      <c r="B499" s="301"/>
      <c r="C499" s="106"/>
      <c r="D499" s="106"/>
      <c r="E499" s="106"/>
      <c r="F499" s="107"/>
      <c r="G499" s="106" t="s">
        <v>29</v>
      </c>
      <c r="H499" s="108"/>
      <c r="I499" s="109"/>
    </row>
    <row r="500" spans="1:9" ht="15" customHeight="1" thickBot="1" x14ac:dyDescent="0.4">
      <c r="A500" s="288" t="s">
        <v>185</v>
      </c>
      <c r="B500" s="299" t="s">
        <v>187</v>
      </c>
      <c r="C500" s="140"/>
      <c r="D500" s="140"/>
      <c r="E500" s="140"/>
      <c r="F500" s="138" t="s">
        <v>186</v>
      </c>
      <c r="G500" s="67" t="s">
        <v>24</v>
      </c>
      <c r="H500" s="139">
        <v>288724610</v>
      </c>
      <c r="I500" s="67">
        <v>0</v>
      </c>
    </row>
    <row r="501" spans="1:9" ht="15" customHeight="1" thickBot="1" x14ac:dyDescent="0.4">
      <c r="A501" s="281"/>
      <c r="B501" s="300"/>
      <c r="C501" s="113"/>
      <c r="D501" s="113"/>
      <c r="E501" s="113"/>
      <c r="F501" s="103"/>
      <c r="G501" s="101" t="s">
        <v>27</v>
      </c>
      <c r="H501" s="104"/>
      <c r="I501" s="101"/>
    </row>
    <row r="502" spans="1:9" ht="15" thickBot="1" x14ac:dyDescent="0.4">
      <c r="A502" s="281"/>
      <c r="B502" s="300"/>
      <c r="C502" s="113"/>
      <c r="D502" s="113"/>
      <c r="E502" s="113"/>
      <c r="F502" s="103"/>
      <c r="G502" s="101" t="s">
        <v>87</v>
      </c>
      <c r="H502" s="104"/>
      <c r="I502" s="101"/>
    </row>
    <row r="503" spans="1:9" ht="15" thickBot="1" x14ac:dyDescent="0.4">
      <c r="A503" s="281"/>
      <c r="B503" s="300"/>
      <c r="C503" s="113"/>
      <c r="D503" s="113"/>
      <c r="E503" s="113"/>
      <c r="F503" s="103"/>
      <c r="G503" s="101" t="s">
        <v>25</v>
      </c>
      <c r="H503" s="104"/>
      <c r="I503" s="101"/>
    </row>
    <row r="504" spans="1:9" ht="15" thickBot="1" x14ac:dyDescent="0.4">
      <c r="A504" s="281"/>
      <c r="B504" s="300"/>
      <c r="C504" s="113"/>
      <c r="D504" s="113"/>
      <c r="E504" s="113"/>
      <c r="F504" s="103"/>
      <c r="G504" s="101" t="s">
        <v>88</v>
      </c>
      <c r="H504" s="104"/>
      <c r="I504" s="101"/>
    </row>
    <row r="505" spans="1:9" ht="15" thickBot="1" x14ac:dyDescent="0.4">
      <c r="A505" s="282"/>
      <c r="B505" s="301"/>
      <c r="C505" s="114"/>
      <c r="D505" s="114"/>
      <c r="E505" s="114"/>
      <c r="F505" s="107"/>
      <c r="G505" s="106" t="s">
        <v>29</v>
      </c>
      <c r="H505" s="108"/>
      <c r="I505" s="109"/>
    </row>
    <row r="506" spans="1:9" ht="15" thickBot="1" x14ac:dyDescent="0.4">
      <c r="A506" s="105"/>
      <c r="B506" s="112" t="s">
        <v>188</v>
      </c>
      <c r="C506" s="113"/>
      <c r="D506" s="113"/>
      <c r="E506" s="113"/>
      <c r="F506" s="113"/>
      <c r="G506" s="100"/>
      <c r="H506" s="102"/>
      <c r="I506" s="102"/>
    </row>
    <row r="507" spans="1:9" ht="15" thickBot="1" x14ac:dyDescent="0.4">
      <c r="A507" s="91" t="s">
        <v>189</v>
      </c>
      <c r="B507" s="92" t="s">
        <v>193</v>
      </c>
      <c r="C507" s="93"/>
      <c r="D507" s="93"/>
      <c r="E507" s="93"/>
      <c r="F507" s="94" t="s">
        <v>192</v>
      </c>
      <c r="G507" s="92"/>
      <c r="H507" s="93"/>
      <c r="I507" s="93"/>
    </row>
    <row r="508" spans="1:9" ht="26.5" thickBot="1" x14ac:dyDescent="0.4">
      <c r="A508" s="95" t="s">
        <v>190</v>
      </c>
      <c r="B508" s="96" t="s">
        <v>195</v>
      </c>
      <c r="C508" s="97"/>
      <c r="D508" s="97"/>
      <c r="E508" s="97"/>
      <c r="F508" s="98" t="s">
        <v>194</v>
      </c>
      <c r="G508" s="96"/>
      <c r="H508" s="97"/>
      <c r="I508" s="97"/>
    </row>
    <row r="509" spans="1:9" ht="15" customHeight="1" thickBot="1" x14ac:dyDescent="0.4">
      <c r="A509" s="281" t="s">
        <v>191</v>
      </c>
      <c r="B509" s="299" t="s">
        <v>527</v>
      </c>
      <c r="C509" s="99">
        <f>C515+C521+C527+C533+C539+C545+C551</f>
        <v>0</v>
      </c>
      <c r="D509" s="99">
        <f t="shared" ref="D509:E509" si="103">D515+D521+D527+D533+D539+D545+D551</f>
        <v>0</v>
      </c>
      <c r="E509" s="99">
        <f t="shared" si="103"/>
        <v>0</v>
      </c>
      <c r="F509" s="52" t="s">
        <v>196</v>
      </c>
      <c r="G509" s="101" t="s">
        <v>24</v>
      </c>
      <c r="H509" s="102">
        <v>288724610</v>
      </c>
      <c r="I509" s="101">
        <v>0</v>
      </c>
    </row>
    <row r="510" spans="1:9" ht="15" thickBot="1" x14ac:dyDescent="0.4">
      <c r="A510" s="281"/>
      <c r="B510" s="300"/>
      <c r="C510" s="99">
        <f t="shared" ref="C510:E513" si="104">C516+C522+C528+C534+C540+C546+C552</f>
        <v>653.70000000000005</v>
      </c>
      <c r="D510" s="99">
        <f t="shared" si="104"/>
        <v>54</v>
      </c>
      <c r="E510" s="99">
        <f t="shared" si="104"/>
        <v>0</v>
      </c>
      <c r="F510" s="103"/>
      <c r="G510" s="101" t="s">
        <v>27</v>
      </c>
      <c r="H510" s="104"/>
      <c r="I510" s="101"/>
    </row>
    <row r="511" spans="1:9" ht="15" thickBot="1" x14ac:dyDescent="0.4">
      <c r="A511" s="281"/>
      <c r="B511" s="300"/>
      <c r="C511" s="99">
        <f t="shared" si="104"/>
        <v>0</v>
      </c>
      <c r="D511" s="99">
        <f t="shared" si="104"/>
        <v>0</v>
      </c>
      <c r="E511" s="99">
        <f t="shared" si="104"/>
        <v>0</v>
      </c>
      <c r="F511" s="103"/>
      <c r="G511" s="101" t="s">
        <v>87</v>
      </c>
      <c r="H511" s="104"/>
      <c r="I511" s="101"/>
    </row>
    <row r="512" spans="1:9" ht="15" thickBot="1" x14ac:dyDescent="0.4">
      <c r="A512" s="281"/>
      <c r="B512" s="300"/>
      <c r="C512" s="99">
        <f t="shared" si="104"/>
        <v>5975.2</v>
      </c>
      <c r="D512" s="99">
        <f t="shared" si="104"/>
        <v>1962.2</v>
      </c>
      <c r="E512" s="99">
        <f t="shared" si="104"/>
        <v>18.7</v>
      </c>
      <c r="F512" s="103"/>
      <c r="G512" s="101" t="s">
        <v>25</v>
      </c>
      <c r="H512" s="104"/>
      <c r="I512" s="101"/>
    </row>
    <row r="513" spans="1:11" ht="15.65" customHeight="1" thickBot="1" x14ac:dyDescent="0.4">
      <c r="A513" s="281"/>
      <c r="B513" s="300"/>
      <c r="C513" s="99">
        <f t="shared" si="104"/>
        <v>0</v>
      </c>
      <c r="D513" s="99">
        <f t="shared" si="104"/>
        <v>0</v>
      </c>
      <c r="E513" s="99">
        <f t="shared" si="104"/>
        <v>0</v>
      </c>
      <c r="F513" s="103"/>
      <c r="G513" s="101" t="s">
        <v>88</v>
      </c>
      <c r="H513" s="104"/>
      <c r="I513" s="101"/>
    </row>
    <row r="514" spans="1:11" ht="15" thickBot="1" x14ac:dyDescent="0.4">
      <c r="A514" s="282"/>
      <c r="B514" s="301"/>
      <c r="C514" s="115">
        <f>SUM(C509:C513)</f>
        <v>6628.9</v>
      </c>
      <c r="D514" s="115">
        <f t="shared" ref="D514:E514" si="105">SUM(D509:D513)</f>
        <v>2016.2</v>
      </c>
      <c r="E514" s="115">
        <f t="shared" si="105"/>
        <v>18.7</v>
      </c>
      <c r="F514" s="107"/>
      <c r="G514" s="106" t="s">
        <v>29</v>
      </c>
      <c r="H514" s="108"/>
      <c r="I514" s="109"/>
    </row>
    <row r="515" spans="1:11" ht="15" customHeight="1" thickBot="1" x14ac:dyDescent="0.4">
      <c r="A515" s="302"/>
      <c r="B515" s="305" t="s">
        <v>489</v>
      </c>
      <c r="C515" s="101"/>
      <c r="D515" s="101"/>
      <c r="E515" s="101"/>
      <c r="F515" s="52"/>
      <c r="G515" s="101" t="s">
        <v>24</v>
      </c>
      <c r="H515" s="102">
        <v>288724610</v>
      </c>
      <c r="I515" s="101">
        <v>0</v>
      </c>
      <c r="J515" s="132"/>
      <c r="K515" s="132"/>
    </row>
    <row r="516" spans="1:11" ht="15" thickBot="1" x14ac:dyDescent="0.4">
      <c r="A516" s="303"/>
      <c r="B516" s="306"/>
      <c r="C516" s="110">
        <v>200</v>
      </c>
      <c r="D516" s="101"/>
      <c r="E516" s="101"/>
      <c r="F516" s="103"/>
      <c r="G516" s="101" t="s">
        <v>27</v>
      </c>
      <c r="H516" s="104"/>
      <c r="I516" s="101"/>
      <c r="J516" s="132"/>
      <c r="K516" s="132"/>
    </row>
    <row r="517" spans="1:11" ht="15" thickBot="1" x14ac:dyDescent="0.4">
      <c r="A517" s="303"/>
      <c r="B517" s="306"/>
      <c r="C517" s="101"/>
      <c r="D517" s="101"/>
      <c r="E517" s="101"/>
      <c r="F517" s="103"/>
      <c r="G517" s="101" t="s">
        <v>87</v>
      </c>
      <c r="H517" s="104"/>
      <c r="I517" s="101"/>
      <c r="J517" s="132"/>
      <c r="K517" s="132"/>
    </row>
    <row r="518" spans="1:11" ht="15" customHeight="1" thickBot="1" x14ac:dyDescent="0.4">
      <c r="A518" s="303"/>
      <c r="B518" s="306"/>
      <c r="C518" s="101">
        <v>3952.5</v>
      </c>
      <c r="D518" s="110">
        <v>1000</v>
      </c>
      <c r="E518" s="101"/>
      <c r="F518" s="103"/>
      <c r="G518" s="101" t="s">
        <v>25</v>
      </c>
      <c r="H518" s="104"/>
      <c r="I518" s="101"/>
      <c r="J518" s="132"/>
      <c r="K518" s="132"/>
    </row>
    <row r="519" spans="1:11" ht="15" customHeight="1" thickBot="1" x14ac:dyDescent="0.4">
      <c r="A519" s="303"/>
      <c r="B519" s="306"/>
      <c r="C519" s="101"/>
      <c r="D519" s="101"/>
      <c r="E519" s="101"/>
      <c r="F519" s="103"/>
      <c r="G519" s="101" t="s">
        <v>88</v>
      </c>
      <c r="H519" s="104"/>
      <c r="I519" s="101"/>
      <c r="J519" s="132"/>
      <c r="K519" s="132"/>
    </row>
    <row r="520" spans="1:11" ht="15" thickBot="1" x14ac:dyDescent="0.4">
      <c r="A520" s="304"/>
      <c r="B520" s="307"/>
      <c r="C520" s="115">
        <f>SUM(C515:C519)</f>
        <v>4152.5</v>
      </c>
      <c r="D520" s="115">
        <f t="shared" ref="D520:E520" si="106">SUM(D515:D519)</f>
        <v>1000</v>
      </c>
      <c r="E520" s="115">
        <f t="shared" si="106"/>
        <v>0</v>
      </c>
      <c r="F520" s="107"/>
      <c r="G520" s="106" t="s">
        <v>29</v>
      </c>
      <c r="H520" s="108"/>
      <c r="I520" s="109"/>
      <c r="J520" s="132"/>
      <c r="K520" s="132"/>
    </row>
    <row r="521" spans="1:11" ht="15" customHeight="1" thickBot="1" x14ac:dyDescent="0.4">
      <c r="A521" s="302"/>
      <c r="B521" s="305" t="s">
        <v>611</v>
      </c>
      <c r="C521" s="101"/>
      <c r="D521" s="101"/>
      <c r="E521" s="101"/>
      <c r="F521" s="52"/>
      <c r="G521" s="101" t="s">
        <v>24</v>
      </c>
      <c r="H521" s="102">
        <v>288724610</v>
      </c>
      <c r="I521" s="101">
        <v>0</v>
      </c>
      <c r="J521" s="132"/>
      <c r="K521" s="132"/>
    </row>
    <row r="522" spans="1:11" ht="15" thickBot="1" x14ac:dyDescent="0.4">
      <c r="A522" s="303"/>
      <c r="B522" s="306"/>
      <c r="C522" s="101">
        <v>144.9</v>
      </c>
      <c r="D522" s="110">
        <v>54</v>
      </c>
      <c r="E522" s="101"/>
      <c r="F522" s="103"/>
      <c r="G522" s="101" t="s">
        <v>27</v>
      </c>
      <c r="H522" s="104"/>
      <c r="I522" s="101"/>
      <c r="J522" s="132"/>
      <c r="K522" s="132"/>
    </row>
    <row r="523" spans="1:11" ht="15" customHeight="1" thickBot="1" x14ac:dyDescent="0.4">
      <c r="A523" s="303"/>
      <c r="B523" s="306"/>
      <c r="C523" s="101"/>
      <c r="D523" s="101"/>
      <c r="E523" s="101"/>
      <c r="F523" s="103"/>
      <c r="G523" s="101" t="s">
        <v>87</v>
      </c>
      <c r="H523" s="104"/>
      <c r="I523" s="101"/>
      <c r="J523" s="132"/>
      <c r="K523" s="132"/>
    </row>
    <row r="524" spans="1:11" ht="15" thickBot="1" x14ac:dyDescent="0.4">
      <c r="A524" s="303"/>
      <c r="B524" s="306"/>
      <c r="C524" s="101">
        <v>1266.5</v>
      </c>
      <c r="D524" s="110">
        <v>306</v>
      </c>
      <c r="E524" s="110"/>
      <c r="F524" s="103"/>
      <c r="G524" s="101" t="s">
        <v>25</v>
      </c>
      <c r="H524" s="104"/>
      <c r="I524" s="101"/>
    </row>
    <row r="525" spans="1:11" ht="15" customHeight="1" thickBot="1" x14ac:dyDescent="0.4">
      <c r="A525" s="303"/>
      <c r="B525" s="306"/>
      <c r="C525" s="101"/>
      <c r="D525" s="101"/>
      <c r="E525" s="101"/>
      <c r="F525" s="103"/>
      <c r="G525" s="101" t="s">
        <v>88</v>
      </c>
      <c r="H525" s="104"/>
      <c r="I525" s="101"/>
    </row>
    <row r="526" spans="1:11" ht="15" customHeight="1" thickBot="1" x14ac:dyDescent="0.4">
      <c r="A526" s="304"/>
      <c r="B526" s="307"/>
      <c r="C526" s="106">
        <f>SUM(C521:C525)</f>
        <v>1411.4</v>
      </c>
      <c r="D526" s="115">
        <f t="shared" ref="D526:E526" si="107">SUM(D521:D525)</f>
        <v>360</v>
      </c>
      <c r="E526" s="106">
        <f t="shared" si="107"/>
        <v>0</v>
      </c>
      <c r="F526" s="107"/>
      <c r="G526" s="106" t="s">
        <v>29</v>
      </c>
      <c r="H526" s="108"/>
      <c r="I526" s="109"/>
    </row>
    <row r="527" spans="1:11" ht="15" customHeight="1" thickBot="1" x14ac:dyDescent="0.4">
      <c r="A527" s="302"/>
      <c r="B527" s="305" t="s">
        <v>610</v>
      </c>
      <c r="C527" s="101"/>
      <c r="D527" s="101"/>
      <c r="E527" s="101"/>
      <c r="F527" s="52"/>
      <c r="G527" s="101" t="s">
        <v>24</v>
      </c>
      <c r="H527" s="102">
        <v>288724610</v>
      </c>
      <c r="I527" s="101">
        <v>0</v>
      </c>
    </row>
    <row r="528" spans="1:11" ht="15" thickBot="1" x14ac:dyDescent="0.4">
      <c r="A528" s="303"/>
      <c r="B528" s="306"/>
      <c r="C528" s="101">
        <v>281.60000000000002</v>
      </c>
      <c r="D528" s="101"/>
      <c r="E528" s="101"/>
      <c r="F528" s="103"/>
      <c r="G528" s="101" t="s">
        <v>27</v>
      </c>
      <c r="H528" s="104"/>
      <c r="I528" s="101"/>
    </row>
    <row r="529" spans="1:9" ht="15" customHeight="1" thickBot="1" x14ac:dyDescent="0.4">
      <c r="A529" s="303"/>
      <c r="B529" s="306"/>
      <c r="C529" s="101"/>
      <c r="D529" s="101"/>
      <c r="E529" s="101"/>
      <c r="F529" s="103"/>
      <c r="G529" s="101" t="s">
        <v>87</v>
      </c>
      <c r="H529" s="104"/>
      <c r="I529" s="101"/>
    </row>
    <row r="530" spans="1:9" ht="15" thickBot="1" x14ac:dyDescent="0.4">
      <c r="A530" s="303"/>
      <c r="B530" s="306"/>
      <c r="C530" s="101">
        <v>637.5</v>
      </c>
      <c r="D530" s="101">
        <v>637.5</v>
      </c>
      <c r="E530" s="101"/>
      <c r="F530" s="103"/>
      <c r="G530" s="101" t="s">
        <v>25</v>
      </c>
      <c r="H530" s="104"/>
      <c r="I530" s="101"/>
    </row>
    <row r="531" spans="1:9" ht="15" customHeight="1" thickBot="1" x14ac:dyDescent="0.4">
      <c r="A531" s="303"/>
      <c r="B531" s="306"/>
      <c r="C531" s="101"/>
      <c r="D531" s="101"/>
      <c r="E531" s="101"/>
      <c r="F531" s="103"/>
      <c r="G531" s="101" t="s">
        <v>88</v>
      </c>
      <c r="H531" s="104"/>
      <c r="I531" s="101"/>
    </row>
    <row r="532" spans="1:9" ht="15" customHeight="1" thickBot="1" x14ac:dyDescent="0.4">
      <c r="A532" s="304"/>
      <c r="B532" s="307"/>
      <c r="C532" s="106">
        <f>SUM(C527:C531)</f>
        <v>919.1</v>
      </c>
      <c r="D532" s="106">
        <f t="shared" ref="D532:E532" si="108">SUM(D527:D531)</f>
        <v>637.5</v>
      </c>
      <c r="E532" s="106">
        <f t="shared" si="108"/>
        <v>0</v>
      </c>
      <c r="F532" s="107"/>
      <c r="G532" s="106" t="s">
        <v>29</v>
      </c>
      <c r="H532" s="108"/>
      <c r="I532" s="109"/>
    </row>
    <row r="533" spans="1:9" ht="15" customHeight="1" thickBot="1" x14ac:dyDescent="0.4">
      <c r="A533" s="302"/>
      <c r="B533" s="305" t="s">
        <v>666</v>
      </c>
      <c r="C533" s="101"/>
      <c r="D533" s="101"/>
      <c r="E533" s="101"/>
      <c r="F533" s="52"/>
      <c r="G533" s="101" t="s">
        <v>24</v>
      </c>
      <c r="H533" s="102">
        <v>288724610</v>
      </c>
      <c r="I533" s="101">
        <v>0</v>
      </c>
    </row>
    <row r="534" spans="1:9" ht="15" thickBot="1" x14ac:dyDescent="0.4">
      <c r="A534" s="303"/>
      <c r="B534" s="306"/>
      <c r="C534" s="101">
        <v>27.2</v>
      </c>
      <c r="D534" s="101"/>
      <c r="E534" s="101"/>
      <c r="F534" s="103"/>
      <c r="G534" s="101" t="s">
        <v>27</v>
      </c>
      <c r="H534" s="104"/>
      <c r="I534" s="101"/>
    </row>
    <row r="535" spans="1:9" ht="17" customHeight="1" thickBot="1" x14ac:dyDescent="0.4">
      <c r="A535" s="303"/>
      <c r="B535" s="306"/>
      <c r="C535" s="101"/>
      <c r="D535" s="101"/>
      <c r="E535" s="101"/>
      <c r="F535" s="103"/>
      <c r="G535" s="101" t="s">
        <v>87</v>
      </c>
      <c r="H535" s="104"/>
      <c r="I535" s="101"/>
    </row>
    <row r="536" spans="1:9" ht="14" customHeight="1" thickBot="1" x14ac:dyDescent="0.4">
      <c r="A536" s="303"/>
      <c r="B536" s="306"/>
      <c r="C536" s="101"/>
      <c r="D536" s="101"/>
      <c r="E536" s="101"/>
      <c r="F536" s="103"/>
      <c r="G536" s="101" t="s">
        <v>25</v>
      </c>
      <c r="H536" s="104"/>
      <c r="I536" s="101"/>
    </row>
    <row r="537" spans="1:9" ht="15" customHeight="1" thickBot="1" x14ac:dyDescent="0.4">
      <c r="A537" s="303"/>
      <c r="B537" s="306"/>
      <c r="C537" s="101"/>
      <c r="D537" s="101"/>
      <c r="E537" s="101"/>
      <c r="F537" s="103"/>
      <c r="G537" s="101" t="s">
        <v>88</v>
      </c>
      <c r="H537" s="104"/>
      <c r="I537" s="101"/>
    </row>
    <row r="538" spans="1:9" ht="15" thickBot="1" x14ac:dyDescent="0.4">
      <c r="A538" s="304"/>
      <c r="B538" s="307"/>
      <c r="C538" s="106">
        <f>SUM(C533:C537)</f>
        <v>27.2</v>
      </c>
      <c r="D538" s="106">
        <f t="shared" ref="D538:E538" si="109">SUM(D533:D537)</f>
        <v>0</v>
      </c>
      <c r="E538" s="106">
        <f t="shared" si="109"/>
        <v>0</v>
      </c>
      <c r="F538" s="107"/>
      <c r="G538" s="106" t="s">
        <v>29</v>
      </c>
      <c r="H538" s="108"/>
      <c r="I538" s="109"/>
    </row>
    <row r="539" spans="1:9" ht="15" customHeight="1" thickBot="1" x14ac:dyDescent="0.4">
      <c r="A539" s="302"/>
      <c r="B539" s="305" t="s">
        <v>592</v>
      </c>
      <c r="C539" s="101"/>
      <c r="D539" s="101"/>
      <c r="E539" s="101"/>
      <c r="F539" s="52"/>
      <c r="G539" s="101" t="s">
        <v>24</v>
      </c>
      <c r="H539" s="102">
        <v>288724610</v>
      </c>
      <c r="I539" s="101">
        <v>0</v>
      </c>
    </row>
    <row r="540" spans="1:9" ht="15" customHeight="1" thickBot="1" x14ac:dyDescent="0.4">
      <c r="A540" s="303"/>
      <c r="B540" s="306"/>
      <c r="C540" s="101"/>
      <c r="D540" s="101"/>
      <c r="E540" s="101"/>
      <c r="F540" s="103"/>
      <c r="G540" s="101" t="s">
        <v>27</v>
      </c>
      <c r="H540" s="104"/>
      <c r="I540" s="101"/>
    </row>
    <row r="541" spans="1:9" ht="15" thickBot="1" x14ac:dyDescent="0.4">
      <c r="A541" s="303"/>
      <c r="B541" s="306"/>
      <c r="C541" s="101"/>
      <c r="D541" s="101"/>
      <c r="E541" s="101"/>
      <c r="F541" s="103"/>
      <c r="G541" s="101" t="s">
        <v>87</v>
      </c>
      <c r="H541" s="104"/>
      <c r="I541" s="101"/>
    </row>
    <row r="542" spans="1:9" ht="15" thickBot="1" x14ac:dyDescent="0.4">
      <c r="A542" s="303"/>
      <c r="B542" s="306"/>
      <c r="C542" s="178">
        <v>18.7</v>
      </c>
      <c r="D542" s="178">
        <v>18.7</v>
      </c>
      <c r="E542" s="101">
        <v>18.7</v>
      </c>
      <c r="F542" s="103"/>
      <c r="G542" s="101" t="s">
        <v>25</v>
      </c>
      <c r="H542" s="104"/>
      <c r="I542" s="101"/>
    </row>
    <row r="543" spans="1:9" ht="15" customHeight="1" thickBot="1" x14ac:dyDescent="0.4">
      <c r="A543" s="303"/>
      <c r="B543" s="306"/>
      <c r="C543" s="101"/>
      <c r="D543" s="101"/>
      <c r="E543" s="101"/>
      <c r="F543" s="103"/>
      <c r="G543" s="101" t="s">
        <v>88</v>
      </c>
      <c r="H543" s="104"/>
      <c r="I543" s="101"/>
    </row>
    <row r="544" spans="1:9" ht="15" thickBot="1" x14ac:dyDescent="0.4">
      <c r="A544" s="304"/>
      <c r="B544" s="307"/>
      <c r="C544" s="106">
        <f>SUM(C539:C543)</f>
        <v>18.7</v>
      </c>
      <c r="D544" s="106">
        <f t="shared" ref="D544:E544" si="110">SUM(D539:D543)</f>
        <v>18.7</v>
      </c>
      <c r="E544" s="106">
        <f t="shared" si="110"/>
        <v>18.7</v>
      </c>
      <c r="F544" s="107"/>
      <c r="G544" s="106" t="s">
        <v>29</v>
      </c>
      <c r="H544" s="108"/>
      <c r="I544" s="109"/>
    </row>
    <row r="545" spans="1:9" ht="15" customHeight="1" thickBot="1" x14ac:dyDescent="0.4">
      <c r="A545" s="302"/>
      <c r="B545" s="305" t="s">
        <v>600</v>
      </c>
      <c r="C545" s="101"/>
      <c r="D545" s="101"/>
      <c r="E545" s="101"/>
      <c r="F545" s="52"/>
      <c r="G545" s="101" t="s">
        <v>24</v>
      </c>
      <c r="H545" s="102">
        <v>288724610</v>
      </c>
      <c r="I545" s="101">
        <v>0</v>
      </c>
    </row>
    <row r="546" spans="1:9" ht="15" thickBot="1" x14ac:dyDescent="0.4">
      <c r="A546" s="303"/>
      <c r="B546" s="306"/>
      <c r="C546" s="101"/>
      <c r="D546" s="101"/>
      <c r="E546" s="101"/>
      <c r="F546" s="103"/>
      <c r="G546" s="101" t="s">
        <v>27</v>
      </c>
      <c r="H546" s="104"/>
      <c r="I546" s="101"/>
    </row>
    <row r="547" spans="1:9" ht="15" thickBot="1" x14ac:dyDescent="0.4">
      <c r="A547" s="303"/>
      <c r="B547" s="306"/>
      <c r="C547" s="101"/>
      <c r="D547" s="101"/>
      <c r="E547" s="101"/>
      <c r="F547" s="103"/>
      <c r="G547" s="101" t="s">
        <v>87</v>
      </c>
      <c r="H547" s="104"/>
      <c r="I547" s="101"/>
    </row>
    <row r="548" spans="1:9" ht="15" thickBot="1" x14ac:dyDescent="0.4">
      <c r="A548" s="303"/>
      <c r="B548" s="306"/>
      <c r="C548" s="225">
        <v>100</v>
      </c>
      <c r="D548" s="225"/>
      <c r="E548" s="222"/>
      <c r="F548" s="103"/>
      <c r="G548" s="101" t="s">
        <v>25</v>
      </c>
      <c r="H548" s="104"/>
      <c r="I548" s="101"/>
    </row>
    <row r="549" spans="1:9" ht="15" thickBot="1" x14ac:dyDescent="0.4">
      <c r="A549" s="303"/>
      <c r="B549" s="306"/>
      <c r="C549" s="222"/>
      <c r="D549" s="222"/>
      <c r="E549" s="222"/>
      <c r="F549" s="103"/>
      <c r="G549" s="101" t="s">
        <v>88</v>
      </c>
      <c r="H549" s="104"/>
      <c r="I549" s="101"/>
    </row>
    <row r="550" spans="1:9" ht="15" thickBot="1" x14ac:dyDescent="0.4">
      <c r="A550" s="304"/>
      <c r="B550" s="307"/>
      <c r="C550" s="214">
        <f>SUM(C545:C549)</f>
        <v>100</v>
      </c>
      <c r="D550" s="214">
        <f t="shared" ref="D550:E550" si="111">SUM(D545:D549)</f>
        <v>0</v>
      </c>
      <c r="E550" s="214">
        <f t="shared" si="111"/>
        <v>0</v>
      </c>
      <c r="F550" s="107"/>
      <c r="G550" s="106" t="s">
        <v>29</v>
      </c>
      <c r="H550" s="108"/>
      <c r="I550" s="109"/>
    </row>
    <row r="551" spans="1:9" ht="15" customHeight="1" thickBot="1" x14ac:dyDescent="0.4">
      <c r="A551" s="302"/>
      <c r="B551" s="305" t="s">
        <v>667</v>
      </c>
      <c r="C551" s="101"/>
      <c r="D551" s="101"/>
      <c r="E551" s="101"/>
      <c r="F551" s="52"/>
      <c r="G551" s="101" t="s">
        <v>24</v>
      </c>
      <c r="H551" s="102">
        <v>288724610</v>
      </c>
      <c r="I551" s="101">
        <v>0</v>
      </c>
    </row>
    <row r="552" spans="1:9" ht="15" thickBot="1" x14ac:dyDescent="0.4">
      <c r="A552" s="303"/>
      <c r="B552" s="306"/>
      <c r="C552" s="101"/>
      <c r="D552" s="101"/>
      <c r="E552" s="101"/>
      <c r="F552" s="103"/>
      <c r="G552" s="101" t="s">
        <v>27</v>
      </c>
      <c r="H552" s="104"/>
      <c r="I552" s="101"/>
    </row>
    <row r="553" spans="1:9" ht="15" thickBot="1" x14ac:dyDescent="0.4">
      <c r="A553" s="303"/>
      <c r="B553" s="306"/>
      <c r="C553" s="101"/>
      <c r="D553" s="101"/>
      <c r="E553" s="101"/>
      <c r="F553" s="103"/>
      <c r="G553" s="101" t="s">
        <v>87</v>
      </c>
      <c r="H553" s="104"/>
      <c r="I553" s="101"/>
    </row>
    <row r="554" spans="1:9" ht="15" thickBot="1" x14ac:dyDescent="0.4">
      <c r="A554" s="303"/>
      <c r="B554" s="306"/>
      <c r="C554" s="178"/>
      <c r="D554" s="178"/>
      <c r="E554" s="101"/>
      <c r="F554" s="103"/>
      <c r="G554" s="101" t="s">
        <v>25</v>
      </c>
      <c r="H554" s="104"/>
      <c r="I554" s="101"/>
    </row>
    <row r="555" spans="1:9" ht="15" thickBot="1" x14ac:dyDescent="0.4">
      <c r="A555" s="303"/>
      <c r="B555" s="306"/>
      <c r="C555" s="101"/>
      <c r="D555" s="101"/>
      <c r="E555" s="101"/>
      <c r="F555" s="103"/>
      <c r="G555" s="101" t="s">
        <v>88</v>
      </c>
      <c r="H555" s="104"/>
      <c r="I555" s="101"/>
    </row>
    <row r="556" spans="1:9" ht="15" thickBot="1" x14ac:dyDescent="0.4">
      <c r="A556" s="304"/>
      <c r="B556" s="307"/>
      <c r="C556" s="106">
        <f>SUM(C551:C555)</f>
        <v>0</v>
      </c>
      <c r="D556" s="106">
        <f t="shared" ref="D556:E556" si="112">SUM(D551:D555)</f>
        <v>0</v>
      </c>
      <c r="E556" s="106">
        <f t="shared" si="112"/>
        <v>0</v>
      </c>
      <c r="F556" s="107"/>
      <c r="G556" s="106" t="s">
        <v>29</v>
      </c>
      <c r="H556" s="108"/>
      <c r="I556" s="109"/>
    </row>
    <row r="557" spans="1:9" ht="15" customHeight="1" thickBot="1" x14ac:dyDescent="0.4">
      <c r="A557" s="105"/>
      <c r="B557" s="112" t="s">
        <v>197</v>
      </c>
      <c r="C557" s="113"/>
      <c r="D557" s="113"/>
      <c r="E557" s="113"/>
      <c r="F557" s="113"/>
      <c r="G557" s="100"/>
      <c r="H557" s="102"/>
      <c r="I557" s="102"/>
    </row>
    <row r="558" spans="1:9" ht="15" thickBot="1" x14ac:dyDescent="0.4">
      <c r="A558" s="91" t="s">
        <v>198</v>
      </c>
      <c r="B558" s="92" t="s">
        <v>203</v>
      </c>
      <c r="C558" s="93"/>
      <c r="D558" s="93"/>
      <c r="E558" s="93"/>
      <c r="F558" s="94" t="s">
        <v>202</v>
      </c>
      <c r="G558" s="92"/>
      <c r="H558" s="93"/>
      <c r="I558" s="93"/>
    </row>
    <row r="559" spans="1:9" ht="26.5" thickBot="1" x14ac:dyDescent="0.4">
      <c r="A559" s="95" t="s">
        <v>199</v>
      </c>
      <c r="B559" s="96" t="s">
        <v>205</v>
      </c>
      <c r="C559" s="97"/>
      <c r="D559" s="97"/>
      <c r="E559" s="97"/>
      <c r="F559" s="98" t="s">
        <v>204</v>
      </c>
      <c r="G559" s="96"/>
      <c r="H559" s="97"/>
      <c r="I559" s="97"/>
    </row>
    <row r="560" spans="1:9" ht="15" customHeight="1" thickBot="1" x14ac:dyDescent="0.4">
      <c r="A560" s="288" t="s">
        <v>200</v>
      </c>
      <c r="B560" s="299" t="s">
        <v>490</v>
      </c>
      <c r="C560" s="147">
        <f>C566+C572+C578+C584+C590</f>
        <v>127</v>
      </c>
      <c r="D560" s="147">
        <f t="shared" ref="D560:E560" si="113">D566+D572+D578+D584+D590</f>
        <v>45</v>
      </c>
      <c r="E560" s="147">
        <f t="shared" si="113"/>
        <v>30</v>
      </c>
      <c r="F560" s="138" t="s">
        <v>206</v>
      </c>
      <c r="G560" s="67" t="s">
        <v>24</v>
      </c>
      <c r="H560" s="139">
        <v>288724610</v>
      </c>
      <c r="I560" s="67">
        <v>0</v>
      </c>
    </row>
    <row r="561" spans="1:12" ht="15" thickBot="1" x14ac:dyDescent="0.4">
      <c r="A561" s="281"/>
      <c r="B561" s="300"/>
      <c r="C561" s="147">
        <f t="shared" ref="C561:E564" si="114">C567+C573+C579+C585+C591</f>
        <v>739</v>
      </c>
      <c r="D561" s="147">
        <f t="shared" si="114"/>
        <v>0</v>
      </c>
      <c r="E561" s="147">
        <f t="shared" si="114"/>
        <v>0</v>
      </c>
      <c r="F561" s="103"/>
      <c r="G561" s="101" t="s">
        <v>27</v>
      </c>
      <c r="H561" s="104"/>
      <c r="I561" s="101"/>
    </row>
    <row r="562" spans="1:12" ht="15" thickBot="1" x14ac:dyDescent="0.4">
      <c r="A562" s="281"/>
      <c r="B562" s="300"/>
      <c r="C562" s="147">
        <f t="shared" si="114"/>
        <v>0</v>
      </c>
      <c r="D562" s="147">
        <f t="shared" si="114"/>
        <v>0</v>
      </c>
      <c r="E562" s="147">
        <f t="shared" si="114"/>
        <v>0</v>
      </c>
      <c r="F562" s="103"/>
      <c r="G562" s="101" t="s">
        <v>87</v>
      </c>
      <c r="H562" s="104"/>
      <c r="I562" s="101"/>
    </row>
    <row r="563" spans="1:12" ht="15" customHeight="1" thickBot="1" x14ac:dyDescent="0.4">
      <c r="A563" s="281"/>
      <c r="B563" s="300"/>
      <c r="C563" s="147">
        <f t="shared" si="114"/>
        <v>0</v>
      </c>
      <c r="D563" s="147">
        <f t="shared" si="114"/>
        <v>0</v>
      </c>
      <c r="E563" s="147">
        <f>E569+E575+E581+E587+E593</f>
        <v>0</v>
      </c>
      <c r="F563" s="103"/>
      <c r="G563" s="101" t="s">
        <v>25</v>
      </c>
      <c r="H563" s="104"/>
      <c r="I563" s="101"/>
    </row>
    <row r="564" spans="1:12" ht="15" thickBot="1" x14ac:dyDescent="0.4">
      <c r="A564" s="281"/>
      <c r="B564" s="300"/>
      <c r="C564" s="147">
        <f t="shared" si="114"/>
        <v>0</v>
      </c>
      <c r="D564" s="147">
        <f t="shared" si="114"/>
        <v>0</v>
      </c>
      <c r="E564" s="147">
        <f t="shared" si="114"/>
        <v>0</v>
      </c>
      <c r="F564" s="103"/>
      <c r="G564" s="101" t="s">
        <v>88</v>
      </c>
      <c r="H564" s="104"/>
      <c r="I564" s="101"/>
    </row>
    <row r="565" spans="1:12" ht="15" customHeight="1" thickBot="1" x14ac:dyDescent="0.4">
      <c r="A565" s="282"/>
      <c r="B565" s="301"/>
      <c r="C565" s="115">
        <f>SUM(C560:C564)</f>
        <v>866</v>
      </c>
      <c r="D565" s="115">
        <f t="shared" ref="D565:E565" si="115">SUM(D560:D564)</f>
        <v>45</v>
      </c>
      <c r="E565" s="115">
        <f t="shared" si="115"/>
        <v>30</v>
      </c>
      <c r="F565" s="107"/>
      <c r="G565" s="106" t="s">
        <v>29</v>
      </c>
      <c r="H565" s="108"/>
      <c r="I565" s="109"/>
    </row>
    <row r="566" spans="1:12" ht="15" customHeight="1" thickBot="1" x14ac:dyDescent="0.4">
      <c r="A566" s="281"/>
      <c r="B566" s="305" t="s">
        <v>491</v>
      </c>
      <c r="C566" s="110"/>
      <c r="D566" s="110"/>
      <c r="E566" s="110"/>
      <c r="F566" s="52"/>
      <c r="G566" s="101" t="s">
        <v>24</v>
      </c>
      <c r="H566" s="102">
        <v>288724610</v>
      </c>
      <c r="I566" s="101">
        <v>0</v>
      </c>
    </row>
    <row r="567" spans="1:12" ht="17.399999999999999" customHeight="1" thickBot="1" x14ac:dyDescent="0.4">
      <c r="A567" s="281"/>
      <c r="B567" s="306"/>
      <c r="C567" s="110">
        <v>91</v>
      </c>
      <c r="D567" s="110"/>
      <c r="E567" s="110"/>
      <c r="F567" s="103"/>
      <c r="G567" s="101" t="s">
        <v>27</v>
      </c>
      <c r="H567" s="104"/>
      <c r="I567" s="101"/>
    </row>
    <row r="568" spans="1:12" ht="15" thickBot="1" x14ac:dyDescent="0.4">
      <c r="A568" s="281"/>
      <c r="B568" s="306"/>
      <c r="C568" s="110"/>
      <c r="D568" s="110"/>
      <c r="E568" s="110"/>
      <c r="F568" s="103"/>
      <c r="G568" s="101" t="s">
        <v>87</v>
      </c>
      <c r="H568" s="104"/>
      <c r="I568" s="101"/>
    </row>
    <row r="569" spans="1:12" ht="17" customHeight="1" thickBot="1" x14ac:dyDescent="0.4">
      <c r="A569" s="281"/>
      <c r="B569" s="306"/>
      <c r="C569" s="110"/>
      <c r="D569" s="110"/>
      <c r="E569" s="110"/>
      <c r="F569" s="103"/>
      <c r="G569" s="101" t="s">
        <v>25</v>
      </c>
      <c r="H569" s="104"/>
      <c r="I569" s="101"/>
    </row>
    <row r="570" spans="1:12" ht="16.25" customHeight="1" thickBot="1" x14ac:dyDescent="0.4">
      <c r="A570" s="281"/>
      <c r="B570" s="306"/>
      <c r="C570" s="110"/>
      <c r="D570" s="110"/>
      <c r="E570" s="110"/>
      <c r="F570" s="103"/>
      <c r="G570" s="101" t="s">
        <v>88</v>
      </c>
      <c r="H570" s="104"/>
      <c r="I570" s="101"/>
    </row>
    <row r="571" spans="1:12" ht="15" customHeight="1" thickBot="1" x14ac:dyDescent="0.4">
      <c r="A571" s="282"/>
      <c r="B571" s="307"/>
      <c r="C571" s="115">
        <f>SUM(C566:C570)</f>
        <v>91</v>
      </c>
      <c r="D571" s="115">
        <f t="shared" ref="D571:E571" si="116">SUM(D566:D570)</f>
        <v>0</v>
      </c>
      <c r="E571" s="115">
        <f t="shared" si="116"/>
        <v>0</v>
      </c>
      <c r="F571" s="107"/>
      <c r="G571" s="106" t="s">
        <v>29</v>
      </c>
      <c r="H571" s="108"/>
      <c r="I571" s="109"/>
    </row>
    <row r="572" spans="1:12" ht="15" customHeight="1" thickBot="1" x14ac:dyDescent="0.4">
      <c r="A572" s="281"/>
      <c r="B572" s="305" t="s">
        <v>492</v>
      </c>
      <c r="C572" s="110">
        <v>76.2</v>
      </c>
      <c r="D572" s="110">
        <v>45</v>
      </c>
      <c r="E572" s="110">
        <v>30</v>
      </c>
      <c r="F572" s="52"/>
      <c r="G572" s="101" t="s">
        <v>24</v>
      </c>
      <c r="H572" s="102">
        <v>288724610</v>
      </c>
      <c r="I572" s="101">
        <v>0</v>
      </c>
      <c r="L572" s="215"/>
    </row>
    <row r="573" spans="1:12" ht="15" thickBot="1" x14ac:dyDescent="0.4">
      <c r="A573" s="281"/>
      <c r="B573" s="306"/>
      <c r="C573" s="110"/>
      <c r="D573" s="110"/>
      <c r="E573" s="110"/>
      <c r="F573" s="103"/>
      <c r="G573" s="101" t="s">
        <v>27</v>
      </c>
      <c r="H573" s="104"/>
      <c r="I573" s="101"/>
      <c r="J573" s="132"/>
    </row>
    <row r="574" spans="1:12" ht="15" customHeight="1" thickBot="1" x14ac:dyDescent="0.4">
      <c r="A574" s="281"/>
      <c r="B574" s="306"/>
      <c r="C574" s="110"/>
      <c r="D574" s="110"/>
      <c r="E574" s="110"/>
      <c r="F574" s="103"/>
      <c r="G574" s="101" t="s">
        <v>87</v>
      </c>
      <c r="H574" s="104"/>
      <c r="I574" s="101"/>
      <c r="J574" s="132"/>
    </row>
    <row r="575" spans="1:12" ht="20.399999999999999" customHeight="1" thickBot="1" x14ac:dyDescent="0.4">
      <c r="A575" s="281"/>
      <c r="B575" s="306"/>
      <c r="C575" s="110"/>
      <c r="D575" s="110"/>
      <c r="E575" s="110"/>
      <c r="F575" s="103"/>
      <c r="G575" s="101" t="s">
        <v>25</v>
      </c>
      <c r="H575" s="104"/>
      <c r="I575" s="101"/>
      <c r="J575" s="132"/>
    </row>
    <row r="576" spans="1:12" ht="17.399999999999999" customHeight="1" thickBot="1" x14ac:dyDescent="0.4">
      <c r="A576" s="281"/>
      <c r="B576" s="306"/>
      <c r="C576" s="110"/>
      <c r="D576" s="110"/>
      <c r="E576" s="110"/>
      <c r="F576" s="103"/>
      <c r="G576" s="101" t="s">
        <v>88</v>
      </c>
      <c r="H576" s="104"/>
      <c r="I576" s="101"/>
      <c r="J576" s="132"/>
    </row>
    <row r="577" spans="1:10" ht="15" customHeight="1" thickBot="1" x14ac:dyDescent="0.4">
      <c r="A577" s="282"/>
      <c r="B577" s="307"/>
      <c r="C577" s="115">
        <f>SUM(C572:C576)</f>
        <v>76.2</v>
      </c>
      <c r="D577" s="115">
        <f t="shared" ref="D577:E577" si="117">SUM(D572:D576)</f>
        <v>45</v>
      </c>
      <c r="E577" s="115">
        <f t="shared" si="117"/>
        <v>30</v>
      </c>
      <c r="F577" s="107"/>
      <c r="G577" s="106" t="s">
        <v>29</v>
      </c>
      <c r="H577" s="108"/>
      <c r="I577" s="109"/>
      <c r="J577" s="132"/>
    </row>
    <row r="578" spans="1:10" ht="15" thickBot="1" x14ac:dyDescent="0.4">
      <c r="A578" s="288"/>
      <c r="B578" s="305" t="s">
        <v>493</v>
      </c>
      <c r="C578" s="67">
        <v>50.8</v>
      </c>
      <c r="D578" s="137"/>
      <c r="E578" s="137"/>
      <c r="F578" s="138"/>
      <c r="G578" s="67" t="s">
        <v>24</v>
      </c>
      <c r="H578" s="139">
        <v>288724610</v>
      </c>
      <c r="I578" s="67">
        <v>0</v>
      </c>
      <c r="J578" s="132"/>
    </row>
    <row r="579" spans="1:10" ht="15" thickBot="1" x14ac:dyDescent="0.4">
      <c r="A579" s="281"/>
      <c r="B579" s="306"/>
      <c r="C579" s="101"/>
      <c r="D579" s="110"/>
      <c r="E579" s="110"/>
      <c r="F579" s="103"/>
      <c r="G579" s="101" t="s">
        <v>27</v>
      </c>
      <c r="H579" s="104"/>
      <c r="I579" s="101"/>
      <c r="J579" s="132"/>
    </row>
    <row r="580" spans="1:10" ht="17.399999999999999" customHeight="1" thickBot="1" x14ac:dyDescent="0.4">
      <c r="A580" s="281"/>
      <c r="B580" s="306"/>
      <c r="C580" s="101"/>
      <c r="D580" s="110"/>
      <c r="E580" s="110"/>
      <c r="F580" s="103"/>
      <c r="G580" s="101" t="s">
        <v>87</v>
      </c>
      <c r="H580" s="104"/>
      <c r="I580" s="101"/>
      <c r="J580" s="132"/>
    </row>
    <row r="581" spans="1:10" ht="18" customHeight="1" thickBot="1" x14ac:dyDescent="0.4">
      <c r="A581" s="281"/>
      <c r="B581" s="306"/>
      <c r="C581" s="101"/>
      <c r="D581" s="110"/>
      <c r="E581" s="110"/>
      <c r="F581" s="103"/>
      <c r="G581" s="101" t="s">
        <v>25</v>
      </c>
      <c r="H581" s="104"/>
      <c r="I581" s="101"/>
      <c r="J581" s="132"/>
    </row>
    <row r="582" spans="1:10" ht="15" customHeight="1" thickBot="1" x14ac:dyDescent="0.4">
      <c r="A582" s="281"/>
      <c r="B582" s="306"/>
      <c r="C582" s="101"/>
      <c r="D582" s="110"/>
      <c r="E582" s="110"/>
      <c r="F582" s="103"/>
      <c r="G582" s="101" t="s">
        <v>88</v>
      </c>
      <c r="H582" s="104"/>
      <c r="I582" s="101"/>
      <c r="J582" s="132"/>
    </row>
    <row r="583" spans="1:10" ht="15" thickBot="1" x14ac:dyDescent="0.4">
      <c r="A583" s="282"/>
      <c r="B583" s="307"/>
      <c r="C583" s="106">
        <f>SUM(C578:C582)</f>
        <v>50.8</v>
      </c>
      <c r="D583" s="115">
        <f t="shared" ref="D583:E583" si="118">SUM(D578:D582)</f>
        <v>0</v>
      </c>
      <c r="E583" s="115">
        <f t="shared" si="118"/>
        <v>0</v>
      </c>
      <c r="F583" s="107"/>
      <c r="G583" s="106" t="s">
        <v>29</v>
      </c>
      <c r="H583" s="108"/>
      <c r="I583" s="109"/>
      <c r="J583" s="132"/>
    </row>
    <row r="584" spans="1:10" ht="15" customHeight="1" thickBot="1" x14ac:dyDescent="0.4">
      <c r="A584" s="281"/>
      <c r="B584" s="326" t="s">
        <v>494</v>
      </c>
      <c r="C584" s="101"/>
      <c r="D584" s="101"/>
      <c r="E584" s="101"/>
      <c r="F584" s="52"/>
      <c r="G584" s="101" t="s">
        <v>24</v>
      </c>
      <c r="H584" s="102">
        <v>288724610</v>
      </c>
      <c r="I584" s="101">
        <v>0</v>
      </c>
      <c r="J584" s="132"/>
    </row>
    <row r="585" spans="1:10" ht="15" customHeight="1" thickBot="1" x14ac:dyDescent="0.4">
      <c r="A585" s="281"/>
      <c r="B585" s="327"/>
      <c r="C585" s="177">
        <v>648</v>
      </c>
      <c r="D585" s="101"/>
      <c r="E585" s="101"/>
      <c r="F585" s="103"/>
      <c r="G585" s="101" t="s">
        <v>27</v>
      </c>
      <c r="H585" s="104"/>
      <c r="I585" s="101"/>
      <c r="J585" s="132"/>
    </row>
    <row r="586" spans="1:10" ht="15" thickBot="1" x14ac:dyDescent="0.4">
      <c r="A586" s="281"/>
      <c r="B586" s="327"/>
      <c r="C586" s="101"/>
      <c r="D586" s="101"/>
      <c r="E586" s="101"/>
      <c r="F586" s="103"/>
      <c r="G586" s="101" t="s">
        <v>87</v>
      </c>
      <c r="H586" s="104"/>
      <c r="I586" s="101"/>
    </row>
    <row r="587" spans="1:10" ht="15" customHeight="1" thickBot="1" x14ac:dyDescent="0.4">
      <c r="A587" s="281"/>
      <c r="B587" s="327"/>
      <c r="C587" s="101"/>
      <c r="D587" s="101"/>
      <c r="E587" s="101"/>
      <c r="F587" s="103"/>
      <c r="G587" s="101" t="s">
        <v>25</v>
      </c>
      <c r="H587" s="104"/>
      <c r="I587" s="101"/>
    </row>
    <row r="588" spans="1:10" ht="15" customHeight="1" thickBot="1" x14ac:dyDescent="0.4">
      <c r="A588" s="281"/>
      <c r="B588" s="327"/>
      <c r="C588" s="101"/>
      <c r="D588" s="101"/>
      <c r="E588" s="101"/>
      <c r="F588" s="103"/>
      <c r="G588" s="101" t="s">
        <v>88</v>
      </c>
      <c r="H588" s="104"/>
      <c r="I588" s="101"/>
    </row>
    <row r="589" spans="1:10" ht="15" thickBot="1" x14ac:dyDescent="0.4">
      <c r="A589" s="282"/>
      <c r="B589" s="328"/>
      <c r="C589" s="115">
        <f>SUM(C584:C588)</f>
        <v>648</v>
      </c>
      <c r="D589" s="106">
        <f t="shared" ref="D589:E589" si="119">SUM(D584:D588)</f>
        <v>0</v>
      </c>
      <c r="E589" s="106">
        <f t="shared" si="119"/>
        <v>0</v>
      </c>
      <c r="F589" s="107"/>
      <c r="G589" s="106" t="s">
        <v>29</v>
      </c>
      <c r="H589" s="108"/>
      <c r="I589" s="109"/>
    </row>
    <row r="590" spans="1:10" ht="21" customHeight="1" thickBot="1" x14ac:dyDescent="0.4">
      <c r="A590" s="288"/>
      <c r="B590" s="305" t="s">
        <v>668</v>
      </c>
      <c r="C590" s="178"/>
      <c r="D590" s="178"/>
      <c r="E590" s="178"/>
      <c r="F590" s="179"/>
      <c r="G590" s="178" t="s">
        <v>24</v>
      </c>
      <c r="H590" s="180">
        <v>288724610</v>
      </c>
      <c r="I590" s="178">
        <v>0</v>
      </c>
    </row>
    <row r="591" spans="1:10" ht="15" customHeight="1" thickBot="1" x14ac:dyDescent="0.4">
      <c r="A591" s="281"/>
      <c r="B591" s="306"/>
      <c r="C591" s="178"/>
      <c r="D591" s="178"/>
      <c r="E591" s="178"/>
      <c r="F591" s="179"/>
      <c r="G591" s="178" t="s">
        <v>27</v>
      </c>
      <c r="H591" s="180"/>
      <c r="I591" s="178"/>
    </row>
    <row r="592" spans="1:10" ht="15" thickBot="1" x14ac:dyDescent="0.4">
      <c r="A592" s="281"/>
      <c r="B592" s="306"/>
      <c r="C592" s="178"/>
      <c r="D592" s="178"/>
      <c r="E592" s="178"/>
      <c r="F592" s="179"/>
      <c r="G592" s="178" t="s">
        <v>87</v>
      </c>
      <c r="H592" s="180"/>
      <c r="I592" s="178"/>
    </row>
    <row r="593" spans="1:12" ht="15" thickBot="1" x14ac:dyDescent="0.4">
      <c r="A593" s="281"/>
      <c r="B593" s="306"/>
      <c r="C593" s="178"/>
      <c r="D593" s="178"/>
      <c r="E593" s="178"/>
      <c r="F593" s="179"/>
      <c r="G593" s="178" t="s">
        <v>25</v>
      </c>
      <c r="H593" s="180"/>
      <c r="I593" s="178"/>
    </row>
    <row r="594" spans="1:12" ht="16.25" customHeight="1" thickBot="1" x14ac:dyDescent="0.4">
      <c r="A594" s="281"/>
      <c r="B594" s="306"/>
      <c r="C594" s="178"/>
      <c r="D594" s="178"/>
      <c r="E594" s="178"/>
      <c r="F594" s="179"/>
      <c r="G594" s="178" t="s">
        <v>88</v>
      </c>
      <c r="H594" s="180"/>
      <c r="I594" s="178"/>
    </row>
    <row r="595" spans="1:12" ht="15" customHeight="1" thickBot="1" x14ac:dyDescent="0.4">
      <c r="A595" s="282"/>
      <c r="B595" s="307"/>
      <c r="C595" s="109">
        <f>SUM(C590:C594)</f>
        <v>0</v>
      </c>
      <c r="D595" s="109">
        <f t="shared" ref="D595:E595" si="120">SUM(D590:D594)</f>
        <v>0</v>
      </c>
      <c r="E595" s="109">
        <f t="shared" si="120"/>
        <v>0</v>
      </c>
      <c r="F595" s="107"/>
      <c r="G595" s="106" t="s">
        <v>29</v>
      </c>
      <c r="H595" s="189"/>
      <c r="I595" s="109"/>
    </row>
    <row r="596" spans="1:12" ht="15" thickBot="1" x14ac:dyDescent="0.4">
      <c r="A596" s="159"/>
      <c r="B596" s="112" t="s">
        <v>201</v>
      </c>
      <c r="C596" s="113"/>
      <c r="D596" s="113"/>
      <c r="E596" s="113"/>
      <c r="F596" s="113"/>
      <c r="G596" s="100"/>
      <c r="H596" s="102"/>
      <c r="I596" s="102"/>
    </row>
    <row r="597" spans="1:12" ht="26.5" thickBot="1" x14ac:dyDescent="0.4">
      <c r="A597" s="91" t="s">
        <v>208</v>
      </c>
      <c r="B597" s="92" t="s">
        <v>100</v>
      </c>
      <c r="C597" s="93"/>
      <c r="D597" s="93"/>
      <c r="E597" s="93"/>
      <c r="F597" s="94" t="s">
        <v>212</v>
      </c>
      <c r="G597" s="92"/>
      <c r="H597" s="93"/>
      <c r="I597" s="93"/>
    </row>
    <row r="598" spans="1:12" ht="15" customHeight="1" thickBot="1" x14ac:dyDescent="0.4">
      <c r="A598" s="95" t="s">
        <v>209</v>
      </c>
      <c r="B598" s="96" t="s">
        <v>214</v>
      </c>
      <c r="C598" s="97"/>
      <c r="D598" s="97"/>
      <c r="E598" s="97"/>
      <c r="F598" s="98" t="s">
        <v>213</v>
      </c>
      <c r="G598" s="96"/>
      <c r="H598" s="97"/>
      <c r="I598" s="97"/>
    </row>
    <row r="599" spans="1:12" ht="15" customHeight="1" thickBot="1" x14ac:dyDescent="0.4">
      <c r="A599" s="281" t="s">
        <v>210</v>
      </c>
      <c r="B599" s="299" t="s">
        <v>216</v>
      </c>
      <c r="C599" s="99">
        <f>C607+C615</f>
        <v>0</v>
      </c>
      <c r="D599" s="99">
        <f t="shared" ref="D599:E603" si="121">D607+D615</f>
        <v>0</v>
      </c>
      <c r="E599" s="99">
        <f t="shared" si="121"/>
        <v>0</v>
      </c>
      <c r="F599" s="52" t="s">
        <v>215</v>
      </c>
      <c r="G599" s="101" t="s">
        <v>24</v>
      </c>
      <c r="H599" s="102">
        <v>288724610</v>
      </c>
      <c r="I599" s="101">
        <v>0</v>
      </c>
    </row>
    <row r="600" spans="1:12" ht="15" thickBot="1" x14ac:dyDescent="0.4">
      <c r="A600" s="281"/>
      <c r="B600" s="300"/>
      <c r="C600" s="99">
        <f>C608+C616</f>
        <v>244.2</v>
      </c>
      <c r="D600" s="99">
        <f t="shared" si="121"/>
        <v>50</v>
      </c>
      <c r="E600" s="99">
        <f t="shared" si="121"/>
        <v>0</v>
      </c>
      <c r="F600" s="103"/>
      <c r="G600" s="101" t="s">
        <v>27</v>
      </c>
      <c r="H600" s="104"/>
      <c r="I600" s="101"/>
    </row>
    <row r="601" spans="1:12" ht="15" thickBot="1" x14ac:dyDescent="0.4">
      <c r="A601" s="281"/>
      <c r="B601" s="300"/>
      <c r="C601" s="99">
        <f>C609+C617</f>
        <v>0</v>
      </c>
      <c r="D601" s="99">
        <f t="shared" si="121"/>
        <v>0</v>
      </c>
      <c r="E601" s="99">
        <f t="shared" si="121"/>
        <v>0</v>
      </c>
      <c r="F601" s="103"/>
      <c r="G601" s="101" t="s">
        <v>87</v>
      </c>
      <c r="H601" s="104"/>
      <c r="I601" s="101"/>
    </row>
    <row r="602" spans="1:12" ht="15" thickBot="1" x14ac:dyDescent="0.4">
      <c r="A602" s="281"/>
      <c r="B602" s="300"/>
      <c r="C602" s="99">
        <f>C610+C618</f>
        <v>123.8</v>
      </c>
      <c r="D602" s="99">
        <f t="shared" si="121"/>
        <v>327.2</v>
      </c>
      <c r="E602" s="99">
        <f t="shared" si="121"/>
        <v>0</v>
      </c>
      <c r="F602" s="103"/>
      <c r="G602" s="101" t="s">
        <v>25</v>
      </c>
      <c r="H602" s="104"/>
      <c r="I602" s="101"/>
    </row>
    <row r="603" spans="1:12" ht="15" thickBot="1" x14ac:dyDescent="0.4">
      <c r="A603" s="281"/>
      <c r="B603" s="300"/>
      <c r="C603" s="99">
        <f>C611+C619</f>
        <v>0</v>
      </c>
      <c r="D603" s="99">
        <f t="shared" si="121"/>
        <v>0</v>
      </c>
      <c r="E603" s="99">
        <f t="shared" si="121"/>
        <v>0</v>
      </c>
      <c r="F603" s="103"/>
      <c r="G603" s="101" t="s">
        <v>88</v>
      </c>
      <c r="H603" s="104"/>
      <c r="I603" s="101"/>
      <c r="J603" s="132"/>
      <c r="K603" s="132"/>
      <c r="L603" s="132"/>
    </row>
    <row r="604" spans="1:12" ht="15" thickBot="1" x14ac:dyDescent="0.4">
      <c r="A604" s="281"/>
      <c r="B604" s="300"/>
      <c r="C604" s="99">
        <f t="shared" ref="C604:E605" si="122">C612+C620</f>
        <v>0</v>
      </c>
      <c r="D604" s="99">
        <f t="shared" si="122"/>
        <v>0</v>
      </c>
      <c r="E604" s="99">
        <f t="shared" si="122"/>
        <v>0</v>
      </c>
      <c r="F604" s="103"/>
      <c r="G604" s="101" t="s">
        <v>601</v>
      </c>
      <c r="H604" s="104"/>
      <c r="I604" s="101"/>
      <c r="J604" s="132"/>
      <c r="K604" s="132"/>
      <c r="L604" s="132"/>
    </row>
    <row r="605" spans="1:12" ht="15" thickBot="1" x14ac:dyDescent="0.4">
      <c r="A605" s="281"/>
      <c r="B605" s="300"/>
      <c r="C605" s="99">
        <f t="shared" si="122"/>
        <v>0</v>
      </c>
      <c r="D605" s="99">
        <f t="shared" si="122"/>
        <v>0</v>
      </c>
      <c r="E605" s="99">
        <f t="shared" si="122"/>
        <v>0</v>
      </c>
      <c r="F605" s="103"/>
      <c r="G605" s="101" t="s">
        <v>533</v>
      </c>
      <c r="H605" s="104"/>
      <c r="I605" s="101"/>
      <c r="J605" s="132"/>
      <c r="K605" s="132"/>
      <c r="L605" s="132"/>
    </row>
    <row r="606" spans="1:12" ht="15" customHeight="1" thickBot="1" x14ac:dyDescent="0.4">
      <c r="A606" s="282"/>
      <c r="B606" s="301"/>
      <c r="C606" s="115">
        <f>SUM(C599:C605)</f>
        <v>368</v>
      </c>
      <c r="D606" s="115">
        <f t="shared" ref="D606:E606" si="123">SUM(D599:D605)</f>
        <v>377.2</v>
      </c>
      <c r="E606" s="115">
        <f t="shared" si="123"/>
        <v>0</v>
      </c>
      <c r="F606" s="107"/>
      <c r="G606" s="106" t="s">
        <v>29</v>
      </c>
      <c r="H606" s="108"/>
      <c r="I606" s="109"/>
      <c r="J606" s="132"/>
      <c r="K606" s="132"/>
      <c r="L606" s="132"/>
    </row>
    <row r="607" spans="1:12" ht="15" customHeight="1" thickBot="1" x14ac:dyDescent="0.4">
      <c r="A607" s="281"/>
      <c r="B607" s="305" t="s">
        <v>495</v>
      </c>
      <c r="C607" s="110"/>
      <c r="D607" s="110"/>
      <c r="E607" s="110"/>
      <c r="F607" s="52"/>
      <c r="G607" s="101" t="s">
        <v>24</v>
      </c>
      <c r="H607" s="102">
        <v>288724610</v>
      </c>
      <c r="I607" s="101">
        <v>0</v>
      </c>
      <c r="J607" s="132"/>
      <c r="K607" s="132"/>
      <c r="L607" s="132"/>
    </row>
    <row r="608" spans="1:12" ht="15" customHeight="1" thickBot="1" x14ac:dyDescent="0.4">
      <c r="A608" s="281"/>
      <c r="B608" s="306"/>
      <c r="C608" s="110">
        <v>214.7</v>
      </c>
      <c r="D608" s="110">
        <v>50</v>
      </c>
      <c r="E608" s="110">
        <v>0</v>
      </c>
      <c r="F608" s="103"/>
      <c r="G608" s="101" t="s">
        <v>27</v>
      </c>
      <c r="H608" s="104"/>
      <c r="I608" s="101"/>
      <c r="J608" s="132"/>
      <c r="K608" s="132"/>
      <c r="L608" s="132"/>
    </row>
    <row r="609" spans="1:12" ht="15" customHeight="1" thickBot="1" x14ac:dyDescent="0.4">
      <c r="A609" s="281"/>
      <c r="B609" s="306"/>
      <c r="C609" s="110"/>
      <c r="D609" s="110"/>
      <c r="E609" s="110"/>
      <c r="F609" s="103"/>
      <c r="G609" s="101" t="s">
        <v>87</v>
      </c>
      <c r="H609" s="104"/>
      <c r="I609" s="101"/>
      <c r="J609" s="132"/>
      <c r="K609" s="132"/>
      <c r="L609" s="132"/>
    </row>
    <row r="610" spans="1:12" ht="15" customHeight="1" thickBot="1" x14ac:dyDescent="0.4">
      <c r="A610" s="281"/>
      <c r="B610" s="306"/>
      <c r="C610" s="110">
        <v>102.3</v>
      </c>
      <c r="D610" s="110">
        <v>310.7</v>
      </c>
      <c r="E610" s="110">
        <v>0</v>
      </c>
      <c r="F610" s="103"/>
      <c r="G610" s="101" t="s">
        <v>25</v>
      </c>
      <c r="H610" s="104"/>
      <c r="I610" s="101"/>
      <c r="J610" s="132"/>
      <c r="K610" s="132"/>
      <c r="L610" s="132"/>
    </row>
    <row r="611" spans="1:12" ht="15" customHeight="1" thickBot="1" x14ac:dyDescent="0.4">
      <c r="A611" s="281"/>
      <c r="B611" s="306"/>
      <c r="C611" s="110"/>
      <c r="D611" s="110"/>
      <c r="E611" s="110"/>
      <c r="F611" s="103"/>
      <c r="G611" s="101" t="s">
        <v>88</v>
      </c>
      <c r="H611" s="104"/>
      <c r="I611" s="101"/>
      <c r="J611" s="132"/>
      <c r="K611" s="132"/>
      <c r="L611" s="132"/>
    </row>
    <row r="612" spans="1:12" ht="15" customHeight="1" thickBot="1" x14ac:dyDescent="0.4">
      <c r="A612" s="281"/>
      <c r="B612" s="306"/>
      <c r="C612" s="110"/>
      <c r="D612" s="110"/>
      <c r="E612" s="110"/>
      <c r="F612" s="103"/>
      <c r="G612" s="101" t="s">
        <v>601</v>
      </c>
      <c r="H612" s="104"/>
      <c r="I612" s="101"/>
      <c r="J612" s="132"/>
      <c r="K612" s="132"/>
      <c r="L612" s="132"/>
    </row>
    <row r="613" spans="1:12" ht="15" customHeight="1" thickBot="1" x14ac:dyDescent="0.4">
      <c r="A613" s="281"/>
      <c r="B613" s="306"/>
      <c r="C613" s="110"/>
      <c r="D613" s="110"/>
      <c r="E613" s="110"/>
      <c r="F613" s="103"/>
      <c r="G613" s="101" t="s">
        <v>533</v>
      </c>
      <c r="H613" s="104"/>
      <c r="I613" s="101"/>
      <c r="J613" s="132"/>
      <c r="K613" s="132"/>
      <c r="L613" s="132"/>
    </row>
    <row r="614" spans="1:12" ht="15" customHeight="1" thickBot="1" x14ac:dyDescent="0.4">
      <c r="A614" s="282"/>
      <c r="B614" s="307"/>
      <c r="C614" s="115">
        <f>SUM(C607:C611)</f>
        <v>317</v>
      </c>
      <c r="D614" s="115">
        <f>SUM(D607:D611)</f>
        <v>360.7</v>
      </c>
      <c r="E614" s="115">
        <f>SUM(E607:E611)</f>
        <v>0</v>
      </c>
      <c r="F614" s="107"/>
      <c r="G614" s="106" t="s">
        <v>29</v>
      </c>
      <c r="H614" s="108"/>
      <c r="I614" s="109"/>
      <c r="J614" s="132"/>
      <c r="K614" s="132"/>
      <c r="L614" s="132"/>
    </row>
    <row r="615" spans="1:12" ht="15" customHeight="1" thickBot="1" x14ac:dyDescent="0.4">
      <c r="A615" s="281"/>
      <c r="B615" s="305" t="s">
        <v>669</v>
      </c>
      <c r="C615" s="110"/>
      <c r="D615" s="110"/>
      <c r="E615" s="110"/>
      <c r="F615" s="52"/>
      <c r="G615" s="101" t="s">
        <v>24</v>
      </c>
      <c r="H615" s="102">
        <v>288724610</v>
      </c>
      <c r="I615" s="101">
        <v>0</v>
      </c>
      <c r="J615" s="166">
        <f>C53+C79+C102+C132+C167+C181+C239+C260+C307+C360+C386+C401+C415+C429+C494+C500+C509+C560+C599+C624</f>
        <v>127</v>
      </c>
      <c r="K615" s="166">
        <f t="shared" ref="K615:L619" si="124">D53+D79+D102+D132+D167+D181+D239+D260+D307+D360+D386+D401+D415+D429+D494+D500+D509+D560+D599+D624</f>
        <v>45</v>
      </c>
      <c r="L615" s="166">
        <f t="shared" si="124"/>
        <v>30</v>
      </c>
    </row>
    <row r="616" spans="1:12" ht="17" customHeight="1" thickBot="1" x14ac:dyDescent="0.4">
      <c r="A616" s="281"/>
      <c r="B616" s="306"/>
      <c r="C616" s="110">
        <v>29.5</v>
      </c>
      <c r="D616" s="110"/>
      <c r="E616" s="110"/>
      <c r="F616" s="103"/>
      <c r="G616" s="101" t="s">
        <v>27</v>
      </c>
      <c r="H616" s="104"/>
      <c r="I616" s="101"/>
      <c r="J616" s="166">
        <f t="shared" ref="J616:J618" si="125">C54+C80+C103+C133+C168+C182+C240+C261+C308+C361+C387+C402+C416+C430+C495+C501+C510+C561+C600+C625</f>
        <v>11053.200000000003</v>
      </c>
      <c r="K616" s="166">
        <f t="shared" si="124"/>
        <v>11154.7</v>
      </c>
      <c r="L616" s="166">
        <f t="shared" si="124"/>
        <v>4220.5</v>
      </c>
    </row>
    <row r="617" spans="1:12" ht="15" customHeight="1" thickBot="1" x14ac:dyDescent="0.4">
      <c r="A617" s="281"/>
      <c r="B617" s="306"/>
      <c r="C617" s="110"/>
      <c r="D617" s="110"/>
      <c r="E617" s="110"/>
      <c r="F617" s="103"/>
      <c r="G617" s="101" t="s">
        <v>87</v>
      </c>
      <c r="H617" s="104"/>
      <c r="I617" s="101"/>
      <c r="J617" s="166">
        <f t="shared" si="125"/>
        <v>6000</v>
      </c>
      <c r="K617" s="166">
        <f t="shared" si="124"/>
        <v>0</v>
      </c>
      <c r="L617" s="166">
        <f t="shared" si="124"/>
        <v>0</v>
      </c>
    </row>
    <row r="618" spans="1:12" ht="15" thickBot="1" x14ac:dyDescent="0.4">
      <c r="A618" s="281"/>
      <c r="B618" s="306"/>
      <c r="C618" s="110">
        <v>21.5</v>
      </c>
      <c r="D618" s="110">
        <v>16.5</v>
      </c>
      <c r="E618" s="110"/>
      <c r="F618" s="103"/>
      <c r="G618" s="101" t="s">
        <v>25</v>
      </c>
      <c r="H618" s="104"/>
      <c r="I618" s="101"/>
      <c r="J618" s="166">
        <f t="shared" si="125"/>
        <v>14230.099999999999</v>
      </c>
      <c r="K618" s="166">
        <f t="shared" si="124"/>
        <v>28446.9</v>
      </c>
      <c r="L618" s="166">
        <f>E56+E82+E105+E135+E170+E184+E242+E263+E310+E363+E389+E404+E418+E432+E497+E503+E512+E563+E602+E627</f>
        <v>18989.900000000001</v>
      </c>
    </row>
    <row r="619" spans="1:12" ht="15" thickBot="1" x14ac:dyDescent="0.4">
      <c r="A619" s="281"/>
      <c r="B619" s="306"/>
      <c r="C619" s="110"/>
      <c r="D619" s="110"/>
      <c r="E619" s="110"/>
      <c r="F619" s="103"/>
      <c r="G619" s="101" t="s">
        <v>88</v>
      </c>
      <c r="H619" s="104"/>
      <c r="I619" s="101"/>
      <c r="J619" s="166">
        <f>C57+C83+C106+C136+C171+C185+C243+C264+C311+C364+C390+C405+C419+C433+C498+C504+C513+C564+C603+C628</f>
        <v>5357</v>
      </c>
      <c r="K619" s="166">
        <f t="shared" si="124"/>
        <v>0</v>
      </c>
      <c r="L619" s="166">
        <f t="shared" si="124"/>
        <v>0</v>
      </c>
    </row>
    <row r="620" spans="1:12" ht="15" customHeight="1" thickBot="1" x14ac:dyDescent="0.4">
      <c r="A620" s="281"/>
      <c r="B620" s="306"/>
      <c r="C620" s="110"/>
      <c r="D620" s="110"/>
      <c r="E620" s="110"/>
      <c r="F620" s="103"/>
      <c r="G620" s="101" t="s">
        <v>601</v>
      </c>
      <c r="H620" s="104"/>
      <c r="I620" s="101"/>
      <c r="J620" s="166">
        <f>C58+C84+C172+C186+C265+C312+C434+C604</f>
        <v>0</v>
      </c>
      <c r="K620" s="166">
        <f t="shared" ref="K620:L620" si="126">D58+D84+D172+D186+D265+D312+D434+D604</f>
        <v>0</v>
      </c>
      <c r="L620" s="166">
        <f t="shared" si="126"/>
        <v>0</v>
      </c>
    </row>
    <row r="621" spans="1:12" ht="15" customHeight="1" thickBot="1" x14ac:dyDescent="0.4">
      <c r="A621" s="281"/>
      <c r="B621" s="306"/>
      <c r="C621" s="110"/>
      <c r="D621" s="110"/>
      <c r="E621" s="110"/>
      <c r="F621" s="103"/>
      <c r="G621" s="101" t="s">
        <v>533</v>
      </c>
      <c r="H621" s="104"/>
      <c r="I621" s="101"/>
      <c r="J621" s="166">
        <f>C137+C605</f>
        <v>280</v>
      </c>
      <c r="K621" s="166">
        <f t="shared" ref="K621" si="127">D137+D605</f>
        <v>0</v>
      </c>
      <c r="L621" s="166">
        <f>E137+E605</f>
        <v>0</v>
      </c>
    </row>
    <row r="622" spans="1:12" ht="15" thickBot="1" x14ac:dyDescent="0.4">
      <c r="A622" s="282"/>
      <c r="B622" s="307"/>
      <c r="C622" s="115">
        <f>SUM(C615:C619)</f>
        <v>51</v>
      </c>
      <c r="D622" s="115">
        <f>SUM(D615:D619)</f>
        <v>16.5</v>
      </c>
      <c r="E622" s="115">
        <f>SUM(E615:E619)</f>
        <v>0</v>
      </c>
      <c r="F622" s="107"/>
      <c r="G622" s="106" t="s">
        <v>29</v>
      </c>
      <c r="H622" s="108"/>
      <c r="I622" s="109"/>
      <c r="J622" s="192">
        <f>SUM(J615:J621)</f>
        <v>37047.300000000003</v>
      </c>
      <c r="K622" s="192">
        <f t="shared" ref="K622:L622" si="128">SUM(K615:K621)</f>
        <v>39646.600000000006</v>
      </c>
      <c r="L622" s="192">
        <f t="shared" si="128"/>
        <v>23240.400000000001</v>
      </c>
    </row>
    <row r="623" spans="1:12" ht="15" thickBot="1" x14ac:dyDescent="0.4">
      <c r="A623" s="95" t="s">
        <v>593</v>
      </c>
      <c r="B623" s="193" t="s">
        <v>594</v>
      </c>
      <c r="C623" s="194"/>
      <c r="D623" s="194"/>
      <c r="E623" s="194"/>
      <c r="F623" s="98" t="s">
        <v>290</v>
      </c>
      <c r="G623" s="195"/>
      <c r="H623" s="196"/>
      <c r="I623" s="197"/>
      <c r="J623" s="166"/>
      <c r="K623" s="166"/>
      <c r="L623" s="166"/>
    </row>
    <row r="624" spans="1:12" ht="15" thickBot="1" x14ac:dyDescent="0.4">
      <c r="A624" s="288" t="s">
        <v>595</v>
      </c>
      <c r="B624" s="299" t="s">
        <v>596</v>
      </c>
      <c r="C624" s="210">
        <f>C630*1</f>
        <v>0</v>
      </c>
      <c r="D624" s="210">
        <f t="shared" ref="D624:E624" si="129">D630*1</f>
        <v>0</v>
      </c>
      <c r="E624" s="210">
        <f t="shared" si="129"/>
        <v>0</v>
      </c>
      <c r="F624" s="198" t="s">
        <v>290</v>
      </c>
      <c r="G624" s="178" t="s">
        <v>24</v>
      </c>
      <c r="H624" s="180">
        <v>288724610</v>
      </c>
      <c r="I624" s="178">
        <v>0</v>
      </c>
      <c r="J624" s="218"/>
      <c r="K624" s="216"/>
      <c r="L624" s="216"/>
    </row>
    <row r="625" spans="1:12" ht="15" thickBot="1" x14ac:dyDescent="0.4">
      <c r="A625" s="281"/>
      <c r="B625" s="300"/>
      <c r="C625" s="210">
        <f t="shared" ref="C625:E628" si="130">C631*1</f>
        <v>50</v>
      </c>
      <c r="D625" s="210">
        <f t="shared" si="130"/>
        <v>160</v>
      </c>
      <c r="E625" s="210">
        <f t="shared" si="130"/>
        <v>53</v>
      </c>
      <c r="F625" s="179"/>
      <c r="G625" s="178" t="s">
        <v>27</v>
      </c>
      <c r="H625" s="181"/>
      <c r="I625" s="178"/>
      <c r="J625" s="219"/>
      <c r="K625" s="192"/>
      <c r="L625" s="192"/>
    </row>
    <row r="626" spans="1:12" ht="15" thickBot="1" x14ac:dyDescent="0.4">
      <c r="A626" s="281"/>
      <c r="B626" s="300"/>
      <c r="C626" s="210">
        <f t="shared" si="130"/>
        <v>0</v>
      </c>
      <c r="D626" s="210">
        <f t="shared" si="130"/>
        <v>0</v>
      </c>
      <c r="E626" s="210">
        <f t="shared" si="130"/>
        <v>0</v>
      </c>
      <c r="F626" s="179"/>
      <c r="G626" s="178" t="s">
        <v>87</v>
      </c>
      <c r="H626" s="181"/>
      <c r="I626" s="178"/>
      <c r="J626" s="192"/>
      <c r="K626" s="192"/>
      <c r="L626" s="192"/>
    </row>
    <row r="627" spans="1:12" ht="15" thickBot="1" x14ac:dyDescent="0.4">
      <c r="A627" s="281"/>
      <c r="B627" s="300"/>
      <c r="C627" s="210">
        <f t="shared" si="130"/>
        <v>144</v>
      </c>
      <c r="D627" s="210">
        <f t="shared" si="130"/>
        <v>400</v>
      </c>
      <c r="E627" s="210">
        <f t="shared" si="130"/>
        <v>1356</v>
      </c>
      <c r="F627" s="179"/>
      <c r="G627" s="178" t="s">
        <v>25</v>
      </c>
      <c r="H627" s="181"/>
      <c r="I627" s="178"/>
      <c r="J627" s="192"/>
      <c r="K627" s="192"/>
      <c r="L627" s="192"/>
    </row>
    <row r="628" spans="1:12" ht="15" thickBot="1" x14ac:dyDescent="0.4">
      <c r="A628" s="281"/>
      <c r="B628" s="300"/>
      <c r="C628" s="210">
        <f>C634*1</f>
        <v>0</v>
      </c>
      <c r="D628" s="210">
        <f t="shared" si="130"/>
        <v>0</v>
      </c>
      <c r="E628" s="210">
        <f t="shared" si="130"/>
        <v>0</v>
      </c>
      <c r="F628" s="179"/>
      <c r="G628" s="178" t="s">
        <v>88</v>
      </c>
      <c r="H628" s="181"/>
      <c r="I628" s="178"/>
      <c r="J628" s="192"/>
      <c r="K628" s="192"/>
      <c r="L628" s="192"/>
    </row>
    <row r="629" spans="1:12" ht="15" thickBot="1" x14ac:dyDescent="0.4">
      <c r="A629" s="282"/>
      <c r="B629" s="301"/>
      <c r="C629" s="115">
        <f>SUM(C624:C628)</f>
        <v>194</v>
      </c>
      <c r="D629" s="115">
        <f t="shared" ref="D629:E629" si="131">SUM(D624:D628)</f>
        <v>560</v>
      </c>
      <c r="E629" s="115">
        <f t="shared" si="131"/>
        <v>1409</v>
      </c>
      <c r="F629" s="107"/>
      <c r="G629" s="106" t="s">
        <v>29</v>
      </c>
      <c r="H629" s="108"/>
      <c r="I629" s="109"/>
      <c r="J629" s="192"/>
      <c r="K629" s="192"/>
      <c r="L629" s="192"/>
    </row>
    <row r="630" spans="1:12" ht="21" customHeight="1" thickBot="1" x14ac:dyDescent="0.4">
      <c r="A630" s="308" t="s">
        <v>588</v>
      </c>
      <c r="B630" s="305" t="s">
        <v>609</v>
      </c>
      <c r="C630" s="177"/>
      <c r="D630" s="177"/>
      <c r="E630" s="177"/>
      <c r="F630" s="179"/>
      <c r="G630" s="178" t="s">
        <v>24</v>
      </c>
      <c r="H630" s="180">
        <v>288724610</v>
      </c>
      <c r="I630" s="178">
        <v>0</v>
      </c>
      <c r="J630" s="192"/>
      <c r="K630" s="192"/>
      <c r="L630" s="192"/>
    </row>
    <row r="631" spans="1:12" ht="15" thickBot="1" x14ac:dyDescent="0.4">
      <c r="A631" s="309"/>
      <c r="B631" s="306"/>
      <c r="C631" s="177">
        <v>50</v>
      </c>
      <c r="D631" s="177">
        <v>160</v>
      </c>
      <c r="E631" s="177">
        <v>53</v>
      </c>
      <c r="F631" s="179"/>
      <c r="G631" s="178" t="s">
        <v>27</v>
      </c>
      <c r="H631" s="180"/>
      <c r="I631" s="178"/>
      <c r="J631" s="192"/>
      <c r="K631" s="192"/>
      <c r="L631" s="192"/>
    </row>
    <row r="632" spans="1:12" ht="15" thickBot="1" x14ac:dyDescent="0.4">
      <c r="A632" s="309"/>
      <c r="B632" s="306"/>
      <c r="C632" s="177"/>
      <c r="D632" s="177"/>
      <c r="E632" s="177"/>
      <c r="F632" s="179"/>
      <c r="G632" s="178" t="s">
        <v>87</v>
      </c>
      <c r="H632" s="180"/>
      <c r="I632" s="178"/>
      <c r="J632" s="192"/>
      <c r="K632" s="192"/>
      <c r="L632" s="192"/>
    </row>
    <row r="633" spans="1:12" ht="18.649999999999999" customHeight="1" thickBot="1" x14ac:dyDescent="0.4">
      <c r="A633" s="309"/>
      <c r="B633" s="306"/>
      <c r="C633" s="177">
        <v>144</v>
      </c>
      <c r="D633" s="177">
        <v>400</v>
      </c>
      <c r="E633" s="177">
        <v>1356</v>
      </c>
      <c r="F633" s="179"/>
      <c r="G633" s="178" t="s">
        <v>25</v>
      </c>
      <c r="H633" s="180"/>
      <c r="I633" s="178"/>
      <c r="J633" s="192"/>
      <c r="K633" s="192"/>
      <c r="L633" s="192"/>
    </row>
    <row r="634" spans="1:12" ht="16.25" customHeight="1" thickBot="1" x14ac:dyDescent="0.4">
      <c r="A634" s="309"/>
      <c r="B634" s="306"/>
      <c r="C634" s="177"/>
      <c r="D634" s="177"/>
      <c r="E634" s="177"/>
      <c r="F634" s="179"/>
      <c r="G634" s="178" t="s">
        <v>88</v>
      </c>
      <c r="H634" s="180"/>
      <c r="I634" s="178"/>
      <c r="J634" s="192"/>
      <c r="K634" s="192"/>
      <c r="L634" s="192"/>
    </row>
    <row r="635" spans="1:12" ht="18.649999999999999" customHeight="1" thickBot="1" x14ac:dyDescent="0.4">
      <c r="A635" s="310"/>
      <c r="B635" s="307"/>
      <c r="C635" s="111">
        <f>SUM(C630:C634)</f>
        <v>194</v>
      </c>
      <c r="D635" s="111">
        <f t="shared" ref="D635:E635" si="132">SUM(D630:D634)</f>
        <v>560</v>
      </c>
      <c r="E635" s="111">
        <f t="shared" si="132"/>
        <v>1409</v>
      </c>
      <c r="F635" s="107"/>
      <c r="G635" s="106" t="s">
        <v>29</v>
      </c>
      <c r="H635" s="108"/>
      <c r="I635" s="109"/>
      <c r="J635" s="192"/>
      <c r="K635" s="192"/>
      <c r="L635" s="192"/>
    </row>
    <row r="636" spans="1:12" ht="20.399999999999999" customHeight="1" thickBot="1" x14ac:dyDescent="0.4">
      <c r="A636" s="105"/>
      <c r="B636" s="112" t="s">
        <v>211</v>
      </c>
      <c r="C636" s="129"/>
      <c r="D636" s="129"/>
      <c r="E636" s="129"/>
      <c r="F636" s="113"/>
      <c r="G636" s="100"/>
      <c r="H636" s="102"/>
      <c r="I636" s="102"/>
      <c r="J636" s="132"/>
      <c r="K636" s="132"/>
      <c r="L636" s="132"/>
    </row>
    <row r="637" spans="1:12" ht="15" customHeight="1" thickBot="1" x14ac:dyDescent="0.4">
      <c r="A637" s="116"/>
      <c r="B637" s="117" t="s">
        <v>620</v>
      </c>
      <c r="C637" s="118">
        <f>C638-C137</f>
        <v>36767.300000000003</v>
      </c>
      <c r="D637" s="118">
        <f t="shared" ref="D637:E637" si="133">D638-D137</f>
        <v>39646.599999999991</v>
      </c>
      <c r="E637" s="118">
        <f t="shared" si="133"/>
        <v>23240.400000000001</v>
      </c>
      <c r="F637" s="119"/>
      <c r="G637" s="117"/>
      <c r="H637" s="120"/>
      <c r="I637" s="121"/>
      <c r="J637" s="132"/>
      <c r="K637" s="132"/>
      <c r="L637" s="132"/>
    </row>
    <row r="638" spans="1:12" ht="21" customHeight="1" thickBot="1" x14ac:dyDescent="0.4">
      <c r="A638" s="122"/>
      <c r="B638" s="123" t="s">
        <v>465</v>
      </c>
      <c r="C638" s="124">
        <f>C59+C85+C107+C138+C173+C187+C244+C266+C313+C365+C391+C406+C420+C435+C499+C505+C514+C565+C606+C629</f>
        <v>37047.300000000003</v>
      </c>
      <c r="D638" s="124">
        <f t="shared" ref="D638:E638" si="134">D59+D85+D107+D138+D173+D187+D244+D266+D313+D365+D391+D406+D420+D435+D499+D505+D514+D565+D606+D629</f>
        <v>39646.599999999991</v>
      </c>
      <c r="E638" s="124">
        <f t="shared" si="134"/>
        <v>23240.400000000001</v>
      </c>
      <c r="F638" s="125"/>
      <c r="G638" s="126"/>
      <c r="H638" s="127"/>
      <c r="I638" s="128"/>
      <c r="J638" s="132"/>
      <c r="K638" s="132"/>
      <c r="L638" s="132"/>
    </row>
    <row r="639" spans="1:12" x14ac:dyDescent="0.35">
      <c r="B639" s="223" t="s">
        <v>621</v>
      </c>
      <c r="C639" s="224">
        <f>C76+C117+C129+C204+C216+C222+C234+C254+C317+C323+C330+C336+C343+C355+C369+C375+C381+C424+C458+C464+C470+C476+C482+C488+C524+C530+C554+C593</f>
        <v>7558.7</v>
      </c>
      <c r="D639" s="224">
        <f t="shared" ref="D639:E639" si="135">D76+D117+D129+D204+D216+D222+D234+D254+D317+D323+D330+D336+D343+D355+D369+D375+D381+D424+D458+D464+D470+D476+D482+D488+D524+D530+D554+D593</f>
        <v>21408.2</v>
      </c>
      <c r="E639" s="224">
        <f t="shared" si="135"/>
        <v>13844.4</v>
      </c>
    </row>
    <row r="640" spans="1:12" x14ac:dyDescent="0.35">
      <c r="B640" s="223"/>
      <c r="C640" s="224"/>
      <c r="D640" s="224"/>
      <c r="E640" s="224"/>
    </row>
    <row r="641" spans="1:9" ht="15" thickBot="1" x14ac:dyDescent="0.4">
      <c r="A641" s="45" t="s">
        <v>670</v>
      </c>
      <c r="C641" s="45"/>
      <c r="D641" s="45"/>
      <c r="E641" s="45"/>
      <c r="F641" s="46"/>
      <c r="G641" s="47"/>
      <c r="H641" s="47"/>
      <c r="I641" s="47"/>
    </row>
    <row r="642" spans="1:9" ht="58" thickBot="1" x14ac:dyDescent="0.4">
      <c r="A642" s="48" t="s">
        <v>5</v>
      </c>
      <c r="B642" s="49" t="s">
        <v>217</v>
      </c>
      <c r="C642" s="49" t="s">
        <v>16</v>
      </c>
      <c r="D642" s="49" t="s">
        <v>17</v>
      </c>
      <c r="E642" s="49" t="s">
        <v>585</v>
      </c>
      <c r="F642" s="49" t="s">
        <v>6</v>
      </c>
      <c r="G642" s="49" t="s">
        <v>23</v>
      </c>
      <c r="H642" s="49" t="s">
        <v>18</v>
      </c>
      <c r="I642" s="49" t="s">
        <v>40</v>
      </c>
    </row>
    <row r="643" spans="1:9" ht="15" customHeight="1" thickBot="1" x14ac:dyDescent="0.4">
      <c r="A643" s="50">
        <v>1</v>
      </c>
      <c r="B643" s="51">
        <v>2</v>
      </c>
      <c r="C643" s="51">
        <v>3</v>
      </c>
      <c r="D643" s="51">
        <v>4</v>
      </c>
      <c r="E643" s="51">
        <v>5</v>
      </c>
      <c r="F643" s="51">
        <v>6</v>
      </c>
      <c r="G643" s="51">
        <v>7</v>
      </c>
      <c r="H643" s="51">
        <v>8</v>
      </c>
      <c r="I643" s="51">
        <v>9</v>
      </c>
    </row>
    <row r="644" spans="1:9" ht="15" thickBot="1" x14ac:dyDescent="0.4">
      <c r="A644" s="26" t="s">
        <v>21</v>
      </c>
      <c r="B644" s="27" t="s">
        <v>163</v>
      </c>
      <c r="C644" s="28"/>
      <c r="D644" s="28"/>
      <c r="E644" s="28"/>
      <c r="F644" s="29" t="s">
        <v>162</v>
      </c>
      <c r="G644" s="27"/>
      <c r="H644" s="28"/>
      <c r="I644" s="28"/>
    </row>
    <row r="645" spans="1:9" ht="26.5" thickBot="1" x14ac:dyDescent="0.4">
      <c r="A645" s="30" t="s">
        <v>20</v>
      </c>
      <c r="B645" s="31" t="s">
        <v>218</v>
      </c>
      <c r="C645" s="32"/>
      <c r="D645" s="32"/>
      <c r="E645" s="32"/>
      <c r="F645" s="33" t="s">
        <v>173</v>
      </c>
      <c r="G645" s="31"/>
      <c r="H645" s="32"/>
      <c r="I645" s="32"/>
    </row>
    <row r="646" spans="1:9" ht="15" customHeight="1" thickBot="1" x14ac:dyDescent="0.4">
      <c r="A646" s="276" t="s">
        <v>86</v>
      </c>
      <c r="B646" s="283" t="s">
        <v>219</v>
      </c>
      <c r="C646" s="113"/>
      <c r="D646" s="113"/>
      <c r="E646" s="113"/>
      <c r="F646" s="52"/>
      <c r="G646" s="101" t="s">
        <v>24</v>
      </c>
      <c r="H646" s="102">
        <v>288724610</v>
      </c>
      <c r="I646" s="148" t="s">
        <v>221</v>
      </c>
    </row>
    <row r="647" spans="1:9" ht="15" thickBot="1" x14ac:dyDescent="0.4">
      <c r="A647" s="276"/>
      <c r="B647" s="284"/>
      <c r="C647" s="113"/>
      <c r="D647" s="113"/>
      <c r="E647" s="113"/>
      <c r="F647" s="103"/>
      <c r="G647" s="101" t="s">
        <v>27</v>
      </c>
      <c r="H647" s="104"/>
      <c r="I647" s="148"/>
    </row>
    <row r="648" spans="1:9" ht="15" thickBot="1" x14ac:dyDescent="0.4">
      <c r="A648" s="277"/>
      <c r="B648" s="285"/>
      <c r="C648" s="113"/>
      <c r="D648" s="113"/>
      <c r="E648" s="113"/>
      <c r="F648" s="103"/>
      <c r="G648" s="100" t="s">
        <v>29</v>
      </c>
      <c r="H648" s="104"/>
      <c r="I648" s="148"/>
    </row>
    <row r="649" spans="1:9" ht="15" customHeight="1" thickBot="1" x14ac:dyDescent="0.4">
      <c r="A649" s="276" t="s">
        <v>30</v>
      </c>
      <c r="B649" s="283" t="s">
        <v>220</v>
      </c>
      <c r="C649" s="110">
        <v>185</v>
      </c>
      <c r="D649" s="110">
        <v>155</v>
      </c>
      <c r="E649" s="110">
        <v>165</v>
      </c>
      <c r="F649" s="52"/>
      <c r="G649" s="101" t="s">
        <v>24</v>
      </c>
      <c r="H649" s="102">
        <v>288724610</v>
      </c>
      <c r="I649" s="148" t="s">
        <v>83</v>
      </c>
    </row>
    <row r="650" spans="1:9" ht="15" thickBot="1" x14ac:dyDescent="0.4">
      <c r="A650" s="276"/>
      <c r="B650" s="284"/>
      <c r="C650" s="113"/>
      <c r="D650" s="113"/>
      <c r="E650" s="113"/>
      <c r="F650" s="103"/>
      <c r="G650" s="101" t="s">
        <v>27</v>
      </c>
      <c r="H650" s="104"/>
      <c r="I650" s="101"/>
    </row>
    <row r="651" spans="1:9" ht="15" thickBot="1" x14ac:dyDescent="0.4">
      <c r="A651" s="277"/>
      <c r="B651" s="285"/>
      <c r="C651" s="99">
        <f>C649+C650</f>
        <v>185</v>
      </c>
      <c r="D651" s="99">
        <f t="shared" ref="D651:E651" si="136">D649+D650</f>
        <v>155</v>
      </c>
      <c r="E651" s="99">
        <f t="shared" si="136"/>
        <v>165</v>
      </c>
      <c r="F651" s="103"/>
      <c r="G651" s="100" t="s">
        <v>29</v>
      </c>
      <c r="H651" s="104"/>
      <c r="I651" s="101"/>
    </row>
    <row r="652" spans="1:9" ht="15" thickBot="1" x14ac:dyDescent="0.4">
      <c r="A652" s="276" t="s">
        <v>32</v>
      </c>
      <c r="B652" s="283" t="s">
        <v>222</v>
      </c>
      <c r="C652" s="110">
        <v>150</v>
      </c>
      <c r="D652" s="110">
        <v>150</v>
      </c>
      <c r="E652" s="110">
        <v>150</v>
      </c>
      <c r="F652" s="52"/>
      <c r="G652" s="101" t="s">
        <v>24</v>
      </c>
      <c r="H652" s="102">
        <v>288724610</v>
      </c>
      <c r="I652" s="148" t="s">
        <v>83</v>
      </c>
    </row>
    <row r="653" spans="1:9" ht="15" thickBot="1" x14ac:dyDescent="0.4">
      <c r="A653" s="276"/>
      <c r="B653" s="284"/>
      <c r="C653" s="113"/>
      <c r="D653" s="113"/>
      <c r="E653" s="113"/>
      <c r="F653" s="52"/>
      <c r="G653" s="101" t="s">
        <v>27</v>
      </c>
      <c r="H653" s="104"/>
      <c r="I653" s="101"/>
    </row>
    <row r="654" spans="1:9" ht="18.649999999999999" customHeight="1" thickBot="1" x14ac:dyDescent="0.4">
      <c r="A654" s="277"/>
      <c r="B654" s="285"/>
      <c r="C654" s="99">
        <f>C652+C653</f>
        <v>150</v>
      </c>
      <c r="D654" s="99">
        <f t="shared" ref="D654:E654" si="137">D652+D653</f>
        <v>150</v>
      </c>
      <c r="E654" s="99">
        <f t="shared" si="137"/>
        <v>150</v>
      </c>
      <c r="F654" s="52"/>
      <c r="G654" s="100" t="s">
        <v>29</v>
      </c>
      <c r="H654" s="104"/>
      <c r="I654" s="101"/>
    </row>
    <row r="655" spans="1:9" ht="18" customHeight="1" thickBot="1" x14ac:dyDescent="0.4">
      <c r="A655" s="16"/>
      <c r="B655" s="112" t="s">
        <v>92</v>
      </c>
      <c r="C655" s="113"/>
      <c r="D655" s="113"/>
      <c r="E655" s="113"/>
      <c r="F655" s="113"/>
      <c r="G655" s="100"/>
      <c r="H655" s="102"/>
      <c r="I655" s="102"/>
    </row>
    <row r="656" spans="1:9" ht="20" customHeight="1" thickBot="1" x14ac:dyDescent="0.4">
      <c r="A656" s="26" t="s">
        <v>93</v>
      </c>
      <c r="B656" s="92" t="s">
        <v>223</v>
      </c>
      <c r="C656" s="93"/>
      <c r="D656" s="93"/>
      <c r="E656" s="93"/>
      <c r="F656" s="94" t="s">
        <v>179</v>
      </c>
      <c r="G656" s="92"/>
      <c r="H656" s="93"/>
      <c r="I656" s="93"/>
    </row>
    <row r="657" spans="1:12" ht="29.4" customHeight="1" thickBot="1" x14ac:dyDescent="0.4">
      <c r="A657" s="30" t="s">
        <v>94</v>
      </c>
      <c r="B657" s="96" t="s">
        <v>224</v>
      </c>
      <c r="C657" s="97"/>
      <c r="D657" s="97"/>
      <c r="E657" s="97"/>
      <c r="F657" s="98" t="s">
        <v>181</v>
      </c>
      <c r="G657" s="96"/>
      <c r="H657" s="97"/>
      <c r="I657" s="97"/>
    </row>
    <row r="658" spans="1:12" ht="15" thickBot="1" x14ac:dyDescent="0.4">
      <c r="A658" s="276" t="s">
        <v>97</v>
      </c>
      <c r="B658" s="283" t="s">
        <v>225</v>
      </c>
      <c r="C658" s="110">
        <v>63</v>
      </c>
      <c r="D658" s="110">
        <v>76</v>
      </c>
      <c r="E658" s="110">
        <v>89</v>
      </c>
      <c r="F658" s="52"/>
      <c r="G658" s="101" t="s">
        <v>24</v>
      </c>
      <c r="H658" s="102">
        <v>288724610</v>
      </c>
      <c r="I658" s="148" t="s">
        <v>221</v>
      </c>
    </row>
    <row r="659" spans="1:12" ht="15" thickBot="1" x14ac:dyDescent="0.4">
      <c r="A659" s="276"/>
      <c r="B659" s="284"/>
      <c r="C659" s="113"/>
      <c r="D659" s="113"/>
      <c r="E659" s="113"/>
      <c r="F659" s="103"/>
      <c r="G659" s="101" t="s">
        <v>27</v>
      </c>
      <c r="H659" s="104"/>
      <c r="I659" s="148"/>
    </row>
    <row r="660" spans="1:12" ht="15" thickBot="1" x14ac:dyDescent="0.4">
      <c r="A660" s="277"/>
      <c r="B660" s="285"/>
      <c r="C660" s="99">
        <f>C658+C659</f>
        <v>63</v>
      </c>
      <c r="D660" s="99">
        <f t="shared" ref="D660:E660" si="138">D658+D659</f>
        <v>76</v>
      </c>
      <c r="E660" s="99">
        <f t="shared" si="138"/>
        <v>89</v>
      </c>
      <c r="F660" s="103"/>
      <c r="G660" s="100" t="s">
        <v>29</v>
      </c>
      <c r="H660" s="104"/>
      <c r="I660" s="148"/>
    </row>
    <row r="661" spans="1:12" ht="15" thickBot="1" x14ac:dyDescent="0.4">
      <c r="A661" s="276" t="s">
        <v>107</v>
      </c>
      <c r="B661" s="283" t="s">
        <v>228</v>
      </c>
      <c r="C661" s="113"/>
      <c r="D661" s="113"/>
      <c r="E661" s="113"/>
      <c r="F661" s="52"/>
      <c r="G661" s="101" t="s">
        <v>24</v>
      </c>
      <c r="H661" s="102">
        <v>288724610</v>
      </c>
      <c r="I661" s="148" t="s">
        <v>221</v>
      </c>
    </row>
    <row r="662" spans="1:12" ht="17.399999999999999" customHeight="1" thickBot="1" x14ac:dyDescent="0.4">
      <c r="A662" s="276"/>
      <c r="B662" s="284"/>
      <c r="C662" s="113"/>
      <c r="D662" s="113"/>
      <c r="E662" s="113"/>
      <c r="F662" s="103"/>
      <c r="G662" s="101" t="s">
        <v>27</v>
      </c>
      <c r="H662" s="104"/>
      <c r="I662" s="148"/>
    </row>
    <row r="663" spans="1:12" ht="15" thickBot="1" x14ac:dyDescent="0.4">
      <c r="A663" s="277"/>
      <c r="B663" s="285"/>
      <c r="C663" s="113"/>
      <c r="D663" s="113"/>
      <c r="E663" s="113"/>
      <c r="F663" s="103"/>
      <c r="G663" s="100" t="s">
        <v>29</v>
      </c>
      <c r="H663" s="104"/>
      <c r="I663" s="148"/>
    </row>
    <row r="664" spans="1:12" ht="15" thickBot="1" x14ac:dyDescent="0.4">
      <c r="A664" s="276" t="s">
        <v>226</v>
      </c>
      <c r="B664" s="278" t="s">
        <v>563</v>
      </c>
      <c r="C664" s="9"/>
      <c r="D664" s="9"/>
      <c r="E664" s="9"/>
      <c r="F664" s="19"/>
      <c r="G664" s="17" t="s">
        <v>24</v>
      </c>
      <c r="H664" s="22">
        <v>288724610</v>
      </c>
      <c r="I664" s="15" t="s">
        <v>636</v>
      </c>
    </row>
    <row r="665" spans="1:12" ht="15" thickBot="1" x14ac:dyDescent="0.4">
      <c r="A665" s="276"/>
      <c r="B665" s="279"/>
      <c r="C665" s="9"/>
      <c r="D665" s="9"/>
      <c r="E665" s="9"/>
      <c r="F665" s="18"/>
      <c r="G665" s="17" t="s">
        <v>27</v>
      </c>
      <c r="H665" s="23"/>
      <c r="I665" s="15"/>
    </row>
    <row r="666" spans="1:12" ht="15" customHeight="1" thickBot="1" x14ac:dyDescent="0.4">
      <c r="A666" s="277"/>
      <c r="B666" s="280"/>
      <c r="C666" s="113"/>
      <c r="D666" s="113"/>
      <c r="E666" s="113"/>
      <c r="F666" s="103"/>
      <c r="G666" s="100" t="s">
        <v>29</v>
      </c>
      <c r="H666" s="104"/>
      <c r="I666" s="148"/>
      <c r="J666" s="132"/>
      <c r="K666" s="132"/>
      <c r="L666" s="132"/>
    </row>
    <row r="667" spans="1:12" ht="15" thickBot="1" x14ac:dyDescent="0.4">
      <c r="A667" s="276" t="s">
        <v>227</v>
      </c>
      <c r="B667" s="278" t="s">
        <v>229</v>
      </c>
      <c r="C667" s="110">
        <v>37.6</v>
      </c>
      <c r="D667" s="110">
        <v>77.599999999999994</v>
      </c>
      <c r="E667" s="110">
        <v>357.6</v>
      </c>
      <c r="F667" s="52"/>
      <c r="G667" s="101" t="s">
        <v>24</v>
      </c>
      <c r="H667" s="102">
        <v>288724610</v>
      </c>
      <c r="I667" s="148" t="s">
        <v>221</v>
      </c>
      <c r="J667" s="166">
        <f>C646+C649+C652+C658+C661+C664+C667</f>
        <v>435.6</v>
      </c>
      <c r="K667" s="166">
        <f>D646+D649+D652+D658+D661+D664+D667+D674+D676+D678</f>
        <v>658.6</v>
      </c>
      <c r="L667" s="166">
        <f>E646+E649+E652+E658+E661+E664+E667+E674+E676+E678+E672</f>
        <v>1011.6</v>
      </c>
    </row>
    <row r="668" spans="1:12" ht="15" thickBot="1" x14ac:dyDescent="0.4">
      <c r="A668" s="276"/>
      <c r="B668" s="279"/>
      <c r="C668" s="110">
        <v>368</v>
      </c>
      <c r="D668" s="110"/>
      <c r="E668" s="110"/>
      <c r="F668" s="103"/>
      <c r="G668" s="101" t="s">
        <v>27</v>
      </c>
      <c r="H668" s="104"/>
      <c r="I668" s="148"/>
      <c r="J668" s="166">
        <f>C647+C650+C653+C659+C662+C665+C668</f>
        <v>368</v>
      </c>
      <c r="K668" s="166">
        <f t="shared" ref="K668:L668" si="139">D647+D650+D653+D659+D662+D665+D668</f>
        <v>0</v>
      </c>
      <c r="L668" s="166">
        <f t="shared" si="139"/>
        <v>0</v>
      </c>
    </row>
    <row r="669" spans="1:12" ht="15" customHeight="1" thickBot="1" x14ac:dyDescent="0.4">
      <c r="A669" s="277"/>
      <c r="B669" s="280"/>
      <c r="C669" s="99">
        <f>C667+C668</f>
        <v>405.6</v>
      </c>
      <c r="D669" s="99">
        <f t="shared" ref="D669:E669" si="140">D667+D668</f>
        <v>77.599999999999994</v>
      </c>
      <c r="E669" s="99">
        <f t="shared" si="140"/>
        <v>357.6</v>
      </c>
      <c r="F669" s="103"/>
      <c r="G669" s="100" t="s">
        <v>29</v>
      </c>
      <c r="H669" s="104"/>
      <c r="I669" s="148"/>
      <c r="J669" s="192">
        <f>SUM(J667:J668)</f>
        <v>803.6</v>
      </c>
      <c r="K669" s="192">
        <f t="shared" ref="K669:L669" si="141">SUM(K667:K668)</f>
        <v>658.6</v>
      </c>
      <c r="L669" s="192">
        <f t="shared" si="141"/>
        <v>1011.6</v>
      </c>
    </row>
    <row r="670" spans="1:12" ht="15" thickBot="1" x14ac:dyDescent="0.4">
      <c r="A670" s="26" t="s">
        <v>93</v>
      </c>
      <c r="B670" s="27" t="s">
        <v>223</v>
      </c>
      <c r="C670" s="93"/>
      <c r="D670" s="93"/>
      <c r="E670" s="93"/>
      <c r="F670" s="94" t="s">
        <v>179</v>
      </c>
      <c r="G670" s="92"/>
      <c r="H670" s="93"/>
      <c r="I670" s="93"/>
      <c r="J670" s="132"/>
      <c r="K670" s="132"/>
      <c r="L670" s="132"/>
    </row>
    <row r="671" spans="1:12" ht="26.5" thickBot="1" x14ac:dyDescent="0.4">
      <c r="A671" s="30" t="s">
        <v>230</v>
      </c>
      <c r="B671" s="31" t="s">
        <v>232</v>
      </c>
      <c r="C671" s="32"/>
      <c r="D671" s="32"/>
      <c r="E671" s="32"/>
      <c r="F671" s="33" t="s">
        <v>231</v>
      </c>
      <c r="G671" s="31"/>
      <c r="H671" s="32"/>
      <c r="I671" s="32"/>
    </row>
    <row r="672" spans="1:12" ht="15" customHeight="1" thickBot="1" x14ac:dyDescent="0.4">
      <c r="A672" s="276" t="s">
        <v>233</v>
      </c>
      <c r="B672" s="278" t="s">
        <v>234</v>
      </c>
      <c r="C672" s="9"/>
      <c r="D672" s="9"/>
      <c r="E672" s="68">
        <v>50</v>
      </c>
      <c r="F672" s="19"/>
      <c r="G672" s="17" t="s">
        <v>24</v>
      </c>
      <c r="H672" s="22">
        <v>288724610</v>
      </c>
      <c r="I672" s="15" t="s">
        <v>221</v>
      </c>
    </row>
    <row r="673" spans="1:9" ht="15" thickBot="1" x14ac:dyDescent="0.4">
      <c r="A673" s="277"/>
      <c r="B673" s="280"/>
      <c r="C673" s="9"/>
      <c r="D673" s="9"/>
      <c r="E673" s="9"/>
      <c r="F673" s="18"/>
      <c r="G673" s="10" t="s">
        <v>29</v>
      </c>
      <c r="H673" s="23"/>
      <c r="I673" s="15"/>
    </row>
    <row r="674" spans="1:9" ht="15" thickBot="1" x14ac:dyDescent="0.4">
      <c r="A674" s="276" t="s">
        <v>235</v>
      </c>
      <c r="B674" s="278" t="s">
        <v>237</v>
      </c>
      <c r="C674" s="9"/>
      <c r="D674" s="68">
        <v>100</v>
      </c>
      <c r="E674" s="68">
        <v>50</v>
      </c>
      <c r="F674" s="19"/>
      <c r="G674" s="17" t="s">
        <v>24</v>
      </c>
      <c r="H674" s="22">
        <v>288724610</v>
      </c>
      <c r="I674" s="15" t="s">
        <v>221</v>
      </c>
    </row>
    <row r="675" spans="1:9" ht="15" customHeight="1" thickBot="1" x14ac:dyDescent="0.4">
      <c r="A675" s="277"/>
      <c r="B675" s="280"/>
      <c r="C675" s="9"/>
      <c r="D675" s="9"/>
      <c r="E675" s="9"/>
      <c r="F675" s="18"/>
      <c r="G675" s="10" t="s">
        <v>29</v>
      </c>
      <c r="H675" s="23"/>
      <c r="I675" s="15"/>
    </row>
    <row r="676" spans="1:9" ht="15" thickBot="1" x14ac:dyDescent="0.4">
      <c r="A676" s="276" t="s">
        <v>236</v>
      </c>
      <c r="B676" s="278" t="s">
        <v>564</v>
      </c>
      <c r="C676" s="9"/>
      <c r="D676" s="68">
        <v>50</v>
      </c>
      <c r="E676" s="68">
        <v>100</v>
      </c>
      <c r="F676" s="19"/>
      <c r="G676" s="17" t="s">
        <v>24</v>
      </c>
      <c r="H676" s="22">
        <v>288724610</v>
      </c>
      <c r="I676" s="15" t="s">
        <v>221</v>
      </c>
    </row>
    <row r="677" spans="1:9" ht="15" thickBot="1" x14ac:dyDescent="0.4">
      <c r="A677" s="277"/>
      <c r="B677" s="280"/>
      <c r="C677" s="9"/>
      <c r="D677" s="9"/>
      <c r="E677" s="9"/>
      <c r="F677" s="18"/>
      <c r="G677" s="10" t="s">
        <v>29</v>
      </c>
      <c r="H677" s="23"/>
      <c r="I677" s="15"/>
    </row>
    <row r="678" spans="1:9" ht="15" thickBot="1" x14ac:dyDescent="0.4">
      <c r="A678" s="276" t="s">
        <v>238</v>
      </c>
      <c r="B678" s="278" t="s">
        <v>565</v>
      </c>
      <c r="C678" s="9"/>
      <c r="D678" s="68">
        <v>50</v>
      </c>
      <c r="E678" s="68">
        <v>50</v>
      </c>
      <c r="F678" s="19"/>
      <c r="G678" s="17" t="s">
        <v>24</v>
      </c>
      <c r="H678" s="22">
        <v>288724610</v>
      </c>
      <c r="I678" s="15" t="s">
        <v>221</v>
      </c>
    </row>
    <row r="679" spans="1:9" ht="30" customHeight="1" thickBot="1" x14ac:dyDescent="0.4">
      <c r="A679" s="277"/>
      <c r="B679" s="280"/>
      <c r="C679" s="9"/>
      <c r="D679" s="9"/>
      <c r="E679" s="9"/>
      <c r="F679" s="18"/>
      <c r="G679" s="10" t="s">
        <v>29</v>
      </c>
      <c r="H679" s="23"/>
      <c r="I679" s="15"/>
    </row>
    <row r="680" spans="1:9" ht="15" thickBot="1" x14ac:dyDescent="0.4">
      <c r="A680" s="16"/>
      <c r="B680" s="20" t="s">
        <v>110</v>
      </c>
      <c r="C680" s="9"/>
      <c r="D680" s="69">
        <f>D672+D674+D676+D678</f>
        <v>200</v>
      </c>
      <c r="E680" s="69">
        <f>E672+E674+E676+E678</f>
        <v>250</v>
      </c>
      <c r="F680" s="9"/>
      <c r="G680" s="10"/>
      <c r="H680" s="22"/>
      <c r="I680" s="22"/>
    </row>
    <row r="681" spans="1:9" ht="15" thickBot="1" x14ac:dyDescent="0.4">
      <c r="A681" s="34"/>
      <c r="B681" s="35" t="s">
        <v>74</v>
      </c>
      <c r="C681" s="71">
        <f>C682-C668-C662-C659-C653-C650-C647</f>
        <v>435.6</v>
      </c>
      <c r="D681" s="71">
        <f>D682-D668-D662-D659-D653-D650-D647</f>
        <v>658.6</v>
      </c>
      <c r="E681" s="71">
        <f>E682-E668-E662-E659-E653-E650-E647</f>
        <v>1011.6</v>
      </c>
      <c r="F681" s="36"/>
      <c r="G681" s="35"/>
      <c r="H681" s="37"/>
      <c r="I681" s="38"/>
    </row>
    <row r="682" spans="1:9" ht="23.4" customHeight="1" thickBot="1" x14ac:dyDescent="0.4">
      <c r="A682" s="39"/>
      <c r="B682" s="40" t="s">
        <v>463</v>
      </c>
      <c r="C682" s="70">
        <f>C651+C654+C660+C669</f>
        <v>803.6</v>
      </c>
      <c r="D682" s="70">
        <f>D651+D654+D660+D669+D680</f>
        <v>658.6</v>
      </c>
      <c r="E682" s="70">
        <f>E651+E654+E660+E669+E680</f>
        <v>1011.6</v>
      </c>
      <c r="F682" s="41"/>
      <c r="G682" s="42"/>
      <c r="H682" s="43"/>
      <c r="I682" s="44"/>
    </row>
    <row r="684" spans="1:9" ht="15" thickBot="1" x14ac:dyDescent="0.4">
      <c r="A684" s="45" t="s">
        <v>672</v>
      </c>
      <c r="C684" s="45"/>
      <c r="D684" s="45"/>
      <c r="E684" s="45"/>
      <c r="F684" s="46"/>
      <c r="G684" s="47"/>
      <c r="H684" s="47"/>
      <c r="I684" s="47"/>
    </row>
    <row r="685" spans="1:9" ht="62" customHeight="1" thickBot="1" x14ac:dyDescent="0.4">
      <c r="A685" s="48" t="s">
        <v>5</v>
      </c>
      <c r="B685" s="49" t="s">
        <v>599</v>
      </c>
      <c r="C685" s="49" t="s">
        <v>16</v>
      </c>
      <c r="D685" s="49" t="s">
        <v>17</v>
      </c>
      <c r="E685" s="49" t="s">
        <v>585</v>
      </c>
      <c r="F685" s="49" t="s">
        <v>6</v>
      </c>
      <c r="G685" s="49" t="s">
        <v>23</v>
      </c>
      <c r="H685" s="49" t="s">
        <v>18</v>
      </c>
      <c r="I685" s="49" t="s">
        <v>40</v>
      </c>
    </row>
    <row r="686" spans="1:9" ht="15" customHeight="1" thickBot="1" x14ac:dyDescent="0.4">
      <c r="A686" s="50">
        <v>1</v>
      </c>
      <c r="B686" s="51">
        <v>2</v>
      </c>
      <c r="C686" s="51">
        <v>3</v>
      </c>
      <c r="D686" s="51">
        <v>4</v>
      </c>
      <c r="E686" s="51">
        <v>5</v>
      </c>
      <c r="F686" s="51">
        <v>6</v>
      </c>
      <c r="G686" s="51">
        <v>7</v>
      </c>
      <c r="H686" s="51">
        <v>8</v>
      </c>
      <c r="I686" s="51">
        <v>9</v>
      </c>
    </row>
    <row r="687" spans="1:9" ht="15" thickBot="1" x14ac:dyDescent="0.4">
      <c r="A687" s="26" t="s">
        <v>21</v>
      </c>
      <c r="B687" s="27" t="s">
        <v>163</v>
      </c>
      <c r="C687" s="28"/>
      <c r="D687" s="28"/>
      <c r="E687" s="28"/>
      <c r="F687" s="29" t="s">
        <v>162</v>
      </c>
      <c r="G687" s="27"/>
      <c r="H687" s="28"/>
      <c r="I687" s="28"/>
    </row>
    <row r="688" spans="1:9" ht="26.5" thickBot="1" x14ac:dyDescent="0.4">
      <c r="A688" s="30" t="s">
        <v>20</v>
      </c>
      <c r="B688" s="31" t="s">
        <v>170</v>
      </c>
      <c r="C688" s="32"/>
      <c r="D688" s="32"/>
      <c r="E688" s="32"/>
      <c r="F688" s="33" t="s">
        <v>169</v>
      </c>
      <c r="G688" s="31"/>
      <c r="H688" s="32"/>
      <c r="I688" s="32"/>
    </row>
    <row r="689" spans="1:9" ht="15" thickBot="1" x14ac:dyDescent="0.4">
      <c r="A689" s="289" t="s">
        <v>86</v>
      </c>
      <c r="B689" s="278" t="s">
        <v>241</v>
      </c>
      <c r="C689" s="110">
        <v>116</v>
      </c>
      <c r="D689" s="110">
        <v>120</v>
      </c>
      <c r="E689" s="110">
        <v>120</v>
      </c>
      <c r="F689" s="19"/>
      <c r="G689" s="17" t="s">
        <v>467</v>
      </c>
      <c r="H689" s="22">
        <v>288724610</v>
      </c>
      <c r="I689" s="15" t="s">
        <v>239</v>
      </c>
    </row>
    <row r="690" spans="1:9" ht="15" thickBot="1" x14ac:dyDescent="0.4">
      <c r="A690" s="276"/>
      <c r="B690" s="279"/>
      <c r="C690" s="110">
        <v>41</v>
      </c>
      <c r="D690" s="110"/>
      <c r="E690" s="110"/>
      <c r="F690" s="19"/>
      <c r="G690" s="17" t="s">
        <v>240</v>
      </c>
      <c r="H690" s="23"/>
      <c r="I690" s="15"/>
    </row>
    <row r="691" spans="1:9" ht="15" customHeight="1" thickBot="1" x14ac:dyDescent="0.4">
      <c r="A691" s="276"/>
      <c r="B691" s="279"/>
      <c r="C691" s="110"/>
      <c r="D691" s="110"/>
      <c r="E691" s="110"/>
      <c r="F691" s="19"/>
      <c r="G691" s="17" t="s">
        <v>27</v>
      </c>
      <c r="H691" s="23"/>
      <c r="I691" s="15"/>
    </row>
    <row r="692" spans="1:9" ht="15" thickBot="1" x14ac:dyDescent="0.4">
      <c r="A692" s="276"/>
      <c r="B692" s="279"/>
      <c r="C692" s="110"/>
      <c r="D692" s="110"/>
      <c r="E692" s="110"/>
      <c r="F692" s="18"/>
      <c r="G692" s="17" t="s">
        <v>26</v>
      </c>
      <c r="H692" s="23"/>
      <c r="I692" s="15"/>
    </row>
    <row r="693" spans="1:9" ht="20" customHeight="1" thickBot="1" x14ac:dyDescent="0.4">
      <c r="A693" s="277"/>
      <c r="B693" s="280"/>
      <c r="C693" s="99">
        <f>SUM(C689:C692)</f>
        <v>157</v>
      </c>
      <c r="D693" s="99">
        <f t="shared" ref="D693:E693" si="142">SUM(D689:D692)</f>
        <v>120</v>
      </c>
      <c r="E693" s="99">
        <f t="shared" si="142"/>
        <v>120</v>
      </c>
      <c r="F693" s="18"/>
      <c r="G693" s="10" t="s">
        <v>29</v>
      </c>
      <c r="H693" s="23"/>
      <c r="I693" s="15"/>
    </row>
    <row r="694" spans="1:9" ht="15" customHeight="1" thickBot="1" x14ac:dyDescent="0.4">
      <c r="A694" s="289" t="s">
        <v>30</v>
      </c>
      <c r="B694" s="278" t="s">
        <v>243</v>
      </c>
      <c r="C694" s="68"/>
      <c r="D694" s="68"/>
      <c r="E694" s="68"/>
      <c r="F694" s="19"/>
      <c r="G694" s="17" t="s">
        <v>467</v>
      </c>
      <c r="H694" s="22">
        <v>288724610</v>
      </c>
      <c r="I694" s="15" t="s">
        <v>239</v>
      </c>
    </row>
    <row r="695" spans="1:9" ht="15" thickBot="1" x14ac:dyDescent="0.4">
      <c r="A695" s="276"/>
      <c r="B695" s="279"/>
      <c r="C695" s="68">
        <v>15</v>
      </c>
      <c r="D695" s="68"/>
      <c r="E695" s="68"/>
      <c r="F695" s="52"/>
      <c r="G695" s="17" t="s">
        <v>240</v>
      </c>
      <c r="H695" s="23"/>
      <c r="I695" s="15"/>
    </row>
    <row r="696" spans="1:9" ht="15" thickBot="1" x14ac:dyDescent="0.4">
      <c r="A696" s="276"/>
      <c r="B696" s="279"/>
      <c r="C696" s="68"/>
      <c r="D696" s="68"/>
      <c r="E696" s="68"/>
      <c r="F696" s="52"/>
      <c r="G696" s="17" t="s">
        <v>27</v>
      </c>
      <c r="H696" s="23"/>
      <c r="I696" s="15"/>
    </row>
    <row r="697" spans="1:9" ht="15" customHeight="1" thickBot="1" x14ac:dyDescent="0.4">
      <c r="A697" s="276"/>
      <c r="B697" s="279"/>
      <c r="C697" s="68"/>
      <c r="D697" s="68"/>
      <c r="E697" s="68"/>
      <c r="F697" s="18"/>
      <c r="G697" s="17" t="s">
        <v>26</v>
      </c>
      <c r="H697" s="23"/>
      <c r="I697" s="15"/>
    </row>
    <row r="698" spans="1:9" ht="15" thickBot="1" x14ac:dyDescent="0.4">
      <c r="A698" s="277"/>
      <c r="B698" s="280"/>
      <c r="C698" s="69">
        <f>SUM(C694:C697)</f>
        <v>15</v>
      </c>
      <c r="D698" s="69">
        <f t="shared" ref="D698:E698" si="143">SUM(D694:D697)</f>
        <v>0</v>
      </c>
      <c r="E698" s="69">
        <f t="shared" si="143"/>
        <v>0</v>
      </c>
      <c r="F698" s="18"/>
      <c r="G698" s="10" t="s">
        <v>29</v>
      </c>
      <c r="H698" s="23"/>
      <c r="I698" s="15"/>
    </row>
    <row r="699" spans="1:9" ht="21.65" customHeight="1" thickBot="1" x14ac:dyDescent="0.4">
      <c r="A699" s="289" t="s">
        <v>32</v>
      </c>
      <c r="B699" s="278" t="s">
        <v>244</v>
      </c>
      <c r="C699" s="110">
        <v>4</v>
      </c>
      <c r="D699" s="110">
        <v>32</v>
      </c>
      <c r="E699" s="110">
        <v>32</v>
      </c>
      <c r="F699" s="19"/>
      <c r="G699" s="17" t="s">
        <v>467</v>
      </c>
      <c r="H699" s="22">
        <v>288724610</v>
      </c>
      <c r="I699" s="15" t="s">
        <v>239</v>
      </c>
    </row>
    <row r="700" spans="1:9" ht="15" customHeight="1" thickBot="1" x14ac:dyDescent="0.4">
      <c r="A700" s="276"/>
      <c r="B700" s="279"/>
      <c r="C700" s="110">
        <v>28.7</v>
      </c>
      <c r="D700" s="110"/>
      <c r="E700" s="110"/>
      <c r="F700" s="18"/>
      <c r="G700" s="17" t="s">
        <v>240</v>
      </c>
      <c r="H700" s="23"/>
      <c r="I700" s="15"/>
    </row>
    <row r="701" spans="1:9" ht="15" thickBot="1" x14ac:dyDescent="0.4">
      <c r="A701" s="276"/>
      <c r="B701" s="279"/>
      <c r="C701" s="110"/>
      <c r="D701" s="110"/>
      <c r="E701" s="110"/>
      <c r="F701" s="18"/>
      <c r="G701" s="17" t="s">
        <v>27</v>
      </c>
      <c r="H701" s="23"/>
      <c r="I701" s="15"/>
    </row>
    <row r="702" spans="1:9" ht="15" thickBot="1" x14ac:dyDescent="0.4">
      <c r="A702" s="276"/>
      <c r="B702" s="279"/>
      <c r="C702" s="110"/>
      <c r="D702" s="110"/>
      <c r="E702" s="110"/>
      <c r="F702" s="18"/>
      <c r="G702" s="17" t="s">
        <v>26</v>
      </c>
      <c r="H702" s="23"/>
      <c r="I702" s="15"/>
    </row>
    <row r="703" spans="1:9" ht="15" thickBot="1" x14ac:dyDescent="0.4">
      <c r="A703" s="277"/>
      <c r="B703" s="280"/>
      <c r="C703" s="99">
        <f>SUM(C699:C702)</f>
        <v>32.700000000000003</v>
      </c>
      <c r="D703" s="99">
        <f t="shared" ref="D703:E703" si="144">SUM(D699:D702)</f>
        <v>32</v>
      </c>
      <c r="E703" s="99">
        <f t="shared" si="144"/>
        <v>32</v>
      </c>
      <c r="F703" s="18"/>
      <c r="G703" s="10" t="s">
        <v>29</v>
      </c>
      <c r="H703" s="23"/>
      <c r="I703" s="15"/>
    </row>
    <row r="704" spans="1:9" ht="15" thickBot="1" x14ac:dyDescent="0.4">
      <c r="A704" s="26" t="s">
        <v>21</v>
      </c>
      <c r="B704" s="27" t="s">
        <v>163</v>
      </c>
      <c r="C704" s="93"/>
      <c r="D704" s="93"/>
      <c r="E704" s="93"/>
      <c r="F704" s="29" t="s">
        <v>162</v>
      </c>
      <c r="G704" s="27"/>
      <c r="H704" s="28"/>
      <c r="I704" s="28"/>
    </row>
    <row r="705" spans="1:12" ht="33.65" customHeight="1" thickBot="1" x14ac:dyDescent="0.4">
      <c r="A705" s="30" t="s">
        <v>41</v>
      </c>
      <c r="B705" s="31" t="s">
        <v>218</v>
      </c>
      <c r="C705" s="97"/>
      <c r="D705" s="97"/>
      <c r="E705" s="97"/>
      <c r="F705" s="33" t="s">
        <v>173</v>
      </c>
      <c r="G705" s="31"/>
      <c r="H705" s="32"/>
      <c r="I705" s="32"/>
    </row>
    <row r="706" spans="1:12" ht="15" customHeight="1" thickBot="1" x14ac:dyDescent="0.4">
      <c r="A706" s="289" t="s">
        <v>44</v>
      </c>
      <c r="B706" s="278" t="s">
        <v>245</v>
      </c>
      <c r="C706" s="110">
        <v>102</v>
      </c>
      <c r="D706" s="110">
        <v>100</v>
      </c>
      <c r="E706" s="110">
        <v>100</v>
      </c>
      <c r="F706" s="19"/>
      <c r="G706" s="17" t="s">
        <v>467</v>
      </c>
      <c r="H706" s="22">
        <v>288724610</v>
      </c>
      <c r="I706" s="15" t="s">
        <v>239</v>
      </c>
    </row>
    <row r="707" spans="1:12" ht="15" thickBot="1" x14ac:dyDescent="0.4">
      <c r="A707" s="276"/>
      <c r="B707" s="279"/>
      <c r="C707" s="101">
        <v>55.6</v>
      </c>
      <c r="D707" s="110"/>
      <c r="E707" s="110"/>
      <c r="F707" s="19"/>
      <c r="G707" s="17" t="s">
        <v>240</v>
      </c>
      <c r="H707" s="23"/>
      <c r="I707" s="15"/>
    </row>
    <row r="708" spans="1:12" ht="15" customHeight="1" thickBot="1" x14ac:dyDescent="0.4">
      <c r="A708" s="276"/>
      <c r="B708" s="279"/>
      <c r="C708" s="101"/>
      <c r="D708" s="110"/>
      <c r="E708" s="110"/>
      <c r="F708" s="19"/>
      <c r="G708" s="17" t="s">
        <v>27</v>
      </c>
      <c r="H708" s="23"/>
      <c r="I708" s="15"/>
    </row>
    <row r="709" spans="1:12" ht="15" thickBot="1" x14ac:dyDescent="0.4">
      <c r="A709" s="276"/>
      <c r="B709" s="279"/>
      <c r="C709" s="101"/>
      <c r="D709" s="110"/>
      <c r="E709" s="110"/>
      <c r="F709" s="19"/>
      <c r="G709" s="17" t="s">
        <v>26</v>
      </c>
      <c r="H709" s="23"/>
      <c r="I709" s="15"/>
    </row>
    <row r="710" spans="1:12" ht="15" thickBot="1" x14ac:dyDescent="0.4">
      <c r="A710" s="277"/>
      <c r="B710" s="280"/>
      <c r="C710" s="100">
        <f>SUM(C706:C709)</f>
        <v>157.6</v>
      </c>
      <c r="D710" s="99">
        <f t="shared" ref="D710:E710" si="145">SUM(D706:D709)</f>
        <v>100</v>
      </c>
      <c r="E710" s="99">
        <f t="shared" si="145"/>
        <v>100</v>
      </c>
      <c r="F710" s="18"/>
      <c r="G710" s="10" t="s">
        <v>29</v>
      </c>
      <c r="H710" s="23"/>
      <c r="I710" s="15"/>
    </row>
    <row r="711" spans="1:12" ht="15" customHeight="1" thickBot="1" x14ac:dyDescent="0.4">
      <c r="A711" s="289" t="s">
        <v>45</v>
      </c>
      <c r="B711" s="278" t="s">
        <v>246</v>
      </c>
      <c r="C711" s="110">
        <v>90</v>
      </c>
      <c r="D711" s="110">
        <v>60</v>
      </c>
      <c r="E711" s="110">
        <v>60</v>
      </c>
      <c r="F711" s="19"/>
      <c r="G711" s="17" t="s">
        <v>467</v>
      </c>
      <c r="H711" s="22">
        <v>288724610</v>
      </c>
      <c r="I711" s="15" t="s">
        <v>239</v>
      </c>
      <c r="J711" s="131">
        <f>C689+C694+C699+C706+C711</f>
        <v>312</v>
      </c>
      <c r="K711" s="131">
        <f t="shared" ref="K711:L714" si="146">D689+D694+D699+D706+D711</f>
        <v>312</v>
      </c>
      <c r="L711" s="131">
        <f t="shared" si="146"/>
        <v>312</v>
      </c>
    </row>
    <row r="712" spans="1:12" ht="15" thickBot="1" x14ac:dyDescent="0.4">
      <c r="A712" s="276"/>
      <c r="B712" s="279"/>
      <c r="C712" s="68"/>
      <c r="D712" s="68"/>
      <c r="E712" s="68"/>
      <c r="F712" s="19"/>
      <c r="G712" s="17" t="s">
        <v>240</v>
      </c>
      <c r="H712" s="23"/>
      <c r="I712" s="15"/>
      <c r="J712" s="166">
        <f t="shared" ref="J712:J714" si="147">C690+C695+C700+C707+C712</f>
        <v>140.30000000000001</v>
      </c>
      <c r="K712" s="131">
        <f t="shared" si="146"/>
        <v>0</v>
      </c>
      <c r="L712" s="131">
        <f t="shared" si="146"/>
        <v>0</v>
      </c>
    </row>
    <row r="713" spans="1:12" ht="15" thickBot="1" x14ac:dyDescent="0.4">
      <c r="A713" s="276"/>
      <c r="B713" s="279"/>
      <c r="C713" s="68"/>
      <c r="D713" s="68"/>
      <c r="E713" s="68"/>
      <c r="F713" s="19"/>
      <c r="G713" s="17" t="s">
        <v>27</v>
      </c>
      <c r="H713" s="23"/>
      <c r="I713" s="15"/>
      <c r="J713" s="131">
        <f t="shared" si="147"/>
        <v>0</v>
      </c>
      <c r="K713" s="131">
        <f t="shared" si="146"/>
        <v>0</v>
      </c>
      <c r="L713" s="131">
        <f t="shared" si="146"/>
        <v>0</v>
      </c>
    </row>
    <row r="714" spans="1:12" ht="16.25" customHeight="1" thickBot="1" x14ac:dyDescent="0.4">
      <c r="A714" s="276"/>
      <c r="B714" s="279"/>
      <c r="C714" s="68"/>
      <c r="D714" s="68"/>
      <c r="E714" s="68"/>
      <c r="F714" s="18"/>
      <c r="G714" s="17" t="s">
        <v>26</v>
      </c>
      <c r="H714" s="23"/>
      <c r="I714" s="15"/>
      <c r="J714" s="131">
        <f t="shared" si="147"/>
        <v>0</v>
      </c>
      <c r="K714" s="131">
        <f t="shared" si="146"/>
        <v>0</v>
      </c>
      <c r="L714" s="131">
        <f t="shared" si="146"/>
        <v>0</v>
      </c>
    </row>
    <row r="715" spans="1:12" ht="15.65" customHeight="1" thickBot="1" x14ac:dyDescent="0.4">
      <c r="A715" s="277"/>
      <c r="B715" s="280"/>
      <c r="C715" s="69">
        <f>SUM(C711:C714)</f>
        <v>90</v>
      </c>
      <c r="D715" s="69">
        <f t="shared" ref="D715:E715" si="148">SUM(D711:D714)</f>
        <v>60</v>
      </c>
      <c r="E715" s="69">
        <f t="shared" si="148"/>
        <v>60</v>
      </c>
      <c r="F715" s="18"/>
      <c r="G715" s="10" t="s">
        <v>29</v>
      </c>
      <c r="H715" s="23"/>
      <c r="I715" s="15"/>
      <c r="J715" s="134">
        <f>SUM(J711:J714)</f>
        <v>452.3</v>
      </c>
      <c r="K715" s="134">
        <f t="shared" ref="K715:L715" si="149">SUM(K711:K714)</f>
        <v>312</v>
      </c>
      <c r="L715" s="134">
        <f t="shared" si="149"/>
        <v>312</v>
      </c>
    </row>
    <row r="716" spans="1:12" ht="15" customHeight="1" thickBot="1" x14ac:dyDescent="0.4">
      <c r="A716" s="16"/>
      <c r="B716" s="20" t="s">
        <v>110</v>
      </c>
      <c r="C716" s="9"/>
      <c r="D716" s="9"/>
      <c r="E716" s="9"/>
      <c r="F716" s="9"/>
      <c r="G716" s="10"/>
      <c r="H716" s="22"/>
      <c r="I716" s="22"/>
    </row>
    <row r="717" spans="1:12" ht="15" thickBot="1" x14ac:dyDescent="0.4">
      <c r="A717" s="34"/>
      <c r="B717" s="35" t="s">
        <v>74</v>
      </c>
      <c r="C717" s="71">
        <f>C718-C691-C690-C695-C696-C700-C701-C707-C708-C712-C713</f>
        <v>312</v>
      </c>
      <c r="D717" s="71">
        <f t="shared" ref="D717:E717" si="150">D718-D691-D690-D695-D696-D700-D701-D707-D708-D712-D713</f>
        <v>312</v>
      </c>
      <c r="E717" s="71">
        <f t="shared" si="150"/>
        <v>312</v>
      </c>
      <c r="F717" s="36"/>
      <c r="G717" s="35"/>
      <c r="H717" s="37"/>
      <c r="I717" s="38"/>
    </row>
    <row r="718" spans="1:12" ht="21.65" customHeight="1" thickBot="1" x14ac:dyDescent="0.4">
      <c r="A718" s="39"/>
      <c r="B718" s="40" t="s">
        <v>464</v>
      </c>
      <c r="C718" s="87">
        <f>C715+C710+C703+C698+C693</f>
        <v>452.3</v>
      </c>
      <c r="D718" s="87">
        <f>D715+D710+D703+D698+D693</f>
        <v>312</v>
      </c>
      <c r="E718" s="87">
        <f>E715+E710+E703+E698+E693</f>
        <v>312</v>
      </c>
      <c r="F718" s="41"/>
      <c r="G718" s="42"/>
      <c r="H718" s="43"/>
      <c r="I718" s="44"/>
    </row>
    <row r="720" spans="1:12" ht="16.25" customHeight="1" thickBot="1" x14ac:dyDescent="0.4">
      <c r="A720" s="45" t="s">
        <v>673</v>
      </c>
      <c r="B720" s="45"/>
      <c r="C720" s="45"/>
      <c r="D720" s="45"/>
      <c r="E720" s="46"/>
      <c r="F720" s="47"/>
      <c r="G720" s="47"/>
      <c r="H720" s="47"/>
    </row>
    <row r="721" spans="1:9" ht="62.4" customHeight="1" thickBot="1" x14ac:dyDescent="0.4">
      <c r="A721" s="48" t="s">
        <v>5</v>
      </c>
      <c r="B721" s="49" t="s">
        <v>599</v>
      </c>
      <c r="C721" s="49" t="s">
        <v>16</v>
      </c>
      <c r="D721" s="49" t="s">
        <v>17</v>
      </c>
      <c r="E721" s="49" t="s">
        <v>585</v>
      </c>
      <c r="F721" s="49" t="s">
        <v>6</v>
      </c>
      <c r="G721" s="49" t="s">
        <v>23</v>
      </c>
      <c r="H721" s="49" t="s">
        <v>18</v>
      </c>
      <c r="I721" s="49" t="s">
        <v>40</v>
      </c>
    </row>
    <row r="722" spans="1:9" ht="15" customHeight="1" thickBot="1" x14ac:dyDescent="0.4">
      <c r="A722" s="50">
        <v>1</v>
      </c>
      <c r="B722" s="51">
        <v>2</v>
      </c>
      <c r="C722" s="51">
        <v>3</v>
      </c>
      <c r="D722" s="51">
        <v>4</v>
      </c>
      <c r="E722" s="51">
        <v>5</v>
      </c>
      <c r="F722" s="51">
        <v>6</v>
      </c>
      <c r="G722" s="51">
        <v>7</v>
      </c>
      <c r="H722" s="51">
        <v>8</v>
      </c>
      <c r="I722" s="51">
        <v>9</v>
      </c>
    </row>
    <row r="723" spans="1:9" ht="15" customHeight="1" thickBot="1" x14ac:dyDescent="0.4">
      <c r="A723" s="26" t="s">
        <v>21</v>
      </c>
      <c r="B723" s="27" t="s">
        <v>248</v>
      </c>
      <c r="C723" s="28"/>
      <c r="D723" s="28"/>
      <c r="E723" s="28"/>
      <c r="F723" s="29" t="s">
        <v>249</v>
      </c>
      <c r="G723" s="27"/>
      <c r="H723" s="28"/>
      <c r="I723" s="28"/>
    </row>
    <row r="724" spans="1:9" ht="39.5" thickBot="1" x14ac:dyDescent="0.4">
      <c r="A724" s="30" t="s">
        <v>20</v>
      </c>
      <c r="B724" s="31" t="s">
        <v>251</v>
      </c>
      <c r="C724" s="32"/>
      <c r="D724" s="32"/>
      <c r="E724" s="32"/>
      <c r="F724" s="33" t="s">
        <v>250</v>
      </c>
      <c r="G724" s="31"/>
      <c r="H724" s="32"/>
      <c r="I724" s="32"/>
    </row>
    <row r="725" spans="1:9" ht="15" thickBot="1" x14ac:dyDescent="0.4">
      <c r="A725" s="289" t="s">
        <v>86</v>
      </c>
      <c r="B725" s="278" t="s">
        <v>566</v>
      </c>
      <c r="C725" s="68">
        <v>1</v>
      </c>
      <c r="D725" s="68">
        <v>2</v>
      </c>
      <c r="E725" s="68">
        <v>2</v>
      </c>
      <c r="F725" s="19"/>
      <c r="G725" s="17" t="s">
        <v>24</v>
      </c>
      <c r="H725" s="22">
        <v>288724610</v>
      </c>
      <c r="I725" s="15" t="s">
        <v>242</v>
      </c>
    </row>
    <row r="726" spans="1:9" ht="15" thickBot="1" x14ac:dyDescent="0.4">
      <c r="A726" s="276"/>
      <c r="B726" s="279"/>
      <c r="C726" s="68"/>
      <c r="D726" s="68"/>
      <c r="E726" s="68"/>
      <c r="F726" s="19"/>
      <c r="G726" s="17" t="s">
        <v>27</v>
      </c>
      <c r="H726" s="23"/>
      <c r="I726" s="15"/>
    </row>
    <row r="727" spans="1:9" ht="20" customHeight="1" thickBot="1" x14ac:dyDescent="0.4">
      <c r="A727" s="277"/>
      <c r="B727" s="280"/>
      <c r="C727" s="69">
        <f>C725+C726</f>
        <v>1</v>
      </c>
      <c r="D727" s="69">
        <f t="shared" ref="D727:E727" si="151">D725+D726</f>
        <v>2</v>
      </c>
      <c r="E727" s="69">
        <f t="shared" si="151"/>
        <v>2</v>
      </c>
      <c r="F727" s="18"/>
      <c r="G727" s="10" t="s">
        <v>29</v>
      </c>
      <c r="H727" s="23"/>
      <c r="I727" s="15"/>
    </row>
    <row r="728" spans="1:9" ht="15" customHeight="1" thickBot="1" x14ac:dyDescent="0.4">
      <c r="A728" s="26" t="s">
        <v>21</v>
      </c>
      <c r="B728" s="27" t="s">
        <v>248</v>
      </c>
      <c r="C728" s="28"/>
      <c r="D728" s="28"/>
      <c r="E728" s="28"/>
      <c r="F728" s="29" t="s">
        <v>249</v>
      </c>
      <c r="G728" s="27"/>
      <c r="H728" s="28"/>
      <c r="I728" s="28"/>
    </row>
    <row r="729" spans="1:9" ht="39.5" thickBot="1" x14ac:dyDescent="0.4">
      <c r="A729" s="30" t="s">
        <v>41</v>
      </c>
      <c r="B729" s="31" t="s">
        <v>253</v>
      </c>
      <c r="C729" s="32"/>
      <c r="D729" s="32"/>
      <c r="E729" s="32"/>
      <c r="F729" s="33" t="s">
        <v>252</v>
      </c>
      <c r="G729" s="31"/>
      <c r="H729" s="32"/>
      <c r="I729" s="32"/>
    </row>
    <row r="730" spans="1:9" ht="15" thickBot="1" x14ac:dyDescent="0.4">
      <c r="A730" s="289" t="s">
        <v>44</v>
      </c>
      <c r="B730" s="278" t="s">
        <v>254</v>
      </c>
      <c r="C730" s="68">
        <v>0</v>
      </c>
      <c r="D730" s="68">
        <v>0</v>
      </c>
      <c r="E730" s="68">
        <v>35</v>
      </c>
      <c r="F730" s="19"/>
      <c r="G730" s="17" t="s">
        <v>24</v>
      </c>
      <c r="H730" s="22">
        <v>288724610</v>
      </c>
      <c r="I730" s="15" t="s">
        <v>242</v>
      </c>
    </row>
    <row r="731" spans="1:9" ht="15" thickBot="1" x14ac:dyDescent="0.4">
      <c r="A731" s="276"/>
      <c r="B731" s="279"/>
      <c r="C731" s="68"/>
      <c r="D731" s="68"/>
      <c r="E731" s="68"/>
      <c r="F731" s="19"/>
      <c r="G731" s="17" t="s">
        <v>27</v>
      </c>
      <c r="H731" s="23"/>
      <c r="I731" s="15"/>
    </row>
    <row r="732" spans="1:9" ht="15" customHeight="1" thickBot="1" x14ac:dyDescent="0.4">
      <c r="A732" s="277"/>
      <c r="B732" s="280"/>
      <c r="C732" s="69">
        <f>C730+C731</f>
        <v>0</v>
      </c>
      <c r="D732" s="69">
        <f t="shared" ref="D732:E732" si="152">D730+D731</f>
        <v>0</v>
      </c>
      <c r="E732" s="69">
        <f t="shared" si="152"/>
        <v>35</v>
      </c>
      <c r="F732" s="18"/>
      <c r="G732" s="10" t="s">
        <v>29</v>
      </c>
      <c r="H732" s="23"/>
      <c r="I732" s="15"/>
    </row>
    <row r="733" spans="1:9" ht="20.399999999999999" customHeight="1" thickBot="1" x14ac:dyDescent="0.4">
      <c r="A733" s="26" t="s">
        <v>21</v>
      </c>
      <c r="B733" s="27" t="s">
        <v>248</v>
      </c>
      <c r="C733" s="28"/>
      <c r="D733" s="28"/>
      <c r="E733" s="28"/>
      <c r="F733" s="29" t="s">
        <v>249</v>
      </c>
      <c r="G733" s="27"/>
      <c r="H733" s="28"/>
      <c r="I733" s="28"/>
    </row>
    <row r="734" spans="1:9" ht="26.4" customHeight="1" thickBot="1" x14ac:dyDescent="0.4">
      <c r="A734" s="30" t="s">
        <v>255</v>
      </c>
      <c r="B734" s="31" t="s">
        <v>258</v>
      </c>
      <c r="C734" s="32"/>
      <c r="D734" s="32"/>
      <c r="E734" s="32"/>
      <c r="F734" s="33" t="s">
        <v>257</v>
      </c>
      <c r="G734" s="31"/>
      <c r="H734" s="32"/>
      <c r="I734" s="32"/>
    </row>
    <row r="735" spans="1:9" ht="15" thickBot="1" x14ac:dyDescent="0.4">
      <c r="A735" s="289" t="s">
        <v>256</v>
      </c>
      <c r="B735" s="278" t="s">
        <v>259</v>
      </c>
      <c r="C735" s="68">
        <v>15</v>
      </c>
      <c r="D735" s="68">
        <v>15</v>
      </c>
      <c r="E735" s="68">
        <v>15</v>
      </c>
      <c r="F735" s="19"/>
      <c r="G735" s="17" t="s">
        <v>24</v>
      </c>
      <c r="H735" s="22">
        <v>288724610</v>
      </c>
      <c r="I735" s="15" t="s">
        <v>242</v>
      </c>
    </row>
    <row r="736" spans="1:9" ht="20.399999999999999" customHeight="1" thickBot="1" x14ac:dyDescent="0.4">
      <c r="A736" s="276"/>
      <c r="B736" s="279"/>
      <c r="C736" s="68"/>
      <c r="D736" s="68"/>
      <c r="E736" s="68"/>
      <c r="F736" s="19"/>
      <c r="G736" s="17" t="s">
        <v>27</v>
      </c>
      <c r="H736" s="23"/>
      <c r="I736" s="15"/>
    </row>
    <row r="737" spans="1:9" ht="15" customHeight="1" thickBot="1" x14ac:dyDescent="0.4">
      <c r="A737" s="277"/>
      <c r="B737" s="280"/>
      <c r="C737" s="69">
        <f>C735+C736</f>
        <v>15</v>
      </c>
      <c r="D737" s="69">
        <f>D735+D736</f>
        <v>15</v>
      </c>
      <c r="E737" s="69">
        <f>E735+E736</f>
        <v>15</v>
      </c>
      <c r="F737" s="18"/>
      <c r="G737" s="10" t="s">
        <v>29</v>
      </c>
      <c r="H737" s="23"/>
      <c r="I737" s="15"/>
    </row>
    <row r="738" spans="1:9" ht="15" customHeight="1" thickBot="1" x14ac:dyDescent="0.4">
      <c r="A738" s="16"/>
      <c r="B738" s="20" t="s">
        <v>92</v>
      </c>
      <c r="C738" s="9"/>
      <c r="D738" s="9"/>
      <c r="E738" s="9"/>
      <c r="F738" s="9"/>
      <c r="G738" s="10"/>
      <c r="H738" s="22"/>
      <c r="I738" s="22"/>
    </row>
    <row r="739" spans="1:9" ht="15" thickBot="1" x14ac:dyDescent="0.4">
      <c r="A739" s="26" t="s">
        <v>93</v>
      </c>
      <c r="B739" s="27" t="s">
        <v>260</v>
      </c>
      <c r="C739" s="28"/>
      <c r="D739" s="28"/>
      <c r="E739" s="28"/>
      <c r="F739" s="29" t="s">
        <v>202</v>
      </c>
      <c r="G739" s="27"/>
      <c r="H739" s="28"/>
      <c r="I739" s="28"/>
    </row>
    <row r="740" spans="1:9" ht="21" customHeight="1" thickBot="1" x14ac:dyDescent="0.4">
      <c r="A740" s="30" t="s">
        <v>94</v>
      </c>
      <c r="B740" s="31" t="s">
        <v>262</v>
      </c>
      <c r="C740" s="32"/>
      <c r="D740" s="32"/>
      <c r="E740" s="32"/>
      <c r="F740" s="33" t="s">
        <v>261</v>
      </c>
      <c r="G740" s="31"/>
      <c r="H740" s="32"/>
      <c r="I740" s="32"/>
    </row>
    <row r="741" spans="1:9" ht="15" thickBot="1" x14ac:dyDescent="0.4">
      <c r="A741" s="289" t="s">
        <v>97</v>
      </c>
      <c r="B741" s="278" t="s">
        <v>263</v>
      </c>
      <c r="C741" s="68">
        <v>10</v>
      </c>
      <c r="D741" s="68">
        <v>10</v>
      </c>
      <c r="E741" s="68">
        <v>10</v>
      </c>
      <c r="F741" s="19"/>
      <c r="G741" s="17" t="s">
        <v>24</v>
      </c>
      <c r="H741" s="22">
        <v>288724610</v>
      </c>
      <c r="I741" s="15" t="s">
        <v>242</v>
      </c>
    </row>
    <row r="742" spans="1:9" ht="19.25" customHeight="1" thickBot="1" x14ac:dyDescent="0.4">
      <c r="A742" s="276"/>
      <c r="B742" s="279"/>
      <c r="C742" s="68"/>
      <c r="D742" s="68"/>
      <c r="E742" s="68"/>
      <c r="F742" s="19"/>
      <c r="G742" s="17" t="s">
        <v>27</v>
      </c>
      <c r="H742" s="23"/>
      <c r="I742" s="15"/>
    </row>
    <row r="743" spans="1:9" ht="15" customHeight="1" thickBot="1" x14ac:dyDescent="0.4">
      <c r="A743" s="277"/>
      <c r="B743" s="280"/>
      <c r="C743" s="69">
        <f>C741+C742</f>
        <v>10</v>
      </c>
      <c r="D743" s="69">
        <f>D741+D742</f>
        <v>10</v>
      </c>
      <c r="E743" s="69">
        <f>E741+E742</f>
        <v>10</v>
      </c>
      <c r="F743" s="18"/>
      <c r="G743" s="10" t="s">
        <v>29</v>
      </c>
      <c r="H743" s="23"/>
      <c r="I743" s="15"/>
    </row>
    <row r="744" spans="1:9" ht="15" thickBot="1" x14ac:dyDescent="0.4">
      <c r="A744" s="289" t="s">
        <v>107</v>
      </c>
      <c r="B744" s="278" t="s">
        <v>264</v>
      </c>
      <c r="C744" s="68"/>
      <c r="D744" s="68"/>
      <c r="E744" s="68"/>
      <c r="F744" s="19"/>
      <c r="G744" s="17" t="s">
        <v>24</v>
      </c>
      <c r="H744" s="22">
        <v>288724610</v>
      </c>
      <c r="I744" s="15" t="s">
        <v>242</v>
      </c>
    </row>
    <row r="745" spans="1:9" ht="19.25" customHeight="1" thickBot="1" x14ac:dyDescent="0.4">
      <c r="A745" s="276"/>
      <c r="B745" s="279"/>
      <c r="C745" s="68"/>
      <c r="D745" s="68"/>
      <c r="E745" s="68"/>
      <c r="F745" s="19"/>
      <c r="G745" s="17" t="s">
        <v>27</v>
      </c>
      <c r="H745" s="23"/>
      <c r="I745" s="15"/>
    </row>
    <row r="746" spans="1:9" ht="15" customHeight="1" thickBot="1" x14ac:dyDescent="0.4">
      <c r="A746" s="277"/>
      <c r="B746" s="280"/>
      <c r="C746" s="69">
        <f>C744+C745</f>
        <v>0</v>
      </c>
      <c r="D746" s="69">
        <f>D744+D745</f>
        <v>0</v>
      </c>
      <c r="E746" s="69">
        <f>E744+E745</f>
        <v>0</v>
      </c>
      <c r="F746" s="18"/>
      <c r="G746" s="10" t="s">
        <v>29</v>
      </c>
      <c r="H746" s="23"/>
      <c r="I746" s="15"/>
    </row>
    <row r="747" spans="1:9" ht="15" thickBot="1" x14ac:dyDescent="0.4">
      <c r="A747" s="26" t="s">
        <v>93</v>
      </c>
      <c r="B747" s="27" t="s">
        <v>260</v>
      </c>
      <c r="C747" s="28"/>
      <c r="D747" s="28"/>
      <c r="E747" s="28"/>
      <c r="F747" s="29" t="s">
        <v>202</v>
      </c>
      <c r="G747" s="27"/>
      <c r="H747" s="28"/>
      <c r="I747" s="28"/>
    </row>
    <row r="748" spans="1:9" ht="29" customHeight="1" thickBot="1" x14ac:dyDescent="0.4">
      <c r="A748" s="30" t="s">
        <v>230</v>
      </c>
      <c r="B748" s="31" t="s">
        <v>265</v>
      </c>
      <c r="C748" s="32"/>
      <c r="D748" s="32"/>
      <c r="E748" s="32"/>
      <c r="F748" s="33" t="s">
        <v>204</v>
      </c>
      <c r="G748" s="31"/>
      <c r="H748" s="32"/>
      <c r="I748" s="32"/>
    </row>
    <row r="749" spans="1:9" ht="18" customHeight="1" thickBot="1" x14ac:dyDescent="0.4">
      <c r="A749" s="289" t="s">
        <v>233</v>
      </c>
      <c r="B749" s="278" t="s">
        <v>207</v>
      </c>
      <c r="C749" s="17"/>
      <c r="D749" s="68"/>
      <c r="E749" s="68"/>
      <c r="F749" s="19"/>
      <c r="G749" s="17" t="s">
        <v>24</v>
      </c>
      <c r="H749" s="22">
        <v>288724610</v>
      </c>
      <c r="I749" s="15" t="s">
        <v>242</v>
      </c>
    </row>
    <row r="750" spans="1:9" ht="20" customHeight="1" thickBot="1" x14ac:dyDescent="0.4">
      <c r="A750" s="276"/>
      <c r="B750" s="279"/>
      <c r="C750" s="17"/>
      <c r="D750" s="68"/>
      <c r="E750" s="68"/>
      <c r="F750" s="19"/>
      <c r="G750" s="17" t="s">
        <v>27</v>
      </c>
      <c r="H750" s="23"/>
      <c r="I750" s="15"/>
    </row>
    <row r="751" spans="1:9" ht="14" customHeight="1" thickBot="1" x14ac:dyDescent="0.4">
      <c r="A751" s="277"/>
      <c r="B751" s="280"/>
      <c r="C751" s="10">
        <f>C749+C750</f>
        <v>0</v>
      </c>
      <c r="D751" s="69">
        <f>D749+D750</f>
        <v>0</v>
      </c>
      <c r="E751" s="69">
        <f>E749+E750</f>
        <v>0</v>
      </c>
      <c r="F751" s="18"/>
      <c r="G751" s="10" t="s">
        <v>29</v>
      </c>
      <c r="H751" s="23"/>
      <c r="I751" s="15"/>
    </row>
    <row r="752" spans="1:9" ht="13.25" customHeight="1" thickBot="1" x14ac:dyDescent="0.4">
      <c r="A752" s="289" t="s">
        <v>235</v>
      </c>
      <c r="B752" s="278" t="s">
        <v>266</v>
      </c>
      <c r="C752" s="68">
        <v>230</v>
      </c>
      <c r="D752" s="68">
        <v>250</v>
      </c>
      <c r="E752" s="68">
        <v>270</v>
      </c>
      <c r="F752" s="19"/>
      <c r="G752" s="17" t="s">
        <v>24</v>
      </c>
      <c r="H752" s="22">
        <v>288724610</v>
      </c>
      <c r="I752" s="15" t="s">
        <v>242</v>
      </c>
    </row>
    <row r="753" spans="1:9" ht="15" thickBot="1" x14ac:dyDescent="0.4">
      <c r="A753" s="276"/>
      <c r="B753" s="279"/>
      <c r="C753" s="68"/>
      <c r="D753" s="68"/>
      <c r="E753" s="68"/>
      <c r="F753" s="19"/>
      <c r="G753" s="17" t="s">
        <v>27</v>
      </c>
      <c r="H753" s="23"/>
      <c r="I753" s="15"/>
    </row>
    <row r="754" spans="1:9" ht="15" thickBot="1" x14ac:dyDescent="0.4">
      <c r="A754" s="277"/>
      <c r="B754" s="280"/>
      <c r="C754" s="69">
        <f>C752+C753</f>
        <v>230</v>
      </c>
      <c r="D754" s="69">
        <f>D752+D753</f>
        <v>250</v>
      </c>
      <c r="E754" s="69">
        <f>E752+E753</f>
        <v>270</v>
      </c>
      <c r="F754" s="18"/>
      <c r="G754" s="10" t="s">
        <v>29</v>
      </c>
      <c r="H754" s="23"/>
      <c r="I754" s="15"/>
    </row>
    <row r="755" spans="1:9" ht="15" customHeight="1" thickBot="1" x14ac:dyDescent="0.4">
      <c r="A755" s="289" t="s">
        <v>236</v>
      </c>
      <c r="B755" s="278" t="s">
        <v>267</v>
      </c>
      <c r="C755" s="17"/>
      <c r="D755" s="68"/>
      <c r="E755" s="68"/>
      <c r="F755" s="19"/>
      <c r="G755" s="17" t="s">
        <v>24</v>
      </c>
      <c r="H755" s="22">
        <v>288724610</v>
      </c>
      <c r="I755" s="15" t="s">
        <v>242</v>
      </c>
    </row>
    <row r="756" spans="1:9" ht="15" thickBot="1" x14ac:dyDescent="0.4">
      <c r="A756" s="276"/>
      <c r="B756" s="279"/>
      <c r="C756" s="17"/>
      <c r="D756" s="68"/>
      <c r="E756" s="68"/>
      <c r="F756" s="19"/>
      <c r="G756" s="17" t="s">
        <v>27</v>
      </c>
      <c r="H756" s="23"/>
      <c r="I756" s="15"/>
    </row>
    <row r="757" spans="1:9" ht="15" thickBot="1" x14ac:dyDescent="0.4">
      <c r="A757" s="277"/>
      <c r="B757" s="280"/>
      <c r="C757" s="10">
        <f>C755+C756</f>
        <v>0</v>
      </c>
      <c r="D757" s="69">
        <f>D755+D756</f>
        <v>0</v>
      </c>
      <c r="E757" s="69">
        <f>E755+E756</f>
        <v>0</v>
      </c>
      <c r="F757" s="18"/>
      <c r="G757" s="10" t="s">
        <v>29</v>
      </c>
      <c r="H757" s="23"/>
      <c r="I757" s="15"/>
    </row>
    <row r="758" spans="1:9" ht="15" thickBot="1" x14ac:dyDescent="0.4">
      <c r="A758" s="289" t="s">
        <v>238</v>
      </c>
      <c r="B758" s="278" t="s">
        <v>268</v>
      </c>
      <c r="C758" s="110">
        <v>1000</v>
      </c>
      <c r="D758" s="68">
        <v>3400</v>
      </c>
      <c r="E758" s="68">
        <v>3600</v>
      </c>
      <c r="F758" s="19"/>
      <c r="G758" s="17" t="s">
        <v>24</v>
      </c>
      <c r="H758" s="22">
        <v>288724610</v>
      </c>
      <c r="I758" s="15" t="s">
        <v>242</v>
      </c>
    </row>
    <row r="759" spans="1:9" ht="15" thickBot="1" x14ac:dyDescent="0.4">
      <c r="A759" s="276"/>
      <c r="B759" s="279"/>
      <c r="C759" s="68">
        <v>2300</v>
      </c>
      <c r="D759" s="68"/>
      <c r="E759" s="68"/>
      <c r="F759" s="19"/>
      <c r="G759" s="17" t="s">
        <v>27</v>
      </c>
      <c r="H759" s="23"/>
      <c r="I759" s="15"/>
    </row>
    <row r="760" spans="1:9" ht="15" customHeight="1" thickBot="1" x14ac:dyDescent="0.4">
      <c r="A760" s="277"/>
      <c r="B760" s="280"/>
      <c r="C760" s="69">
        <f>C758+C759</f>
        <v>3300</v>
      </c>
      <c r="D760" s="69">
        <f>D758+D759</f>
        <v>3400</v>
      </c>
      <c r="E760" s="69">
        <f>E758+E759</f>
        <v>3600</v>
      </c>
      <c r="F760" s="18"/>
      <c r="G760" s="10" t="s">
        <v>29</v>
      </c>
      <c r="H760" s="23"/>
      <c r="I760" s="15"/>
    </row>
    <row r="761" spans="1:9" ht="15" thickBot="1" x14ac:dyDescent="0.4">
      <c r="A761" s="26" t="s">
        <v>93</v>
      </c>
      <c r="B761" s="27" t="s">
        <v>260</v>
      </c>
      <c r="C761" s="28"/>
      <c r="D761" s="28"/>
      <c r="E761" s="28"/>
      <c r="F761" s="29" t="s">
        <v>202</v>
      </c>
      <c r="G761" s="27"/>
      <c r="H761" s="28"/>
      <c r="I761" s="28"/>
    </row>
    <row r="762" spans="1:9" ht="26.5" thickBot="1" x14ac:dyDescent="0.4">
      <c r="A762" s="30" t="s">
        <v>269</v>
      </c>
      <c r="B762" s="31" t="s">
        <v>271</v>
      </c>
      <c r="C762" s="32"/>
      <c r="D762" s="32"/>
      <c r="E762" s="32"/>
      <c r="F762" s="33" t="s">
        <v>270</v>
      </c>
      <c r="G762" s="31"/>
      <c r="H762" s="32"/>
      <c r="I762" s="32"/>
    </row>
    <row r="763" spans="1:9" ht="15" thickBot="1" x14ac:dyDescent="0.4">
      <c r="A763" s="289" t="s">
        <v>272</v>
      </c>
      <c r="B763" s="278" t="s">
        <v>273</v>
      </c>
      <c r="C763" s="68">
        <v>2</v>
      </c>
      <c r="D763" s="68">
        <v>2.5</v>
      </c>
      <c r="E763" s="68">
        <v>3</v>
      </c>
      <c r="F763" s="19"/>
      <c r="G763" s="17" t="s">
        <v>24</v>
      </c>
      <c r="H763" s="22">
        <v>288724610</v>
      </c>
      <c r="I763" s="15" t="s">
        <v>242</v>
      </c>
    </row>
    <row r="764" spans="1:9" ht="15" thickBot="1" x14ac:dyDescent="0.4">
      <c r="A764" s="276"/>
      <c r="B764" s="279"/>
      <c r="C764" s="68"/>
      <c r="D764" s="68"/>
      <c r="E764" s="68"/>
      <c r="F764" s="19"/>
      <c r="G764" s="17" t="s">
        <v>27</v>
      </c>
      <c r="H764" s="23"/>
      <c r="I764" s="15"/>
    </row>
    <row r="765" spans="1:9" ht="15" thickBot="1" x14ac:dyDescent="0.4">
      <c r="A765" s="277"/>
      <c r="B765" s="280"/>
      <c r="C765" s="69">
        <f>C763+C764</f>
        <v>2</v>
      </c>
      <c r="D765" s="69">
        <f>D763+D764</f>
        <v>2.5</v>
      </c>
      <c r="E765" s="69">
        <f>E763+E764</f>
        <v>3</v>
      </c>
      <c r="F765" s="18"/>
      <c r="G765" s="10" t="s">
        <v>29</v>
      </c>
      <c r="H765" s="23"/>
      <c r="I765" s="15"/>
    </row>
    <row r="766" spans="1:9" ht="15" customHeight="1" thickBot="1" x14ac:dyDescent="0.4">
      <c r="A766" s="289" t="s">
        <v>274</v>
      </c>
      <c r="B766" s="278" t="s">
        <v>275</v>
      </c>
      <c r="C766" s="68">
        <v>2</v>
      </c>
      <c r="D766" s="68">
        <v>2</v>
      </c>
      <c r="E766" s="68">
        <v>2</v>
      </c>
      <c r="F766" s="19"/>
      <c r="G766" s="17" t="s">
        <v>24</v>
      </c>
      <c r="H766" s="22">
        <v>288724610</v>
      </c>
      <c r="I766" s="15" t="s">
        <v>242</v>
      </c>
    </row>
    <row r="767" spans="1:9" ht="15" thickBot="1" x14ac:dyDescent="0.4">
      <c r="A767" s="276"/>
      <c r="B767" s="279"/>
      <c r="C767" s="68"/>
      <c r="D767" s="68"/>
      <c r="E767" s="68"/>
      <c r="F767" s="19"/>
      <c r="G767" s="17" t="s">
        <v>27</v>
      </c>
      <c r="H767" s="23"/>
      <c r="I767" s="15"/>
    </row>
    <row r="768" spans="1:9" ht="15" thickBot="1" x14ac:dyDescent="0.4">
      <c r="A768" s="277"/>
      <c r="B768" s="280"/>
      <c r="C768" s="69">
        <f>C766+C767</f>
        <v>2</v>
      </c>
      <c r="D768" s="69">
        <f t="shared" ref="D768:E768" si="153">D766+D767</f>
        <v>2</v>
      </c>
      <c r="E768" s="69">
        <f t="shared" si="153"/>
        <v>2</v>
      </c>
      <c r="F768" s="18"/>
      <c r="G768" s="10" t="s">
        <v>29</v>
      </c>
      <c r="H768" s="23"/>
      <c r="I768" s="15"/>
    </row>
    <row r="769" spans="1:12" ht="15" thickBot="1" x14ac:dyDescent="0.4">
      <c r="A769" s="26" t="s">
        <v>93</v>
      </c>
      <c r="B769" s="27" t="s">
        <v>260</v>
      </c>
      <c r="C769" s="28"/>
      <c r="D769" s="28"/>
      <c r="E769" s="28"/>
      <c r="F769" s="29" t="s">
        <v>202</v>
      </c>
      <c r="G769" s="27"/>
      <c r="H769" s="28"/>
      <c r="I769" s="28"/>
    </row>
    <row r="770" spans="1:12" ht="39.5" thickBot="1" x14ac:dyDescent="0.4">
      <c r="A770" s="30" t="s">
        <v>276</v>
      </c>
      <c r="B770" s="31" t="s">
        <v>279</v>
      </c>
      <c r="C770" s="32"/>
      <c r="D770" s="32"/>
      <c r="E770" s="32"/>
      <c r="F770" s="33" t="s">
        <v>278</v>
      </c>
      <c r="G770" s="31"/>
      <c r="H770" s="32"/>
      <c r="I770" s="32"/>
    </row>
    <row r="771" spans="1:12" ht="15" thickBot="1" x14ac:dyDescent="0.4">
      <c r="A771" s="289" t="s">
        <v>277</v>
      </c>
      <c r="B771" s="278" t="s">
        <v>282</v>
      </c>
      <c r="C771" s="68">
        <v>12</v>
      </c>
      <c r="D771" s="68">
        <v>12</v>
      </c>
      <c r="E771" s="68">
        <v>14</v>
      </c>
      <c r="F771" s="19"/>
      <c r="G771" s="17" t="s">
        <v>24</v>
      </c>
      <c r="H771" s="22">
        <v>288724610</v>
      </c>
      <c r="I771" s="15" t="s">
        <v>242</v>
      </c>
    </row>
    <row r="772" spans="1:12" ht="15" customHeight="1" thickBot="1" x14ac:dyDescent="0.4">
      <c r="A772" s="276"/>
      <c r="B772" s="279"/>
      <c r="C772" s="68"/>
      <c r="D772" s="68"/>
      <c r="E772" s="68"/>
      <c r="F772" s="19"/>
      <c r="G772" s="17" t="s">
        <v>27</v>
      </c>
      <c r="H772" s="23"/>
      <c r="I772" s="15"/>
    </row>
    <row r="773" spans="1:12" ht="15" thickBot="1" x14ac:dyDescent="0.4">
      <c r="A773" s="277"/>
      <c r="B773" s="280"/>
      <c r="C773" s="69">
        <f>C771+C772</f>
        <v>12</v>
      </c>
      <c r="D773" s="69">
        <f t="shared" ref="D773:E773" si="154">D771+D772</f>
        <v>12</v>
      </c>
      <c r="E773" s="69">
        <f t="shared" si="154"/>
        <v>14</v>
      </c>
      <c r="F773" s="18"/>
      <c r="G773" s="10" t="s">
        <v>29</v>
      </c>
      <c r="H773" s="23"/>
      <c r="I773" s="15"/>
    </row>
    <row r="774" spans="1:12" ht="15" thickBot="1" x14ac:dyDescent="0.4">
      <c r="A774" s="289" t="s">
        <v>281</v>
      </c>
      <c r="B774" s="278" t="s">
        <v>280</v>
      </c>
      <c r="C774" s="68">
        <v>5</v>
      </c>
      <c r="D774" s="68">
        <v>5</v>
      </c>
      <c r="E774" s="68">
        <v>5</v>
      </c>
      <c r="F774" s="19"/>
      <c r="G774" s="17" t="s">
        <v>24</v>
      </c>
      <c r="H774" s="22">
        <v>288724610</v>
      </c>
      <c r="I774" s="15" t="s">
        <v>242</v>
      </c>
    </row>
    <row r="775" spans="1:12" ht="15" customHeight="1" thickBot="1" x14ac:dyDescent="0.4">
      <c r="A775" s="276"/>
      <c r="B775" s="279"/>
      <c r="C775" s="68"/>
      <c r="D775" s="68"/>
      <c r="E775" s="68"/>
      <c r="F775" s="19"/>
      <c r="G775" s="17" t="s">
        <v>27</v>
      </c>
      <c r="H775" s="23"/>
      <c r="I775" s="15"/>
    </row>
    <row r="776" spans="1:12" ht="15" thickBot="1" x14ac:dyDescent="0.4">
      <c r="A776" s="277"/>
      <c r="B776" s="280"/>
      <c r="C776" s="69">
        <f>C774+C775</f>
        <v>5</v>
      </c>
      <c r="D776" s="69">
        <f t="shared" ref="D776:E776" si="155">D774+D775</f>
        <v>5</v>
      </c>
      <c r="E776" s="69">
        <f t="shared" si="155"/>
        <v>5</v>
      </c>
      <c r="F776" s="18"/>
      <c r="G776" s="10" t="s">
        <v>29</v>
      </c>
      <c r="H776" s="23"/>
      <c r="I776" s="15"/>
    </row>
    <row r="777" spans="1:12" ht="15" thickBot="1" x14ac:dyDescent="0.4">
      <c r="A777" s="26" t="s">
        <v>93</v>
      </c>
      <c r="B777" s="27" t="s">
        <v>260</v>
      </c>
      <c r="C777" s="28"/>
      <c r="D777" s="28"/>
      <c r="E777" s="28"/>
      <c r="F777" s="29" t="s">
        <v>202</v>
      </c>
      <c r="G777" s="27"/>
      <c r="H777" s="28"/>
      <c r="I777" s="28"/>
    </row>
    <row r="778" spans="1:12" ht="33" customHeight="1" thickBot="1" x14ac:dyDescent="0.4">
      <c r="A778" s="30" t="s">
        <v>283</v>
      </c>
      <c r="B778" s="31" t="s">
        <v>288</v>
      </c>
      <c r="C778" s="32"/>
      <c r="D778" s="32"/>
      <c r="E778" s="32"/>
      <c r="F778" s="33" t="s">
        <v>285</v>
      </c>
      <c r="G778" s="31"/>
      <c r="H778" s="32"/>
      <c r="I778" s="32"/>
    </row>
    <row r="779" spans="1:12" ht="15" thickBot="1" x14ac:dyDescent="0.4">
      <c r="A779" s="289" t="s">
        <v>284</v>
      </c>
      <c r="B779" s="278" t="s">
        <v>286</v>
      </c>
      <c r="C779" s="17"/>
      <c r="D779" s="68">
        <v>20</v>
      </c>
      <c r="E779" s="68">
        <v>20</v>
      </c>
      <c r="F779" s="19"/>
      <c r="G779" s="17" t="s">
        <v>24</v>
      </c>
      <c r="H779" s="22">
        <v>288724610</v>
      </c>
      <c r="I779" s="15" t="s">
        <v>242</v>
      </c>
      <c r="J779" s="166">
        <f>C725+C730+C735+C741+C749+C752+C755+C758+C763+C771+C779+C766+C774</f>
        <v>1277</v>
      </c>
      <c r="K779" s="131">
        <f>D725+D730+D735+D741+D749+D752+D755+D758+D763+D771+D779+D766+D774+D746</f>
        <v>3718.5</v>
      </c>
      <c r="L779" s="131">
        <f>E725+E730+E735+E741+E749+E752+E755+E758+E763+E771+E779+E766+E774+E746</f>
        <v>3976</v>
      </c>
    </row>
    <row r="780" spans="1:12" ht="15" thickBot="1" x14ac:dyDescent="0.4">
      <c r="A780" s="276"/>
      <c r="B780" s="279"/>
      <c r="C780" s="17"/>
      <c r="D780" s="68"/>
      <c r="E780" s="68"/>
      <c r="F780" s="19"/>
      <c r="G780" s="17" t="s">
        <v>27</v>
      </c>
      <c r="H780" s="23"/>
      <c r="I780" s="15"/>
      <c r="J780" s="131">
        <f>C726+C731+C736+C742+C750+C753+C756+C759+C764+C772+C780+C767+C775</f>
        <v>2300</v>
      </c>
      <c r="K780" s="131">
        <f t="shared" ref="K780:L780" si="156">D726+D731+D736+D742+D750+D753+D756+D759+D764+D772+D780+D767+D775</f>
        <v>0</v>
      </c>
      <c r="L780" s="131">
        <f t="shared" si="156"/>
        <v>0</v>
      </c>
    </row>
    <row r="781" spans="1:12" ht="15" thickBot="1" x14ac:dyDescent="0.4">
      <c r="A781" s="277"/>
      <c r="B781" s="280"/>
      <c r="C781" s="69">
        <f>C779+C780</f>
        <v>0</v>
      </c>
      <c r="D781" s="69">
        <f t="shared" ref="D781:E781" si="157">D779+D780</f>
        <v>20</v>
      </c>
      <c r="E781" s="69">
        <f t="shared" si="157"/>
        <v>20</v>
      </c>
      <c r="F781" s="18"/>
      <c r="G781" s="10" t="s">
        <v>29</v>
      </c>
      <c r="H781" s="23"/>
      <c r="I781" s="15"/>
      <c r="J781" s="134">
        <f>SUM(J779:J780)</f>
        <v>3577</v>
      </c>
      <c r="K781" s="134">
        <f t="shared" ref="K781:L781" si="158">SUM(K779:K780)</f>
        <v>3718.5</v>
      </c>
      <c r="L781" s="134">
        <f t="shared" si="158"/>
        <v>3976</v>
      </c>
    </row>
    <row r="782" spans="1:12" ht="15" thickBot="1" x14ac:dyDescent="0.4">
      <c r="A782" s="16"/>
      <c r="B782" s="20" t="s">
        <v>110</v>
      </c>
      <c r="C782" s="9"/>
      <c r="D782" s="9"/>
      <c r="E782" s="9"/>
      <c r="F782" s="9"/>
      <c r="G782" s="10"/>
      <c r="H782" s="22"/>
      <c r="I782" s="22"/>
    </row>
    <row r="783" spans="1:12" ht="15" thickBot="1" x14ac:dyDescent="0.4">
      <c r="A783" s="39"/>
      <c r="B783" s="40" t="s">
        <v>462</v>
      </c>
      <c r="C783" s="70">
        <f>C727+C732+C737+C743+C746+C760+C768+C773+C776+C781+C754+C765</f>
        <v>3577</v>
      </c>
      <c r="D783" s="70">
        <f>D727+D732+D737+D743+D746+D751+D754+D757+D760+D765+D768+D773+D776+D781</f>
        <v>3718.5</v>
      </c>
      <c r="E783" s="70">
        <f>E727+E732+E737+E743+E746+E751+E754+E757+E760+E765+E768+E773+E776+E781</f>
        <v>3976</v>
      </c>
      <c r="F783" s="41"/>
      <c r="G783" s="42"/>
      <c r="H783" s="43"/>
      <c r="I783" s="44"/>
    </row>
    <row r="784" spans="1:12" ht="15" customHeight="1" x14ac:dyDescent="0.35"/>
    <row r="786" spans="1:9" ht="15" thickBot="1" x14ac:dyDescent="0.4">
      <c r="A786" s="45" t="s">
        <v>674</v>
      </c>
      <c r="B786" s="45"/>
      <c r="C786" s="45"/>
      <c r="D786" s="45"/>
      <c r="E786" s="46"/>
      <c r="F786" s="47"/>
      <c r="G786" s="47"/>
      <c r="H786" s="47"/>
    </row>
    <row r="787" spans="1:9" ht="58" thickBot="1" x14ac:dyDescent="0.4">
      <c r="A787" s="48" t="s">
        <v>5</v>
      </c>
      <c r="B787" s="49" t="s">
        <v>599</v>
      </c>
      <c r="C787" s="49" t="s">
        <v>16</v>
      </c>
      <c r="D787" s="49" t="s">
        <v>17</v>
      </c>
      <c r="E787" s="49" t="s">
        <v>585</v>
      </c>
      <c r="F787" s="49" t="s">
        <v>6</v>
      </c>
      <c r="G787" s="49" t="s">
        <v>23</v>
      </c>
      <c r="H787" s="49" t="s">
        <v>18</v>
      </c>
      <c r="I787" s="49" t="s">
        <v>40</v>
      </c>
    </row>
    <row r="788" spans="1:9" ht="15" thickBot="1" x14ac:dyDescent="0.4">
      <c r="A788" s="50">
        <v>1</v>
      </c>
      <c r="B788" s="51">
        <v>2</v>
      </c>
      <c r="C788" s="51">
        <v>3</v>
      </c>
      <c r="D788" s="51">
        <v>4</v>
      </c>
      <c r="E788" s="51">
        <v>5</v>
      </c>
      <c r="F788" s="51">
        <v>6</v>
      </c>
      <c r="G788" s="51">
        <v>7</v>
      </c>
      <c r="H788" s="51">
        <v>8</v>
      </c>
      <c r="I788" s="51">
        <v>9</v>
      </c>
    </row>
    <row r="789" spans="1:9" ht="26.5" thickBot="1" x14ac:dyDescent="0.4">
      <c r="A789" s="26" t="s">
        <v>21</v>
      </c>
      <c r="B789" s="27" t="s">
        <v>100</v>
      </c>
      <c r="C789" s="28"/>
      <c r="D789" s="28"/>
      <c r="E789" s="28"/>
      <c r="F789" s="29" t="s">
        <v>212</v>
      </c>
      <c r="G789" s="27"/>
      <c r="H789" s="28"/>
      <c r="I789" s="28"/>
    </row>
    <row r="790" spans="1:9" ht="15" customHeight="1" thickBot="1" x14ac:dyDescent="0.4">
      <c r="A790" s="30" t="s">
        <v>20</v>
      </c>
      <c r="B790" s="31" t="s">
        <v>291</v>
      </c>
      <c r="C790" s="32"/>
      <c r="D790" s="32"/>
      <c r="E790" s="32"/>
      <c r="F790" s="33" t="s">
        <v>290</v>
      </c>
      <c r="G790" s="31"/>
      <c r="H790" s="32"/>
      <c r="I790" s="32"/>
    </row>
    <row r="791" spans="1:9" ht="15" thickBot="1" x14ac:dyDescent="0.4">
      <c r="A791" s="289" t="s">
        <v>86</v>
      </c>
      <c r="B791" s="278" t="s">
        <v>292</v>
      </c>
      <c r="C791" s="68">
        <v>5</v>
      </c>
      <c r="D791" s="68">
        <v>5</v>
      </c>
      <c r="E791" s="68">
        <v>5</v>
      </c>
      <c r="F791" s="19"/>
      <c r="G791" s="17" t="s">
        <v>289</v>
      </c>
      <c r="H791" s="22">
        <v>288724610</v>
      </c>
      <c r="I791" s="15" t="s">
        <v>239</v>
      </c>
    </row>
    <row r="792" spans="1:9" ht="15" thickBot="1" x14ac:dyDescent="0.4">
      <c r="A792" s="276"/>
      <c r="B792" s="279"/>
      <c r="C792" s="68"/>
      <c r="D792" s="68"/>
      <c r="E792" s="68"/>
      <c r="F792" s="19"/>
      <c r="G792" s="17" t="s">
        <v>27</v>
      </c>
      <c r="H792" s="23"/>
      <c r="I792" s="15"/>
    </row>
    <row r="793" spans="1:9" ht="15" thickBot="1" x14ac:dyDescent="0.4">
      <c r="A793" s="277"/>
      <c r="B793" s="280"/>
      <c r="C793" s="69">
        <f>C791+C792</f>
        <v>5</v>
      </c>
      <c r="D793" s="69">
        <f t="shared" ref="D793:E793" si="159">D791+D792</f>
        <v>5</v>
      </c>
      <c r="E793" s="69">
        <f t="shared" si="159"/>
        <v>5</v>
      </c>
      <c r="F793" s="18"/>
      <c r="G793" s="10" t="s">
        <v>29</v>
      </c>
      <c r="H793" s="23"/>
      <c r="I793" s="15"/>
    </row>
    <row r="794" spans="1:9" ht="15" thickBot="1" x14ac:dyDescent="0.4">
      <c r="A794" s="289" t="s">
        <v>30</v>
      </c>
      <c r="B794" s="278" t="s">
        <v>293</v>
      </c>
      <c r="C794" s="130">
        <v>5</v>
      </c>
      <c r="D794" s="130">
        <v>5</v>
      </c>
      <c r="E794" s="130">
        <v>5</v>
      </c>
      <c r="F794" s="57"/>
      <c r="G794" s="11" t="s">
        <v>289</v>
      </c>
      <c r="H794" s="63">
        <v>288724610</v>
      </c>
      <c r="I794" s="58" t="s">
        <v>239</v>
      </c>
    </row>
    <row r="795" spans="1:9" ht="15" thickBot="1" x14ac:dyDescent="0.4">
      <c r="A795" s="276"/>
      <c r="B795" s="279"/>
      <c r="C795" s="110">
        <v>5</v>
      </c>
      <c r="D795" s="68"/>
      <c r="E795" s="68"/>
      <c r="F795" s="19"/>
      <c r="G795" s="101" t="s">
        <v>27</v>
      </c>
      <c r="H795" s="23"/>
      <c r="I795" s="15"/>
    </row>
    <row r="796" spans="1:9" ht="41.4" customHeight="1" thickBot="1" x14ac:dyDescent="0.4">
      <c r="A796" s="277"/>
      <c r="B796" s="280"/>
      <c r="C796" s="69">
        <f>C794+C795</f>
        <v>10</v>
      </c>
      <c r="D796" s="69">
        <f t="shared" ref="D796:E796" si="160">D794+D795</f>
        <v>5</v>
      </c>
      <c r="E796" s="69">
        <f t="shared" si="160"/>
        <v>5</v>
      </c>
      <c r="F796" s="18"/>
      <c r="G796" s="10" t="s">
        <v>29</v>
      </c>
      <c r="H796" s="23"/>
      <c r="I796" s="15"/>
    </row>
    <row r="797" spans="1:9" ht="26.5" thickBot="1" x14ac:dyDescent="0.4">
      <c r="A797" s="26" t="s">
        <v>21</v>
      </c>
      <c r="B797" s="27" t="s">
        <v>100</v>
      </c>
      <c r="C797" s="28"/>
      <c r="D797" s="28"/>
      <c r="E797" s="28"/>
      <c r="F797" s="29" t="s">
        <v>212</v>
      </c>
      <c r="G797" s="27"/>
      <c r="H797" s="28"/>
      <c r="I797" s="28"/>
    </row>
    <row r="798" spans="1:9" ht="26.5" thickBot="1" x14ac:dyDescent="0.4">
      <c r="A798" s="30" t="s">
        <v>41</v>
      </c>
      <c r="B798" s="31" t="s">
        <v>294</v>
      </c>
      <c r="C798" s="32"/>
      <c r="D798" s="32"/>
      <c r="E798" s="32"/>
      <c r="F798" s="33"/>
      <c r="G798" s="31"/>
      <c r="H798" s="32"/>
      <c r="I798" s="32"/>
    </row>
    <row r="799" spans="1:9" ht="15" customHeight="1" thickBot="1" x14ac:dyDescent="0.4">
      <c r="A799" s="289" t="s">
        <v>44</v>
      </c>
      <c r="B799" s="278" t="s">
        <v>295</v>
      </c>
      <c r="C799" s="68">
        <v>240</v>
      </c>
      <c r="D799" s="68">
        <v>250</v>
      </c>
      <c r="E799" s="68">
        <v>260</v>
      </c>
      <c r="F799" s="19"/>
      <c r="G799" s="17" t="s">
        <v>289</v>
      </c>
      <c r="H799" s="22">
        <v>288724610</v>
      </c>
      <c r="I799" s="15" t="s">
        <v>239</v>
      </c>
    </row>
    <row r="800" spans="1:9" ht="15" thickBot="1" x14ac:dyDescent="0.4">
      <c r="A800" s="276"/>
      <c r="B800" s="279"/>
      <c r="C800" s="68">
        <v>100</v>
      </c>
      <c r="D800" s="68"/>
      <c r="E800" s="68"/>
      <c r="F800" s="19"/>
      <c r="G800" s="17" t="s">
        <v>27</v>
      </c>
      <c r="H800" s="23"/>
      <c r="I800" s="15"/>
    </row>
    <row r="801" spans="1:9" ht="15" thickBot="1" x14ac:dyDescent="0.4">
      <c r="A801" s="277"/>
      <c r="B801" s="280"/>
      <c r="C801" s="69">
        <f>C799+C800</f>
        <v>340</v>
      </c>
      <c r="D801" s="69">
        <f t="shared" ref="D801:E801" si="161">D799+D800</f>
        <v>250</v>
      </c>
      <c r="E801" s="69">
        <f t="shared" si="161"/>
        <v>260</v>
      </c>
      <c r="F801" s="18"/>
      <c r="G801" s="10" t="s">
        <v>29</v>
      </c>
      <c r="H801" s="23"/>
      <c r="I801" s="15"/>
    </row>
    <row r="802" spans="1:9" ht="15" thickBot="1" x14ac:dyDescent="0.4">
      <c r="A802" s="289" t="s">
        <v>45</v>
      </c>
      <c r="B802" s="278" t="s">
        <v>296</v>
      </c>
      <c r="C802" s="68">
        <v>15</v>
      </c>
      <c r="D802" s="68">
        <v>15</v>
      </c>
      <c r="E802" s="68">
        <v>15</v>
      </c>
      <c r="F802" s="19"/>
      <c r="G802" s="17" t="s">
        <v>289</v>
      </c>
      <c r="H802" s="22">
        <v>288724610</v>
      </c>
      <c r="I802" s="15" t="s">
        <v>239</v>
      </c>
    </row>
    <row r="803" spans="1:9" ht="15" thickBot="1" x14ac:dyDescent="0.4">
      <c r="A803" s="276"/>
      <c r="B803" s="279"/>
      <c r="C803" s="68">
        <v>11.1</v>
      </c>
      <c r="D803" s="68"/>
      <c r="E803" s="68"/>
      <c r="F803" s="19"/>
      <c r="G803" s="17" t="s">
        <v>27</v>
      </c>
      <c r="H803" s="23"/>
      <c r="I803" s="15"/>
    </row>
    <row r="804" spans="1:9" ht="15" thickBot="1" x14ac:dyDescent="0.4">
      <c r="A804" s="277"/>
      <c r="B804" s="280"/>
      <c r="C804" s="69">
        <f t="shared" ref="C804:E804" si="162">C802+C803</f>
        <v>26.1</v>
      </c>
      <c r="D804" s="69">
        <f t="shared" si="162"/>
        <v>15</v>
      </c>
      <c r="E804" s="69">
        <f t="shared" si="162"/>
        <v>15</v>
      </c>
      <c r="F804" s="18"/>
      <c r="G804" s="10" t="s">
        <v>29</v>
      </c>
      <c r="H804" s="23"/>
      <c r="I804" s="15"/>
    </row>
    <row r="805" spans="1:9" ht="15" customHeight="1" thickBot="1" x14ac:dyDescent="0.4">
      <c r="A805" s="289" t="s">
        <v>46</v>
      </c>
      <c r="B805" s="278" t="s">
        <v>297</v>
      </c>
      <c r="C805" s="68">
        <v>50</v>
      </c>
      <c r="D805" s="68">
        <v>50</v>
      </c>
      <c r="E805" s="68">
        <v>50</v>
      </c>
      <c r="F805" s="19"/>
      <c r="G805" s="17" t="s">
        <v>289</v>
      </c>
      <c r="H805" s="22">
        <v>288724610</v>
      </c>
      <c r="I805" s="15" t="s">
        <v>239</v>
      </c>
    </row>
    <row r="806" spans="1:9" ht="15" thickBot="1" x14ac:dyDescent="0.4">
      <c r="A806" s="276"/>
      <c r="B806" s="279"/>
      <c r="C806" s="68">
        <v>350</v>
      </c>
      <c r="D806" s="68"/>
      <c r="E806" s="68"/>
      <c r="F806" s="19"/>
      <c r="G806" s="17" t="s">
        <v>27</v>
      </c>
      <c r="H806" s="23"/>
      <c r="I806" s="15"/>
    </row>
    <row r="807" spans="1:9" ht="15" thickBot="1" x14ac:dyDescent="0.4">
      <c r="A807" s="277"/>
      <c r="B807" s="280"/>
      <c r="C807" s="69">
        <f t="shared" ref="C807:E807" si="163">C805+C806</f>
        <v>400</v>
      </c>
      <c r="D807" s="69">
        <f t="shared" si="163"/>
        <v>50</v>
      </c>
      <c r="E807" s="69">
        <f t="shared" si="163"/>
        <v>50</v>
      </c>
      <c r="F807" s="18"/>
      <c r="G807" s="10" t="s">
        <v>29</v>
      </c>
      <c r="H807" s="23"/>
      <c r="I807" s="15"/>
    </row>
    <row r="808" spans="1:9" ht="15" customHeight="1" thickBot="1" x14ac:dyDescent="0.4">
      <c r="A808" s="289" t="s">
        <v>47</v>
      </c>
      <c r="B808" s="296" t="s">
        <v>548</v>
      </c>
      <c r="C808" s="68">
        <v>43</v>
      </c>
      <c r="D808" s="68">
        <v>70</v>
      </c>
      <c r="E808" s="68">
        <v>70</v>
      </c>
      <c r="F808" s="19"/>
      <c r="G808" s="17" t="s">
        <v>289</v>
      </c>
      <c r="H808" s="22">
        <v>288724610</v>
      </c>
      <c r="I808" s="15" t="s">
        <v>239</v>
      </c>
    </row>
    <row r="809" spans="1:9" ht="15" thickBot="1" x14ac:dyDescent="0.4">
      <c r="A809" s="276"/>
      <c r="B809" s="297"/>
      <c r="C809" s="110"/>
      <c r="D809" s="68"/>
      <c r="E809" s="68"/>
      <c r="F809" s="19"/>
      <c r="G809" s="17" t="s">
        <v>24</v>
      </c>
      <c r="H809" s="23"/>
      <c r="I809" s="15"/>
    </row>
    <row r="810" spans="1:9" ht="17" customHeight="1" thickBot="1" x14ac:dyDescent="0.4">
      <c r="A810" s="276"/>
      <c r="B810" s="297"/>
      <c r="C810" s="110">
        <v>15</v>
      </c>
      <c r="D810" s="110"/>
      <c r="E810" s="110"/>
      <c r="F810" s="52"/>
      <c r="G810" s="101" t="s">
        <v>27</v>
      </c>
      <c r="H810" s="23"/>
      <c r="I810" s="15"/>
    </row>
    <row r="811" spans="1:9" ht="15" customHeight="1" thickBot="1" x14ac:dyDescent="0.4">
      <c r="A811" s="277"/>
      <c r="B811" s="298"/>
      <c r="C811" s="99">
        <f>C808+C809+C810</f>
        <v>58</v>
      </c>
      <c r="D811" s="99">
        <f t="shared" ref="D811:E811" si="164">D808+D809</f>
        <v>70</v>
      </c>
      <c r="E811" s="99">
        <f t="shared" si="164"/>
        <v>70</v>
      </c>
      <c r="F811" s="103"/>
      <c r="G811" s="100" t="s">
        <v>29</v>
      </c>
      <c r="H811" s="23"/>
      <c r="I811" s="15"/>
    </row>
    <row r="812" spans="1:9" ht="15" thickBot="1" x14ac:dyDescent="0.4">
      <c r="A812" s="289" t="s">
        <v>48</v>
      </c>
      <c r="B812" s="278" t="s">
        <v>298</v>
      </c>
      <c r="C812" s="68">
        <v>10</v>
      </c>
      <c r="D812" s="68">
        <v>15</v>
      </c>
      <c r="E812" s="68">
        <v>15</v>
      </c>
      <c r="F812" s="19"/>
      <c r="G812" s="17" t="s">
        <v>289</v>
      </c>
      <c r="H812" s="22">
        <v>288724610</v>
      </c>
      <c r="I812" s="15" t="s">
        <v>239</v>
      </c>
    </row>
    <row r="813" spans="1:9" ht="15" thickBot="1" x14ac:dyDescent="0.4">
      <c r="A813" s="276"/>
      <c r="B813" s="279"/>
      <c r="C813" s="68">
        <v>9.1999999999999993</v>
      </c>
      <c r="D813" s="68"/>
      <c r="E813" s="68"/>
      <c r="F813" s="19"/>
      <c r="G813" s="17" t="s">
        <v>27</v>
      </c>
      <c r="H813" s="23"/>
      <c r="I813" s="15"/>
    </row>
    <row r="814" spans="1:9" ht="15" thickBot="1" x14ac:dyDescent="0.4">
      <c r="A814" s="277"/>
      <c r="B814" s="280"/>
      <c r="C814" s="69">
        <f t="shared" ref="C814:E814" si="165">C812+C813</f>
        <v>19.2</v>
      </c>
      <c r="D814" s="69">
        <f t="shared" si="165"/>
        <v>15</v>
      </c>
      <c r="E814" s="69">
        <f t="shared" si="165"/>
        <v>15</v>
      </c>
      <c r="F814" s="18"/>
      <c r="G814" s="10" t="s">
        <v>29</v>
      </c>
      <c r="H814" s="23"/>
      <c r="I814" s="15"/>
    </row>
    <row r="815" spans="1:9" ht="15" thickBot="1" x14ac:dyDescent="0.4">
      <c r="A815" s="289" t="s">
        <v>49</v>
      </c>
      <c r="B815" s="278" t="s">
        <v>299</v>
      </c>
      <c r="C815" s="68">
        <v>40</v>
      </c>
      <c r="D815" s="68">
        <v>10</v>
      </c>
      <c r="E815" s="68">
        <v>10</v>
      </c>
      <c r="F815" s="19"/>
      <c r="G815" s="17" t="s">
        <v>289</v>
      </c>
      <c r="H815" s="22">
        <v>288724610</v>
      </c>
      <c r="I815" s="15" t="s">
        <v>239</v>
      </c>
    </row>
    <row r="816" spans="1:9" ht="15" thickBot="1" x14ac:dyDescent="0.4">
      <c r="A816" s="276"/>
      <c r="B816" s="279"/>
      <c r="C816" s="68">
        <v>50</v>
      </c>
      <c r="D816" s="68"/>
      <c r="E816" s="68"/>
      <c r="F816" s="19"/>
      <c r="G816" s="17" t="s">
        <v>27</v>
      </c>
      <c r="H816" s="23"/>
      <c r="I816" s="15"/>
    </row>
    <row r="817" spans="1:12" ht="15" thickBot="1" x14ac:dyDescent="0.4">
      <c r="A817" s="277"/>
      <c r="B817" s="280"/>
      <c r="C817" s="69">
        <f t="shared" ref="C817:E817" si="166">C815+C816</f>
        <v>90</v>
      </c>
      <c r="D817" s="69">
        <f t="shared" si="166"/>
        <v>10</v>
      </c>
      <c r="E817" s="69">
        <f t="shared" si="166"/>
        <v>10</v>
      </c>
      <c r="F817" s="18"/>
      <c r="G817" s="10" t="s">
        <v>29</v>
      </c>
      <c r="H817" s="23"/>
      <c r="I817" s="15"/>
    </row>
    <row r="818" spans="1:12" ht="15" thickBot="1" x14ac:dyDescent="0.4">
      <c r="A818" s="289" t="s">
        <v>50</v>
      </c>
      <c r="B818" s="278" t="s">
        <v>300</v>
      </c>
      <c r="C818" s="110"/>
      <c r="D818" s="110"/>
      <c r="E818" s="110"/>
      <c r="F818" s="52"/>
      <c r="G818" s="101" t="s">
        <v>24</v>
      </c>
      <c r="H818" s="102">
        <v>288724610</v>
      </c>
      <c r="I818" s="148" t="s">
        <v>239</v>
      </c>
      <c r="J818" s="132"/>
      <c r="K818" s="132"/>
      <c r="L818" s="132"/>
    </row>
    <row r="819" spans="1:12" ht="15" customHeight="1" thickBot="1" x14ac:dyDescent="0.4">
      <c r="A819" s="276"/>
      <c r="B819" s="279"/>
      <c r="C819" s="110"/>
      <c r="D819" s="110"/>
      <c r="E819" s="110"/>
      <c r="F819" s="52"/>
      <c r="G819" s="101" t="s">
        <v>26</v>
      </c>
      <c r="H819" s="104"/>
      <c r="I819" s="148"/>
      <c r="J819" s="132"/>
      <c r="K819" s="132"/>
      <c r="L819" s="132"/>
    </row>
    <row r="820" spans="1:12" ht="15" customHeight="1" thickBot="1" x14ac:dyDescent="0.4">
      <c r="A820" s="277"/>
      <c r="B820" s="280"/>
      <c r="C820" s="99">
        <f t="shared" ref="C820:E820" si="167">C818+C819</f>
        <v>0</v>
      </c>
      <c r="D820" s="99">
        <f t="shared" si="167"/>
        <v>0</v>
      </c>
      <c r="E820" s="99">
        <f t="shared" si="167"/>
        <v>0</v>
      </c>
      <c r="F820" s="103"/>
      <c r="G820" s="100" t="s">
        <v>29</v>
      </c>
      <c r="H820" s="104"/>
      <c r="I820" s="148"/>
      <c r="J820" s="132"/>
      <c r="K820" s="132"/>
      <c r="L820" s="132"/>
    </row>
    <row r="821" spans="1:12" ht="15" thickBot="1" x14ac:dyDescent="0.4">
      <c r="A821" s="289" t="s">
        <v>51</v>
      </c>
      <c r="B821" s="278" t="s">
        <v>301</v>
      </c>
      <c r="C821" s="101"/>
      <c r="D821" s="101"/>
      <c r="E821" s="101"/>
      <c r="F821" s="52"/>
      <c r="G821" s="101" t="s">
        <v>289</v>
      </c>
      <c r="H821" s="102">
        <v>288724610</v>
      </c>
      <c r="I821" s="148" t="s">
        <v>239</v>
      </c>
      <c r="J821" s="132"/>
      <c r="K821" s="132"/>
      <c r="L821" s="132"/>
    </row>
    <row r="822" spans="1:12" ht="15" thickBot="1" x14ac:dyDescent="0.4">
      <c r="A822" s="276"/>
      <c r="B822" s="279"/>
      <c r="C822" s="101"/>
      <c r="D822" s="101"/>
      <c r="E822" s="101"/>
      <c r="F822" s="52"/>
      <c r="G822" s="101" t="s">
        <v>27</v>
      </c>
      <c r="H822" s="104"/>
      <c r="I822" s="148"/>
      <c r="J822" s="132"/>
      <c r="K822" s="132"/>
      <c r="L822" s="132"/>
    </row>
    <row r="823" spans="1:12" ht="24.65" customHeight="1" thickBot="1" x14ac:dyDescent="0.4">
      <c r="A823" s="277"/>
      <c r="B823" s="280"/>
      <c r="C823" s="100">
        <f t="shared" ref="C823:E823" si="168">C821+C822</f>
        <v>0</v>
      </c>
      <c r="D823" s="100">
        <f t="shared" si="168"/>
        <v>0</v>
      </c>
      <c r="E823" s="100">
        <f t="shared" si="168"/>
        <v>0</v>
      </c>
      <c r="F823" s="103"/>
      <c r="G823" s="100" t="s">
        <v>29</v>
      </c>
      <c r="H823" s="104"/>
      <c r="I823" s="148"/>
      <c r="J823" s="132"/>
      <c r="K823" s="132"/>
      <c r="L823" s="132"/>
    </row>
    <row r="824" spans="1:12" ht="15" thickBot="1" x14ac:dyDescent="0.4">
      <c r="A824" s="289" t="s">
        <v>52</v>
      </c>
      <c r="B824" s="278" t="s">
        <v>302</v>
      </c>
      <c r="C824" s="101"/>
      <c r="D824" s="101"/>
      <c r="E824" s="101"/>
      <c r="F824" s="52"/>
      <c r="G824" s="101" t="s">
        <v>289</v>
      </c>
      <c r="H824" s="102">
        <v>288724610</v>
      </c>
      <c r="I824" s="148" t="s">
        <v>239</v>
      </c>
      <c r="J824" s="132"/>
      <c r="K824" s="132"/>
      <c r="L824" s="132"/>
    </row>
    <row r="825" spans="1:12" ht="15" thickBot="1" x14ac:dyDescent="0.4">
      <c r="A825" s="276"/>
      <c r="B825" s="279"/>
      <c r="C825" s="101">
        <v>272.89999999999998</v>
      </c>
      <c r="D825" s="101"/>
      <c r="E825" s="101"/>
      <c r="F825" s="52"/>
      <c r="G825" s="101" t="s">
        <v>27</v>
      </c>
      <c r="H825" s="104"/>
      <c r="I825" s="148"/>
      <c r="J825" s="132"/>
      <c r="K825" s="132"/>
      <c r="L825" s="132"/>
    </row>
    <row r="826" spans="1:12" ht="15" thickBot="1" x14ac:dyDescent="0.4">
      <c r="A826" s="277"/>
      <c r="B826" s="280"/>
      <c r="C826" s="100">
        <f t="shared" ref="C826:E826" si="169">C824+C825</f>
        <v>272.89999999999998</v>
      </c>
      <c r="D826" s="100">
        <f t="shared" si="169"/>
        <v>0</v>
      </c>
      <c r="E826" s="100">
        <f t="shared" si="169"/>
        <v>0</v>
      </c>
      <c r="F826" s="103"/>
      <c r="G826" s="100" t="s">
        <v>29</v>
      </c>
      <c r="H826" s="104"/>
      <c r="I826" s="148"/>
      <c r="J826" s="166">
        <f>C819*1</f>
        <v>0</v>
      </c>
      <c r="K826" s="166">
        <f t="shared" ref="K826:L826" si="170">D819*1</f>
        <v>0</v>
      </c>
      <c r="L826" s="166">
        <f t="shared" si="170"/>
        <v>0</v>
      </c>
    </row>
    <row r="827" spans="1:12" ht="15" thickBot="1" x14ac:dyDescent="0.4">
      <c r="A827" s="288" t="s">
        <v>53</v>
      </c>
      <c r="B827" s="283" t="s">
        <v>303</v>
      </c>
      <c r="C827" s="101">
        <v>2820.1</v>
      </c>
      <c r="D827" s="110">
        <v>3444.4</v>
      </c>
      <c r="E827" s="110">
        <v>3644.9</v>
      </c>
      <c r="F827" s="52"/>
      <c r="G827" s="101" t="s">
        <v>24</v>
      </c>
      <c r="H827" s="102">
        <v>288724610</v>
      </c>
      <c r="I827" s="148" t="s">
        <v>578</v>
      </c>
      <c r="J827" s="166">
        <f>C809+C827+C818</f>
        <v>2820.1</v>
      </c>
      <c r="K827" s="166">
        <f t="shared" ref="K827:L827" si="171">D809+D827+D818</f>
        <v>3444.4</v>
      </c>
      <c r="L827" s="166">
        <f t="shared" si="171"/>
        <v>3644.9</v>
      </c>
    </row>
    <row r="828" spans="1:12" ht="15" thickBot="1" x14ac:dyDescent="0.4">
      <c r="A828" s="281"/>
      <c r="B828" s="284"/>
      <c r="C828" s="101">
        <v>28.7</v>
      </c>
      <c r="D828" s="110"/>
      <c r="E828" s="110"/>
      <c r="F828" s="52"/>
      <c r="G828" s="101" t="s">
        <v>27</v>
      </c>
      <c r="H828" s="104"/>
      <c r="I828" s="148"/>
      <c r="J828" s="166">
        <f>C792+C795+C800+C803+C806+C813+C816+C822+C825+C828+C810</f>
        <v>841.9</v>
      </c>
      <c r="K828" s="166">
        <f t="shared" ref="K828:L828" si="172">D792+D795+D800+D803+D806+D813+D816+D822+D825+D828+D810</f>
        <v>0</v>
      </c>
      <c r="L828" s="166">
        <f t="shared" si="172"/>
        <v>0</v>
      </c>
    </row>
    <row r="829" spans="1:12" ht="15" thickBot="1" x14ac:dyDescent="0.4">
      <c r="A829" s="281"/>
      <c r="B829" s="284"/>
      <c r="C829" s="110">
        <v>270</v>
      </c>
      <c r="D829" s="110">
        <v>288</v>
      </c>
      <c r="E829" s="110">
        <v>306</v>
      </c>
      <c r="F829" s="52"/>
      <c r="G829" s="101" t="s">
        <v>289</v>
      </c>
      <c r="H829" s="104"/>
      <c r="I829" s="148"/>
      <c r="J829" s="166">
        <f>C791+C794+C799+C802+C805+C808+C812+C815+C821+C824+C829</f>
        <v>678</v>
      </c>
      <c r="K829" s="166">
        <f t="shared" ref="K829:L829" si="173">D791+D794+D799+D802+D805+D808+D812+D815+D821+D824+D829</f>
        <v>708</v>
      </c>
      <c r="L829" s="166">
        <f t="shared" si="173"/>
        <v>736</v>
      </c>
    </row>
    <row r="830" spans="1:12" ht="15" thickBot="1" x14ac:dyDescent="0.4">
      <c r="A830" s="282"/>
      <c r="B830" s="285"/>
      <c r="C830" s="69">
        <f>C827+C828+C829</f>
        <v>3118.7999999999997</v>
      </c>
      <c r="D830" s="69">
        <f t="shared" ref="D830:E830" si="174">D827+D828+D829</f>
        <v>3732.4</v>
      </c>
      <c r="E830" s="69">
        <f t="shared" si="174"/>
        <v>3950.9</v>
      </c>
      <c r="F830" s="18"/>
      <c r="G830" s="10" t="s">
        <v>29</v>
      </c>
      <c r="H830" s="23"/>
      <c r="I830" s="15"/>
      <c r="J830" s="134">
        <f>SUM(J826:J829)</f>
        <v>4340</v>
      </c>
      <c r="K830" s="134">
        <f t="shared" ref="K830:L830" si="175">SUM(K826:K829)</f>
        <v>4152.3999999999996</v>
      </c>
      <c r="L830" s="134">
        <f t="shared" si="175"/>
        <v>4380.8999999999996</v>
      </c>
    </row>
    <row r="831" spans="1:12" ht="15" customHeight="1" thickBot="1" x14ac:dyDescent="0.4">
      <c r="A831" s="16"/>
      <c r="B831" s="20" t="s">
        <v>92</v>
      </c>
      <c r="C831" s="9"/>
      <c r="D831" s="9"/>
      <c r="E831" s="9"/>
      <c r="F831" s="9"/>
      <c r="G831" s="10"/>
      <c r="H831" s="22"/>
      <c r="I831" s="22"/>
    </row>
    <row r="832" spans="1:12" ht="15" thickBot="1" x14ac:dyDescent="0.4">
      <c r="A832" s="39"/>
      <c r="B832" s="40" t="s">
        <v>461</v>
      </c>
      <c r="C832" s="70">
        <f>C793+C796+C801+C804+C807+C811+C814+C817+C820+C823+C826+C830</f>
        <v>4340</v>
      </c>
      <c r="D832" s="70">
        <f>D793+D796+D801+D804+D807+D811+D814+D817+D820+D823+D826+D830</f>
        <v>4152.3999999999996</v>
      </c>
      <c r="E832" s="70">
        <f>E793+E796+E801+E804+E807+E811+E814+E817+E820+E823+E826+E830</f>
        <v>4380.8999999999996</v>
      </c>
      <c r="F832" s="41"/>
      <c r="G832" s="42"/>
      <c r="H832" s="43"/>
      <c r="I832" s="44"/>
    </row>
    <row r="834" spans="1:11" ht="15" thickBot="1" x14ac:dyDescent="0.4">
      <c r="A834" s="45" t="s">
        <v>675</v>
      </c>
      <c r="B834" s="45"/>
      <c r="C834" s="45"/>
      <c r="D834" s="45"/>
      <c r="E834" s="46"/>
      <c r="F834" s="47"/>
      <c r="G834" s="47"/>
      <c r="H834" s="47"/>
    </row>
    <row r="835" spans="1:11" ht="58.25" customHeight="1" thickBot="1" x14ac:dyDescent="0.4">
      <c r="A835" s="48" t="s">
        <v>5</v>
      </c>
      <c r="B835" s="49" t="s">
        <v>599</v>
      </c>
      <c r="C835" s="49" t="s">
        <v>16</v>
      </c>
      <c r="D835" s="49" t="s">
        <v>17</v>
      </c>
      <c r="E835" s="49" t="s">
        <v>585</v>
      </c>
      <c r="F835" s="49" t="s">
        <v>6</v>
      </c>
      <c r="G835" s="49" t="s">
        <v>23</v>
      </c>
      <c r="H835" s="49" t="s">
        <v>18</v>
      </c>
      <c r="I835" s="49" t="s">
        <v>40</v>
      </c>
    </row>
    <row r="836" spans="1:11" ht="15" thickBot="1" x14ac:dyDescent="0.4">
      <c r="A836" s="50">
        <v>1</v>
      </c>
      <c r="B836" s="51">
        <v>2</v>
      </c>
      <c r="C836" s="51">
        <v>3</v>
      </c>
      <c r="D836" s="51">
        <v>4</v>
      </c>
      <c r="E836" s="51">
        <v>5</v>
      </c>
      <c r="F836" s="51">
        <v>6</v>
      </c>
      <c r="G836" s="51">
        <v>7</v>
      </c>
      <c r="H836" s="51">
        <v>8</v>
      </c>
      <c r="I836" s="51">
        <v>9</v>
      </c>
    </row>
    <row r="837" spans="1:11" ht="26.5" thickBot="1" x14ac:dyDescent="0.4">
      <c r="A837" s="26" t="s">
        <v>21</v>
      </c>
      <c r="B837" s="27" t="s">
        <v>305</v>
      </c>
      <c r="C837" s="28"/>
      <c r="D837" s="28"/>
      <c r="E837" s="28"/>
      <c r="F837" s="29" t="s">
        <v>304</v>
      </c>
      <c r="G837" s="27"/>
      <c r="H837" s="28"/>
      <c r="I837" s="28"/>
    </row>
    <row r="838" spans="1:11" ht="15" thickBot="1" x14ac:dyDescent="0.4">
      <c r="A838" s="30" t="s">
        <v>20</v>
      </c>
      <c r="B838" s="31" t="s">
        <v>307</v>
      </c>
      <c r="C838" s="32"/>
      <c r="D838" s="32"/>
      <c r="E838" s="32"/>
      <c r="F838" s="33" t="s">
        <v>306</v>
      </c>
      <c r="G838" s="31"/>
      <c r="H838" s="32"/>
      <c r="I838" s="32"/>
    </row>
    <row r="839" spans="1:11" ht="15" customHeight="1" thickBot="1" x14ac:dyDescent="0.4">
      <c r="A839" s="289" t="s">
        <v>86</v>
      </c>
      <c r="B839" s="283" t="s">
        <v>309</v>
      </c>
      <c r="C839" s="110">
        <v>90</v>
      </c>
      <c r="D839" s="110">
        <v>94.5</v>
      </c>
      <c r="E839" s="110">
        <v>99.2</v>
      </c>
      <c r="F839" s="52"/>
      <c r="G839" s="101" t="s">
        <v>24</v>
      </c>
      <c r="H839" s="102">
        <v>288724610</v>
      </c>
      <c r="I839" s="148" t="s">
        <v>308</v>
      </c>
    </row>
    <row r="840" spans="1:11" ht="15" thickBot="1" x14ac:dyDescent="0.4">
      <c r="A840" s="276"/>
      <c r="B840" s="284"/>
      <c r="C840" s="110"/>
      <c r="D840" s="110"/>
      <c r="E840" s="110"/>
      <c r="F840" s="52"/>
      <c r="G840" s="101" t="s">
        <v>27</v>
      </c>
      <c r="H840" s="104"/>
      <c r="I840" s="148"/>
    </row>
    <row r="841" spans="1:11" ht="54" customHeight="1" thickBot="1" x14ac:dyDescent="0.4">
      <c r="A841" s="277"/>
      <c r="B841" s="285"/>
      <c r="C841" s="99">
        <f>C839+C840</f>
        <v>90</v>
      </c>
      <c r="D841" s="99">
        <f t="shared" ref="D841:E841" si="176">D839+D840</f>
        <v>94.5</v>
      </c>
      <c r="E841" s="99">
        <f t="shared" si="176"/>
        <v>99.2</v>
      </c>
      <c r="F841" s="103"/>
      <c r="G841" s="100" t="s">
        <v>29</v>
      </c>
      <c r="H841" s="104"/>
      <c r="I841" s="148"/>
    </row>
    <row r="842" spans="1:11" ht="15" thickBot="1" x14ac:dyDescent="0.4">
      <c r="A842" s="289" t="s">
        <v>30</v>
      </c>
      <c r="B842" s="283" t="s">
        <v>310</v>
      </c>
      <c r="C842" s="110">
        <v>90</v>
      </c>
      <c r="D842" s="110">
        <v>94.5</v>
      </c>
      <c r="E842" s="110">
        <v>99.2</v>
      </c>
      <c r="F842" s="52"/>
      <c r="G842" s="101" t="s">
        <v>24</v>
      </c>
      <c r="H842" s="102"/>
      <c r="I842" s="148" t="s">
        <v>308</v>
      </c>
    </row>
    <row r="843" spans="1:11" ht="15" thickBot="1" x14ac:dyDescent="0.4">
      <c r="A843" s="276"/>
      <c r="B843" s="284"/>
      <c r="C843" s="110"/>
      <c r="D843" s="110"/>
      <c r="E843" s="110"/>
      <c r="F843" s="52"/>
      <c r="G843" s="101" t="s">
        <v>27</v>
      </c>
      <c r="H843" s="104"/>
      <c r="I843" s="148"/>
    </row>
    <row r="844" spans="1:11" ht="71.400000000000006" customHeight="1" thickBot="1" x14ac:dyDescent="0.4">
      <c r="A844" s="277"/>
      <c r="B844" s="285"/>
      <c r="C844" s="99">
        <f>C842+C843</f>
        <v>90</v>
      </c>
      <c r="D844" s="99">
        <f t="shared" ref="D844:E844" si="177">D842+D843</f>
        <v>94.5</v>
      </c>
      <c r="E844" s="99">
        <f t="shared" si="177"/>
        <v>99.2</v>
      </c>
      <c r="F844" s="103"/>
      <c r="G844" s="100" t="s">
        <v>29</v>
      </c>
      <c r="H844" s="104"/>
      <c r="I844" s="148"/>
    </row>
    <row r="845" spans="1:11" ht="15" thickBot="1" x14ac:dyDescent="0.4">
      <c r="A845" s="16"/>
      <c r="B845" s="112" t="s">
        <v>92</v>
      </c>
      <c r="C845" s="129"/>
      <c r="D845" s="129"/>
      <c r="E845" s="129"/>
      <c r="F845" s="113"/>
      <c r="G845" s="100"/>
      <c r="H845" s="102"/>
      <c r="I845" s="102"/>
    </row>
    <row r="846" spans="1:11" ht="31.25" customHeight="1" thickBot="1" x14ac:dyDescent="0.4">
      <c r="A846" s="26" t="s">
        <v>93</v>
      </c>
      <c r="B846" s="92" t="s">
        <v>305</v>
      </c>
      <c r="C846" s="93"/>
      <c r="D846" s="93"/>
      <c r="E846" s="93"/>
      <c r="F846" s="94" t="s">
        <v>311</v>
      </c>
      <c r="G846" s="92"/>
      <c r="H846" s="93"/>
      <c r="I846" s="93"/>
    </row>
    <row r="847" spans="1:11" ht="33" customHeight="1" thickBot="1" x14ac:dyDescent="0.4">
      <c r="A847" s="30" t="s">
        <v>94</v>
      </c>
      <c r="B847" s="31" t="s">
        <v>312</v>
      </c>
      <c r="C847" s="32"/>
      <c r="D847" s="32"/>
      <c r="E847" s="32"/>
      <c r="F847" s="33" t="s">
        <v>313</v>
      </c>
      <c r="G847" s="31"/>
      <c r="H847" s="32"/>
      <c r="I847" s="32"/>
    </row>
    <row r="848" spans="1:11" ht="15" thickBot="1" x14ac:dyDescent="0.4">
      <c r="A848" s="289" t="s">
        <v>97</v>
      </c>
      <c r="B848" s="283" t="s">
        <v>567</v>
      </c>
      <c r="C848" s="110">
        <v>35</v>
      </c>
      <c r="D848" s="110">
        <v>36.799999999999997</v>
      </c>
      <c r="E848" s="110">
        <v>38.6</v>
      </c>
      <c r="F848" s="52"/>
      <c r="G848" s="101" t="s">
        <v>24</v>
      </c>
      <c r="H848" s="102">
        <v>288724610</v>
      </c>
      <c r="I848" s="148" t="s">
        <v>308</v>
      </c>
      <c r="J848" s="132"/>
      <c r="K848" s="132"/>
    </row>
    <row r="849" spans="1:12" ht="15" thickBot="1" x14ac:dyDescent="0.4">
      <c r="A849" s="276"/>
      <c r="B849" s="284"/>
      <c r="C849" s="110"/>
      <c r="D849" s="110"/>
      <c r="E849" s="110"/>
      <c r="F849" s="52"/>
      <c r="G849" s="101" t="s">
        <v>27</v>
      </c>
      <c r="H849" s="104"/>
      <c r="I849" s="148"/>
      <c r="J849" s="132"/>
      <c r="K849" s="132"/>
    </row>
    <row r="850" spans="1:12" ht="15" thickBot="1" x14ac:dyDescent="0.4">
      <c r="A850" s="277"/>
      <c r="B850" s="285"/>
      <c r="C850" s="99">
        <f>C848+C849</f>
        <v>35</v>
      </c>
      <c r="D850" s="99">
        <f t="shared" ref="D850:E850" si="178">D848+D849</f>
        <v>36.799999999999997</v>
      </c>
      <c r="E850" s="99">
        <f t="shared" si="178"/>
        <v>38.6</v>
      </c>
      <c r="F850" s="103"/>
      <c r="G850" s="100" t="s">
        <v>29</v>
      </c>
      <c r="H850" s="104"/>
      <c r="I850" s="148"/>
      <c r="J850" s="132"/>
      <c r="K850" s="132"/>
    </row>
    <row r="851" spans="1:12" ht="15" customHeight="1" thickBot="1" x14ac:dyDescent="0.4">
      <c r="A851" s="289" t="s">
        <v>107</v>
      </c>
      <c r="B851" s="283" t="s">
        <v>568</v>
      </c>
      <c r="C851" s="110">
        <v>59</v>
      </c>
      <c r="D851" s="110">
        <v>62</v>
      </c>
      <c r="E851" s="110">
        <v>65</v>
      </c>
      <c r="F851" s="52"/>
      <c r="G851" s="101" t="s">
        <v>24</v>
      </c>
      <c r="H851" s="102">
        <v>288724610</v>
      </c>
      <c r="I851" s="148" t="s">
        <v>308</v>
      </c>
      <c r="J851" s="132"/>
      <c r="K851" s="132"/>
    </row>
    <row r="852" spans="1:12" ht="15" thickBot="1" x14ac:dyDescent="0.4">
      <c r="A852" s="276"/>
      <c r="B852" s="284"/>
      <c r="C852" s="110"/>
      <c r="D852" s="110"/>
      <c r="E852" s="110"/>
      <c r="F852" s="52"/>
      <c r="G852" s="101" t="s">
        <v>27</v>
      </c>
      <c r="H852" s="104"/>
      <c r="I852" s="148"/>
      <c r="J852" s="132"/>
      <c r="K852" s="132"/>
    </row>
    <row r="853" spans="1:12" ht="15" thickBot="1" x14ac:dyDescent="0.4">
      <c r="A853" s="277"/>
      <c r="B853" s="285"/>
      <c r="C853" s="99">
        <f>C851+C852</f>
        <v>59</v>
      </c>
      <c r="D853" s="99">
        <f t="shared" ref="D853:E853" si="179">D851+D852</f>
        <v>62</v>
      </c>
      <c r="E853" s="99">
        <f t="shared" si="179"/>
        <v>65</v>
      </c>
      <c r="F853" s="103"/>
      <c r="G853" s="100" t="s">
        <v>29</v>
      </c>
      <c r="H853" s="104"/>
      <c r="I853" s="148"/>
      <c r="J853" s="132"/>
      <c r="K853" s="132"/>
    </row>
    <row r="854" spans="1:12" ht="15" thickBot="1" x14ac:dyDescent="0.4">
      <c r="A854" s="289" t="s">
        <v>226</v>
      </c>
      <c r="B854" s="283" t="s">
        <v>569</v>
      </c>
      <c r="C854" s="110">
        <v>17</v>
      </c>
      <c r="D854" s="110">
        <v>17.899999999999999</v>
      </c>
      <c r="E854" s="110">
        <v>18.7</v>
      </c>
      <c r="F854" s="52"/>
      <c r="G854" s="101" t="s">
        <v>24</v>
      </c>
      <c r="H854" s="102">
        <v>288724610</v>
      </c>
      <c r="I854" s="148" t="s">
        <v>308</v>
      </c>
      <c r="J854" s="132"/>
      <c r="K854" s="132"/>
    </row>
    <row r="855" spans="1:12" ht="15" thickBot="1" x14ac:dyDescent="0.4">
      <c r="A855" s="276"/>
      <c r="B855" s="284"/>
      <c r="C855" s="110"/>
      <c r="D855" s="110"/>
      <c r="E855" s="110"/>
      <c r="F855" s="52"/>
      <c r="G855" s="101" t="s">
        <v>27</v>
      </c>
      <c r="H855" s="104"/>
      <c r="I855" s="148"/>
      <c r="J855" s="132"/>
      <c r="K855" s="132"/>
    </row>
    <row r="856" spans="1:12" ht="15" thickBot="1" x14ac:dyDescent="0.4">
      <c r="A856" s="277"/>
      <c r="B856" s="285"/>
      <c r="C856" s="99">
        <f>C854+C855</f>
        <v>17</v>
      </c>
      <c r="D856" s="99">
        <f t="shared" ref="D856:E856" si="180">D854+D855</f>
        <v>17.899999999999999</v>
      </c>
      <c r="E856" s="99">
        <f t="shared" si="180"/>
        <v>18.7</v>
      </c>
      <c r="F856" s="103"/>
      <c r="G856" s="100" t="s">
        <v>29</v>
      </c>
      <c r="H856" s="104"/>
      <c r="I856" s="148"/>
      <c r="J856" s="132"/>
      <c r="K856" s="132"/>
    </row>
    <row r="857" spans="1:12" ht="30" customHeight="1" thickBot="1" x14ac:dyDescent="0.4">
      <c r="A857" s="26" t="s">
        <v>93</v>
      </c>
      <c r="B857" s="92" t="s">
        <v>305</v>
      </c>
      <c r="C857" s="93"/>
      <c r="D857" s="93"/>
      <c r="E857" s="93"/>
      <c r="F857" s="94" t="s">
        <v>311</v>
      </c>
      <c r="G857" s="92"/>
      <c r="H857" s="93"/>
      <c r="I857" s="93"/>
      <c r="J857" s="132"/>
      <c r="K857" s="132"/>
    </row>
    <row r="858" spans="1:12" ht="17" customHeight="1" thickBot="1" x14ac:dyDescent="0.4">
      <c r="A858" s="30" t="s">
        <v>230</v>
      </c>
      <c r="B858" s="96" t="s">
        <v>316</v>
      </c>
      <c r="C858" s="97"/>
      <c r="D858" s="97"/>
      <c r="E858" s="97"/>
      <c r="F858" s="98" t="s">
        <v>315</v>
      </c>
      <c r="G858" s="96"/>
      <c r="H858" s="97"/>
      <c r="I858" s="97"/>
      <c r="J858" s="132"/>
      <c r="K858" s="132"/>
    </row>
    <row r="859" spans="1:12" ht="15" thickBot="1" x14ac:dyDescent="0.4">
      <c r="A859" s="289" t="s">
        <v>233</v>
      </c>
      <c r="B859" s="283" t="s">
        <v>314</v>
      </c>
      <c r="C859" s="110">
        <v>98</v>
      </c>
      <c r="D859" s="110">
        <v>98</v>
      </c>
      <c r="E859" s="110">
        <v>102</v>
      </c>
      <c r="F859" s="52"/>
      <c r="G859" s="101" t="s">
        <v>24</v>
      </c>
      <c r="H859" s="102">
        <v>288724610</v>
      </c>
      <c r="I859" s="148" t="s">
        <v>323</v>
      </c>
      <c r="J859" s="166">
        <f>C839+C842+C848+C851+C859+C854</f>
        <v>389</v>
      </c>
      <c r="K859" s="166">
        <f t="shared" ref="K859:L860" si="181">D839+D842+D848+D851+D859+D854</f>
        <v>403.7</v>
      </c>
      <c r="L859" s="131">
        <f t="shared" si="181"/>
        <v>422.7</v>
      </c>
    </row>
    <row r="860" spans="1:12" ht="15" thickBot="1" x14ac:dyDescent="0.4">
      <c r="A860" s="276"/>
      <c r="B860" s="284"/>
      <c r="C860" s="110"/>
      <c r="D860" s="110"/>
      <c r="E860" s="110"/>
      <c r="F860" s="52"/>
      <c r="G860" s="101" t="s">
        <v>27</v>
      </c>
      <c r="H860" s="104"/>
      <c r="I860" s="148"/>
      <c r="J860" s="166">
        <f>C840+C843+C849+C852+C860+C855</f>
        <v>0</v>
      </c>
      <c r="K860" s="166">
        <f t="shared" si="181"/>
        <v>0</v>
      </c>
      <c r="L860" s="131">
        <f t="shared" si="181"/>
        <v>0</v>
      </c>
    </row>
    <row r="861" spans="1:12" ht="28.25" customHeight="1" thickBot="1" x14ac:dyDescent="0.4">
      <c r="A861" s="277"/>
      <c r="B861" s="285"/>
      <c r="C861" s="99">
        <f>C859+C860</f>
        <v>98</v>
      </c>
      <c r="D861" s="99">
        <f t="shared" ref="D861:E861" si="182">D859+D860</f>
        <v>98</v>
      </c>
      <c r="E861" s="99">
        <f t="shared" si="182"/>
        <v>102</v>
      </c>
      <c r="F861" s="103"/>
      <c r="G861" s="100" t="s">
        <v>29</v>
      </c>
      <c r="H861" s="104"/>
      <c r="I861" s="148"/>
      <c r="J861" s="192">
        <f>SUM(J859:J860)</f>
        <v>389</v>
      </c>
      <c r="K861" s="192">
        <f t="shared" ref="K861:L861" si="183">SUM(K859:K860)</f>
        <v>403.7</v>
      </c>
      <c r="L861" s="134">
        <f t="shared" si="183"/>
        <v>422.7</v>
      </c>
    </row>
    <row r="862" spans="1:12" ht="15" thickBot="1" x14ac:dyDescent="0.4">
      <c r="A862" s="16"/>
      <c r="B862" s="112" t="s">
        <v>110</v>
      </c>
      <c r="C862" s="129"/>
      <c r="D862" s="129"/>
      <c r="E862" s="129"/>
      <c r="F862" s="113"/>
      <c r="G862" s="100"/>
      <c r="H862" s="102"/>
      <c r="I862" s="102"/>
      <c r="J862" s="132"/>
      <c r="K862" s="132"/>
    </row>
    <row r="863" spans="1:12" ht="15" customHeight="1" thickBot="1" x14ac:dyDescent="0.4">
      <c r="A863" s="39"/>
      <c r="B863" s="40" t="s">
        <v>460</v>
      </c>
      <c r="C863" s="70">
        <f>C841+C844+C850+C853+C856+C861</f>
        <v>389</v>
      </c>
      <c r="D863" s="70">
        <f>D841+D844+D850+D853+D856+D861</f>
        <v>403.7</v>
      </c>
      <c r="E863" s="70">
        <f>E841+E844+E850+E853+E856+E861</f>
        <v>422.7</v>
      </c>
      <c r="F863" s="41"/>
      <c r="G863" s="42"/>
      <c r="H863" s="43"/>
      <c r="I863" s="44"/>
    </row>
    <row r="866" spans="1:12" ht="15" thickBot="1" x14ac:dyDescent="0.4">
      <c r="A866" s="45" t="s">
        <v>676</v>
      </c>
      <c r="B866" s="45"/>
      <c r="C866" s="45"/>
      <c r="D866" s="45"/>
      <c r="E866" s="46"/>
      <c r="F866" s="47"/>
      <c r="G866" s="47"/>
      <c r="H866" s="47"/>
    </row>
    <row r="867" spans="1:12" ht="58" thickBot="1" x14ac:dyDescent="0.4">
      <c r="A867" s="48" t="s">
        <v>5</v>
      </c>
      <c r="B867" s="49" t="s">
        <v>599</v>
      </c>
      <c r="C867" s="49" t="s">
        <v>16</v>
      </c>
      <c r="D867" s="49" t="s">
        <v>17</v>
      </c>
      <c r="E867" s="49" t="s">
        <v>585</v>
      </c>
      <c r="F867" s="49" t="s">
        <v>6</v>
      </c>
      <c r="G867" s="49" t="s">
        <v>23</v>
      </c>
      <c r="H867" s="49" t="s">
        <v>18</v>
      </c>
      <c r="I867" s="49" t="s">
        <v>40</v>
      </c>
    </row>
    <row r="868" spans="1:12" ht="20" customHeight="1" thickBot="1" x14ac:dyDescent="0.4">
      <c r="A868" s="50">
        <v>1</v>
      </c>
      <c r="B868" s="51">
        <v>2</v>
      </c>
      <c r="C868" s="51">
        <v>3</v>
      </c>
      <c r="D868" s="51">
        <v>4</v>
      </c>
      <c r="E868" s="51">
        <v>5</v>
      </c>
      <c r="F868" s="51">
        <v>6</v>
      </c>
      <c r="G868" s="51">
        <v>7</v>
      </c>
      <c r="H868" s="51">
        <v>8</v>
      </c>
      <c r="I868" s="51">
        <v>9</v>
      </c>
    </row>
    <row r="869" spans="1:12" ht="26.4" customHeight="1" thickBot="1" x14ac:dyDescent="0.4">
      <c r="A869" s="26" t="s">
        <v>21</v>
      </c>
      <c r="B869" s="27" t="s">
        <v>100</v>
      </c>
      <c r="C869" s="28"/>
      <c r="D869" s="28"/>
      <c r="E869" s="28"/>
      <c r="F869" s="29" t="s">
        <v>212</v>
      </c>
      <c r="G869" s="27"/>
      <c r="H869" s="28"/>
      <c r="I869" s="28"/>
    </row>
    <row r="870" spans="1:12" ht="21" customHeight="1" thickBot="1" x14ac:dyDescent="0.4">
      <c r="A870" s="30" t="s">
        <v>20</v>
      </c>
      <c r="B870" s="31" t="s">
        <v>214</v>
      </c>
      <c r="C870" s="32"/>
      <c r="D870" s="32"/>
      <c r="E870" s="32"/>
      <c r="F870" s="33" t="s">
        <v>213</v>
      </c>
      <c r="G870" s="31"/>
      <c r="H870" s="32"/>
      <c r="I870" s="32"/>
    </row>
    <row r="871" spans="1:12" ht="15" thickBot="1" x14ac:dyDescent="0.4">
      <c r="A871" s="289" t="s">
        <v>86</v>
      </c>
      <c r="B871" s="278" t="s">
        <v>319</v>
      </c>
      <c r="C871" s="101">
        <v>51.6</v>
      </c>
      <c r="D871" s="110">
        <v>7.3</v>
      </c>
      <c r="E871" s="110">
        <v>97.9</v>
      </c>
      <c r="F871" s="19"/>
      <c r="G871" s="17" t="s">
        <v>24</v>
      </c>
      <c r="H871" s="22">
        <v>288724610</v>
      </c>
      <c r="I871" s="15" t="s">
        <v>318</v>
      </c>
    </row>
    <row r="872" spans="1:12" ht="15" thickBot="1" x14ac:dyDescent="0.4">
      <c r="A872" s="276"/>
      <c r="B872" s="279"/>
      <c r="C872" s="101"/>
      <c r="D872" s="110"/>
      <c r="E872" s="110"/>
      <c r="F872" s="19"/>
      <c r="G872" s="17" t="s">
        <v>27</v>
      </c>
      <c r="H872" s="23"/>
      <c r="I872" s="15"/>
    </row>
    <row r="873" spans="1:12" ht="15" thickBot="1" x14ac:dyDescent="0.4">
      <c r="A873" s="277"/>
      <c r="B873" s="280"/>
      <c r="C873" s="100">
        <f>C871+C872</f>
        <v>51.6</v>
      </c>
      <c r="D873" s="99">
        <f t="shared" ref="D873:E873" si="184">D871+D872</f>
        <v>7.3</v>
      </c>
      <c r="E873" s="99">
        <f t="shared" si="184"/>
        <v>97.9</v>
      </c>
      <c r="F873" s="18"/>
      <c r="G873" s="10" t="s">
        <v>29</v>
      </c>
      <c r="H873" s="23"/>
      <c r="I873" s="15"/>
    </row>
    <row r="874" spans="1:12" ht="21" customHeight="1" thickBot="1" x14ac:dyDescent="0.4">
      <c r="A874" s="289" t="s">
        <v>30</v>
      </c>
      <c r="B874" s="278" t="s">
        <v>320</v>
      </c>
      <c r="C874" s="110">
        <v>309.2</v>
      </c>
      <c r="D874" s="110">
        <v>334.3</v>
      </c>
      <c r="E874" s="110">
        <v>350.1</v>
      </c>
      <c r="F874" s="88"/>
      <c r="G874" s="17" t="s">
        <v>24</v>
      </c>
      <c r="H874" s="22">
        <v>288724610</v>
      </c>
      <c r="I874" s="15" t="s">
        <v>318</v>
      </c>
    </row>
    <row r="875" spans="1:12" ht="15" customHeight="1" thickBot="1" x14ac:dyDescent="0.4">
      <c r="A875" s="276"/>
      <c r="B875" s="279"/>
      <c r="C875" s="110"/>
      <c r="D875" s="110"/>
      <c r="E875" s="110"/>
      <c r="F875" s="88"/>
      <c r="G875" s="17" t="s">
        <v>27</v>
      </c>
      <c r="H875" s="23"/>
      <c r="I875" s="15"/>
    </row>
    <row r="876" spans="1:12" ht="15" thickBot="1" x14ac:dyDescent="0.4">
      <c r="A876" s="277"/>
      <c r="B876" s="280"/>
      <c r="C876" s="69">
        <f t="shared" ref="C876:E876" si="185">C874+C875</f>
        <v>309.2</v>
      </c>
      <c r="D876" s="69">
        <f t="shared" si="185"/>
        <v>334.3</v>
      </c>
      <c r="E876" s="69">
        <f t="shared" si="185"/>
        <v>350.1</v>
      </c>
      <c r="F876" s="89"/>
      <c r="G876" s="10" t="s">
        <v>29</v>
      </c>
      <c r="H876" s="23"/>
      <c r="I876" s="15"/>
    </row>
    <row r="877" spans="1:12" ht="15" thickBot="1" x14ac:dyDescent="0.4">
      <c r="A877" s="289" t="s">
        <v>32</v>
      </c>
      <c r="B877" s="278" t="s">
        <v>321</v>
      </c>
      <c r="C877" s="68"/>
      <c r="D877" s="68"/>
      <c r="E877" s="68"/>
      <c r="F877" s="88"/>
      <c r="G877" s="17" t="s">
        <v>24</v>
      </c>
      <c r="H877" s="22">
        <v>288724610</v>
      </c>
      <c r="I877" s="15" t="s">
        <v>318</v>
      </c>
    </row>
    <row r="878" spans="1:12" ht="15" thickBot="1" x14ac:dyDescent="0.4">
      <c r="A878" s="276"/>
      <c r="B878" s="279"/>
      <c r="C878" s="68"/>
      <c r="D878" s="68"/>
      <c r="E878" s="68"/>
      <c r="F878" s="88"/>
      <c r="G878" s="17" t="s">
        <v>27</v>
      </c>
      <c r="H878" s="23"/>
      <c r="I878" s="15"/>
    </row>
    <row r="879" spans="1:12" ht="15" thickBot="1" x14ac:dyDescent="0.4">
      <c r="A879" s="277"/>
      <c r="B879" s="280"/>
      <c r="C879" s="69">
        <f t="shared" ref="C879:E879" si="186">C877+C878</f>
        <v>0</v>
      </c>
      <c r="D879" s="69">
        <f t="shared" si="186"/>
        <v>0</v>
      </c>
      <c r="E879" s="69">
        <f t="shared" si="186"/>
        <v>0</v>
      </c>
      <c r="F879" s="89"/>
      <c r="G879" s="10" t="s">
        <v>29</v>
      </c>
      <c r="H879" s="23"/>
      <c r="I879" s="15"/>
    </row>
    <row r="880" spans="1:12" ht="18.649999999999999" customHeight="1" thickBot="1" x14ac:dyDescent="0.4">
      <c r="A880" s="289" t="s">
        <v>34</v>
      </c>
      <c r="B880" s="278" t="s">
        <v>322</v>
      </c>
      <c r="C880" s="68"/>
      <c r="D880" s="68"/>
      <c r="E880" s="68"/>
      <c r="F880" s="88"/>
      <c r="G880" s="17" t="s">
        <v>24</v>
      </c>
      <c r="H880" s="22">
        <v>288724610</v>
      </c>
      <c r="I880" s="15" t="s">
        <v>318</v>
      </c>
      <c r="J880" s="131">
        <f>C871+C874+C877+C880</f>
        <v>360.8</v>
      </c>
      <c r="K880" s="131">
        <f t="shared" ref="K880:L881" si="187">D871+D874+D877+D880</f>
        <v>341.6</v>
      </c>
      <c r="L880" s="131">
        <f t="shared" si="187"/>
        <v>448</v>
      </c>
    </row>
    <row r="881" spans="1:12" ht="15" thickBot="1" x14ac:dyDescent="0.4">
      <c r="A881" s="276"/>
      <c r="B881" s="279"/>
      <c r="C881" s="68"/>
      <c r="D881" s="68"/>
      <c r="E881" s="68"/>
      <c r="F881" s="88"/>
      <c r="G881" s="17" t="s">
        <v>27</v>
      </c>
      <c r="H881" s="23"/>
      <c r="I881" s="15"/>
      <c r="J881" s="131">
        <f>C872+C875+C878+C881</f>
        <v>0</v>
      </c>
      <c r="K881" s="131">
        <f t="shared" si="187"/>
        <v>0</v>
      </c>
      <c r="L881" s="131">
        <f t="shared" si="187"/>
        <v>0</v>
      </c>
    </row>
    <row r="882" spans="1:12" ht="15" thickBot="1" x14ac:dyDescent="0.4">
      <c r="A882" s="277"/>
      <c r="B882" s="280"/>
      <c r="C882" s="69">
        <f t="shared" ref="C882:E882" si="188">C880+C881</f>
        <v>0</v>
      </c>
      <c r="D882" s="69">
        <f t="shared" si="188"/>
        <v>0</v>
      </c>
      <c r="E882" s="69">
        <f t="shared" si="188"/>
        <v>0</v>
      </c>
      <c r="F882" s="89"/>
      <c r="G882" s="10" t="s">
        <v>29</v>
      </c>
      <c r="H882" s="23"/>
      <c r="I882" s="15"/>
      <c r="J882" s="134">
        <f>SUM(J880:J881)</f>
        <v>360.8</v>
      </c>
      <c r="K882" s="134">
        <f t="shared" ref="K882:L882" si="189">SUM(K880:K881)</f>
        <v>341.6</v>
      </c>
      <c r="L882" s="134">
        <f t="shared" si="189"/>
        <v>448</v>
      </c>
    </row>
    <row r="883" spans="1:12" ht="15" thickBot="1" x14ac:dyDescent="0.4">
      <c r="A883" s="16"/>
      <c r="B883" s="20" t="s">
        <v>92</v>
      </c>
      <c r="C883" s="90"/>
      <c r="D883" s="90"/>
      <c r="E883" s="90"/>
      <c r="F883" s="90"/>
      <c r="G883" s="10"/>
      <c r="H883" s="22"/>
      <c r="I883" s="22"/>
    </row>
    <row r="884" spans="1:12" ht="15" customHeight="1" thickBot="1" x14ac:dyDescent="0.4">
      <c r="A884" s="39"/>
      <c r="B884" s="40" t="s">
        <v>459</v>
      </c>
      <c r="C884" s="70">
        <f>C873+C876+C879+C882</f>
        <v>360.8</v>
      </c>
      <c r="D884" s="70">
        <f>D873+D876+D879+D882</f>
        <v>341.6</v>
      </c>
      <c r="E884" s="70">
        <f>E873+E876+E879+E882</f>
        <v>448</v>
      </c>
      <c r="F884" s="41"/>
      <c r="G884" s="42"/>
      <c r="H884" s="43"/>
      <c r="I884" s="44"/>
    </row>
    <row r="886" spans="1:12" ht="32.25" customHeight="1" thickBot="1" x14ac:dyDescent="0.4">
      <c r="A886" s="286" t="s">
        <v>677</v>
      </c>
      <c r="B886" s="286"/>
      <c r="C886" s="286"/>
      <c r="D886" s="286"/>
      <c r="E886" s="286"/>
      <c r="F886" s="286"/>
      <c r="G886" s="286"/>
      <c r="H886" s="286"/>
      <c r="I886" s="286"/>
    </row>
    <row r="887" spans="1:12" ht="58" thickBot="1" x14ac:dyDescent="0.4">
      <c r="A887" s="48" t="s">
        <v>5</v>
      </c>
      <c r="B887" s="49" t="s">
        <v>599</v>
      </c>
      <c r="C887" s="49" t="s">
        <v>16</v>
      </c>
      <c r="D887" s="49" t="s">
        <v>17</v>
      </c>
      <c r="E887" s="49" t="s">
        <v>585</v>
      </c>
      <c r="F887" s="49" t="s">
        <v>6</v>
      </c>
      <c r="G887" s="49" t="s">
        <v>23</v>
      </c>
      <c r="H887" s="49" t="s">
        <v>18</v>
      </c>
      <c r="I887" s="49" t="s">
        <v>40</v>
      </c>
    </row>
    <row r="888" spans="1:12" ht="15" thickBot="1" x14ac:dyDescent="0.4">
      <c r="A888" s="50">
        <v>1</v>
      </c>
      <c r="B888" s="51">
        <v>2</v>
      </c>
      <c r="C888" s="51">
        <v>3</v>
      </c>
      <c r="D888" s="51">
        <v>4</v>
      </c>
      <c r="E888" s="51">
        <v>5</v>
      </c>
      <c r="F888" s="51">
        <v>6</v>
      </c>
      <c r="G888" s="51">
        <v>7</v>
      </c>
      <c r="H888" s="51">
        <v>8</v>
      </c>
      <c r="I888" s="51">
        <v>9</v>
      </c>
    </row>
    <row r="889" spans="1:12" ht="30" customHeight="1" thickBot="1" x14ac:dyDescent="0.4">
      <c r="A889" s="26" t="s">
        <v>21</v>
      </c>
      <c r="B889" s="27" t="s">
        <v>324</v>
      </c>
      <c r="C889" s="28"/>
      <c r="D889" s="28"/>
      <c r="E889" s="28"/>
      <c r="F889" s="29" t="s">
        <v>144</v>
      </c>
      <c r="G889" s="27"/>
      <c r="H889" s="28"/>
      <c r="I889" s="28"/>
    </row>
    <row r="890" spans="1:12" ht="26.5" thickBot="1" x14ac:dyDescent="0.4">
      <c r="A890" s="30" t="s">
        <v>20</v>
      </c>
      <c r="B890" s="31" t="s">
        <v>325</v>
      </c>
      <c r="C890" s="32"/>
      <c r="D890" s="32"/>
      <c r="E890" s="32"/>
      <c r="F890" s="33" t="s">
        <v>146</v>
      </c>
      <c r="G890" s="31"/>
      <c r="H890" s="32"/>
      <c r="I890" s="32"/>
    </row>
    <row r="891" spans="1:12" ht="24" customHeight="1" thickBot="1" x14ac:dyDescent="0.4">
      <c r="A891" s="293" t="s">
        <v>86</v>
      </c>
      <c r="B891" s="283" t="s">
        <v>678</v>
      </c>
      <c r="C891" s="110">
        <v>450</v>
      </c>
      <c r="D891" s="110">
        <v>130</v>
      </c>
      <c r="E891" s="110">
        <v>430</v>
      </c>
      <c r="F891" s="52" t="s">
        <v>366</v>
      </c>
      <c r="G891" s="101" t="s">
        <v>24</v>
      </c>
      <c r="H891" s="102">
        <v>288724610</v>
      </c>
      <c r="I891" s="148" t="s">
        <v>579</v>
      </c>
    </row>
    <row r="892" spans="1:12" ht="15" thickBot="1" x14ac:dyDescent="0.4">
      <c r="A892" s="294"/>
      <c r="B892" s="284"/>
      <c r="C892" s="110"/>
      <c r="D892" s="110"/>
      <c r="E892" s="110"/>
      <c r="F892" s="52" t="s">
        <v>367</v>
      </c>
      <c r="G892" s="101" t="s">
        <v>26</v>
      </c>
      <c r="H892" s="102"/>
      <c r="I892" s="148"/>
    </row>
    <row r="893" spans="1:12" ht="15" thickBot="1" x14ac:dyDescent="0.4">
      <c r="A893" s="294"/>
      <c r="B893" s="284"/>
      <c r="C893" s="110"/>
      <c r="D893" s="110"/>
      <c r="E893" s="110"/>
      <c r="F893" s="52"/>
      <c r="G893" s="101" t="s">
        <v>88</v>
      </c>
      <c r="H893" s="102"/>
      <c r="I893" s="148"/>
    </row>
    <row r="894" spans="1:12" ht="15" thickBot="1" x14ac:dyDescent="0.4">
      <c r="A894" s="294"/>
      <c r="B894" s="284"/>
      <c r="C894" s="110"/>
      <c r="D894" s="110">
        <v>400</v>
      </c>
      <c r="E894" s="110">
        <v>110</v>
      </c>
      <c r="F894" s="52"/>
      <c r="G894" s="101" t="s">
        <v>326</v>
      </c>
      <c r="H894" s="102"/>
      <c r="I894" s="148"/>
    </row>
    <row r="895" spans="1:12" ht="15" customHeight="1" thickBot="1" x14ac:dyDescent="0.4">
      <c r="A895" s="294"/>
      <c r="B895" s="284"/>
      <c r="C895" s="110"/>
      <c r="D895" s="110"/>
      <c r="E895" s="110"/>
      <c r="F895" s="52"/>
      <c r="G895" s="101" t="s">
        <v>27</v>
      </c>
      <c r="H895" s="104"/>
      <c r="I895" s="148"/>
    </row>
    <row r="896" spans="1:12" ht="15" thickBot="1" x14ac:dyDescent="0.4">
      <c r="A896" s="295"/>
      <c r="B896" s="285"/>
      <c r="C896" s="99">
        <f>SUM(C891:C895)</f>
        <v>450</v>
      </c>
      <c r="D896" s="99">
        <f t="shared" ref="D896" si="190">SUM(D891:D895)</f>
        <v>530</v>
      </c>
      <c r="E896" s="99">
        <f>SUM(E891:E895)</f>
        <v>540</v>
      </c>
      <c r="F896" s="103"/>
      <c r="G896" s="100" t="s">
        <v>29</v>
      </c>
      <c r="H896" s="104"/>
      <c r="I896" s="148"/>
    </row>
    <row r="897" spans="1:9" ht="26.5" thickBot="1" x14ac:dyDescent="0.4">
      <c r="A897" s="26" t="s">
        <v>21</v>
      </c>
      <c r="B897" s="92" t="s">
        <v>324</v>
      </c>
      <c r="C897" s="93"/>
      <c r="D897" s="93"/>
      <c r="E897" s="93"/>
      <c r="F897" s="94" t="s">
        <v>144</v>
      </c>
      <c r="G897" s="92"/>
      <c r="H897" s="93"/>
      <c r="I897" s="93"/>
    </row>
    <row r="898" spans="1:9" ht="15" thickBot="1" x14ac:dyDescent="0.4">
      <c r="A898" s="30" t="s">
        <v>41</v>
      </c>
      <c r="B898" s="96" t="s">
        <v>327</v>
      </c>
      <c r="C898" s="97"/>
      <c r="D898" s="97"/>
      <c r="E898" s="97"/>
      <c r="F898" s="98" t="s">
        <v>149</v>
      </c>
      <c r="G898" s="96"/>
      <c r="H898" s="97"/>
      <c r="I898" s="97"/>
    </row>
    <row r="899" spans="1:9" ht="15" thickBot="1" x14ac:dyDescent="0.4">
      <c r="A899" s="293" t="s">
        <v>44</v>
      </c>
      <c r="B899" s="283" t="s">
        <v>529</v>
      </c>
      <c r="C899" s="177">
        <v>390</v>
      </c>
      <c r="D899" s="110">
        <v>1278</v>
      </c>
      <c r="E899" s="110">
        <v>651</v>
      </c>
      <c r="F899" s="52" t="s">
        <v>362</v>
      </c>
      <c r="G899" s="101" t="s">
        <v>24</v>
      </c>
      <c r="H899" s="102">
        <v>288724610</v>
      </c>
      <c r="I899" s="148" t="s">
        <v>579</v>
      </c>
    </row>
    <row r="900" spans="1:9" ht="15" thickBot="1" x14ac:dyDescent="0.4">
      <c r="A900" s="294"/>
      <c r="B900" s="284"/>
      <c r="C900" s="110"/>
      <c r="D900" s="110"/>
      <c r="E900" s="110"/>
      <c r="F900" s="52" t="s">
        <v>363</v>
      </c>
      <c r="G900" s="101" t="s">
        <v>26</v>
      </c>
      <c r="H900" s="102"/>
      <c r="I900" s="148"/>
    </row>
    <row r="901" spans="1:9" ht="15" customHeight="1" thickBot="1" x14ac:dyDescent="0.4">
      <c r="A901" s="294"/>
      <c r="B901" s="284"/>
      <c r="C901" s="110"/>
      <c r="D901" s="110"/>
      <c r="E901" s="110"/>
      <c r="F901" s="52" t="s">
        <v>152</v>
      </c>
      <c r="G901" s="101" t="s">
        <v>88</v>
      </c>
      <c r="H901" s="102"/>
      <c r="I901" s="148"/>
    </row>
    <row r="902" spans="1:9" ht="15" thickBot="1" x14ac:dyDescent="0.4">
      <c r="A902" s="294"/>
      <c r="B902" s="284"/>
      <c r="C902" s="110">
        <v>220</v>
      </c>
      <c r="D902" s="110">
        <v>635</v>
      </c>
      <c r="E902" s="110">
        <v>1284</v>
      </c>
      <c r="F902" s="52"/>
      <c r="G902" s="101" t="s">
        <v>326</v>
      </c>
      <c r="H902" s="102"/>
      <c r="I902" s="148"/>
    </row>
    <row r="903" spans="1:9" ht="15" thickBot="1" x14ac:dyDescent="0.4">
      <c r="A903" s="294"/>
      <c r="B903" s="284"/>
      <c r="C903" s="110"/>
      <c r="D903" s="110"/>
      <c r="E903" s="110"/>
      <c r="F903" s="52"/>
      <c r="G903" s="101" t="s">
        <v>27</v>
      </c>
      <c r="H903" s="104"/>
      <c r="I903" s="148"/>
    </row>
    <row r="904" spans="1:9" ht="15" thickBot="1" x14ac:dyDescent="0.4">
      <c r="A904" s="295"/>
      <c r="B904" s="285"/>
      <c r="C904" s="99">
        <f>SUM(C899:C903)</f>
        <v>610</v>
      </c>
      <c r="D904" s="99">
        <f t="shared" ref="D904" si="191">SUM(D899:D903)</f>
        <v>1913</v>
      </c>
      <c r="E904" s="99">
        <f>SUM(E899:E903)</f>
        <v>1935</v>
      </c>
      <c r="F904" s="103"/>
      <c r="G904" s="100" t="s">
        <v>29</v>
      </c>
      <c r="H904" s="104"/>
      <c r="I904" s="148"/>
    </row>
    <row r="905" spans="1:9" ht="15" thickBot="1" x14ac:dyDescent="0.4">
      <c r="A905" s="293" t="s">
        <v>45</v>
      </c>
      <c r="B905" s="283" t="s">
        <v>530</v>
      </c>
      <c r="C905" s="208">
        <v>50</v>
      </c>
      <c r="D905" s="137">
        <v>50</v>
      </c>
      <c r="E905" s="137">
        <v>50</v>
      </c>
      <c r="F905" s="138" t="s">
        <v>364</v>
      </c>
      <c r="G905" s="67" t="s">
        <v>24</v>
      </c>
      <c r="H905" s="139">
        <v>288724610</v>
      </c>
      <c r="I905" s="169" t="s">
        <v>239</v>
      </c>
    </row>
    <row r="906" spans="1:9" ht="15" thickBot="1" x14ac:dyDescent="0.4">
      <c r="A906" s="294"/>
      <c r="B906" s="284"/>
      <c r="C906" s="110"/>
      <c r="D906" s="110"/>
      <c r="E906" s="110"/>
      <c r="F906" s="52" t="s">
        <v>365</v>
      </c>
      <c r="G906" s="101" t="s">
        <v>26</v>
      </c>
      <c r="H906" s="102"/>
      <c r="I906" s="148"/>
    </row>
    <row r="907" spans="1:9" ht="15" thickBot="1" x14ac:dyDescent="0.4">
      <c r="A907" s="294"/>
      <c r="B907" s="284"/>
      <c r="C907" s="110"/>
      <c r="D907" s="110"/>
      <c r="E907" s="110"/>
      <c r="F907" s="52"/>
      <c r="G907" s="101" t="s">
        <v>88</v>
      </c>
      <c r="H907" s="102"/>
      <c r="I907" s="148"/>
    </row>
    <row r="908" spans="1:9" ht="15" thickBot="1" x14ac:dyDescent="0.4">
      <c r="A908" s="294"/>
      <c r="B908" s="284"/>
      <c r="C908" s="110"/>
      <c r="D908" s="110"/>
      <c r="E908" s="110"/>
      <c r="F908" s="52"/>
      <c r="G908" s="101" t="s">
        <v>326</v>
      </c>
      <c r="H908" s="102"/>
      <c r="I908" s="148"/>
    </row>
    <row r="909" spans="1:9" ht="15" thickBot="1" x14ac:dyDescent="0.4">
      <c r="A909" s="294"/>
      <c r="B909" s="284"/>
      <c r="C909" s="110"/>
      <c r="D909" s="110"/>
      <c r="E909" s="110"/>
      <c r="F909" s="52"/>
      <c r="G909" s="101" t="s">
        <v>27</v>
      </c>
      <c r="H909" s="104"/>
      <c r="I909" s="148"/>
    </row>
    <row r="910" spans="1:9" ht="15" thickBot="1" x14ac:dyDescent="0.4">
      <c r="A910" s="295"/>
      <c r="B910" s="285"/>
      <c r="C910" s="99">
        <f t="shared" ref="C910:D910" si="192">SUM(C905:C909)</f>
        <v>50</v>
      </c>
      <c r="D910" s="99">
        <f t="shared" si="192"/>
        <v>50</v>
      </c>
      <c r="E910" s="99">
        <f>SUM(E905:E909)</f>
        <v>50</v>
      </c>
      <c r="F910" s="103"/>
      <c r="G910" s="100" t="s">
        <v>29</v>
      </c>
      <c r="H910" s="104"/>
      <c r="I910" s="148"/>
    </row>
    <row r="911" spans="1:9" ht="26.5" thickBot="1" x14ac:dyDescent="0.4">
      <c r="A911" s="26" t="s">
        <v>21</v>
      </c>
      <c r="B911" s="27" t="s">
        <v>324</v>
      </c>
      <c r="C911" s="28"/>
      <c r="D911" s="28"/>
      <c r="E911" s="28"/>
      <c r="F911" s="29" t="s">
        <v>144</v>
      </c>
      <c r="G911" s="27"/>
      <c r="H911" s="28"/>
      <c r="I911" s="28"/>
    </row>
    <row r="912" spans="1:9" ht="26.5" thickBot="1" x14ac:dyDescent="0.4">
      <c r="A912" s="30" t="s">
        <v>255</v>
      </c>
      <c r="B912" s="31" t="s">
        <v>329</v>
      </c>
      <c r="C912" s="32"/>
      <c r="D912" s="32"/>
      <c r="E912" s="32"/>
      <c r="F912" s="33" t="s">
        <v>328</v>
      </c>
      <c r="G912" s="31"/>
      <c r="H912" s="32"/>
      <c r="I912" s="32"/>
    </row>
    <row r="913" spans="1:9" ht="15" customHeight="1" thickBot="1" x14ac:dyDescent="0.4">
      <c r="A913" s="293" t="s">
        <v>256</v>
      </c>
      <c r="B913" s="278" t="s">
        <v>531</v>
      </c>
      <c r="C913" s="68">
        <v>70</v>
      </c>
      <c r="D913" s="68">
        <v>50</v>
      </c>
      <c r="E913" s="68">
        <v>50</v>
      </c>
      <c r="F913" s="19"/>
      <c r="G913" s="17" t="s">
        <v>24</v>
      </c>
      <c r="H913" s="22">
        <v>288724610</v>
      </c>
      <c r="I913" s="15" t="s">
        <v>239</v>
      </c>
    </row>
    <row r="914" spans="1:9" ht="15" thickBot="1" x14ac:dyDescent="0.4">
      <c r="A914" s="294"/>
      <c r="B914" s="279"/>
      <c r="C914" s="68"/>
      <c r="D914" s="68"/>
      <c r="E914" s="68"/>
      <c r="F914" s="19"/>
      <c r="G914" s="17" t="s">
        <v>26</v>
      </c>
      <c r="H914" s="22"/>
      <c r="I914" s="15"/>
    </row>
    <row r="915" spans="1:9" ht="12.65" customHeight="1" thickBot="1" x14ac:dyDescent="0.4">
      <c r="A915" s="294"/>
      <c r="B915" s="279"/>
      <c r="C915" s="68"/>
      <c r="D915" s="68"/>
      <c r="E915" s="68"/>
      <c r="F915" s="19"/>
      <c r="G915" s="17" t="s">
        <v>88</v>
      </c>
      <c r="H915" s="22"/>
      <c r="I915" s="15"/>
    </row>
    <row r="916" spans="1:9" ht="15" thickBot="1" x14ac:dyDescent="0.4">
      <c r="A916" s="294"/>
      <c r="B916" s="279"/>
      <c r="C916" s="68"/>
      <c r="D916" s="68"/>
      <c r="E916" s="68"/>
      <c r="F916" s="19"/>
      <c r="G916" s="17" t="s">
        <v>326</v>
      </c>
      <c r="H916" s="22"/>
      <c r="I916" s="15"/>
    </row>
    <row r="917" spans="1:9" ht="15" thickBot="1" x14ac:dyDescent="0.4">
      <c r="A917" s="294"/>
      <c r="B917" s="279"/>
      <c r="C917" s="68"/>
      <c r="D917" s="68"/>
      <c r="E917" s="68"/>
      <c r="F917" s="19"/>
      <c r="G917" s="17" t="s">
        <v>27</v>
      </c>
      <c r="H917" s="23"/>
      <c r="I917" s="15"/>
    </row>
    <row r="918" spans="1:9" ht="15" thickBot="1" x14ac:dyDescent="0.4">
      <c r="A918" s="295"/>
      <c r="B918" s="280"/>
      <c r="C918" s="69">
        <f t="shared" ref="C918:D918" si="193">SUM(C913:C917)</f>
        <v>70</v>
      </c>
      <c r="D918" s="69">
        <f t="shared" si="193"/>
        <v>50</v>
      </c>
      <c r="E918" s="69">
        <f>SUM(E913:E917)</f>
        <v>50</v>
      </c>
      <c r="F918" s="18"/>
      <c r="G918" s="10" t="s">
        <v>29</v>
      </c>
      <c r="H918" s="23"/>
      <c r="I918" s="15"/>
    </row>
    <row r="919" spans="1:9" ht="26.5" thickBot="1" x14ac:dyDescent="0.4">
      <c r="A919" s="26" t="s">
        <v>21</v>
      </c>
      <c r="B919" s="27" t="s">
        <v>324</v>
      </c>
      <c r="C919" s="28"/>
      <c r="D919" s="28"/>
      <c r="E919" s="28"/>
      <c r="F919" s="29" t="s">
        <v>144</v>
      </c>
      <c r="G919" s="27"/>
      <c r="H919" s="28"/>
      <c r="I919" s="28"/>
    </row>
    <row r="920" spans="1:9" ht="15" thickBot="1" x14ac:dyDescent="0.4">
      <c r="A920" s="30" t="s">
        <v>330</v>
      </c>
      <c r="B920" s="31" t="s">
        <v>156</v>
      </c>
      <c r="C920" s="32"/>
      <c r="D920" s="32"/>
      <c r="E920" s="32"/>
      <c r="F920" s="33" t="s">
        <v>155</v>
      </c>
      <c r="G920" s="31"/>
      <c r="H920" s="32"/>
      <c r="I920" s="32"/>
    </row>
    <row r="921" spans="1:9" ht="15" thickBot="1" x14ac:dyDescent="0.4">
      <c r="A921" s="293" t="s">
        <v>331</v>
      </c>
      <c r="B921" s="278" t="s">
        <v>532</v>
      </c>
      <c r="C921" s="17"/>
      <c r="D921" s="17"/>
      <c r="E921" s="17"/>
      <c r="F921" s="19"/>
      <c r="G921" s="17" t="s">
        <v>24</v>
      </c>
      <c r="H921" s="22">
        <v>288724610</v>
      </c>
      <c r="I921" s="15" t="s">
        <v>239</v>
      </c>
    </row>
    <row r="922" spans="1:9" ht="15" customHeight="1" thickBot="1" x14ac:dyDescent="0.4">
      <c r="A922" s="294"/>
      <c r="B922" s="279"/>
      <c r="C922" s="17"/>
      <c r="D922" s="17"/>
      <c r="E922" s="17"/>
      <c r="F922" s="19"/>
      <c r="G922" s="17" t="s">
        <v>26</v>
      </c>
      <c r="H922" s="22"/>
      <c r="I922" s="15"/>
    </row>
    <row r="923" spans="1:9" ht="15" thickBot="1" x14ac:dyDescent="0.4">
      <c r="A923" s="294"/>
      <c r="B923" s="279"/>
      <c r="C923" s="17"/>
      <c r="D923" s="17"/>
      <c r="E923" s="17"/>
      <c r="F923" s="19"/>
      <c r="G923" s="17" t="s">
        <v>88</v>
      </c>
      <c r="H923" s="22"/>
      <c r="I923" s="15"/>
    </row>
    <row r="924" spans="1:9" ht="15" thickBot="1" x14ac:dyDescent="0.4">
      <c r="A924" s="294"/>
      <c r="B924" s="279"/>
      <c r="C924" s="17"/>
      <c r="D924" s="17"/>
      <c r="E924" s="17"/>
      <c r="F924" s="19"/>
      <c r="G924" s="17" t="s">
        <v>326</v>
      </c>
      <c r="H924" s="22"/>
      <c r="I924" s="15"/>
    </row>
    <row r="925" spans="1:9" ht="15" thickBot="1" x14ac:dyDescent="0.4">
      <c r="A925" s="294"/>
      <c r="B925" s="279"/>
      <c r="C925" s="17"/>
      <c r="D925" s="17"/>
      <c r="E925" s="17"/>
      <c r="F925" s="19"/>
      <c r="G925" s="17" t="s">
        <v>27</v>
      </c>
      <c r="H925" s="23"/>
      <c r="I925" s="15"/>
    </row>
    <row r="926" spans="1:9" ht="15" thickBot="1" x14ac:dyDescent="0.4">
      <c r="A926" s="295"/>
      <c r="B926" s="280"/>
      <c r="C926" s="69">
        <f t="shared" ref="C926:D926" si="194">SUM(C921:C925)</f>
        <v>0</v>
      </c>
      <c r="D926" s="69">
        <f t="shared" si="194"/>
        <v>0</v>
      </c>
      <c r="E926" s="69">
        <f>SUM(E921:E925)</f>
        <v>0</v>
      </c>
      <c r="F926" s="18"/>
      <c r="G926" s="10" t="s">
        <v>29</v>
      </c>
      <c r="H926" s="23"/>
      <c r="I926" s="15"/>
    </row>
    <row r="927" spans="1:9" ht="26.5" thickBot="1" x14ac:dyDescent="0.4">
      <c r="A927" s="26" t="s">
        <v>21</v>
      </c>
      <c r="B927" s="27" t="s">
        <v>324</v>
      </c>
      <c r="C927" s="28"/>
      <c r="D927" s="28"/>
      <c r="E927" s="28"/>
      <c r="F927" s="29" t="s">
        <v>144</v>
      </c>
      <c r="G927" s="27"/>
      <c r="H927" s="28"/>
      <c r="I927" s="28"/>
    </row>
    <row r="928" spans="1:9" ht="43.25" customHeight="1" thickBot="1" x14ac:dyDescent="0.4">
      <c r="A928" s="30" t="s">
        <v>332</v>
      </c>
      <c r="B928" s="96" t="s">
        <v>572</v>
      </c>
      <c r="C928" s="32"/>
      <c r="D928" s="32"/>
      <c r="E928" s="32"/>
      <c r="F928" s="33" t="s">
        <v>334</v>
      </c>
      <c r="G928" s="31"/>
      <c r="H928" s="32"/>
      <c r="I928" s="32"/>
    </row>
    <row r="929" spans="1:9" ht="15" thickBot="1" x14ac:dyDescent="0.4">
      <c r="A929" s="293" t="s">
        <v>333</v>
      </c>
      <c r="B929" s="283" t="s">
        <v>597</v>
      </c>
      <c r="C929" s="101"/>
      <c r="D929" s="110"/>
      <c r="E929" s="110"/>
      <c r="F929" s="52"/>
      <c r="G929" s="101" t="s">
        <v>24</v>
      </c>
      <c r="H929" s="102">
        <v>288724610</v>
      </c>
      <c r="I929" s="15" t="s">
        <v>580</v>
      </c>
    </row>
    <row r="930" spans="1:9" ht="15" thickBot="1" x14ac:dyDescent="0.4">
      <c r="A930" s="294"/>
      <c r="B930" s="284"/>
      <c r="C930" s="101"/>
      <c r="D930" s="110"/>
      <c r="E930" s="110"/>
      <c r="F930" s="52"/>
      <c r="G930" s="101" t="s">
        <v>26</v>
      </c>
      <c r="H930" s="102"/>
      <c r="I930" s="15"/>
    </row>
    <row r="931" spans="1:9" ht="15" thickBot="1" x14ac:dyDescent="0.4">
      <c r="A931" s="294"/>
      <c r="B931" s="284"/>
      <c r="C931" s="101"/>
      <c r="D931" s="110"/>
      <c r="E931" s="110"/>
      <c r="F931" s="52"/>
      <c r="G931" s="101" t="s">
        <v>88</v>
      </c>
      <c r="H931" s="102"/>
      <c r="I931" s="15"/>
    </row>
    <row r="932" spans="1:9" ht="15" thickBot="1" x14ac:dyDescent="0.4">
      <c r="A932" s="294"/>
      <c r="B932" s="284"/>
      <c r="C932" s="101"/>
      <c r="D932" s="110"/>
      <c r="E932" s="110"/>
      <c r="F932" s="52"/>
      <c r="G932" s="101" t="s">
        <v>326</v>
      </c>
      <c r="H932" s="102"/>
      <c r="I932" s="15"/>
    </row>
    <row r="933" spans="1:9" ht="15" thickBot="1" x14ac:dyDescent="0.4">
      <c r="A933" s="294"/>
      <c r="B933" s="284"/>
      <c r="C933" s="110"/>
      <c r="D933" s="110"/>
      <c r="E933" s="110"/>
      <c r="F933" s="52"/>
      <c r="G933" s="101" t="s">
        <v>27</v>
      </c>
      <c r="H933" s="104"/>
      <c r="I933" s="15"/>
    </row>
    <row r="934" spans="1:9" ht="15" thickBot="1" x14ac:dyDescent="0.4">
      <c r="A934" s="295"/>
      <c r="B934" s="285"/>
      <c r="C934" s="99">
        <f t="shared" ref="C934:D934" si="195">SUM(C929:C933)</f>
        <v>0</v>
      </c>
      <c r="D934" s="99">
        <f t="shared" si="195"/>
        <v>0</v>
      </c>
      <c r="E934" s="99">
        <f>SUM(E929:E933)</f>
        <v>0</v>
      </c>
      <c r="F934" s="103"/>
      <c r="G934" s="100" t="s">
        <v>29</v>
      </c>
      <c r="H934" s="104"/>
      <c r="I934" s="15"/>
    </row>
    <row r="935" spans="1:9" ht="23" customHeight="1" thickBot="1" x14ac:dyDescent="0.4">
      <c r="A935" s="293" t="s">
        <v>335</v>
      </c>
      <c r="B935" s="278" t="s">
        <v>336</v>
      </c>
      <c r="C935" s="17"/>
      <c r="D935" s="17"/>
      <c r="E935" s="17"/>
      <c r="F935" s="18"/>
      <c r="G935" s="10"/>
      <c r="H935" s="23"/>
      <c r="I935" s="15" t="s">
        <v>579</v>
      </c>
    </row>
    <row r="936" spans="1:9" ht="18" customHeight="1" thickBot="1" x14ac:dyDescent="0.4">
      <c r="A936" s="294"/>
      <c r="B936" s="279"/>
      <c r="C936" s="17"/>
      <c r="D936" s="17"/>
      <c r="E936" s="17"/>
      <c r="F936" s="18"/>
      <c r="G936" s="10"/>
      <c r="H936" s="23"/>
      <c r="I936" s="15"/>
    </row>
    <row r="937" spans="1:9" ht="20.399999999999999" customHeight="1" thickBot="1" x14ac:dyDescent="0.4">
      <c r="A937" s="294"/>
      <c r="B937" s="279"/>
      <c r="C937" s="17"/>
      <c r="D937" s="17"/>
      <c r="E937" s="17"/>
      <c r="F937" s="18"/>
      <c r="G937" s="10"/>
      <c r="H937" s="23"/>
      <c r="I937" s="15"/>
    </row>
    <row r="938" spans="1:9" ht="19.25" customHeight="1" thickBot="1" x14ac:dyDescent="0.4">
      <c r="A938" s="294"/>
      <c r="B938" s="279"/>
      <c r="C938" s="17"/>
      <c r="D938" s="17"/>
      <c r="E938" s="17"/>
      <c r="F938" s="18"/>
      <c r="G938" s="10"/>
      <c r="H938" s="23"/>
      <c r="I938" s="15"/>
    </row>
    <row r="939" spans="1:9" ht="15" thickBot="1" x14ac:dyDescent="0.4">
      <c r="A939" s="294"/>
      <c r="B939" s="279"/>
      <c r="C939" s="17"/>
      <c r="D939" s="17"/>
      <c r="E939" s="17"/>
      <c r="F939" s="18"/>
      <c r="G939" s="10"/>
      <c r="H939" s="23"/>
      <c r="I939" s="15"/>
    </row>
    <row r="940" spans="1:9" ht="15" thickBot="1" x14ac:dyDescent="0.4">
      <c r="A940" s="295"/>
      <c r="B940" s="280"/>
      <c r="C940" s="69">
        <f t="shared" ref="C940:D940" si="196">SUM(C935:C939)</f>
        <v>0</v>
      </c>
      <c r="D940" s="69">
        <f t="shared" si="196"/>
        <v>0</v>
      </c>
      <c r="E940" s="69">
        <f>SUM(E935:E939)</f>
        <v>0</v>
      </c>
      <c r="F940" s="18"/>
      <c r="G940" s="10"/>
      <c r="H940" s="23"/>
      <c r="I940" s="15"/>
    </row>
    <row r="941" spans="1:9" ht="15" thickBot="1" x14ac:dyDescent="0.4">
      <c r="A941" s="16"/>
      <c r="B941" s="20" t="s">
        <v>92</v>
      </c>
      <c r="C941" s="9"/>
      <c r="D941" s="9"/>
      <c r="E941" s="9"/>
      <c r="F941" s="9"/>
      <c r="G941" s="10"/>
      <c r="H941" s="22"/>
      <c r="I941" s="22"/>
    </row>
    <row r="942" spans="1:9" ht="26.4" customHeight="1" thickBot="1" x14ac:dyDescent="0.4">
      <c r="A942" s="26" t="s">
        <v>93</v>
      </c>
      <c r="B942" s="27" t="s">
        <v>337</v>
      </c>
      <c r="C942" s="28"/>
      <c r="D942" s="28"/>
      <c r="E942" s="28"/>
      <c r="F942" s="29" t="s">
        <v>162</v>
      </c>
      <c r="G942" s="27"/>
      <c r="H942" s="28"/>
      <c r="I942" s="28"/>
    </row>
    <row r="943" spans="1:9" ht="34.25" customHeight="1" thickBot="1" x14ac:dyDescent="0.4">
      <c r="A943" s="30" t="s">
        <v>94</v>
      </c>
      <c r="B943" s="31" t="s">
        <v>338</v>
      </c>
      <c r="C943" s="32"/>
      <c r="D943" s="32"/>
      <c r="E943" s="32"/>
      <c r="F943" s="33" t="s">
        <v>164</v>
      </c>
      <c r="G943" s="31"/>
      <c r="H943" s="32"/>
      <c r="I943" s="32"/>
    </row>
    <row r="944" spans="1:9" ht="15" customHeight="1" thickBot="1" x14ac:dyDescent="0.4">
      <c r="A944" s="293" t="s">
        <v>97</v>
      </c>
      <c r="B944" s="278" t="s">
        <v>528</v>
      </c>
      <c r="C944" s="17"/>
      <c r="D944" s="17"/>
      <c r="E944" s="17"/>
      <c r="F944" s="19"/>
      <c r="G944" s="17" t="s">
        <v>24</v>
      </c>
      <c r="H944" s="22">
        <v>288724610</v>
      </c>
      <c r="I944" s="15" t="s">
        <v>239</v>
      </c>
    </row>
    <row r="945" spans="1:9" ht="15" thickBot="1" x14ac:dyDescent="0.4">
      <c r="A945" s="294"/>
      <c r="B945" s="279"/>
      <c r="C945" s="17"/>
      <c r="D945" s="17"/>
      <c r="E945" s="17"/>
      <c r="F945" s="19"/>
      <c r="G945" s="17" t="s">
        <v>26</v>
      </c>
      <c r="H945" s="22"/>
      <c r="I945" s="15"/>
    </row>
    <row r="946" spans="1:9" ht="15" thickBot="1" x14ac:dyDescent="0.4">
      <c r="A946" s="294"/>
      <c r="B946" s="279"/>
      <c r="C946" s="17"/>
      <c r="D946" s="17"/>
      <c r="E946" s="17"/>
      <c r="F946" s="19"/>
      <c r="G946" s="17" t="s">
        <v>88</v>
      </c>
      <c r="H946" s="22"/>
      <c r="I946" s="15"/>
    </row>
    <row r="947" spans="1:9" ht="15" thickBot="1" x14ac:dyDescent="0.4">
      <c r="A947" s="294"/>
      <c r="B947" s="279"/>
      <c r="C947" s="17"/>
      <c r="D947" s="17"/>
      <c r="E947" s="17"/>
      <c r="F947" s="19"/>
      <c r="G947" s="17" t="s">
        <v>326</v>
      </c>
      <c r="H947" s="22"/>
      <c r="I947" s="15"/>
    </row>
    <row r="948" spans="1:9" ht="15" thickBot="1" x14ac:dyDescent="0.4">
      <c r="A948" s="294"/>
      <c r="B948" s="279"/>
      <c r="C948" s="17"/>
      <c r="D948" s="17"/>
      <c r="E948" s="17"/>
      <c r="F948" s="19"/>
      <c r="G948" s="17" t="s">
        <v>27</v>
      </c>
      <c r="H948" s="23"/>
      <c r="I948" s="15"/>
    </row>
    <row r="949" spans="1:9" ht="20" customHeight="1" thickBot="1" x14ac:dyDescent="0.4">
      <c r="A949" s="295"/>
      <c r="B949" s="280"/>
      <c r="C949" s="69">
        <f t="shared" ref="C949:D949" si="197">SUM(C944:C948)</f>
        <v>0</v>
      </c>
      <c r="D949" s="69">
        <f t="shared" si="197"/>
        <v>0</v>
      </c>
      <c r="E949" s="69">
        <f>SUM(E944:E948)</f>
        <v>0</v>
      </c>
      <c r="F949" s="18"/>
      <c r="G949" s="10" t="s">
        <v>29</v>
      </c>
      <c r="H949" s="23"/>
      <c r="I949" s="15"/>
    </row>
    <row r="950" spans="1:9" ht="15" customHeight="1" thickBot="1" x14ac:dyDescent="0.4">
      <c r="A950" s="293" t="s">
        <v>107</v>
      </c>
      <c r="B950" s="278" t="s">
        <v>339</v>
      </c>
      <c r="C950" s="17"/>
      <c r="D950" s="17"/>
      <c r="E950" s="17"/>
      <c r="F950" s="19"/>
      <c r="G950" s="17" t="s">
        <v>24</v>
      </c>
      <c r="H950" s="22">
        <v>288724610</v>
      </c>
      <c r="I950" s="15" t="s">
        <v>239</v>
      </c>
    </row>
    <row r="951" spans="1:9" ht="15" thickBot="1" x14ac:dyDescent="0.4">
      <c r="A951" s="294"/>
      <c r="B951" s="279"/>
      <c r="C951" s="17"/>
      <c r="D951" s="17"/>
      <c r="E951" s="17"/>
      <c r="F951" s="19"/>
      <c r="G951" s="17" t="s">
        <v>26</v>
      </c>
      <c r="H951" s="22"/>
      <c r="I951" s="15"/>
    </row>
    <row r="952" spans="1:9" ht="15" thickBot="1" x14ac:dyDescent="0.4">
      <c r="A952" s="294"/>
      <c r="B952" s="279"/>
      <c r="C952" s="17"/>
      <c r="D952" s="17"/>
      <c r="E952" s="17"/>
      <c r="F952" s="19"/>
      <c r="G952" s="17" t="s">
        <v>88</v>
      </c>
      <c r="H952" s="22"/>
      <c r="I952" s="15"/>
    </row>
    <row r="953" spans="1:9" ht="15" thickBot="1" x14ac:dyDescent="0.4">
      <c r="A953" s="294"/>
      <c r="B953" s="279"/>
      <c r="C953" s="17"/>
      <c r="D953" s="17"/>
      <c r="E953" s="17"/>
      <c r="F953" s="19"/>
      <c r="G953" s="17" t="s">
        <v>326</v>
      </c>
      <c r="H953" s="22"/>
      <c r="I953" s="15"/>
    </row>
    <row r="954" spans="1:9" ht="15" thickBot="1" x14ac:dyDescent="0.4">
      <c r="A954" s="294"/>
      <c r="B954" s="279"/>
      <c r="C954" s="17"/>
      <c r="D954" s="17"/>
      <c r="E954" s="17"/>
      <c r="F954" s="19"/>
      <c r="G954" s="17" t="s">
        <v>27</v>
      </c>
      <c r="H954" s="23"/>
      <c r="I954" s="15"/>
    </row>
    <row r="955" spans="1:9" ht="15" thickBot="1" x14ac:dyDescent="0.4">
      <c r="A955" s="295"/>
      <c r="B955" s="280"/>
      <c r="C955" s="69">
        <f t="shared" ref="C955:D955" si="198">SUM(C950:C954)</f>
        <v>0</v>
      </c>
      <c r="D955" s="69">
        <f t="shared" si="198"/>
        <v>0</v>
      </c>
      <c r="E955" s="69">
        <f>SUM(E950:E954)</f>
        <v>0</v>
      </c>
      <c r="F955" s="18"/>
      <c r="G955" s="10" t="s">
        <v>29</v>
      </c>
      <c r="H955" s="23"/>
      <c r="I955" s="15"/>
    </row>
    <row r="956" spans="1:9" ht="15" thickBot="1" x14ac:dyDescent="0.4">
      <c r="A956" s="293" t="s">
        <v>226</v>
      </c>
      <c r="B956" s="278" t="s">
        <v>679</v>
      </c>
      <c r="C956" s="17"/>
      <c r="D956" s="17"/>
      <c r="E956" s="17"/>
      <c r="F956" s="19"/>
      <c r="G956" s="17" t="s">
        <v>24</v>
      </c>
      <c r="H956" s="22">
        <v>288724610</v>
      </c>
      <c r="I956" s="15" t="s">
        <v>239</v>
      </c>
    </row>
    <row r="957" spans="1:9" ht="15" thickBot="1" x14ac:dyDescent="0.4">
      <c r="A957" s="294"/>
      <c r="B957" s="279"/>
      <c r="C957" s="17"/>
      <c r="D957" s="17"/>
      <c r="E957" s="17"/>
      <c r="F957" s="19"/>
      <c r="G957" s="17" t="s">
        <v>26</v>
      </c>
      <c r="H957" s="22"/>
      <c r="I957" s="15"/>
    </row>
    <row r="958" spans="1:9" ht="15" thickBot="1" x14ac:dyDescent="0.4">
      <c r="A958" s="294"/>
      <c r="B958" s="279"/>
      <c r="C958" s="17"/>
      <c r="D958" s="17"/>
      <c r="E958" s="17"/>
      <c r="F958" s="19"/>
      <c r="G958" s="17" t="s">
        <v>88</v>
      </c>
      <c r="H958" s="22"/>
      <c r="I958" s="15"/>
    </row>
    <row r="959" spans="1:9" ht="15" thickBot="1" x14ac:dyDescent="0.4">
      <c r="A959" s="294"/>
      <c r="B959" s="279"/>
      <c r="C959" s="17"/>
      <c r="D959" s="17"/>
      <c r="E959" s="17"/>
      <c r="F959" s="19"/>
      <c r="G959" s="17" t="s">
        <v>326</v>
      </c>
      <c r="H959" s="22"/>
      <c r="I959" s="15"/>
    </row>
    <row r="960" spans="1:9" ht="15" thickBot="1" x14ac:dyDescent="0.4">
      <c r="A960" s="294"/>
      <c r="B960" s="279"/>
      <c r="C960" s="17"/>
      <c r="D960" s="17"/>
      <c r="E960" s="17"/>
      <c r="F960" s="19"/>
      <c r="G960" s="17" t="s">
        <v>27</v>
      </c>
      <c r="H960" s="23"/>
      <c r="I960" s="15"/>
    </row>
    <row r="961" spans="1:9" ht="15" customHeight="1" thickBot="1" x14ac:dyDescent="0.4">
      <c r="A961" s="295"/>
      <c r="B961" s="280"/>
      <c r="C961" s="69">
        <f t="shared" ref="C961:D961" si="199">SUM(C956:C960)</f>
        <v>0</v>
      </c>
      <c r="D961" s="69">
        <f t="shared" si="199"/>
        <v>0</v>
      </c>
      <c r="E961" s="69">
        <f>SUM(E956:E960)</f>
        <v>0</v>
      </c>
      <c r="F961" s="18"/>
      <c r="G961" s="10" t="s">
        <v>29</v>
      </c>
      <c r="H961" s="23"/>
      <c r="I961" s="15"/>
    </row>
    <row r="962" spans="1:9" ht="20.399999999999999" customHeight="1" thickBot="1" x14ac:dyDescent="0.4">
      <c r="A962" s="293" t="s">
        <v>227</v>
      </c>
      <c r="B962" s="278" t="s">
        <v>340</v>
      </c>
      <c r="C962" s="110"/>
      <c r="D962" s="110"/>
      <c r="E962" s="110"/>
      <c r="F962" s="52"/>
      <c r="G962" s="101" t="s">
        <v>24</v>
      </c>
      <c r="H962" s="102">
        <v>288724610</v>
      </c>
      <c r="I962" s="15" t="s">
        <v>239</v>
      </c>
    </row>
    <row r="963" spans="1:9" ht="14.4" customHeight="1" thickBot="1" x14ac:dyDescent="0.4">
      <c r="A963" s="294"/>
      <c r="B963" s="279"/>
      <c r="C963" s="110"/>
      <c r="D963" s="110"/>
      <c r="E963" s="110"/>
      <c r="F963" s="52"/>
      <c r="G963" s="101" t="s">
        <v>26</v>
      </c>
      <c r="H963" s="102"/>
      <c r="I963" s="15"/>
    </row>
    <row r="964" spans="1:9" ht="21" customHeight="1" thickBot="1" x14ac:dyDescent="0.4">
      <c r="A964" s="294"/>
      <c r="B964" s="279"/>
      <c r="C964" s="110"/>
      <c r="D964" s="110"/>
      <c r="E964" s="110"/>
      <c r="F964" s="52"/>
      <c r="G964" s="101" t="s">
        <v>88</v>
      </c>
      <c r="H964" s="102"/>
      <c r="I964" s="15"/>
    </row>
    <row r="965" spans="1:9" ht="17.399999999999999" customHeight="1" thickBot="1" x14ac:dyDescent="0.4">
      <c r="A965" s="294"/>
      <c r="B965" s="279"/>
      <c r="C965" s="110"/>
      <c r="D965" s="110"/>
      <c r="E965" s="110"/>
      <c r="F965" s="52"/>
      <c r="G965" s="101" t="s">
        <v>326</v>
      </c>
      <c r="H965" s="102"/>
      <c r="I965" s="15"/>
    </row>
    <row r="966" spans="1:9" ht="15" customHeight="1" thickBot="1" x14ac:dyDescent="0.4">
      <c r="A966" s="294"/>
      <c r="B966" s="279"/>
      <c r="C966" s="110"/>
      <c r="D966" s="110"/>
      <c r="E966" s="110"/>
      <c r="F966" s="52"/>
      <c r="G966" s="101" t="s">
        <v>27</v>
      </c>
      <c r="H966" s="104"/>
      <c r="I966" s="15"/>
    </row>
    <row r="967" spans="1:9" ht="15" thickBot="1" x14ac:dyDescent="0.4">
      <c r="A967" s="295"/>
      <c r="B967" s="280"/>
      <c r="C967" s="99">
        <f t="shared" ref="C967:D967" si="200">SUM(C962:C966)</f>
        <v>0</v>
      </c>
      <c r="D967" s="99">
        <f t="shared" si="200"/>
        <v>0</v>
      </c>
      <c r="E967" s="99">
        <f>SUM(E962:E966)</f>
        <v>0</v>
      </c>
      <c r="F967" s="103"/>
      <c r="G967" s="100" t="s">
        <v>29</v>
      </c>
      <c r="H967" s="104"/>
      <c r="I967" s="15"/>
    </row>
    <row r="968" spans="1:9" ht="15" thickBot="1" x14ac:dyDescent="0.4">
      <c r="A968" s="26" t="s">
        <v>93</v>
      </c>
      <c r="B968" s="27" t="s">
        <v>337</v>
      </c>
      <c r="C968" s="93"/>
      <c r="D968" s="93"/>
      <c r="E968" s="93"/>
      <c r="F968" s="94" t="s">
        <v>162</v>
      </c>
      <c r="G968" s="92"/>
      <c r="H968" s="93"/>
      <c r="I968" s="28"/>
    </row>
    <row r="969" spans="1:9" ht="26.5" thickBot="1" x14ac:dyDescent="0.4">
      <c r="A969" s="30" t="s">
        <v>230</v>
      </c>
      <c r="B969" s="31" t="s">
        <v>341</v>
      </c>
      <c r="C969" s="97"/>
      <c r="D969" s="97"/>
      <c r="E969" s="97"/>
      <c r="F969" s="98" t="s">
        <v>173</v>
      </c>
      <c r="G969" s="96"/>
      <c r="H969" s="97"/>
      <c r="I969" s="32"/>
    </row>
    <row r="970" spans="1:9" ht="15" thickBot="1" x14ac:dyDescent="0.4">
      <c r="A970" s="293" t="s">
        <v>233</v>
      </c>
      <c r="B970" s="283" t="s">
        <v>342</v>
      </c>
      <c r="C970" s="110">
        <v>100</v>
      </c>
      <c r="D970" s="110">
        <v>100</v>
      </c>
      <c r="E970" s="110">
        <v>100</v>
      </c>
      <c r="F970" s="52"/>
      <c r="G970" s="101" t="s">
        <v>24</v>
      </c>
      <c r="H970" s="102">
        <v>288724610</v>
      </c>
      <c r="I970" s="148" t="s">
        <v>239</v>
      </c>
    </row>
    <row r="971" spans="1:9" ht="15" thickBot="1" x14ac:dyDescent="0.4">
      <c r="A971" s="294"/>
      <c r="B971" s="284"/>
      <c r="C971" s="110"/>
      <c r="D971" s="110"/>
      <c r="E971" s="110"/>
      <c r="F971" s="52"/>
      <c r="G971" s="101" t="s">
        <v>26</v>
      </c>
      <c r="H971" s="102"/>
      <c r="I971" s="148"/>
    </row>
    <row r="972" spans="1:9" ht="15" thickBot="1" x14ac:dyDescent="0.4">
      <c r="A972" s="294"/>
      <c r="B972" s="284"/>
      <c r="C972" s="110"/>
      <c r="D972" s="110"/>
      <c r="E972" s="110"/>
      <c r="F972" s="52"/>
      <c r="G972" s="101" t="s">
        <v>88</v>
      </c>
      <c r="H972" s="102"/>
      <c r="I972" s="148"/>
    </row>
    <row r="973" spans="1:9" ht="15" customHeight="1" thickBot="1" x14ac:dyDescent="0.4">
      <c r="A973" s="294"/>
      <c r="B973" s="284"/>
      <c r="C973" s="110"/>
      <c r="D973" s="110"/>
      <c r="E973" s="110"/>
      <c r="F973" s="52"/>
      <c r="G973" s="101" t="s">
        <v>326</v>
      </c>
      <c r="H973" s="102"/>
      <c r="I973" s="148"/>
    </row>
    <row r="974" spans="1:9" ht="15" thickBot="1" x14ac:dyDescent="0.4">
      <c r="A974" s="294"/>
      <c r="B974" s="284"/>
      <c r="C974" s="110"/>
      <c r="D974" s="110"/>
      <c r="E974" s="110"/>
      <c r="F974" s="52"/>
      <c r="G974" s="101" t="s">
        <v>27</v>
      </c>
      <c r="H974" s="104"/>
      <c r="I974" s="148"/>
    </row>
    <row r="975" spans="1:9" ht="15" thickBot="1" x14ac:dyDescent="0.4">
      <c r="A975" s="295"/>
      <c r="B975" s="285"/>
      <c r="C975" s="99">
        <f t="shared" ref="C975:D975" si="201">SUM(C970:C974)</f>
        <v>100</v>
      </c>
      <c r="D975" s="99">
        <f t="shared" si="201"/>
        <v>100</v>
      </c>
      <c r="E975" s="99">
        <f>SUM(E970:E974)</f>
        <v>100</v>
      </c>
      <c r="F975" s="103"/>
      <c r="G975" s="100" t="s">
        <v>29</v>
      </c>
      <c r="H975" s="104"/>
      <c r="I975" s="148"/>
    </row>
    <row r="976" spans="1:9" ht="15" thickBot="1" x14ac:dyDescent="0.4">
      <c r="A976" s="290" t="s">
        <v>235</v>
      </c>
      <c r="B976" s="283" t="s">
        <v>343</v>
      </c>
      <c r="C976" s="177">
        <v>4357</v>
      </c>
      <c r="D976" s="110">
        <v>4503</v>
      </c>
      <c r="E976" s="110">
        <v>4623</v>
      </c>
      <c r="F976" s="52"/>
      <c r="G976" s="101" t="s">
        <v>24</v>
      </c>
      <c r="H976" s="102">
        <v>288724610</v>
      </c>
      <c r="I976" s="148" t="s">
        <v>579</v>
      </c>
    </row>
    <row r="977" spans="1:9" ht="15" thickBot="1" x14ac:dyDescent="0.4">
      <c r="A977" s="291"/>
      <c r="B977" s="284"/>
      <c r="C977" s="110"/>
      <c r="D977" s="110"/>
      <c r="E977" s="110"/>
      <c r="F977" s="52"/>
      <c r="G977" s="101" t="s">
        <v>26</v>
      </c>
      <c r="H977" s="102"/>
      <c r="I977" s="148"/>
    </row>
    <row r="978" spans="1:9" ht="18" customHeight="1" thickBot="1" x14ac:dyDescent="0.4">
      <c r="A978" s="291"/>
      <c r="B978" s="284"/>
      <c r="C978" s="110"/>
      <c r="D978" s="110"/>
      <c r="E978" s="110"/>
      <c r="F978" s="52"/>
      <c r="G978" s="101" t="s">
        <v>88</v>
      </c>
      <c r="H978" s="102"/>
      <c r="I978" s="148"/>
    </row>
    <row r="979" spans="1:9" ht="15" customHeight="1" thickBot="1" x14ac:dyDescent="0.4">
      <c r="A979" s="291"/>
      <c r="B979" s="284"/>
      <c r="C979" s="110"/>
      <c r="D979" s="110"/>
      <c r="E979" s="110"/>
      <c r="F979" s="52"/>
      <c r="G979" s="101" t="s">
        <v>326</v>
      </c>
      <c r="H979" s="102"/>
      <c r="I979" s="148"/>
    </row>
    <row r="980" spans="1:9" ht="15" thickBot="1" x14ac:dyDescent="0.4">
      <c r="A980" s="291"/>
      <c r="B980" s="284"/>
      <c r="C980" s="110">
        <v>113.9</v>
      </c>
      <c r="D980" s="110"/>
      <c r="E980" s="110"/>
      <c r="F980" s="52"/>
      <c r="G980" s="101" t="s">
        <v>27</v>
      </c>
      <c r="H980" s="104"/>
      <c r="I980" s="148"/>
    </row>
    <row r="981" spans="1:9" ht="15" thickBot="1" x14ac:dyDescent="0.4">
      <c r="A981" s="292"/>
      <c r="B981" s="285"/>
      <c r="C981" s="99">
        <f t="shared" ref="C981:D981" si="202">SUM(C976:C980)</f>
        <v>4470.8999999999996</v>
      </c>
      <c r="D981" s="99">
        <f t="shared" si="202"/>
        <v>4503</v>
      </c>
      <c r="E981" s="99">
        <f>SUM(E976:E980)</f>
        <v>4623</v>
      </c>
      <c r="F981" s="103"/>
      <c r="G981" s="100" t="s">
        <v>29</v>
      </c>
      <c r="H981" s="104"/>
      <c r="I981" s="148"/>
    </row>
    <row r="982" spans="1:9" ht="15" thickBot="1" x14ac:dyDescent="0.4">
      <c r="A982" s="290" t="s">
        <v>236</v>
      </c>
      <c r="B982" s="283" t="s">
        <v>344</v>
      </c>
      <c r="C982" s="177">
        <v>1814</v>
      </c>
      <c r="D982" s="110">
        <v>1659</v>
      </c>
      <c r="E982" s="110">
        <v>1754</v>
      </c>
      <c r="F982" s="52"/>
      <c r="G982" s="101" t="s">
        <v>24</v>
      </c>
      <c r="H982" s="102">
        <v>288724610</v>
      </c>
      <c r="I982" s="148" t="s">
        <v>581</v>
      </c>
    </row>
    <row r="983" spans="1:9" ht="15" thickBot="1" x14ac:dyDescent="0.4">
      <c r="A983" s="291"/>
      <c r="B983" s="284"/>
      <c r="C983" s="110"/>
      <c r="D983" s="110"/>
      <c r="E983" s="110"/>
      <c r="F983" s="52"/>
      <c r="G983" s="101" t="s">
        <v>26</v>
      </c>
      <c r="H983" s="102"/>
      <c r="I983" s="148"/>
    </row>
    <row r="984" spans="1:9" ht="15.65" customHeight="1" thickBot="1" x14ac:dyDescent="0.4">
      <c r="A984" s="291"/>
      <c r="B984" s="284"/>
      <c r="C984" s="110"/>
      <c r="D984" s="110"/>
      <c r="E984" s="110"/>
      <c r="F984" s="52"/>
      <c r="G984" s="101" t="s">
        <v>88</v>
      </c>
      <c r="H984" s="102"/>
      <c r="I984" s="148"/>
    </row>
    <row r="985" spans="1:9" ht="18" customHeight="1" thickBot="1" x14ac:dyDescent="0.4">
      <c r="A985" s="291"/>
      <c r="B985" s="284"/>
      <c r="C985" s="110"/>
      <c r="D985" s="110"/>
      <c r="E985" s="110"/>
      <c r="F985" s="52"/>
      <c r="G985" s="101" t="s">
        <v>326</v>
      </c>
      <c r="H985" s="102"/>
      <c r="I985" s="148"/>
    </row>
    <row r="986" spans="1:9" ht="16.25" customHeight="1" thickBot="1" x14ac:dyDescent="0.4">
      <c r="A986" s="291"/>
      <c r="B986" s="284"/>
      <c r="C986" s="110"/>
      <c r="D986" s="110"/>
      <c r="E986" s="110"/>
      <c r="F986" s="52"/>
      <c r="G986" s="101" t="s">
        <v>27</v>
      </c>
      <c r="H986" s="104"/>
      <c r="I986" s="148"/>
    </row>
    <row r="987" spans="1:9" ht="15" customHeight="1" thickBot="1" x14ac:dyDescent="0.4">
      <c r="A987" s="292"/>
      <c r="B987" s="285"/>
      <c r="C987" s="99">
        <f>SUM(C982:C986)</f>
        <v>1814</v>
      </c>
      <c r="D987" s="99">
        <f>SUM(D982:D986)</f>
        <v>1659</v>
      </c>
      <c r="E987" s="99">
        <f>SUM(E982:E986)</f>
        <v>1754</v>
      </c>
      <c r="F987" s="103"/>
      <c r="G987" s="100" t="s">
        <v>29</v>
      </c>
      <c r="H987" s="104"/>
      <c r="I987" s="148"/>
    </row>
    <row r="988" spans="1:9" ht="15" thickBot="1" x14ac:dyDescent="0.4">
      <c r="A988" s="290" t="s">
        <v>238</v>
      </c>
      <c r="B988" s="283" t="s">
        <v>598</v>
      </c>
      <c r="C988" s="110">
        <v>15</v>
      </c>
      <c r="D988" s="110">
        <v>25</v>
      </c>
      <c r="E988" s="110">
        <v>25</v>
      </c>
      <c r="F988" s="52"/>
      <c r="G988" s="101" t="s">
        <v>24</v>
      </c>
      <c r="H988" s="102">
        <v>288724610</v>
      </c>
      <c r="I988" s="148" t="s">
        <v>239</v>
      </c>
    </row>
    <row r="989" spans="1:9" ht="15" thickBot="1" x14ac:dyDescent="0.4">
      <c r="A989" s="291"/>
      <c r="B989" s="284"/>
      <c r="C989" s="110"/>
      <c r="D989" s="110"/>
      <c r="E989" s="110"/>
      <c r="F989" s="52"/>
      <c r="G989" s="101" t="s">
        <v>26</v>
      </c>
      <c r="H989" s="102"/>
      <c r="I989" s="148"/>
    </row>
    <row r="990" spans="1:9" ht="15" thickBot="1" x14ac:dyDescent="0.4">
      <c r="A990" s="291"/>
      <c r="B990" s="284"/>
      <c r="C990" s="110"/>
      <c r="D990" s="110"/>
      <c r="E990" s="110"/>
      <c r="F990" s="52"/>
      <c r="G990" s="101" t="s">
        <v>88</v>
      </c>
      <c r="H990" s="102"/>
      <c r="I990" s="148"/>
    </row>
    <row r="991" spans="1:9" ht="15" thickBot="1" x14ac:dyDescent="0.4">
      <c r="A991" s="291"/>
      <c r="B991" s="284"/>
      <c r="C991" s="110"/>
      <c r="D991" s="110"/>
      <c r="E991" s="110"/>
      <c r="F991" s="52"/>
      <c r="G991" s="101" t="s">
        <v>326</v>
      </c>
      <c r="H991" s="102"/>
      <c r="I991" s="148"/>
    </row>
    <row r="992" spans="1:9" ht="16.25" customHeight="1" thickBot="1" x14ac:dyDescent="0.4">
      <c r="A992" s="291"/>
      <c r="B992" s="284"/>
      <c r="C992" s="110"/>
      <c r="D992" s="110"/>
      <c r="E992" s="110"/>
      <c r="F992" s="52"/>
      <c r="G992" s="101" t="s">
        <v>27</v>
      </c>
      <c r="H992" s="104"/>
      <c r="I992" s="148"/>
    </row>
    <row r="993" spans="1:9" ht="15" customHeight="1" thickBot="1" x14ac:dyDescent="0.4">
      <c r="A993" s="292"/>
      <c r="B993" s="285"/>
      <c r="C993" s="99">
        <f>SUM(C988:C992)</f>
        <v>15</v>
      </c>
      <c r="D993" s="99">
        <f>SUM(D988:D992)</f>
        <v>25</v>
      </c>
      <c r="E993" s="99">
        <f>SUM(E988:E992)</f>
        <v>25</v>
      </c>
      <c r="F993" s="103"/>
      <c r="G993" s="100" t="s">
        <v>29</v>
      </c>
      <c r="H993" s="104"/>
      <c r="I993" s="148"/>
    </row>
    <row r="994" spans="1:9" ht="15" thickBot="1" x14ac:dyDescent="0.4">
      <c r="A994" s="26" t="s">
        <v>111</v>
      </c>
      <c r="B994" s="92" t="s">
        <v>345</v>
      </c>
      <c r="C994" s="93"/>
      <c r="D994" s="93"/>
      <c r="E994" s="93"/>
      <c r="F994" s="94" t="s">
        <v>179</v>
      </c>
      <c r="G994" s="92"/>
      <c r="H994" s="93"/>
      <c r="I994" s="93"/>
    </row>
    <row r="995" spans="1:9" ht="26.5" thickBot="1" x14ac:dyDescent="0.4">
      <c r="A995" s="30" t="s">
        <v>112</v>
      </c>
      <c r="B995" s="96" t="s">
        <v>224</v>
      </c>
      <c r="C995" s="97"/>
      <c r="D995" s="97"/>
      <c r="E995" s="97"/>
      <c r="F995" s="98" t="s">
        <v>181</v>
      </c>
      <c r="G995" s="96"/>
      <c r="H995" s="97"/>
      <c r="I995" s="97"/>
    </row>
    <row r="996" spans="1:9" ht="15" thickBot="1" x14ac:dyDescent="0.4">
      <c r="A996" s="290" t="s">
        <v>113</v>
      </c>
      <c r="B996" s="283" t="s">
        <v>187</v>
      </c>
      <c r="C996" s="177">
        <v>4755</v>
      </c>
      <c r="D996" s="110">
        <v>4093</v>
      </c>
      <c r="E996" s="110">
        <v>1980</v>
      </c>
      <c r="F996" s="52"/>
      <c r="G996" s="101" t="s">
        <v>24</v>
      </c>
      <c r="H996" s="102">
        <v>288724610</v>
      </c>
      <c r="I996" s="148" t="s">
        <v>579</v>
      </c>
    </row>
    <row r="997" spans="1:9" ht="15" thickBot="1" x14ac:dyDescent="0.4">
      <c r="A997" s="291"/>
      <c r="B997" s="284"/>
      <c r="C997" s="110"/>
      <c r="D997" s="110"/>
      <c r="E997" s="110"/>
      <c r="F997" s="52"/>
      <c r="G997" s="101" t="s">
        <v>26</v>
      </c>
      <c r="H997" s="102"/>
      <c r="I997" s="148"/>
    </row>
    <row r="998" spans="1:9" ht="14" customHeight="1" thickBot="1" x14ac:dyDescent="0.4">
      <c r="A998" s="291"/>
      <c r="B998" s="284"/>
      <c r="C998" s="110"/>
      <c r="D998" s="110"/>
      <c r="E998" s="110"/>
      <c r="F998" s="52"/>
      <c r="G998" s="101" t="s">
        <v>88</v>
      </c>
      <c r="H998" s="102"/>
      <c r="I998" s="148"/>
    </row>
    <row r="999" spans="1:9" ht="15" customHeight="1" thickBot="1" x14ac:dyDescent="0.4">
      <c r="A999" s="291"/>
      <c r="B999" s="284"/>
      <c r="C999" s="110">
        <v>1760</v>
      </c>
      <c r="D999" s="110">
        <v>1001</v>
      </c>
      <c r="E999" s="110">
        <v>300</v>
      </c>
      <c r="F999" s="52"/>
      <c r="G999" s="101" t="s">
        <v>326</v>
      </c>
      <c r="H999" s="102"/>
      <c r="I999" s="148"/>
    </row>
    <row r="1000" spans="1:9" ht="15" thickBot="1" x14ac:dyDescent="0.4">
      <c r="A1000" s="291"/>
      <c r="B1000" s="284"/>
      <c r="C1000" s="110"/>
      <c r="D1000" s="110"/>
      <c r="E1000" s="110"/>
      <c r="F1000" s="52"/>
      <c r="G1000" s="101" t="s">
        <v>27</v>
      </c>
      <c r="H1000" s="104"/>
      <c r="I1000" s="148"/>
    </row>
    <row r="1001" spans="1:9" ht="15" thickBot="1" x14ac:dyDescent="0.4">
      <c r="A1001" s="292"/>
      <c r="B1001" s="285"/>
      <c r="C1001" s="99">
        <f t="shared" ref="C1001:D1001" si="203">SUM(C996:C1000)</f>
        <v>6515</v>
      </c>
      <c r="D1001" s="99">
        <f t="shared" si="203"/>
        <v>5094</v>
      </c>
      <c r="E1001" s="99">
        <f>SUM(E996:E1000)</f>
        <v>2280</v>
      </c>
      <c r="F1001" s="103"/>
      <c r="G1001" s="100" t="s">
        <v>29</v>
      </c>
      <c r="H1001" s="104"/>
      <c r="I1001" s="148"/>
    </row>
    <row r="1002" spans="1:9" ht="15" thickBot="1" x14ac:dyDescent="0.4">
      <c r="A1002" s="293" t="s">
        <v>120</v>
      </c>
      <c r="B1002" s="283" t="s">
        <v>350</v>
      </c>
      <c r="C1002" s="177">
        <v>1410</v>
      </c>
      <c r="D1002" s="110">
        <v>1310</v>
      </c>
      <c r="E1002" s="110">
        <v>1310</v>
      </c>
      <c r="F1002" s="52"/>
      <c r="G1002" s="101" t="s">
        <v>24</v>
      </c>
      <c r="H1002" s="102">
        <v>288724610</v>
      </c>
      <c r="I1002" s="148" t="s">
        <v>239</v>
      </c>
    </row>
    <row r="1003" spans="1:9" ht="15" thickBot="1" x14ac:dyDescent="0.4">
      <c r="A1003" s="294"/>
      <c r="B1003" s="284"/>
      <c r="C1003" s="110"/>
      <c r="D1003" s="110"/>
      <c r="E1003" s="110"/>
      <c r="F1003" s="52"/>
      <c r="G1003" s="101" t="s">
        <v>26</v>
      </c>
      <c r="H1003" s="102"/>
      <c r="I1003" s="148"/>
    </row>
    <row r="1004" spans="1:9" ht="15" thickBot="1" x14ac:dyDescent="0.4">
      <c r="A1004" s="294"/>
      <c r="B1004" s="284"/>
      <c r="C1004" s="110"/>
      <c r="D1004" s="110"/>
      <c r="E1004" s="110"/>
      <c r="F1004" s="52"/>
      <c r="G1004" s="101" t="s">
        <v>88</v>
      </c>
      <c r="H1004" s="102"/>
      <c r="I1004" s="148"/>
    </row>
    <row r="1005" spans="1:9" ht="15" thickBot="1" x14ac:dyDescent="0.4">
      <c r="A1005" s="294"/>
      <c r="B1005" s="284"/>
      <c r="C1005" s="110"/>
      <c r="D1005" s="110"/>
      <c r="E1005" s="110"/>
      <c r="F1005" s="52"/>
      <c r="G1005" s="101" t="s">
        <v>326</v>
      </c>
      <c r="H1005" s="102"/>
      <c r="I1005" s="148"/>
    </row>
    <row r="1006" spans="1:9" ht="15" thickBot="1" x14ac:dyDescent="0.4">
      <c r="A1006" s="294"/>
      <c r="B1006" s="284"/>
      <c r="C1006" s="110"/>
      <c r="D1006" s="110"/>
      <c r="E1006" s="110"/>
      <c r="F1006" s="52"/>
      <c r="G1006" s="101" t="s">
        <v>27</v>
      </c>
      <c r="H1006" s="104"/>
      <c r="I1006" s="148"/>
    </row>
    <row r="1007" spans="1:9" ht="15" thickBot="1" x14ac:dyDescent="0.4">
      <c r="A1007" s="295"/>
      <c r="B1007" s="285"/>
      <c r="C1007" s="99">
        <f t="shared" ref="C1007:D1007" si="204">SUM(C1002:C1006)</f>
        <v>1410</v>
      </c>
      <c r="D1007" s="99">
        <f t="shared" si="204"/>
        <v>1310</v>
      </c>
      <c r="E1007" s="99">
        <f>SUM(E1002:E1006)</f>
        <v>1310</v>
      </c>
      <c r="F1007" s="103"/>
      <c r="G1007" s="100" t="s">
        <v>29</v>
      </c>
      <c r="H1007" s="104"/>
      <c r="I1007" s="148"/>
    </row>
    <row r="1008" spans="1:9" ht="18" customHeight="1" thickBot="1" x14ac:dyDescent="0.4">
      <c r="A1008" s="293" t="s">
        <v>346</v>
      </c>
      <c r="B1008" s="278" t="s">
        <v>351</v>
      </c>
      <c r="C1008" s="68">
        <v>10</v>
      </c>
      <c r="D1008" s="68">
        <v>10</v>
      </c>
      <c r="E1008" s="68">
        <v>10</v>
      </c>
      <c r="F1008" s="19"/>
      <c r="G1008" s="17" t="s">
        <v>24</v>
      </c>
      <c r="H1008" s="22">
        <v>288724610</v>
      </c>
      <c r="I1008" s="15" t="s">
        <v>239</v>
      </c>
    </row>
    <row r="1009" spans="1:9" ht="15" thickBot="1" x14ac:dyDescent="0.4">
      <c r="A1009" s="294"/>
      <c r="B1009" s="279"/>
      <c r="C1009" s="68"/>
      <c r="D1009" s="68"/>
      <c r="E1009" s="68"/>
      <c r="F1009" s="19"/>
      <c r="G1009" s="17" t="s">
        <v>26</v>
      </c>
      <c r="H1009" s="22"/>
      <c r="I1009" s="15"/>
    </row>
    <row r="1010" spans="1:9" ht="15" customHeight="1" thickBot="1" x14ac:dyDescent="0.4">
      <c r="A1010" s="294"/>
      <c r="B1010" s="279"/>
      <c r="C1010" s="68"/>
      <c r="D1010" s="68"/>
      <c r="E1010" s="68"/>
      <c r="F1010" s="19"/>
      <c r="G1010" s="17" t="s">
        <v>88</v>
      </c>
      <c r="H1010" s="22"/>
      <c r="I1010" s="15"/>
    </row>
    <row r="1011" spans="1:9" ht="19.25" customHeight="1" thickBot="1" x14ac:dyDescent="0.4">
      <c r="A1011" s="294"/>
      <c r="B1011" s="279"/>
      <c r="C1011" s="68"/>
      <c r="D1011" s="68"/>
      <c r="E1011" s="68"/>
      <c r="F1011" s="19"/>
      <c r="G1011" s="17" t="s">
        <v>326</v>
      </c>
      <c r="H1011" s="22"/>
      <c r="I1011" s="15"/>
    </row>
    <row r="1012" spans="1:9" ht="15" thickBot="1" x14ac:dyDescent="0.4">
      <c r="A1012" s="294"/>
      <c r="B1012" s="279"/>
      <c r="C1012" s="68"/>
      <c r="D1012" s="68"/>
      <c r="E1012" s="68"/>
      <c r="F1012" s="19"/>
      <c r="G1012" s="17" t="s">
        <v>27</v>
      </c>
      <c r="H1012" s="23"/>
      <c r="I1012" s="15"/>
    </row>
    <row r="1013" spans="1:9" ht="15" thickBot="1" x14ac:dyDescent="0.4">
      <c r="A1013" s="295"/>
      <c r="B1013" s="280"/>
      <c r="C1013" s="69">
        <f t="shared" ref="C1013:D1013" si="205">SUM(C1008:C1012)</f>
        <v>10</v>
      </c>
      <c r="D1013" s="69">
        <f t="shared" si="205"/>
        <v>10</v>
      </c>
      <c r="E1013" s="69">
        <f>SUM(E1008:E1012)</f>
        <v>10</v>
      </c>
      <c r="F1013" s="18"/>
      <c r="G1013" s="10" t="s">
        <v>29</v>
      </c>
      <c r="H1013" s="23"/>
      <c r="I1013" s="15"/>
    </row>
    <row r="1014" spans="1:9" ht="15" thickBot="1" x14ac:dyDescent="0.4">
      <c r="A1014" s="293" t="s">
        <v>347</v>
      </c>
      <c r="B1014" s="283" t="s">
        <v>352</v>
      </c>
      <c r="C1014" s="110">
        <v>437</v>
      </c>
      <c r="D1014" s="110">
        <v>1124</v>
      </c>
      <c r="E1014" s="110">
        <v>805</v>
      </c>
      <c r="F1014" s="52"/>
      <c r="G1014" s="101" t="s">
        <v>24</v>
      </c>
      <c r="H1014" s="102">
        <v>288724610</v>
      </c>
      <c r="I1014" s="148" t="s">
        <v>580</v>
      </c>
    </row>
    <row r="1015" spans="1:9" ht="15" customHeight="1" thickBot="1" x14ac:dyDescent="0.4">
      <c r="A1015" s="294"/>
      <c r="B1015" s="284"/>
      <c r="C1015" s="110"/>
      <c r="D1015" s="110"/>
      <c r="E1015" s="110"/>
      <c r="F1015" s="52"/>
      <c r="G1015" s="101" t="s">
        <v>26</v>
      </c>
      <c r="H1015" s="102"/>
      <c r="I1015" s="148"/>
    </row>
    <row r="1016" spans="1:9" ht="15" thickBot="1" x14ac:dyDescent="0.4">
      <c r="A1016" s="294"/>
      <c r="B1016" s="284"/>
      <c r="C1016" s="110"/>
      <c r="D1016" s="110"/>
      <c r="E1016" s="110"/>
      <c r="F1016" s="52"/>
      <c r="G1016" s="101" t="s">
        <v>88</v>
      </c>
      <c r="H1016" s="102"/>
      <c r="I1016" s="148"/>
    </row>
    <row r="1017" spans="1:9" ht="15" thickBot="1" x14ac:dyDescent="0.4">
      <c r="A1017" s="294"/>
      <c r="B1017" s="284"/>
      <c r="C1017" s="110">
        <v>1853</v>
      </c>
      <c r="D1017" s="110">
        <v>1797</v>
      </c>
      <c r="E1017" s="110">
        <v>2139</v>
      </c>
      <c r="F1017" s="52"/>
      <c r="G1017" s="101" t="s">
        <v>326</v>
      </c>
      <c r="H1017" s="102"/>
      <c r="I1017" s="148"/>
    </row>
    <row r="1018" spans="1:9" ht="15" thickBot="1" x14ac:dyDescent="0.4">
      <c r="A1018" s="294"/>
      <c r="B1018" s="284"/>
      <c r="C1018" s="110"/>
      <c r="D1018" s="110"/>
      <c r="E1018" s="110"/>
      <c r="F1018" s="52"/>
      <c r="G1018" s="101" t="s">
        <v>27</v>
      </c>
      <c r="H1018" s="104"/>
      <c r="I1018" s="148"/>
    </row>
    <row r="1019" spans="1:9" ht="15" thickBot="1" x14ac:dyDescent="0.4">
      <c r="A1019" s="295"/>
      <c r="B1019" s="285"/>
      <c r="C1019" s="99">
        <f t="shared" ref="C1019:D1019" si="206">SUM(C1014:C1018)</f>
        <v>2290</v>
      </c>
      <c r="D1019" s="99">
        <f t="shared" si="206"/>
        <v>2921</v>
      </c>
      <c r="E1019" s="99">
        <f>SUM(E1014:E1018)</f>
        <v>2944</v>
      </c>
      <c r="F1019" s="103"/>
      <c r="G1019" s="100" t="s">
        <v>29</v>
      </c>
      <c r="H1019" s="104"/>
      <c r="I1019" s="148"/>
    </row>
    <row r="1020" spans="1:9" ht="15" thickBot="1" x14ac:dyDescent="0.4">
      <c r="A1020" s="290" t="s">
        <v>348</v>
      </c>
      <c r="B1020" s="283" t="s">
        <v>353</v>
      </c>
      <c r="C1020" s="110">
        <v>110</v>
      </c>
      <c r="D1020" s="110">
        <v>180</v>
      </c>
      <c r="E1020" s="110">
        <v>180</v>
      </c>
      <c r="F1020" s="52"/>
      <c r="G1020" s="101" t="s">
        <v>24</v>
      </c>
      <c r="H1020" s="102">
        <v>288724610</v>
      </c>
      <c r="I1020" s="148" t="s">
        <v>239</v>
      </c>
    </row>
    <row r="1021" spans="1:9" ht="15" thickBot="1" x14ac:dyDescent="0.4">
      <c r="A1021" s="291"/>
      <c r="B1021" s="284"/>
      <c r="C1021" s="110"/>
      <c r="D1021" s="110"/>
      <c r="E1021" s="110"/>
      <c r="F1021" s="52"/>
      <c r="G1021" s="101" t="s">
        <v>26</v>
      </c>
      <c r="H1021" s="102"/>
      <c r="I1021" s="148"/>
    </row>
    <row r="1022" spans="1:9" ht="15" thickBot="1" x14ac:dyDescent="0.4">
      <c r="A1022" s="291"/>
      <c r="B1022" s="284"/>
      <c r="C1022" s="110"/>
      <c r="D1022" s="110"/>
      <c r="E1022" s="110"/>
      <c r="F1022" s="52"/>
      <c r="G1022" s="101" t="s">
        <v>88</v>
      </c>
      <c r="H1022" s="102"/>
      <c r="I1022" s="148"/>
    </row>
    <row r="1023" spans="1:9" ht="15" thickBot="1" x14ac:dyDescent="0.4">
      <c r="A1023" s="291"/>
      <c r="B1023" s="284"/>
      <c r="C1023" s="110">
        <v>170</v>
      </c>
      <c r="D1023" s="110">
        <v>170</v>
      </c>
      <c r="E1023" s="110">
        <v>170</v>
      </c>
      <c r="F1023" s="52"/>
      <c r="G1023" s="101" t="s">
        <v>326</v>
      </c>
      <c r="H1023" s="102"/>
      <c r="I1023" s="148"/>
    </row>
    <row r="1024" spans="1:9" ht="15" thickBot="1" x14ac:dyDescent="0.4">
      <c r="A1024" s="291"/>
      <c r="B1024" s="284"/>
      <c r="C1024" s="110"/>
      <c r="D1024" s="110"/>
      <c r="E1024" s="110"/>
      <c r="F1024" s="52"/>
      <c r="G1024" s="101" t="s">
        <v>27</v>
      </c>
      <c r="H1024" s="104"/>
      <c r="I1024" s="148"/>
    </row>
    <row r="1025" spans="1:12" ht="15" thickBot="1" x14ac:dyDescent="0.4">
      <c r="A1025" s="292"/>
      <c r="B1025" s="285"/>
      <c r="C1025" s="99">
        <f t="shared" ref="C1025:D1025" si="207">SUM(C1020:C1024)</f>
        <v>280</v>
      </c>
      <c r="D1025" s="99">
        <f t="shared" si="207"/>
        <v>350</v>
      </c>
      <c r="E1025" s="99">
        <f>SUM(E1020:E1024)</f>
        <v>350</v>
      </c>
      <c r="F1025" s="103"/>
      <c r="G1025" s="100" t="s">
        <v>29</v>
      </c>
      <c r="H1025" s="104"/>
      <c r="I1025" s="148"/>
    </row>
    <row r="1026" spans="1:12" ht="15" thickBot="1" x14ac:dyDescent="0.4">
      <c r="A1026" s="293" t="s">
        <v>349</v>
      </c>
      <c r="B1026" s="283" t="s">
        <v>354</v>
      </c>
      <c r="C1026" s="110">
        <v>645</v>
      </c>
      <c r="D1026" s="110">
        <v>675</v>
      </c>
      <c r="E1026" s="110">
        <v>705</v>
      </c>
      <c r="F1026" s="52"/>
      <c r="G1026" s="101" t="s">
        <v>24</v>
      </c>
      <c r="H1026" s="102">
        <v>288724610</v>
      </c>
      <c r="I1026" s="148" t="s">
        <v>239</v>
      </c>
    </row>
    <row r="1027" spans="1:12" ht="15" thickBot="1" x14ac:dyDescent="0.4">
      <c r="A1027" s="294"/>
      <c r="B1027" s="284"/>
      <c r="C1027" s="110"/>
      <c r="D1027" s="110"/>
      <c r="E1027" s="110"/>
      <c r="F1027" s="52"/>
      <c r="G1027" s="101" t="s">
        <v>26</v>
      </c>
      <c r="H1027" s="102"/>
      <c r="I1027" s="148"/>
    </row>
    <row r="1028" spans="1:12" ht="18" customHeight="1" thickBot="1" x14ac:dyDescent="0.4">
      <c r="A1028" s="294"/>
      <c r="B1028" s="284"/>
      <c r="C1028" s="110"/>
      <c r="D1028" s="110"/>
      <c r="E1028" s="110"/>
      <c r="F1028" s="52"/>
      <c r="G1028" s="101" t="s">
        <v>88</v>
      </c>
      <c r="H1028" s="102"/>
      <c r="I1028" s="148"/>
    </row>
    <row r="1029" spans="1:12" ht="16.25" customHeight="1" thickBot="1" x14ac:dyDescent="0.4">
      <c r="A1029" s="294"/>
      <c r="B1029" s="284"/>
      <c r="C1029" s="110"/>
      <c r="D1029" s="110"/>
      <c r="E1029" s="110"/>
      <c r="F1029" s="52"/>
      <c r="G1029" s="101" t="s">
        <v>326</v>
      </c>
      <c r="H1029" s="102"/>
      <c r="I1029" s="148"/>
    </row>
    <row r="1030" spans="1:12" ht="15" thickBot="1" x14ac:dyDescent="0.4">
      <c r="A1030" s="294"/>
      <c r="B1030" s="284"/>
      <c r="C1030" s="110"/>
      <c r="D1030" s="110"/>
      <c r="E1030" s="110"/>
      <c r="F1030" s="52"/>
      <c r="G1030" s="101" t="s">
        <v>27</v>
      </c>
      <c r="H1030" s="104"/>
      <c r="I1030" s="148"/>
    </row>
    <row r="1031" spans="1:12" ht="15" thickBot="1" x14ac:dyDescent="0.4">
      <c r="A1031" s="295"/>
      <c r="B1031" s="285"/>
      <c r="C1031" s="99">
        <f t="shared" ref="C1031:D1031" si="208">SUM(C1026:C1030)</f>
        <v>645</v>
      </c>
      <c r="D1031" s="99">
        <f t="shared" si="208"/>
        <v>675</v>
      </c>
      <c r="E1031" s="99">
        <f>SUM(E1026:E1030)</f>
        <v>705</v>
      </c>
      <c r="F1031" s="103"/>
      <c r="G1031" s="100" t="s">
        <v>29</v>
      </c>
      <c r="H1031" s="104"/>
      <c r="I1031" s="148"/>
    </row>
    <row r="1032" spans="1:12" ht="15" thickBot="1" x14ac:dyDescent="0.4">
      <c r="A1032" s="26" t="s">
        <v>111</v>
      </c>
      <c r="B1032" s="27" t="s">
        <v>345</v>
      </c>
      <c r="C1032" s="28"/>
      <c r="D1032" s="28"/>
      <c r="E1032" s="28"/>
      <c r="F1032" s="29" t="s">
        <v>179</v>
      </c>
      <c r="G1032" s="27"/>
      <c r="H1032" s="28"/>
      <c r="I1032" s="28"/>
    </row>
    <row r="1033" spans="1:12" ht="39.5" thickBot="1" x14ac:dyDescent="0.4">
      <c r="A1033" s="30" t="s">
        <v>124</v>
      </c>
      <c r="B1033" s="31" t="s">
        <v>355</v>
      </c>
      <c r="C1033" s="32"/>
      <c r="D1033" s="32"/>
      <c r="E1033" s="32"/>
      <c r="F1033" s="33"/>
      <c r="G1033" s="31"/>
      <c r="H1033" s="32"/>
      <c r="I1033" s="32"/>
    </row>
    <row r="1034" spans="1:12" ht="15" thickBot="1" x14ac:dyDescent="0.4">
      <c r="A1034" s="293" t="s">
        <v>127</v>
      </c>
      <c r="B1034" s="278" t="s">
        <v>358</v>
      </c>
      <c r="C1034" s="177">
        <v>220</v>
      </c>
      <c r="D1034" s="110">
        <v>220</v>
      </c>
      <c r="E1034" s="68">
        <v>220</v>
      </c>
      <c r="F1034" s="19"/>
      <c r="G1034" s="17" t="s">
        <v>24</v>
      </c>
      <c r="H1034" s="22">
        <v>288724610</v>
      </c>
      <c r="I1034" s="15" t="s">
        <v>580</v>
      </c>
    </row>
    <row r="1035" spans="1:12" ht="15" thickBot="1" x14ac:dyDescent="0.4">
      <c r="A1035" s="294"/>
      <c r="B1035" s="279"/>
      <c r="C1035" s="110"/>
      <c r="D1035" s="110"/>
      <c r="E1035" s="68"/>
      <c r="F1035" s="19"/>
      <c r="G1035" s="17" t="s">
        <v>26</v>
      </c>
      <c r="H1035" s="22"/>
      <c r="I1035" s="15"/>
    </row>
    <row r="1036" spans="1:12" ht="15" thickBot="1" x14ac:dyDescent="0.4">
      <c r="A1036" s="294"/>
      <c r="B1036" s="279"/>
      <c r="C1036" s="110"/>
      <c r="D1036" s="110"/>
      <c r="E1036" s="68"/>
      <c r="F1036" s="19"/>
      <c r="G1036" s="17" t="s">
        <v>88</v>
      </c>
      <c r="H1036" s="22"/>
      <c r="I1036" s="15"/>
    </row>
    <row r="1037" spans="1:12" ht="15" thickBot="1" x14ac:dyDescent="0.4">
      <c r="A1037" s="294"/>
      <c r="B1037" s="279"/>
      <c r="C1037" s="110"/>
      <c r="D1037" s="110"/>
      <c r="E1037" s="68"/>
      <c r="F1037" s="19"/>
      <c r="G1037" s="17" t="s">
        <v>326</v>
      </c>
      <c r="H1037" s="22"/>
      <c r="I1037" s="15"/>
    </row>
    <row r="1038" spans="1:12" ht="15" customHeight="1" thickBot="1" x14ac:dyDescent="0.4">
      <c r="A1038" s="294"/>
      <c r="B1038" s="279"/>
      <c r="C1038" s="110"/>
      <c r="D1038" s="110"/>
      <c r="E1038" s="68"/>
      <c r="F1038" s="19"/>
      <c r="G1038" s="17" t="s">
        <v>27</v>
      </c>
      <c r="H1038" s="23"/>
      <c r="I1038" s="15"/>
    </row>
    <row r="1039" spans="1:12" ht="17" customHeight="1" thickBot="1" x14ac:dyDescent="0.4">
      <c r="A1039" s="295"/>
      <c r="B1039" s="280"/>
      <c r="C1039" s="99">
        <f t="shared" ref="C1039:D1039" si="209">SUM(C1034:C1038)</f>
        <v>220</v>
      </c>
      <c r="D1039" s="99">
        <f t="shared" si="209"/>
        <v>220</v>
      </c>
      <c r="E1039" s="69">
        <f>SUM(E1034:E1038)</f>
        <v>220</v>
      </c>
      <c r="F1039" s="18"/>
      <c r="G1039" s="10" t="s">
        <v>29</v>
      </c>
      <c r="H1039" s="23"/>
      <c r="I1039" s="15"/>
    </row>
    <row r="1040" spans="1:12" ht="17.399999999999999" customHeight="1" thickBot="1" x14ac:dyDescent="0.4">
      <c r="A1040" s="293" t="s">
        <v>356</v>
      </c>
      <c r="B1040" s="283" t="s">
        <v>359</v>
      </c>
      <c r="C1040" s="110">
        <v>5</v>
      </c>
      <c r="D1040" s="110">
        <v>5</v>
      </c>
      <c r="E1040" s="110">
        <v>5</v>
      </c>
      <c r="F1040" s="52"/>
      <c r="G1040" s="101" t="s">
        <v>24</v>
      </c>
      <c r="H1040" s="102">
        <v>288724610</v>
      </c>
      <c r="I1040" s="148" t="s">
        <v>580</v>
      </c>
      <c r="J1040" s="132"/>
      <c r="K1040" s="132"/>
      <c r="L1040" s="132"/>
    </row>
    <row r="1041" spans="1:12" ht="17" customHeight="1" thickBot="1" x14ac:dyDescent="0.4">
      <c r="A1041" s="294"/>
      <c r="B1041" s="284"/>
      <c r="C1041" s="110"/>
      <c r="D1041" s="110"/>
      <c r="E1041" s="110"/>
      <c r="F1041" s="52"/>
      <c r="G1041" s="101" t="s">
        <v>26</v>
      </c>
      <c r="H1041" s="102"/>
      <c r="I1041" s="148"/>
      <c r="J1041" s="132"/>
      <c r="K1041" s="132"/>
      <c r="L1041" s="132"/>
    </row>
    <row r="1042" spans="1:12" ht="17" customHeight="1" thickBot="1" x14ac:dyDescent="0.4">
      <c r="A1042" s="294"/>
      <c r="B1042" s="284"/>
      <c r="C1042" s="110"/>
      <c r="D1042" s="110"/>
      <c r="E1042" s="110"/>
      <c r="F1042" s="52"/>
      <c r="G1042" s="101" t="s">
        <v>88</v>
      </c>
      <c r="H1042" s="102"/>
      <c r="I1042" s="148"/>
      <c r="J1042" s="132"/>
      <c r="K1042" s="132"/>
      <c r="L1042" s="132"/>
    </row>
    <row r="1043" spans="1:12" ht="17" customHeight="1" thickBot="1" x14ac:dyDescent="0.4">
      <c r="A1043" s="294"/>
      <c r="B1043" s="284"/>
      <c r="C1043" s="110"/>
      <c r="D1043" s="110"/>
      <c r="E1043" s="110"/>
      <c r="F1043" s="52"/>
      <c r="G1043" s="101" t="s">
        <v>326</v>
      </c>
      <c r="H1043" s="102"/>
      <c r="I1043" s="148"/>
      <c r="J1043" s="132"/>
      <c r="K1043" s="132"/>
      <c r="L1043" s="132"/>
    </row>
    <row r="1044" spans="1:12" ht="15" thickBot="1" x14ac:dyDescent="0.4">
      <c r="A1044" s="294"/>
      <c r="B1044" s="284"/>
      <c r="C1044" s="110"/>
      <c r="D1044" s="110"/>
      <c r="E1044" s="110"/>
      <c r="F1044" s="52"/>
      <c r="G1044" s="101" t="s">
        <v>27</v>
      </c>
      <c r="H1044" s="104"/>
      <c r="I1044" s="148"/>
      <c r="J1044" s="132"/>
      <c r="K1044" s="132"/>
      <c r="L1044" s="132"/>
    </row>
    <row r="1045" spans="1:12" ht="15" thickBot="1" x14ac:dyDescent="0.4">
      <c r="A1045" s="295"/>
      <c r="B1045" s="285"/>
      <c r="C1045" s="99">
        <f t="shared" ref="C1045:D1045" si="210">SUM(C1040:C1044)</f>
        <v>5</v>
      </c>
      <c r="D1045" s="99">
        <f t="shared" si="210"/>
        <v>5</v>
      </c>
      <c r="E1045" s="99">
        <f>SUM(E1040:E1044)</f>
        <v>5</v>
      </c>
      <c r="F1045" s="103"/>
      <c r="G1045" s="100" t="s">
        <v>29</v>
      </c>
      <c r="H1045" s="104"/>
      <c r="I1045" s="148"/>
      <c r="J1045" s="132"/>
      <c r="K1045" s="132"/>
      <c r="L1045" s="132"/>
    </row>
    <row r="1046" spans="1:12" ht="15" thickBot="1" x14ac:dyDescent="0.4">
      <c r="A1046" s="290" t="s">
        <v>574</v>
      </c>
      <c r="B1046" s="283" t="s">
        <v>360</v>
      </c>
      <c r="C1046" s="110">
        <v>30</v>
      </c>
      <c r="D1046" s="110">
        <v>30</v>
      </c>
      <c r="E1046" s="110">
        <v>30</v>
      </c>
      <c r="F1046" s="52"/>
      <c r="G1046" s="101" t="s">
        <v>24</v>
      </c>
      <c r="H1046" s="102">
        <v>288724610</v>
      </c>
      <c r="I1046" s="148">
        <v>0</v>
      </c>
      <c r="J1046" s="132"/>
      <c r="K1046" s="132"/>
      <c r="L1046" s="132"/>
    </row>
    <row r="1047" spans="1:12" ht="16.25" customHeight="1" thickBot="1" x14ac:dyDescent="0.4">
      <c r="A1047" s="291"/>
      <c r="B1047" s="284"/>
      <c r="C1047" s="110"/>
      <c r="D1047" s="110"/>
      <c r="E1047" s="110"/>
      <c r="F1047" s="52"/>
      <c r="G1047" s="101" t="s">
        <v>26</v>
      </c>
      <c r="H1047" s="102"/>
      <c r="I1047" s="148"/>
      <c r="J1047" s="132"/>
      <c r="K1047" s="132"/>
      <c r="L1047" s="132"/>
    </row>
    <row r="1048" spans="1:12" ht="15" thickBot="1" x14ac:dyDescent="0.4">
      <c r="A1048" s="291"/>
      <c r="B1048" s="284"/>
      <c r="C1048" s="110"/>
      <c r="D1048" s="110"/>
      <c r="E1048" s="110"/>
      <c r="F1048" s="52"/>
      <c r="G1048" s="101" t="s">
        <v>88</v>
      </c>
      <c r="H1048" s="102"/>
      <c r="I1048" s="148"/>
      <c r="J1048" s="132"/>
      <c r="K1048" s="132"/>
      <c r="L1048" s="132"/>
    </row>
    <row r="1049" spans="1:12" ht="15" thickBot="1" x14ac:dyDescent="0.4">
      <c r="A1049" s="291"/>
      <c r="B1049" s="284"/>
      <c r="C1049" s="110"/>
      <c r="D1049" s="110"/>
      <c r="E1049" s="110"/>
      <c r="F1049" s="52"/>
      <c r="G1049" s="101" t="s">
        <v>326</v>
      </c>
      <c r="H1049" s="102"/>
      <c r="I1049" s="148"/>
      <c r="J1049" s="132"/>
      <c r="K1049" s="132"/>
      <c r="L1049" s="132"/>
    </row>
    <row r="1050" spans="1:12" ht="15" thickBot="1" x14ac:dyDescent="0.4">
      <c r="A1050" s="291"/>
      <c r="B1050" s="284"/>
      <c r="C1050" s="110"/>
      <c r="D1050" s="110"/>
      <c r="E1050" s="110"/>
      <c r="F1050" s="52"/>
      <c r="G1050" s="101" t="s">
        <v>27</v>
      </c>
      <c r="H1050" s="104"/>
      <c r="I1050" s="148"/>
      <c r="J1050" s="132"/>
      <c r="K1050" s="132"/>
      <c r="L1050" s="132"/>
    </row>
    <row r="1051" spans="1:12" ht="15" thickBot="1" x14ac:dyDescent="0.4">
      <c r="A1051" s="292"/>
      <c r="B1051" s="285"/>
      <c r="C1051" s="99">
        <f>SUM(C1046:C1050)</f>
        <v>30</v>
      </c>
      <c r="D1051" s="99">
        <f t="shared" ref="D1051" si="211">SUM(D1046:D1050)</f>
        <v>30</v>
      </c>
      <c r="E1051" s="99">
        <f>SUM(E1046:E1050)</f>
        <v>30</v>
      </c>
      <c r="F1051" s="103"/>
      <c r="G1051" s="100" t="s">
        <v>29</v>
      </c>
      <c r="H1051" s="104"/>
      <c r="I1051" s="148"/>
      <c r="J1051" s="132"/>
      <c r="K1051" s="132"/>
      <c r="L1051" s="132"/>
    </row>
    <row r="1052" spans="1:12" ht="15" thickBot="1" x14ac:dyDescent="0.4">
      <c r="A1052" s="293" t="s">
        <v>357</v>
      </c>
      <c r="B1052" s="283" t="s">
        <v>361</v>
      </c>
      <c r="C1052" s="110">
        <v>1700</v>
      </c>
      <c r="D1052" s="110">
        <v>1470</v>
      </c>
      <c r="E1052" s="110">
        <v>3120</v>
      </c>
      <c r="F1052" s="52"/>
      <c r="G1052" s="101" t="s">
        <v>24</v>
      </c>
      <c r="H1052" s="102">
        <v>288724610</v>
      </c>
      <c r="I1052" s="148" t="s">
        <v>580</v>
      </c>
      <c r="J1052" s="166">
        <f>C891+C899+C905+C913+C921+C929+C935+C944+C950+C956+C962+C970+C976+C982+C996+C1002+C1008+C1014+C1020+C1026+C1034+C1040+C1052+C1046+C988</f>
        <v>16568</v>
      </c>
      <c r="K1052" s="166">
        <f t="shared" ref="K1052" si="212">D891+D899+D905+D913+D921+D929+D935+D944+D950+D956+D962+D970+D976+D982+D996+D1002+D1008+D1014+D1020+D1026+D1034+D1040+D1052+D1046+D988</f>
        <v>16912</v>
      </c>
      <c r="L1052" s="166">
        <f>E891+E899+E905+E913+E921+E929+E935+E944+E950+E956+E962+E970+E976+E982+E996+E1002+E1008+E1014+E1020+E1026+E1034+E1040+E1052+E1046+E988</f>
        <v>16048</v>
      </c>
    </row>
    <row r="1053" spans="1:12" ht="15" thickBot="1" x14ac:dyDescent="0.4">
      <c r="A1053" s="294"/>
      <c r="B1053" s="284"/>
      <c r="C1053" s="110"/>
      <c r="D1053" s="110"/>
      <c r="E1053" s="110"/>
      <c r="F1053" s="52"/>
      <c r="G1053" s="101" t="s">
        <v>26</v>
      </c>
      <c r="H1053" s="102"/>
      <c r="I1053" s="148"/>
      <c r="J1053" s="166">
        <f t="shared" ref="J1053:J1055" si="213">C892+C900+C906+C914+C922+C930+C936+C945+C951+C957+C963+C971+C977+C983+C997+C1003+C1009+C1015+C1021+C1027+C1035+C1041+C1053</f>
        <v>0</v>
      </c>
      <c r="K1053" s="166">
        <f t="shared" ref="K1053:L1055" si="214">D892+D900+D906+D914+D922+D930+D936+D945+D951+D957+D963+D971+D977+D983+D997+D1003+D1009+D1015+D1021+D1027+D1035+D1041+D1053</f>
        <v>0</v>
      </c>
      <c r="L1053" s="166">
        <f t="shared" si="214"/>
        <v>0</v>
      </c>
    </row>
    <row r="1054" spans="1:12" ht="15" thickBot="1" x14ac:dyDescent="0.4">
      <c r="A1054" s="294"/>
      <c r="B1054" s="284"/>
      <c r="C1054" s="110"/>
      <c r="D1054" s="110"/>
      <c r="E1054" s="110"/>
      <c r="F1054" s="52"/>
      <c r="G1054" s="101" t="s">
        <v>88</v>
      </c>
      <c r="H1054" s="102"/>
      <c r="I1054" s="148"/>
      <c r="J1054" s="166">
        <f t="shared" si="213"/>
        <v>0</v>
      </c>
      <c r="K1054" s="166">
        <f t="shared" si="214"/>
        <v>0</v>
      </c>
      <c r="L1054" s="166">
        <f t="shared" si="214"/>
        <v>0</v>
      </c>
    </row>
    <row r="1055" spans="1:12" ht="15" thickBot="1" x14ac:dyDescent="0.4">
      <c r="A1055" s="294"/>
      <c r="B1055" s="284"/>
      <c r="C1055" s="110"/>
      <c r="D1055" s="110"/>
      <c r="E1055" s="110"/>
      <c r="F1055" s="52"/>
      <c r="G1055" s="101" t="s">
        <v>326</v>
      </c>
      <c r="H1055" s="102"/>
      <c r="I1055" s="148"/>
      <c r="J1055" s="166">
        <f t="shared" si="213"/>
        <v>4003</v>
      </c>
      <c r="K1055" s="166">
        <f t="shared" si="214"/>
        <v>4003</v>
      </c>
      <c r="L1055" s="166">
        <f t="shared" si="214"/>
        <v>4003</v>
      </c>
    </row>
    <row r="1056" spans="1:12" ht="15" thickBot="1" x14ac:dyDescent="0.4">
      <c r="A1056" s="294"/>
      <c r="B1056" s="284"/>
      <c r="C1056" s="110">
        <v>52.6</v>
      </c>
      <c r="D1056" s="110"/>
      <c r="E1056" s="110"/>
      <c r="F1056" s="52"/>
      <c r="G1056" s="101" t="s">
        <v>27</v>
      </c>
      <c r="H1056" s="104"/>
      <c r="I1056" s="148"/>
      <c r="J1056" s="166">
        <f>C895+C903+C909+C917+C925+C933+C939+C948+C954+C960+C966+C974+C980+C986+C1000+C1006+C1012+C1018+C1024+C1030+C1038+C1044+C1056+C1050</f>
        <v>166.5</v>
      </c>
      <c r="K1056" s="166">
        <f t="shared" ref="K1056:L1056" si="215">D895+D903+D909+D917+D925+D933+D939+D948+D954+D960+D966+D974+D980+D986+D1000+D1006+D1012+D1018+D1024+D1030+D1038+D1044+D1056+D1050</f>
        <v>0</v>
      </c>
      <c r="L1056" s="166">
        <f t="shared" si="215"/>
        <v>0</v>
      </c>
    </row>
    <row r="1057" spans="1:12" ht="15" thickBot="1" x14ac:dyDescent="0.4">
      <c r="A1057" s="295"/>
      <c r="B1057" s="285"/>
      <c r="C1057" s="99">
        <f t="shared" ref="C1057" si="216">SUM(C1052:C1056)</f>
        <v>1752.6</v>
      </c>
      <c r="D1057" s="99">
        <f t="shared" ref="D1057" si="217">SUM(D1052:D1056)</f>
        <v>1470</v>
      </c>
      <c r="E1057" s="99">
        <f>SUM(E1052:E1056)</f>
        <v>3120</v>
      </c>
      <c r="F1057" s="103"/>
      <c r="G1057" s="100" t="s">
        <v>29</v>
      </c>
      <c r="H1057" s="104"/>
      <c r="I1057" s="148"/>
      <c r="J1057" s="192">
        <f>SUM(J1052:J1056)</f>
        <v>20737.5</v>
      </c>
      <c r="K1057" s="192">
        <f t="shared" ref="K1057:L1057" si="218">SUM(K1052:K1056)</f>
        <v>20915</v>
      </c>
      <c r="L1057" s="192">
        <f t="shared" si="218"/>
        <v>20051</v>
      </c>
    </row>
    <row r="1058" spans="1:12" ht="15" thickBot="1" x14ac:dyDescent="0.4">
      <c r="A1058" s="16"/>
      <c r="B1058" s="112" t="s">
        <v>123</v>
      </c>
      <c r="C1058" s="113"/>
      <c r="D1058" s="113"/>
      <c r="E1058" s="113"/>
      <c r="F1058" s="113"/>
      <c r="G1058" s="100"/>
      <c r="H1058" s="102"/>
      <c r="I1058" s="102"/>
      <c r="J1058" s="132"/>
      <c r="K1058" s="132"/>
      <c r="L1058" s="132"/>
    </row>
    <row r="1059" spans="1:12" ht="15" thickBot="1" x14ac:dyDescent="0.4">
      <c r="A1059" s="39"/>
      <c r="B1059" s="123" t="s">
        <v>458</v>
      </c>
      <c r="C1059" s="124">
        <f>C896+C904+C910+C918+C926+C934+C940+C949+C955+C961+C967+C975+C981+C987+C1001+C1007+C1013+C1019+C1025+C1031+C1039+C1045+C1057+C1051+C993</f>
        <v>20737.5</v>
      </c>
      <c r="D1059" s="124">
        <f>D896+D904+D910+D918+D926+D934+D940+D949+D955+D961+D967+D975+D981+D987+D1001+D1007+D1013+D1019+D1025+D1031+D1039+D1045+D1057+D1051+D993</f>
        <v>20915</v>
      </c>
      <c r="E1059" s="124">
        <f>E896+E904+E910+E918+E926+E934+E940+E949+E955+E961+E967+E975+E981+E987+E1001+E1007+E1013+E1019+E1025+E1031+E1039+E1045+E1057+E1051+E993</f>
        <v>20051</v>
      </c>
      <c r="F1059" s="125"/>
      <c r="G1059" s="126"/>
      <c r="H1059" s="127"/>
      <c r="I1059" s="128"/>
      <c r="J1059" s="132"/>
      <c r="K1059" s="132"/>
      <c r="L1059" s="132"/>
    </row>
    <row r="1062" spans="1:12" ht="14" customHeight="1" thickBot="1" x14ac:dyDescent="0.4">
      <c r="A1062" s="286" t="s">
        <v>680</v>
      </c>
      <c r="B1062" s="286"/>
      <c r="C1062" s="286"/>
      <c r="D1062" s="286"/>
      <c r="E1062" s="286"/>
      <c r="F1062" s="286"/>
      <c r="G1062" s="286"/>
      <c r="H1062" s="286"/>
      <c r="I1062" s="286"/>
    </row>
    <row r="1063" spans="1:12" ht="74.400000000000006" customHeight="1" thickBot="1" x14ac:dyDescent="0.4">
      <c r="A1063" s="48" t="s">
        <v>5</v>
      </c>
      <c r="B1063" s="49" t="s">
        <v>599</v>
      </c>
      <c r="C1063" s="49" t="s">
        <v>16</v>
      </c>
      <c r="D1063" s="49" t="s">
        <v>17</v>
      </c>
      <c r="E1063" s="49" t="s">
        <v>585</v>
      </c>
      <c r="F1063" s="49" t="s">
        <v>6</v>
      </c>
      <c r="G1063" s="49" t="s">
        <v>23</v>
      </c>
      <c r="H1063" s="49" t="s">
        <v>18</v>
      </c>
      <c r="I1063" s="49" t="s">
        <v>40</v>
      </c>
    </row>
    <row r="1064" spans="1:12" ht="15" thickBot="1" x14ac:dyDescent="0.4">
      <c r="A1064" s="50">
        <v>1</v>
      </c>
      <c r="B1064" s="51">
        <v>2</v>
      </c>
      <c r="C1064" s="51">
        <v>3</v>
      </c>
      <c r="D1064" s="51">
        <v>4</v>
      </c>
      <c r="E1064" s="51">
        <v>5</v>
      </c>
      <c r="F1064" s="51">
        <v>6</v>
      </c>
      <c r="G1064" s="51">
        <v>7</v>
      </c>
      <c r="H1064" s="51">
        <v>8</v>
      </c>
      <c r="I1064" s="51">
        <v>9</v>
      </c>
    </row>
    <row r="1065" spans="1:12" ht="39.5" thickBot="1" x14ac:dyDescent="0.4">
      <c r="A1065" s="26" t="s">
        <v>21</v>
      </c>
      <c r="B1065" s="27" t="s">
        <v>102</v>
      </c>
      <c r="C1065" s="28"/>
      <c r="D1065" s="28"/>
      <c r="E1065" s="28"/>
      <c r="F1065" s="29" t="s">
        <v>397</v>
      </c>
      <c r="G1065" s="27"/>
      <c r="H1065" s="28"/>
      <c r="I1065" s="28"/>
    </row>
    <row r="1066" spans="1:12" ht="39.5" thickBot="1" x14ac:dyDescent="0.4">
      <c r="A1066" s="30" t="s">
        <v>20</v>
      </c>
      <c r="B1066" s="31" t="s">
        <v>681</v>
      </c>
      <c r="C1066" s="32"/>
      <c r="D1066" s="32"/>
      <c r="E1066" s="32"/>
      <c r="F1066" s="33" t="s">
        <v>389</v>
      </c>
      <c r="G1066" s="31"/>
      <c r="H1066" s="32"/>
      <c r="I1066" s="32"/>
    </row>
    <row r="1067" spans="1:12" ht="15" thickBot="1" x14ac:dyDescent="0.4">
      <c r="A1067" s="289" t="s">
        <v>86</v>
      </c>
      <c r="B1067" s="278" t="s">
        <v>369</v>
      </c>
      <c r="C1067" s="110">
        <v>3</v>
      </c>
      <c r="D1067" s="110">
        <v>3</v>
      </c>
      <c r="E1067" s="110">
        <v>3</v>
      </c>
      <c r="F1067" s="52" t="s">
        <v>390</v>
      </c>
      <c r="G1067" s="101" t="s">
        <v>24</v>
      </c>
      <c r="H1067" s="102">
        <v>288724610</v>
      </c>
      <c r="I1067" s="15" t="s">
        <v>371</v>
      </c>
    </row>
    <row r="1068" spans="1:12" ht="15" thickBot="1" x14ac:dyDescent="0.4">
      <c r="A1068" s="276"/>
      <c r="B1068" s="279"/>
      <c r="C1068" s="110"/>
      <c r="D1068" s="110"/>
      <c r="E1068" s="110"/>
      <c r="F1068" s="52"/>
      <c r="G1068" s="101" t="s">
        <v>289</v>
      </c>
      <c r="H1068" s="102"/>
      <c r="I1068" s="15"/>
    </row>
    <row r="1069" spans="1:12" ht="15" thickBot="1" x14ac:dyDescent="0.4">
      <c r="A1069" s="276"/>
      <c r="B1069" s="279"/>
      <c r="C1069" s="110"/>
      <c r="D1069" s="110"/>
      <c r="E1069" s="110"/>
      <c r="F1069" s="52"/>
      <c r="G1069" s="101" t="s">
        <v>26</v>
      </c>
      <c r="H1069" s="102"/>
      <c r="I1069" s="15"/>
    </row>
    <row r="1070" spans="1:12" ht="15" thickBot="1" x14ac:dyDescent="0.4">
      <c r="A1070" s="276"/>
      <c r="B1070" s="279"/>
      <c r="C1070" s="110"/>
      <c r="D1070" s="110"/>
      <c r="E1070" s="110"/>
      <c r="F1070" s="52"/>
      <c r="G1070" s="101" t="s">
        <v>25</v>
      </c>
      <c r="H1070" s="102"/>
      <c r="I1070" s="15"/>
    </row>
    <row r="1071" spans="1:12" ht="19.25" customHeight="1" thickBot="1" x14ac:dyDescent="0.4">
      <c r="A1071" s="276"/>
      <c r="B1071" s="279"/>
      <c r="C1071" s="110"/>
      <c r="D1071" s="110"/>
      <c r="E1071" s="110"/>
      <c r="F1071" s="52"/>
      <c r="G1071" s="101" t="s">
        <v>27</v>
      </c>
      <c r="H1071" s="104"/>
      <c r="I1071" s="15"/>
    </row>
    <row r="1072" spans="1:12" ht="15" customHeight="1" thickBot="1" x14ac:dyDescent="0.4">
      <c r="A1072" s="277"/>
      <c r="B1072" s="280"/>
      <c r="C1072" s="99">
        <f t="shared" ref="C1072:D1072" si="219">SUM(C1067:C1071)</f>
        <v>3</v>
      </c>
      <c r="D1072" s="99">
        <f t="shared" si="219"/>
        <v>3</v>
      </c>
      <c r="E1072" s="99">
        <f>SUM(E1067:E1071)</f>
        <v>3</v>
      </c>
      <c r="F1072" s="103"/>
      <c r="G1072" s="100" t="s">
        <v>29</v>
      </c>
      <c r="H1072" s="104"/>
      <c r="I1072" s="15"/>
    </row>
    <row r="1073" spans="1:9" ht="15" thickBot="1" x14ac:dyDescent="0.4">
      <c r="A1073" s="289" t="s">
        <v>30</v>
      </c>
      <c r="B1073" s="278" t="s">
        <v>370</v>
      </c>
      <c r="C1073" s="110">
        <v>15</v>
      </c>
      <c r="D1073" s="110">
        <v>15</v>
      </c>
      <c r="E1073" s="110">
        <v>15</v>
      </c>
      <c r="F1073" s="52" t="s">
        <v>391</v>
      </c>
      <c r="G1073" s="101" t="s">
        <v>24</v>
      </c>
      <c r="H1073" s="102">
        <v>288724610</v>
      </c>
      <c r="I1073" s="15" t="s">
        <v>371</v>
      </c>
    </row>
    <row r="1074" spans="1:9" ht="15" thickBot="1" x14ac:dyDescent="0.4">
      <c r="A1074" s="276"/>
      <c r="B1074" s="279"/>
      <c r="C1074" s="110"/>
      <c r="D1074" s="110"/>
      <c r="E1074" s="110"/>
      <c r="F1074" s="52"/>
      <c r="G1074" s="101" t="s">
        <v>289</v>
      </c>
      <c r="H1074" s="102"/>
      <c r="I1074" s="15"/>
    </row>
    <row r="1075" spans="1:9" ht="15" thickBot="1" x14ac:dyDescent="0.4">
      <c r="A1075" s="276"/>
      <c r="B1075" s="279"/>
      <c r="C1075" s="110"/>
      <c r="D1075" s="110"/>
      <c r="E1075" s="110"/>
      <c r="F1075" s="52"/>
      <c r="G1075" s="101" t="s">
        <v>26</v>
      </c>
      <c r="H1075" s="102"/>
      <c r="I1075" s="15"/>
    </row>
    <row r="1076" spans="1:9" ht="15" thickBot="1" x14ac:dyDescent="0.4">
      <c r="A1076" s="276"/>
      <c r="B1076" s="279"/>
      <c r="C1076" s="110"/>
      <c r="D1076" s="110"/>
      <c r="E1076" s="110"/>
      <c r="F1076" s="52"/>
      <c r="G1076" s="101" t="s">
        <v>25</v>
      </c>
      <c r="H1076" s="102"/>
      <c r="I1076" s="15"/>
    </row>
    <row r="1077" spans="1:9" ht="15" thickBot="1" x14ac:dyDescent="0.4">
      <c r="A1077" s="276"/>
      <c r="B1077" s="279"/>
      <c r="C1077" s="110"/>
      <c r="D1077" s="110"/>
      <c r="E1077" s="110"/>
      <c r="F1077" s="52"/>
      <c r="G1077" s="101" t="s">
        <v>27</v>
      </c>
      <c r="H1077" s="104"/>
      <c r="I1077" s="15"/>
    </row>
    <row r="1078" spans="1:9" ht="15" thickBot="1" x14ac:dyDescent="0.4">
      <c r="A1078" s="276"/>
      <c r="B1078" s="279"/>
      <c r="C1078" s="110"/>
      <c r="D1078" s="110"/>
      <c r="E1078" s="110"/>
      <c r="F1078" s="52"/>
      <c r="G1078" s="101" t="s">
        <v>533</v>
      </c>
      <c r="H1078" s="104"/>
      <c r="I1078" s="15"/>
    </row>
    <row r="1079" spans="1:9" ht="15" thickBot="1" x14ac:dyDescent="0.4">
      <c r="A1079" s="277"/>
      <c r="B1079" s="280"/>
      <c r="C1079" s="99">
        <f>SUM(C1073:C1078)</f>
        <v>15</v>
      </c>
      <c r="D1079" s="99">
        <f t="shared" ref="D1079" si="220">SUM(D1073:D1077)</f>
        <v>15</v>
      </c>
      <c r="E1079" s="99">
        <f>SUM(E1073:E1077)</f>
        <v>15</v>
      </c>
      <c r="F1079" s="103"/>
      <c r="G1079" s="100" t="s">
        <v>29</v>
      </c>
      <c r="H1079" s="104"/>
      <c r="I1079" s="15"/>
    </row>
    <row r="1080" spans="1:9" ht="15" thickBot="1" x14ac:dyDescent="0.4">
      <c r="A1080" s="289" t="s">
        <v>32</v>
      </c>
      <c r="B1080" s="283" t="s">
        <v>372</v>
      </c>
      <c r="C1080" s="110">
        <v>180</v>
      </c>
      <c r="D1080" s="110">
        <v>185</v>
      </c>
      <c r="E1080" s="110">
        <v>190</v>
      </c>
      <c r="F1080" s="52" t="s">
        <v>392</v>
      </c>
      <c r="G1080" s="101" t="s">
        <v>24</v>
      </c>
      <c r="H1080" s="102">
        <v>288724610</v>
      </c>
      <c r="I1080" s="15" t="s">
        <v>371</v>
      </c>
    </row>
    <row r="1081" spans="1:9" ht="15" customHeight="1" thickBot="1" x14ac:dyDescent="0.4">
      <c r="A1081" s="276"/>
      <c r="B1081" s="284"/>
      <c r="C1081" s="110"/>
      <c r="D1081" s="110"/>
      <c r="E1081" s="110"/>
      <c r="F1081" s="52"/>
      <c r="G1081" s="101" t="s">
        <v>289</v>
      </c>
      <c r="H1081" s="102"/>
      <c r="I1081" s="15"/>
    </row>
    <row r="1082" spans="1:9" ht="15" thickBot="1" x14ac:dyDescent="0.4">
      <c r="A1082" s="276"/>
      <c r="B1082" s="284"/>
      <c r="C1082" s="110"/>
      <c r="D1082" s="110"/>
      <c r="E1082" s="110"/>
      <c r="F1082" s="52"/>
      <c r="G1082" s="101" t="s">
        <v>26</v>
      </c>
      <c r="H1082" s="102"/>
      <c r="I1082" s="15"/>
    </row>
    <row r="1083" spans="1:9" ht="15" customHeight="1" thickBot="1" x14ac:dyDescent="0.4">
      <c r="A1083" s="276"/>
      <c r="B1083" s="284"/>
      <c r="C1083" s="110"/>
      <c r="D1083" s="110"/>
      <c r="E1083" s="110"/>
      <c r="F1083" s="52"/>
      <c r="G1083" s="101" t="s">
        <v>25</v>
      </c>
      <c r="H1083" s="102"/>
      <c r="I1083" s="15"/>
    </row>
    <row r="1084" spans="1:9" ht="15" thickBot="1" x14ac:dyDescent="0.4">
      <c r="A1084" s="276"/>
      <c r="B1084" s="284"/>
      <c r="C1084" s="110"/>
      <c r="D1084" s="110"/>
      <c r="E1084" s="110"/>
      <c r="F1084" s="52"/>
      <c r="G1084" s="101" t="s">
        <v>27</v>
      </c>
      <c r="H1084" s="104"/>
      <c r="I1084" s="15"/>
    </row>
    <row r="1085" spans="1:9" ht="15" thickBot="1" x14ac:dyDescent="0.4">
      <c r="A1085" s="277"/>
      <c r="B1085" s="285"/>
      <c r="C1085" s="99">
        <f t="shared" ref="C1085:D1085" si="221">SUM(C1080:C1084)</f>
        <v>180</v>
      </c>
      <c r="D1085" s="99">
        <f t="shared" si="221"/>
        <v>185</v>
      </c>
      <c r="E1085" s="99">
        <f>SUM(E1080:E1084)</f>
        <v>190</v>
      </c>
      <c r="F1085" s="103"/>
      <c r="G1085" s="100" t="s">
        <v>29</v>
      </c>
      <c r="H1085" s="104"/>
      <c r="I1085" s="15"/>
    </row>
    <row r="1086" spans="1:9" ht="15" thickBot="1" x14ac:dyDescent="0.4">
      <c r="A1086" s="289" t="s">
        <v>34</v>
      </c>
      <c r="B1086" s="283" t="s">
        <v>373</v>
      </c>
      <c r="C1086" s="110">
        <v>1383</v>
      </c>
      <c r="D1086" s="110">
        <v>1454.9</v>
      </c>
      <c r="E1086" s="110">
        <v>1510.2</v>
      </c>
      <c r="F1086" s="52"/>
      <c r="G1086" s="101" t="s">
        <v>24</v>
      </c>
      <c r="H1086" s="102">
        <v>190431250</v>
      </c>
      <c r="I1086" s="15" t="s">
        <v>371</v>
      </c>
    </row>
    <row r="1087" spans="1:9" ht="15" thickBot="1" x14ac:dyDescent="0.4">
      <c r="A1087" s="276"/>
      <c r="B1087" s="284"/>
      <c r="C1087" s="110">
        <v>4.3</v>
      </c>
      <c r="D1087" s="110">
        <v>4.4000000000000004</v>
      </c>
      <c r="E1087" s="110">
        <v>4.5</v>
      </c>
      <c r="F1087" s="52"/>
      <c r="G1087" s="101" t="s">
        <v>289</v>
      </c>
      <c r="H1087" s="102"/>
      <c r="I1087" s="15"/>
    </row>
    <row r="1088" spans="1:9" ht="15" thickBot="1" x14ac:dyDescent="0.4">
      <c r="A1088" s="276"/>
      <c r="B1088" s="284"/>
      <c r="C1088" s="110">
        <v>35.1</v>
      </c>
      <c r="D1088" s="110">
        <v>35.1</v>
      </c>
      <c r="E1088" s="110">
        <v>35.1</v>
      </c>
      <c r="F1088" s="52"/>
      <c r="G1088" s="101" t="s">
        <v>26</v>
      </c>
      <c r="H1088" s="102"/>
      <c r="I1088" s="15"/>
    </row>
    <row r="1089" spans="1:9" ht="15" thickBot="1" x14ac:dyDescent="0.4">
      <c r="A1089" s="276"/>
      <c r="B1089" s="284"/>
      <c r="C1089" s="110"/>
      <c r="D1089" s="110"/>
      <c r="E1089" s="110"/>
      <c r="F1089" s="52"/>
      <c r="G1089" s="101" t="s">
        <v>25</v>
      </c>
      <c r="H1089" s="102"/>
      <c r="I1089" s="15"/>
    </row>
    <row r="1090" spans="1:9" ht="15" thickBot="1" x14ac:dyDescent="0.4">
      <c r="A1090" s="276"/>
      <c r="B1090" s="284"/>
      <c r="C1090" s="110">
        <v>4.5999999999999996</v>
      </c>
      <c r="D1090" s="110"/>
      <c r="E1090" s="110"/>
      <c r="F1090" s="52"/>
      <c r="G1090" s="101" t="s">
        <v>27</v>
      </c>
      <c r="H1090" s="104"/>
      <c r="I1090" s="15"/>
    </row>
    <row r="1091" spans="1:9" ht="15" thickBot="1" x14ac:dyDescent="0.4">
      <c r="A1091" s="277"/>
      <c r="B1091" s="285"/>
      <c r="C1091" s="99">
        <f t="shared" ref="C1091:D1091" si="222">SUM(C1086:C1090)</f>
        <v>1426.9999999999998</v>
      </c>
      <c r="D1091" s="99">
        <f t="shared" si="222"/>
        <v>1494.4</v>
      </c>
      <c r="E1091" s="99">
        <f>SUM(E1086:E1090)</f>
        <v>1549.8</v>
      </c>
      <c r="F1091" s="103"/>
      <c r="G1091" s="100" t="s">
        <v>29</v>
      </c>
      <c r="H1091" s="104"/>
      <c r="I1091" s="15"/>
    </row>
    <row r="1092" spans="1:9" ht="15" thickBot="1" x14ac:dyDescent="0.4">
      <c r="A1092" s="289" t="s">
        <v>35</v>
      </c>
      <c r="B1092" s="283" t="s">
        <v>374</v>
      </c>
      <c r="C1092" s="110">
        <v>866.3</v>
      </c>
      <c r="D1092" s="110">
        <v>865.7</v>
      </c>
      <c r="E1092" s="110">
        <v>897.9</v>
      </c>
      <c r="F1092" s="52"/>
      <c r="G1092" s="101" t="s">
        <v>24</v>
      </c>
      <c r="H1092" s="22">
        <v>190431446</v>
      </c>
      <c r="I1092" s="15" t="s">
        <v>371</v>
      </c>
    </row>
    <row r="1093" spans="1:9" ht="15" thickBot="1" x14ac:dyDescent="0.4">
      <c r="A1093" s="276"/>
      <c r="B1093" s="284"/>
      <c r="C1093" s="110">
        <v>15</v>
      </c>
      <c r="D1093" s="110">
        <v>16</v>
      </c>
      <c r="E1093" s="110">
        <v>16</v>
      </c>
      <c r="F1093" s="52"/>
      <c r="G1093" s="101" t="s">
        <v>289</v>
      </c>
      <c r="H1093" s="102"/>
      <c r="I1093" s="148"/>
    </row>
    <row r="1094" spans="1:9" ht="15" thickBot="1" x14ac:dyDescent="0.4">
      <c r="A1094" s="276"/>
      <c r="B1094" s="284"/>
      <c r="C1094" s="110"/>
      <c r="D1094" s="110"/>
      <c r="E1094" s="110"/>
      <c r="F1094" s="52"/>
      <c r="G1094" s="101" t="s">
        <v>26</v>
      </c>
      <c r="H1094" s="102"/>
      <c r="I1094" s="148"/>
    </row>
    <row r="1095" spans="1:9" ht="15" thickBot="1" x14ac:dyDescent="0.4">
      <c r="A1095" s="276"/>
      <c r="B1095" s="284"/>
      <c r="C1095" s="110"/>
      <c r="D1095" s="110"/>
      <c r="E1095" s="110"/>
      <c r="F1095" s="52"/>
      <c r="G1095" s="101" t="s">
        <v>25</v>
      </c>
      <c r="H1095" s="102"/>
      <c r="I1095" s="148"/>
    </row>
    <row r="1096" spans="1:9" ht="15" thickBot="1" x14ac:dyDescent="0.4">
      <c r="A1096" s="276"/>
      <c r="B1096" s="284"/>
      <c r="C1096" s="110"/>
      <c r="D1096" s="110"/>
      <c r="E1096" s="110"/>
      <c r="F1096" s="52"/>
      <c r="G1096" s="101" t="s">
        <v>27</v>
      </c>
      <c r="H1096" s="104"/>
      <c r="I1096" s="148"/>
    </row>
    <row r="1097" spans="1:9" ht="15" thickBot="1" x14ac:dyDescent="0.4">
      <c r="A1097" s="277"/>
      <c r="B1097" s="285"/>
      <c r="C1097" s="99">
        <f t="shared" ref="C1097:D1097" si="223">SUM(C1092:C1096)</f>
        <v>881.3</v>
      </c>
      <c r="D1097" s="99">
        <f t="shared" si="223"/>
        <v>881.7</v>
      </c>
      <c r="E1097" s="99">
        <f>SUM(E1092:E1096)</f>
        <v>913.9</v>
      </c>
      <c r="F1097" s="103"/>
      <c r="G1097" s="100" t="s">
        <v>29</v>
      </c>
      <c r="H1097" s="104"/>
      <c r="I1097" s="148"/>
    </row>
    <row r="1098" spans="1:9" ht="15" thickBot="1" x14ac:dyDescent="0.4">
      <c r="A1098" s="289" t="s">
        <v>37</v>
      </c>
      <c r="B1098" s="278" t="s">
        <v>375</v>
      </c>
      <c r="C1098" s="110">
        <v>404.7</v>
      </c>
      <c r="D1098" s="110">
        <v>425.7</v>
      </c>
      <c r="E1098" s="110">
        <v>441.9</v>
      </c>
      <c r="F1098" s="52"/>
      <c r="G1098" s="101" t="s">
        <v>24</v>
      </c>
      <c r="H1098" s="102">
        <v>302477544</v>
      </c>
      <c r="I1098" s="148" t="s">
        <v>376</v>
      </c>
    </row>
    <row r="1099" spans="1:9" ht="15" thickBot="1" x14ac:dyDescent="0.4">
      <c r="A1099" s="276"/>
      <c r="B1099" s="279"/>
      <c r="C1099" s="110">
        <v>16.600000000000001</v>
      </c>
      <c r="D1099" s="110">
        <v>17.8</v>
      </c>
      <c r="E1099" s="110">
        <v>19.100000000000001</v>
      </c>
      <c r="F1099" s="52"/>
      <c r="G1099" s="101" t="s">
        <v>289</v>
      </c>
      <c r="H1099" s="102"/>
      <c r="I1099" s="148"/>
    </row>
    <row r="1100" spans="1:9" ht="15.65" customHeight="1" thickBot="1" x14ac:dyDescent="0.4">
      <c r="A1100" s="276"/>
      <c r="B1100" s="279"/>
      <c r="C1100" s="110"/>
      <c r="D1100" s="110"/>
      <c r="E1100" s="110"/>
      <c r="F1100" s="52"/>
      <c r="G1100" s="101" t="s">
        <v>26</v>
      </c>
      <c r="H1100" s="102"/>
      <c r="I1100" s="148"/>
    </row>
    <row r="1101" spans="1:9" ht="16.25" customHeight="1" thickBot="1" x14ac:dyDescent="0.4">
      <c r="A1101" s="276"/>
      <c r="B1101" s="279"/>
      <c r="C1101" s="110"/>
      <c r="D1101" s="110"/>
      <c r="E1101" s="110"/>
      <c r="F1101" s="52"/>
      <c r="G1101" s="101" t="s">
        <v>25</v>
      </c>
      <c r="H1101" s="102"/>
      <c r="I1101" s="148"/>
    </row>
    <row r="1102" spans="1:9" ht="15" customHeight="1" thickBot="1" x14ac:dyDescent="0.4">
      <c r="A1102" s="276"/>
      <c r="B1102" s="279"/>
      <c r="C1102" s="110">
        <v>3.6</v>
      </c>
      <c r="D1102" s="110"/>
      <c r="E1102" s="110"/>
      <c r="F1102" s="52"/>
      <c r="G1102" s="101" t="s">
        <v>27</v>
      </c>
      <c r="H1102" s="104"/>
      <c r="I1102" s="148"/>
    </row>
    <row r="1103" spans="1:9" ht="15" thickBot="1" x14ac:dyDescent="0.4">
      <c r="A1103" s="277"/>
      <c r="B1103" s="280"/>
      <c r="C1103" s="99">
        <f t="shared" ref="C1103:D1103" si="224">SUM(C1098:C1102)</f>
        <v>424.90000000000003</v>
      </c>
      <c r="D1103" s="99">
        <f t="shared" si="224"/>
        <v>443.5</v>
      </c>
      <c r="E1103" s="99">
        <f>SUM(E1098:E1102)</f>
        <v>461</v>
      </c>
      <c r="F1103" s="103"/>
      <c r="G1103" s="100" t="s">
        <v>29</v>
      </c>
      <c r="H1103" s="104"/>
      <c r="I1103" s="148"/>
    </row>
    <row r="1104" spans="1:9" ht="15" thickBot="1" x14ac:dyDescent="0.4">
      <c r="A1104" s="289" t="s">
        <v>39</v>
      </c>
      <c r="B1104" s="278" t="s">
        <v>377</v>
      </c>
      <c r="C1104" s="68">
        <v>1539.9</v>
      </c>
      <c r="D1104" s="68">
        <v>1614.3</v>
      </c>
      <c r="E1104" s="68">
        <v>1671.5</v>
      </c>
      <c r="F1104" s="19"/>
      <c r="G1104" s="17" t="s">
        <v>24</v>
      </c>
      <c r="H1104" s="22">
        <v>304929400</v>
      </c>
      <c r="I1104" s="15" t="s">
        <v>371</v>
      </c>
    </row>
    <row r="1105" spans="1:9" ht="15" thickBot="1" x14ac:dyDescent="0.4">
      <c r="A1105" s="276"/>
      <c r="B1105" s="279"/>
      <c r="C1105" s="110">
        <v>388.8</v>
      </c>
      <c r="D1105" s="110">
        <v>388.8</v>
      </c>
      <c r="E1105" s="110">
        <v>388.8</v>
      </c>
      <c r="F1105" s="52"/>
      <c r="G1105" s="101" t="s">
        <v>289</v>
      </c>
      <c r="H1105" s="102"/>
      <c r="I1105" s="15"/>
    </row>
    <row r="1106" spans="1:9" ht="15" thickBot="1" x14ac:dyDescent="0.4">
      <c r="A1106" s="276"/>
      <c r="B1106" s="279"/>
      <c r="C1106" s="110"/>
      <c r="D1106" s="110"/>
      <c r="E1106" s="110"/>
      <c r="F1106" s="52"/>
      <c r="G1106" s="101" t="s">
        <v>26</v>
      </c>
      <c r="H1106" s="102"/>
      <c r="I1106" s="15"/>
    </row>
    <row r="1107" spans="1:9" ht="15" thickBot="1" x14ac:dyDescent="0.4">
      <c r="A1107" s="276"/>
      <c r="B1107" s="279"/>
      <c r="C1107" s="110"/>
      <c r="D1107" s="110"/>
      <c r="E1107" s="110"/>
      <c r="F1107" s="52"/>
      <c r="G1107" s="101" t="s">
        <v>25</v>
      </c>
      <c r="H1107" s="102"/>
      <c r="I1107" s="15"/>
    </row>
    <row r="1108" spans="1:9" ht="18" customHeight="1" thickBot="1" x14ac:dyDescent="0.4">
      <c r="A1108" s="276"/>
      <c r="B1108" s="279"/>
      <c r="C1108" s="68">
        <v>63.7</v>
      </c>
      <c r="D1108" s="68"/>
      <c r="E1108" s="68"/>
      <c r="F1108" s="19"/>
      <c r="G1108" s="17" t="s">
        <v>27</v>
      </c>
      <c r="H1108" s="23"/>
      <c r="I1108" s="15"/>
    </row>
    <row r="1109" spans="1:9" ht="15" thickBot="1" x14ac:dyDescent="0.4">
      <c r="A1109" s="277"/>
      <c r="B1109" s="280"/>
      <c r="C1109" s="69">
        <f t="shared" ref="C1109:D1109" si="225">SUM(C1104:C1108)</f>
        <v>1992.4</v>
      </c>
      <c r="D1109" s="69">
        <f t="shared" si="225"/>
        <v>2003.1</v>
      </c>
      <c r="E1109" s="69">
        <f>SUM(E1104:E1108)</f>
        <v>2060.3000000000002</v>
      </c>
      <c r="F1109" s="18"/>
      <c r="G1109" s="10" t="s">
        <v>29</v>
      </c>
      <c r="H1109" s="23"/>
      <c r="I1109" s="15"/>
    </row>
    <row r="1110" spans="1:9" ht="20" customHeight="1" thickBot="1" x14ac:dyDescent="0.4">
      <c r="A1110" s="289" t="s">
        <v>317</v>
      </c>
      <c r="B1110" s="278" t="s">
        <v>570</v>
      </c>
      <c r="C1110" s="110">
        <v>1318.8</v>
      </c>
      <c r="D1110" s="110">
        <v>1336.1</v>
      </c>
      <c r="E1110" s="110">
        <v>1377.8</v>
      </c>
      <c r="F1110" s="19"/>
      <c r="G1110" s="17" t="s">
        <v>24</v>
      </c>
      <c r="H1110" s="22">
        <v>193278297</v>
      </c>
      <c r="I1110" s="15" t="s">
        <v>371</v>
      </c>
    </row>
    <row r="1111" spans="1:9" ht="15" thickBot="1" x14ac:dyDescent="0.4">
      <c r="A1111" s="276"/>
      <c r="B1111" s="279"/>
      <c r="C1111" s="110">
        <v>160</v>
      </c>
      <c r="D1111" s="110">
        <v>162</v>
      </c>
      <c r="E1111" s="110">
        <v>200</v>
      </c>
      <c r="F1111" s="19"/>
      <c r="G1111" s="17" t="s">
        <v>289</v>
      </c>
      <c r="H1111" s="22"/>
      <c r="I1111" s="15"/>
    </row>
    <row r="1112" spans="1:9" ht="15" customHeight="1" thickBot="1" x14ac:dyDescent="0.4">
      <c r="A1112" s="276"/>
      <c r="B1112" s="279"/>
      <c r="C1112" s="110"/>
      <c r="D1112" s="110"/>
      <c r="E1112" s="110"/>
      <c r="F1112" s="19"/>
      <c r="G1112" s="17" t="s">
        <v>26</v>
      </c>
      <c r="H1112" s="22"/>
      <c r="I1112" s="15"/>
    </row>
    <row r="1113" spans="1:9" ht="18" customHeight="1" thickBot="1" x14ac:dyDescent="0.4">
      <c r="A1113" s="276"/>
      <c r="B1113" s="279"/>
      <c r="C1113" s="68"/>
      <c r="D1113" s="68"/>
      <c r="E1113" s="68"/>
      <c r="F1113" s="19"/>
      <c r="G1113" s="17" t="s">
        <v>25</v>
      </c>
      <c r="H1113" s="22"/>
      <c r="I1113" s="15"/>
    </row>
    <row r="1114" spans="1:9" ht="15.65" customHeight="1" thickBot="1" x14ac:dyDescent="0.4">
      <c r="A1114" s="276"/>
      <c r="B1114" s="279"/>
      <c r="C1114" s="68">
        <v>78</v>
      </c>
      <c r="D1114" s="68"/>
      <c r="E1114" s="68"/>
      <c r="F1114" s="19"/>
      <c r="G1114" s="17" t="s">
        <v>27</v>
      </c>
      <c r="H1114" s="23"/>
      <c r="I1114" s="15"/>
    </row>
    <row r="1115" spans="1:9" ht="14" customHeight="1" thickBot="1" x14ac:dyDescent="0.4">
      <c r="A1115" s="277"/>
      <c r="B1115" s="280"/>
      <c r="C1115" s="69">
        <f t="shared" ref="C1115:D1115" si="226">SUM(C1110:C1114)</f>
        <v>1556.8</v>
      </c>
      <c r="D1115" s="69">
        <f t="shared" si="226"/>
        <v>1498.1</v>
      </c>
      <c r="E1115" s="69">
        <f>SUM(E1110:E1114)</f>
        <v>1577.8</v>
      </c>
      <c r="F1115" s="18"/>
      <c r="G1115" s="10" t="s">
        <v>29</v>
      </c>
      <c r="H1115" s="23"/>
      <c r="I1115" s="15"/>
    </row>
    <row r="1116" spans="1:9" ht="16.25" customHeight="1" thickBot="1" x14ac:dyDescent="0.4">
      <c r="A1116" s="289" t="s">
        <v>368</v>
      </c>
      <c r="B1116" s="278" t="s">
        <v>378</v>
      </c>
      <c r="C1116" s="110">
        <v>367.5</v>
      </c>
      <c r="D1116" s="110">
        <v>386.6</v>
      </c>
      <c r="E1116" s="110">
        <v>401.3</v>
      </c>
      <c r="F1116" s="19"/>
      <c r="G1116" s="17" t="s">
        <v>24</v>
      </c>
      <c r="H1116" s="22">
        <v>148504349</v>
      </c>
      <c r="I1116" s="15" t="s">
        <v>371</v>
      </c>
    </row>
    <row r="1117" spans="1:9" ht="15" thickBot="1" x14ac:dyDescent="0.4">
      <c r="A1117" s="276"/>
      <c r="B1117" s="279"/>
      <c r="C1117" s="110">
        <v>93</v>
      </c>
      <c r="D1117" s="110">
        <v>95</v>
      </c>
      <c r="E1117" s="110">
        <v>100</v>
      </c>
      <c r="F1117" s="19"/>
      <c r="G1117" s="17" t="s">
        <v>289</v>
      </c>
      <c r="H1117" s="22"/>
      <c r="I1117" s="15"/>
    </row>
    <row r="1118" spans="1:9" ht="14" customHeight="1" thickBot="1" x14ac:dyDescent="0.4">
      <c r="A1118" s="276"/>
      <c r="B1118" s="279"/>
      <c r="C1118" s="110"/>
      <c r="D1118" s="110"/>
      <c r="E1118" s="110"/>
      <c r="F1118" s="19"/>
      <c r="G1118" s="17" t="s">
        <v>26</v>
      </c>
      <c r="H1118" s="22"/>
      <c r="I1118" s="15"/>
    </row>
    <row r="1119" spans="1:9" ht="16.25" customHeight="1" thickBot="1" x14ac:dyDescent="0.4">
      <c r="A1119" s="276"/>
      <c r="B1119" s="279"/>
      <c r="C1119" s="110"/>
      <c r="D1119" s="110"/>
      <c r="E1119" s="110"/>
      <c r="F1119" s="19"/>
      <c r="G1119" s="17" t="s">
        <v>25</v>
      </c>
      <c r="H1119" s="22"/>
      <c r="I1119" s="15"/>
    </row>
    <row r="1120" spans="1:9" ht="15" thickBot="1" x14ac:dyDescent="0.4">
      <c r="A1120" s="276"/>
      <c r="B1120" s="279"/>
      <c r="C1120" s="110">
        <v>10.4</v>
      </c>
      <c r="D1120" s="110"/>
      <c r="E1120" s="110"/>
      <c r="F1120" s="19"/>
      <c r="G1120" s="17" t="s">
        <v>27</v>
      </c>
      <c r="H1120" s="23"/>
      <c r="I1120" s="15"/>
    </row>
    <row r="1121" spans="1:9" ht="15" thickBot="1" x14ac:dyDescent="0.4">
      <c r="A1121" s="277"/>
      <c r="B1121" s="280"/>
      <c r="C1121" s="69">
        <f t="shared" ref="C1121:D1121" si="227">SUM(C1116:C1120)</f>
        <v>470.9</v>
      </c>
      <c r="D1121" s="69">
        <f t="shared" si="227"/>
        <v>481.6</v>
      </c>
      <c r="E1121" s="69">
        <f>SUM(E1116:E1120)</f>
        <v>501.3</v>
      </c>
      <c r="F1121" s="18"/>
      <c r="G1121" s="10" t="s">
        <v>29</v>
      </c>
      <c r="H1121" s="23"/>
      <c r="I1121" s="15"/>
    </row>
    <row r="1122" spans="1:9" ht="26.5" thickBot="1" x14ac:dyDescent="0.4">
      <c r="A1122" s="26" t="s">
        <v>21</v>
      </c>
      <c r="B1122" s="27" t="s">
        <v>102</v>
      </c>
      <c r="C1122" s="28"/>
      <c r="D1122" s="28"/>
      <c r="E1122" s="28"/>
      <c r="F1122" s="29" t="s">
        <v>304</v>
      </c>
      <c r="G1122" s="27"/>
      <c r="H1122" s="28"/>
      <c r="I1122" s="28"/>
    </row>
    <row r="1123" spans="1:9" ht="26.5" thickBot="1" x14ac:dyDescent="0.4">
      <c r="A1123" s="30" t="s">
        <v>41</v>
      </c>
      <c r="B1123" s="31" t="s">
        <v>379</v>
      </c>
      <c r="C1123" s="32"/>
      <c r="D1123" s="32"/>
      <c r="E1123" s="32"/>
      <c r="F1123" s="33" t="s">
        <v>393</v>
      </c>
      <c r="G1123" s="31"/>
      <c r="H1123" s="32"/>
      <c r="I1123" s="32"/>
    </row>
    <row r="1124" spans="1:9" ht="15" customHeight="1" thickBot="1" x14ac:dyDescent="0.4">
      <c r="A1124" s="289" t="s">
        <v>44</v>
      </c>
      <c r="B1124" s="278" t="s">
        <v>380</v>
      </c>
      <c r="C1124" s="68">
        <v>26</v>
      </c>
      <c r="D1124" s="68">
        <v>26</v>
      </c>
      <c r="E1124" s="68">
        <v>26</v>
      </c>
      <c r="F1124" s="19" t="s">
        <v>394</v>
      </c>
      <c r="G1124" s="17" t="s">
        <v>24</v>
      </c>
      <c r="H1124" s="22">
        <v>288724610</v>
      </c>
      <c r="I1124" s="15" t="s">
        <v>371</v>
      </c>
    </row>
    <row r="1125" spans="1:9" ht="15" thickBot="1" x14ac:dyDescent="0.4">
      <c r="A1125" s="276"/>
      <c r="B1125" s="279"/>
      <c r="C1125" s="68"/>
      <c r="D1125" s="68"/>
      <c r="E1125" s="68"/>
      <c r="F1125" s="19"/>
      <c r="G1125" s="17" t="s">
        <v>289</v>
      </c>
      <c r="H1125" s="22"/>
      <c r="I1125" s="15"/>
    </row>
    <row r="1126" spans="1:9" ht="15" thickBot="1" x14ac:dyDescent="0.4">
      <c r="A1126" s="276"/>
      <c r="B1126" s="279"/>
      <c r="C1126" s="68"/>
      <c r="D1126" s="68"/>
      <c r="E1126" s="68"/>
      <c r="F1126" s="19"/>
      <c r="G1126" s="17" t="s">
        <v>26</v>
      </c>
      <c r="H1126" s="22"/>
      <c r="I1126" s="15"/>
    </row>
    <row r="1127" spans="1:9" ht="15" thickBot="1" x14ac:dyDescent="0.4">
      <c r="A1127" s="276"/>
      <c r="B1127" s="279"/>
      <c r="C1127" s="68"/>
      <c r="D1127" s="68"/>
      <c r="E1127" s="68"/>
      <c r="F1127" s="19"/>
      <c r="G1127" s="17" t="s">
        <v>25</v>
      </c>
      <c r="H1127" s="22"/>
      <c r="I1127" s="15"/>
    </row>
    <row r="1128" spans="1:9" ht="15" thickBot="1" x14ac:dyDescent="0.4">
      <c r="A1128" s="276"/>
      <c r="B1128" s="279"/>
      <c r="C1128" s="68"/>
      <c r="D1128" s="68"/>
      <c r="E1128" s="68"/>
      <c r="F1128" s="19"/>
      <c r="G1128" s="17" t="s">
        <v>27</v>
      </c>
      <c r="H1128" s="23"/>
      <c r="I1128" s="15"/>
    </row>
    <row r="1129" spans="1:9" ht="15" thickBot="1" x14ac:dyDescent="0.4">
      <c r="A1129" s="277"/>
      <c r="B1129" s="280"/>
      <c r="C1129" s="69">
        <f t="shared" ref="C1129:D1129" si="228">SUM(C1124:C1128)</f>
        <v>26</v>
      </c>
      <c r="D1129" s="69">
        <f t="shared" si="228"/>
        <v>26</v>
      </c>
      <c r="E1129" s="69">
        <f>SUM(E1124:E1128)</f>
        <v>26</v>
      </c>
      <c r="F1129" s="18"/>
      <c r="G1129" s="10" t="s">
        <v>29</v>
      </c>
      <c r="H1129" s="23"/>
      <c r="I1129" s="15"/>
    </row>
    <row r="1130" spans="1:9" ht="15" thickBot="1" x14ac:dyDescent="0.4">
      <c r="A1130" s="289" t="s">
        <v>45</v>
      </c>
      <c r="B1130" s="278" t="s">
        <v>381</v>
      </c>
      <c r="C1130" s="17"/>
      <c r="D1130" s="17"/>
      <c r="E1130" s="17"/>
      <c r="F1130" s="19" t="s">
        <v>395</v>
      </c>
      <c r="G1130" s="17" t="s">
        <v>24</v>
      </c>
      <c r="H1130" s="22">
        <v>288724610</v>
      </c>
      <c r="I1130" s="15" t="s">
        <v>371</v>
      </c>
    </row>
    <row r="1131" spans="1:9" ht="15" thickBot="1" x14ac:dyDescent="0.4">
      <c r="A1131" s="276"/>
      <c r="B1131" s="279"/>
      <c r="C1131" s="17"/>
      <c r="D1131" s="17"/>
      <c r="E1131" s="17"/>
      <c r="F1131" s="19"/>
      <c r="G1131" s="17" t="s">
        <v>289</v>
      </c>
      <c r="H1131" s="22"/>
      <c r="I1131" s="15"/>
    </row>
    <row r="1132" spans="1:9" ht="15" thickBot="1" x14ac:dyDescent="0.4">
      <c r="A1132" s="276"/>
      <c r="B1132" s="279"/>
      <c r="C1132" s="17"/>
      <c r="D1132" s="17"/>
      <c r="E1132" s="17"/>
      <c r="F1132" s="19"/>
      <c r="G1132" s="17" t="s">
        <v>26</v>
      </c>
      <c r="H1132" s="22"/>
      <c r="I1132" s="15"/>
    </row>
    <row r="1133" spans="1:9" ht="15" thickBot="1" x14ac:dyDescent="0.4">
      <c r="A1133" s="276"/>
      <c r="B1133" s="279"/>
      <c r="C1133" s="17"/>
      <c r="D1133" s="17"/>
      <c r="E1133" s="17"/>
      <c r="F1133" s="19"/>
      <c r="G1133" s="17" t="s">
        <v>25</v>
      </c>
      <c r="H1133" s="22"/>
      <c r="I1133" s="15"/>
    </row>
    <row r="1134" spans="1:9" ht="15" thickBot="1" x14ac:dyDescent="0.4">
      <c r="A1134" s="276"/>
      <c r="B1134" s="279"/>
      <c r="C1134" s="17"/>
      <c r="D1134" s="17"/>
      <c r="E1134" s="17"/>
      <c r="F1134" s="19"/>
      <c r="G1134" s="17" t="s">
        <v>27</v>
      </c>
      <c r="H1134" s="23"/>
      <c r="I1134" s="15"/>
    </row>
    <row r="1135" spans="1:9" ht="15" thickBot="1" x14ac:dyDescent="0.4">
      <c r="A1135" s="277"/>
      <c r="B1135" s="280"/>
      <c r="C1135" s="10">
        <f t="shared" ref="C1135:D1135" si="229">SUM(C1130:C1134)</f>
        <v>0</v>
      </c>
      <c r="D1135" s="10">
        <f t="shared" si="229"/>
        <v>0</v>
      </c>
      <c r="E1135" s="10">
        <f>SUM(E1130:E1134)</f>
        <v>0</v>
      </c>
      <c r="F1135" s="18"/>
      <c r="G1135" s="10" t="s">
        <v>29</v>
      </c>
      <c r="H1135" s="23"/>
      <c r="I1135" s="15"/>
    </row>
    <row r="1136" spans="1:9" ht="15" thickBot="1" x14ac:dyDescent="0.4">
      <c r="A1136" s="289" t="s">
        <v>46</v>
      </c>
      <c r="B1136" s="278" t="s">
        <v>382</v>
      </c>
      <c r="C1136" s="68">
        <v>733.1</v>
      </c>
      <c r="D1136" s="68">
        <v>771.2</v>
      </c>
      <c r="E1136" s="68">
        <v>800.5</v>
      </c>
      <c r="F1136" s="19"/>
      <c r="G1136" s="17" t="s">
        <v>24</v>
      </c>
      <c r="H1136" s="22">
        <v>190432352</v>
      </c>
      <c r="I1136" s="15" t="s">
        <v>371</v>
      </c>
    </row>
    <row r="1137" spans="1:9" ht="15" thickBot="1" x14ac:dyDescent="0.4">
      <c r="A1137" s="276"/>
      <c r="B1137" s="279"/>
      <c r="C1137" s="68">
        <v>55</v>
      </c>
      <c r="D1137" s="68">
        <v>60</v>
      </c>
      <c r="E1137" s="68">
        <v>66</v>
      </c>
      <c r="F1137" s="19"/>
      <c r="G1137" s="17" t="s">
        <v>289</v>
      </c>
      <c r="H1137" s="22"/>
      <c r="I1137" s="15"/>
    </row>
    <row r="1138" spans="1:9" ht="15" customHeight="1" thickBot="1" x14ac:dyDescent="0.4">
      <c r="A1138" s="276"/>
      <c r="B1138" s="279"/>
      <c r="C1138" s="68"/>
      <c r="D1138" s="68"/>
      <c r="E1138" s="68"/>
      <c r="F1138" s="19"/>
      <c r="G1138" s="17" t="s">
        <v>26</v>
      </c>
      <c r="H1138" s="22"/>
      <c r="I1138" s="15"/>
    </row>
    <row r="1139" spans="1:9" ht="15.65" customHeight="1" thickBot="1" x14ac:dyDescent="0.4">
      <c r="A1139" s="276"/>
      <c r="B1139" s="279"/>
      <c r="C1139" s="68"/>
      <c r="D1139" s="68"/>
      <c r="E1139" s="68"/>
      <c r="F1139" s="19"/>
      <c r="G1139" s="17" t="s">
        <v>25</v>
      </c>
      <c r="H1139" s="22"/>
      <c r="I1139" s="15"/>
    </row>
    <row r="1140" spans="1:9" ht="17.399999999999999" customHeight="1" thickBot="1" x14ac:dyDescent="0.4">
      <c r="A1140" s="276"/>
      <c r="B1140" s="279"/>
      <c r="C1140" s="68">
        <v>15.2</v>
      </c>
      <c r="D1140" s="68"/>
      <c r="E1140" s="68"/>
      <c r="F1140" s="19"/>
      <c r="G1140" s="17" t="s">
        <v>27</v>
      </c>
      <c r="H1140" s="23"/>
      <c r="I1140" s="15"/>
    </row>
    <row r="1141" spans="1:9" ht="20.399999999999999" customHeight="1" thickBot="1" x14ac:dyDescent="0.4">
      <c r="A1141" s="277"/>
      <c r="B1141" s="280"/>
      <c r="C1141" s="69">
        <f t="shared" ref="C1141:D1141" si="230">SUM(C1136:C1140)</f>
        <v>803.30000000000007</v>
      </c>
      <c r="D1141" s="69">
        <f t="shared" si="230"/>
        <v>831.2</v>
      </c>
      <c r="E1141" s="69">
        <f>SUM(E1136:E1140)</f>
        <v>866.5</v>
      </c>
      <c r="F1141" s="18"/>
      <c r="G1141" s="10" t="s">
        <v>29</v>
      </c>
      <c r="H1141" s="23"/>
      <c r="I1141" s="15"/>
    </row>
    <row r="1142" spans="1:9" ht="17.399999999999999" customHeight="1" thickBot="1" x14ac:dyDescent="0.4">
      <c r="A1142" s="289" t="s">
        <v>47</v>
      </c>
      <c r="B1142" s="278" t="s">
        <v>383</v>
      </c>
      <c r="C1142" s="110">
        <v>642.5</v>
      </c>
      <c r="D1142" s="110">
        <v>675.9</v>
      </c>
      <c r="E1142" s="110">
        <v>701.6</v>
      </c>
      <c r="F1142" s="19"/>
      <c r="G1142" s="17" t="s">
        <v>24</v>
      </c>
      <c r="H1142" s="22">
        <v>191782373</v>
      </c>
      <c r="I1142" s="15" t="s">
        <v>371</v>
      </c>
    </row>
    <row r="1143" spans="1:9" ht="15" thickBot="1" x14ac:dyDescent="0.4">
      <c r="A1143" s="276"/>
      <c r="B1143" s="279"/>
      <c r="C1143" s="110">
        <v>51</v>
      </c>
      <c r="D1143" s="110">
        <v>53</v>
      </c>
      <c r="E1143" s="110">
        <v>56</v>
      </c>
      <c r="F1143" s="19"/>
      <c r="G1143" s="17" t="s">
        <v>289</v>
      </c>
      <c r="H1143" s="22"/>
      <c r="I1143" s="15"/>
    </row>
    <row r="1144" spans="1:9" ht="15" thickBot="1" x14ac:dyDescent="0.4">
      <c r="A1144" s="276"/>
      <c r="B1144" s="279"/>
      <c r="C1144" s="110"/>
      <c r="D1144" s="110"/>
      <c r="E1144" s="110"/>
      <c r="F1144" s="19"/>
      <c r="G1144" s="17" t="s">
        <v>26</v>
      </c>
      <c r="H1144" s="22"/>
      <c r="I1144" s="15"/>
    </row>
    <row r="1145" spans="1:9" ht="15" thickBot="1" x14ac:dyDescent="0.4">
      <c r="A1145" s="276"/>
      <c r="B1145" s="279"/>
      <c r="C1145" s="110"/>
      <c r="D1145" s="110"/>
      <c r="E1145" s="110"/>
      <c r="F1145" s="19"/>
      <c r="G1145" s="17" t="s">
        <v>25</v>
      </c>
      <c r="H1145" s="22"/>
      <c r="I1145" s="15"/>
    </row>
    <row r="1146" spans="1:9" ht="15" thickBot="1" x14ac:dyDescent="0.4">
      <c r="A1146" s="276"/>
      <c r="B1146" s="279"/>
      <c r="C1146" s="110">
        <v>19.3</v>
      </c>
      <c r="D1146" s="110"/>
      <c r="E1146" s="110"/>
      <c r="F1146" s="19"/>
      <c r="G1146" s="17" t="s">
        <v>27</v>
      </c>
      <c r="H1146" s="23"/>
      <c r="I1146" s="15"/>
    </row>
    <row r="1147" spans="1:9" ht="15" thickBot="1" x14ac:dyDescent="0.4">
      <c r="A1147" s="277"/>
      <c r="B1147" s="280"/>
      <c r="C1147" s="99">
        <f t="shared" ref="C1147:D1147" si="231">SUM(C1142:C1146)</f>
        <v>712.8</v>
      </c>
      <c r="D1147" s="99">
        <f t="shared" si="231"/>
        <v>728.9</v>
      </c>
      <c r="E1147" s="99">
        <f>SUM(E1142:E1146)</f>
        <v>757.6</v>
      </c>
      <c r="F1147" s="18"/>
      <c r="G1147" s="10" t="s">
        <v>29</v>
      </c>
      <c r="H1147" s="23"/>
      <c r="I1147" s="15"/>
    </row>
    <row r="1148" spans="1:9" ht="15" thickBot="1" x14ac:dyDescent="0.4">
      <c r="A1148" s="289" t="s">
        <v>48</v>
      </c>
      <c r="B1148" s="278" t="s">
        <v>384</v>
      </c>
      <c r="C1148" s="110">
        <v>2262.3000000000002</v>
      </c>
      <c r="D1148" s="110">
        <v>2379.1999999999998</v>
      </c>
      <c r="E1148" s="110">
        <v>2469.1</v>
      </c>
      <c r="F1148" s="19"/>
      <c r="G1148" s="17" t="s">
        <v>24</v>
      </c>
      <c r="H1148" s="22">
        <v>148428990</v>
      </c>
      <c r="I1148" s="15" t="s">
        <v>371</v>
      </c>
    </row>
    <row r="1149" spans="1:9" ht="15" customHeight="1" thickBot="1" x14ac:dyDescent="0.4">
      <c r="A1149" s="276"/>
      <c r="B1149" s="279"/>
      <c r="C1149" s="110">
        <v>170</v>
      </c>
      <c r="D1149" s="110">
        <v>170</v>
      </c>
      <c r="E1149" s="110">
        <v>180</v>
      </c>
      <c r="F1149" s="19"/>
      <c r="G1149" s="17" t="s">
        <v>289</v>
      </c>
      <c r="H1149" s="22"/>
      <c r="I1149" s="15"/>
    </row>
    <row r="1150" spans="1:9" ht="15" thickBot="1" x14ac:dyDescent="0.4">
      <c r="A1150" s="276"/>
      <c r="B1150" s="279"/>
      <c r="C1150" s="110"/>
      <c r="D1150" s="110"/>
      <c r="E1150" s="110"/>
      <c r="F1150" s="19"/>
      <c r="G1150" s="17" t="s">
        <v>26</v>
      </c>
      <c r="H1150" s="22"/>
      <c r="I1150" s="15"/>
    </row>
    <row r="1151" spans="1:9" ht="15" thickBot="1" x14ac:dyDescent="0.4">
      <c r="A1151" s="276"/>
      <c r="B1151" s="279"/>
      <c r="C1151" s="68"/>
      <c r="D1151" s="68"/>
      <c r="E1151" s="68"/>
      <c r="F1151" s="19"/>
      <c r="G1151" s="17" t="s">
        <v>25</v>
      </c>
      <c r="H1151" s="22"/>
      <c r="I1151" s="15"/>
    </row>
    <row r="1152" spans="1:9" ht="15" thickBot="1" x14ac:dyDescent="0.4">
      <c r="A1152" s="276"/>
      <c r="B1152" s="279"/>
      <c r="C1152" s="68">
        <v>34.200000000000003</v>
      </c>
      <c r="D1152" s="68"/>
      <c r="E1152" s="68"/>
      <c r="F1152" s="19"/>
      <c r="G1152" s="17" t="s">
        <v>27</v>
      </c>
      <c r="H1152" s="23"/>
      <c r="I1152" s="15"/>
    </row>
    <row r="1153" spans="1:12" ht="15" thickBot="1" x14ac:dyDescent="0.4">
      <c r="A1153" s="277"/>
      <c r="B1153" s="280"/>
      <c r="C1153" s="69">
        <f t="shared" ref="C1153:D1153" si="232">SUM(C1148:C1152)</f>
        <v>2466.5</v>
      </c>
      <c r="D1153" s="69">
        <f t="shared" si="232"/>
        <v>2549.1999999999998</v>
      </c>
      <c r="E1153" s="69">
        <f>SUM(E1148:E1152)</f>
        <v>2649.1</v>
      </c>
      <c r="F1153" s="18"/>
      <c r="G1153" s="10" t="s">
        <v>29</v>
      </c>
      <c r="H1153" s="23"/>
      <c r="I1153" s="15"/>
    </row>
    <row r="1154" spans="1:12" ht="26.5" thickBot="1" x14ac:dyDescent="0.4">
      <c r="A1154" s="26" t="s">
        <v>21</v>
      </c>
      <c r="B1154" s="27" t="s">
        <v>102</v>
      </c>
      <c r="C1154" s="28"/>
      <c r="D1154" s="28"/>
      <c r="E1154" s="28"/>
      <c r="F1154" s="29" t="s">
        <v>304</v>
      </c>
      <c r="G1154" s="27"/>
      <c r="H1154" s="28"/>
      <c r="I1154" s="28"/>
    </row>
    <row r="1155" spans="1:12" ht="47" customHeight="1" thickBot="1" x14ac:dyDescent="0.4">
      <c r="A1155" s="30" t="s">
        <v>255</v>
      </c>
      <c r="B1155" s="31" t="s">
        <v>388</v>
      </c>
      <c r="C1155" s="32"/>
      <c r="D1155" s="32"/>
      <c r="E1155" s="32"/>
      <c r="F1155" s="33" t="s">
        <v>396</v>
      </c>
      <c r="G1155" s="31"/>
      <c r="H1155" s="32"/>
      <c r="I1155" s="32"/>
    </row>
    <row r="1156" spans="1:12" ht="15" thickBot="1" x14ac:dyDescent="0.4">
      <c r="A1156" s="276" t="s">
        <v>256</v>
      </c>
      <c r="B1156" s="278" t="s">
        <v>682</v>
      </c>
      <c r="C1156" s="17"/>
      <c r="D1156" s="17"/>
      <c r="E1156" s="17"/>
      <c r="F1156" s="19"/>
      <c r="G1156" s="17" t="s">
        <v>24</v>
      </c>
      <c r="H1156" s="22">
        <v>288724610</v>
      </c>
      <c r="I1156" s="15" t="s">
        <v>371</v>
      </c>
    </row>
    <row r="1157" spans="1:12" ht="21" customHeight="1" thickBot="1" x14ac:dyDescent="0.4">
      <c r="A1157" s="276"/>
      <c r="B1157" s="279"/>
      <c r="C1157" s="17"/>
      <c r="D1157" s="17"/>
      <c r="E1157" s="17"/>
      <c r="F1157" s="19"/>
      <c r="G1157" s="17" t="s">
        <v>289</v>
      </c>
      <c r="H1157" s="22"/>
      <c r="I1157" s="15"/>
    </row>
    <row r="1158" spans="1:12" ht="19.25" customHeight="1" thickBot="1" x14ac:dyDescent="0.4">
      <c r="A1158" s="276"/>
      <c r="B1158" s="279"/>
      <c r="C1158" s="17"/>
      <c r="D1158" s="17"/>
      <c r="E1158" s="17"/>
      <c r="F1158" s="19"/>
      <c r="G1158" s="17" t="s">
        <v>26</v>
      </c>
      <c r="H1158" s="22"/>
      <c r="I1158" s="15"/>
    </row>
    <row r="1159" spans="1:12" ht="15" thickBot="1" x14ac:dyDescent="0.4">
      <c r="A1159" s="276"/>
      <c r="B1159" s="279"/>
      <c r="C1159" s="17"/>
      <c r="D1159" s="17"/>
      <c r="E1159" s="17"/>
      <c r="F1159" s="19"/>
      <c r="G1159" s="17" t="s">
        <v>25</v>
      </c>
      <c r="H1159" s="22"/>
      <c r="I1159" s="15"/>
    </row>
    <row r="1160" spans="1:12" ht="15" thickBot="1" x14ac:dyDescent="0.4">
      <c r="A1160" s="276"/>
      <c r="B1160" s="279"/>
      <c r="C1160" s="17"/>
      <c r="D1160" s="17"/>
      <c r="E1160" s="17"/>
      <c r="F1160" s="19"/>
      <c r="G1160" s="17" t="s">
        <v>27</v>
      </c>
      <c r="H1160" s="23"/>
      <c r="I1160" s="15"/>
    </row>
    <row r="1161" spans="1:12" ht="17.399999999999999" customHeight="1" thickBot="1" x14ac:dyDescent="0.4">
      <c r="A1161" s="277"/>
      <c r="B1161" s="280"/>
      <c r="C1161" s="69">
        <f t="shared" ref="C1161:D1161" si="233">SUM(C1156:C1160)</f>
        <v>0</v>
      </c>
      <c r="D1161" s="69">
        <f t="shared" si="233"/>
        <v>0</v>
      </c>
      <c r="E1161" s="69">
        <f>SUM(E1156:E1160)</f>
        <v>0</v>
      </c>
      <c r="F1161" s="18"/>
      <c r="G1161" s="10" t="s">
        <v>29</v>
      </c>
      <c r="H1161" s="23"/>
      <c r="I1161" s="15"/>
    </row>
    <row r="1162" spans="1:12" ht="20.399999999999999" customHeight="1" thickBot="1" x14ac:dyDescent="0.4">
      <c r="A1162" s="276" t="s">
        <v>287</v>
      </c>
      <c r="B1162" s="283" t="s">
        <v>386</v>
      </c>
      <c r="C1162" s="110">
        <v>10</v>
      </c>
      <c r="D1162" s="110">
        <v>12</v>
      </c>
      <c r="E1162" s="110">
        <v>15</v>
      </c>
      <c r="F1162" s="52"/>
      <c r="G1162" s="101" t="s">
        <v>24</v>
      </c>
      <c r="H1162" s="102">
        <v>288724610</v>
      </c>
      <c r="I1162" s="148" t="s">
        <v>371</v>
      </c>
      <c r="J1162" s="132"/>
      <c r="K1162" s="132"/>
      <c r="L1162" s="132"/>
    </row>
    <row r="1163" spans="1:12" ht="15" customHeight="1" thickBot="1" x14ac:dyDescent="0.4">
      <c r="A1163" s="276"/>
      <c r="B1163" s="284"/>
      <c r="C1163" s="110"/>
      <c r="D1163" s="110"/>
      <c r="E1163" s="110"/>
      <c r="F1163" s="52"/>
      <c r="G1163" s="101" t="s">
        <v>289</v>
      </c>
      <c r="H1163" s="102"/>
      <c r="I1163" s="148"/>
      <c r="J1163" s="132"/>
      <c r="K1163" s="132"/>
      <c r="L1163" s="132"/>
    </row>
    <row r="1164" spans="1:12" ht="15" thickBot="1" x14ac:dyDescent="0.4">
      <c r="A1164" s="276"/>
      <c r="B1164" s="284"/>
      <c r="C1164" s="110"/>
      <c r="D1164" s="110"/>
      <c r="E1164" s="110"/>
      <c r="F1164" s="52"/>
      <c r="G1164" s="101" t="s">
        <v>26</v>
      </c>
      <c r="H1164" s="102"/>
      <c r="I1164" s="148"/>
      <c r="J1164" s="132"/>
      <c r="K1164" s="132"/>
      <c r="L1164" s="132"/>
    </row>
    <row r="1165" spans="1:12" ht="15" thickBot="1" x14ac:dyDescent="0.4">
      <c r="A1165" s="276"/>
      <c r="B1165" s="284"/>
      <c r="C1165" s="110"/>
      <c r="D1165" s="110"/>
      <c r="E1165" s="110"/>
      <c r="F1165" s="52"/>
      <c r="G1165" s="101" t="s">
        <v>25</v>
      </c>
      <c r="H1165" s="102"/>
      <c r="I1165" s="148"/>
      <c r="J1165" s="132"/>
      <c r="K1165" s="132"/>
      <c r="L1165" s="132"/>
    </row>
    <row r="1166" spans="1:12" ht="15" thickBot="1" x14ac:dyDescent="0.4">
      <c r="A1166" s="276"/>
      <c r="B1166" s="284"/>
      <c r="C1166" s="110"/>
      <c r="D1166" s="110"/>
      <c r="E1166" s="110"/>
      <c r="F1166" s="52"/>
      <c r="G1166" s="101" t="s">
        <v>27</v>
      </c>
      <c r="H1166" s="104"/>
      <c r="I1166" s="148"/>
      <c r="J1166" s="132"/>
      <c r="K1166" s="132"/>
      <c r="L1166" s="132"/>
    </row>
    <row r="1167" spans="1:12" ht="15" thickBot="1" x14ac:dyDescent="0.4">
      <c r="A1167" s="277"/>
      <c r="B1167" s="285"/>
      <c r="C1167" s="99">
        <f t="shared" ref="C1167:D1167" si="234">SUM(C1162:C1166)</f>
        <v>10</v>
      </c>
      <c r="D1167" s="99">
        <f t="shared" si="234"/>
        <v>12</v>
      </c>
      <c r="E1167" s="99">
        <f>SUM(E1162:E1166)</f>
        <v>15</v>
      </c>
      <c r="F1167" s="103"/>
      <c r="G1167" s="100" t="s">
        <v>29</v>
      </c>
      <c r="H1167" s="104"/>
      <c r="I1167" s="148"/>
      <c r="J1167" s="132"/>
      <c r="K1167" s="132"/>
      <c r="L1167" s="132"/>
    </row>
    <row r="1168" spans="1:12" ht="20.399999999999999" customHeight="1" thickBot="1" x14ac:dyDescent="0.4">
      <c r="A1168" s="276" t="s">
        <v>385</v>
      </c>
      <c r="B1168" s="283" t="s">
        <v>387</v>
      </c>
      <c r="C1168" s="110">
        <v>5</v>
      </c>
      <c r="D1168" s="110">
        <v>5</v>
      </c>
      <c r="E1168" s="110">
        <v>5</v>
      </c>
      <c r="F1168" s="52"/>
      <c r="G1168" s="101" t="s">
        <v>24</v>
      </c>
      <c r="H1168" s="102">
        <v>288724610</v>
      </c>
      <c r="I1168" s="148" t="s">
        <v>371</v>
      </c>
      <c r="J1168" s="166">
        <f>C1067+C1073+C1080+C1086+C1092+C1098+C1104+C1110+C1116+C1124+C1130+C1136+C1142+C1148+C1156+C1162+C1168</f>
        <v>9757.1</v>
      </c>
      <c r="K1168" s="240">
        <f t="shared" ref="K1168:L1170" si="235">D1067+D1073+D1080+D1086+D1092+D1098+D1104+D1110+D1116+D1124+D1130+D1136+D1142+D1148+D1156+D1162+D1168</f>
        <v>10155.6</v>
      </c>
      <c r="L1168" s="240">
        <f t="shared" si="235"/>
        <v>10525.800000000001</v>
      </c>
    </row>
    <row r="1169" spans="1:12" ht="15" customHeight="1" thickBot="1" x14ac:dyDescent="0.4">
      <c r="A1169" s="276"/>
      <c r="B1169" s="284"/>
      <c r="C1169" s="110"/>
      <c r="D1169" s="110"/>
      <c r="E1169" s="110"/>
      <c r="F1169" s="52"/>
      <c r="G1169" s="101" t="s">
        <v>289</v>
      </c>
      <c r="H1169" s="102"/>
      <c r="I1169" s="148"/>
      <c r="J1169" s="166">
        <f>C1068+C1074+C1081+C1087+C1093+C1099+C1105+C1111+C1117+C1125+C1131+C1137+C1143+C1149+C1157+C1163+C1169</f>
        <v>953.7</v>
      </c>
      <c r="K1169" s="166">
        <f t="shared" si="235"/>
        <v>967</v>
      </c>
      <c r="L1169" s="166">
        <f t="shared" si="235"/>
        <v>1030.4000000000001</v>
      </c>
    </row>
    <row r="1170" spans="1:12" ht="15" thickBot="1" x14ac:dyDescent="0.4">
      <c r="A1170" s="276"/>
      <c r="B1170" s="284"/>
      <c r="C1170" s="110"/>
      <c r="D1170" s="110"/>
      <c r="E1170" s="110"/>
      <c r="F1170" s="52"/>
      <c r="G1170" s="101" t="s">
        <v>26</v>
      </c>
      <c r="H1170" s="102"/>
      <c r="I1170" s="148"/>
      <c r="J1170" s="166">
        <f>C1069+C1075+C1082+C1088+C1094+C1100+C1106+C1112+C1118+C1126+C1132+C1138+C1144+C1150+C1158+C1164+C1170</f>
        <v>35.1</v>
      </c>
      <c r="K1170" s="166">
        <f t="shared" si="235"/>
        <v>35.1</v>
      </c>
      <c r="L1170" s="166">
        <f t="shared" si="235"/>
        <v>35.1</v>
      </c>
    </row>
    <row r="1171" spans="1:12" ht="15" thickBot="1" x14ac:dyDescent="0.4">
      <c r="A1171" s="276"/>
      <c r="B1171" s="284"/>
      <c r="C1171" s="110"/>
      <c r="D1171" s="110"/>
      <c r="E1171" s="110"/>
      <c r="F1171" s="52"/>
      <c r="G1171" s="101" t="s">
        <v>25</v>
      </c>
      <c r="H1171" s="102"/>
      <c r="I1171" s="148"/>
      <c r="J1171" s="166">
        <f>C1070+C1076+C1083+C1089+C1095+C1101+C1107+C1113+C1119+C1127+C1133+C1139+C1145+C1151+C1159+C1165+C1171</f>
        <v>0</v>
      </c>
      <c r="K1171" s="166">
        <f>D1070+D1076+D1083+D1089+D1095+D1101+D1107+D1113+D1119+D1127+D1133+D1139+D1145+D1151+D1159+D1165+D1171</f>
        <v>0</v>
      </c>
      <c r="L1171" s="166">
        <f>E1070+E1076+E1083+E1089+E1095+E1101+E1107+E1113+E1119+E1127+E1133+E1139+E1145+E1151+E1159+E1165+E1171</f>
        <v>0</v>
      </c>
    </row>
    <row r="1172" spans="1:12" ht="15" thickBot="1" x14ac:dyDescent="0.4">
      <c r="A1172" s="276"/>
      <c r="B1172" s="284"/>
      <c r="C1172" s="110"/>
      <c r="D1172" s="110"/>
      <c r="E1172" s="110"/>
      <c r="F1172" s="52"/>
      <c r="G1172" s="101" t="s">
        <v>27</v>
      </c>
      <c r="H1172" s="104"/>
      <c r="I1172" s="148"/>
      <c r="J1172" s="166">
        <f t="shared" ref="J1172" si="236">C1071+C1077+C1084+C1090+C1096+C1102+C1108+C1114+C1120+C1128+C1134+C1140+C1146+C1152+C1160+C1166+C1172</f>
        <v>229</v>
      </c>
      <c r="K1172" s="166">
        <f>D1071+D1077+D1084+D1090+D1096+D1102+D1108+D1114+D1120+D1128+D1134+D1140+D1146+D1152+D1160+D1166+D1172</f>
        <v>0</v>
      </c>
      <c r="L1172" s="166">
        <f>E1071+E1077+E1084+E1090+E1096+E1102+E1108+E1114+E1120+E1128+E1134+E1140+E1146+E1152+E1160+E1166+E1172</f>
        <v>0</v>
      </c>
    </row>
    <row r="1173" spans="1:12" ht="15" thickBot="1" x14ac:dyDescent="0.4">
      <c r="A1173" s="276"/>
      <c r="B1173" s="284"/>
      <c r="C1173" s="110"/>
      <c r="D1173" s="110"/>
      <c r="E1173" s="110"/>
      <c r="F1173" s="52"/>
      <c r="G1173" s="101" t="s">
        <v>533</v>
      </c>
      <c r="H1173" s="104"/>
      <c r="I1173" s="148"/>
      <c r="J1173" s="166">
        <f>C1078*1</f>
        <v>0</v>
      </c>
      <c r="K1173" s="166">
        <f t="shared" ref="K1173:L1173" si="237">D1078*1</f>
        <v>0</v>
      </c>
      <c r="L1173" s="166">
        <f t="shared" si="237"/>
        <v>0</v>
      </c>
    </row>
    <row r="1174" spans="1:12" ht="19.25" customHeight="1" thickBot="1" x14ac:dyDescent="0.4">
      <c r="A1174" s="277"/>
      <c r="B1174" s="285"/>
      <c r="C1174" s="99">
        <f t="shared" ref="C1174:D1174" si="238">SUM(C1168:C1172)</f>
        <v>5</v>
      </c>
      <c r="D1174" s="99">
        <f t="shared" si="238"/>
        <v>5</v>
      </c>
      <c r="E1174" s="99">
        <f>SUM(E1168:E1172)</f>
        <v>5</v>
      </c>
      <c r="F1174" s="103"/>
      <c r="G1174" s="100" t="s">
        <v>29</v>
      </c>
      <c r="H1174" s="104"/>
      <c r="I1174" s="148"/>
      <c r="J1174" s="192">
        <f>SUM(J1168:J1173)</f>
        <v>10974.900000000001</v>
      </c>
      <c r="K1174" s="192">
        <f t="shared" ref="K1174:L1174" si="239">SUM(K1168:K1172)</f>
        <v>11157.7</v>
      </c>
      <c r="L1174" s="192">
        <f t="shared" si="239"/>
        <v>11591.300000000001</v>
      </c>
    </row>
    <row r="1175" spans="1:12" ht="16.25" customHeight="1" thickBot="1" x14ac:dyDescent="0.4">
      <c r="A1175" s="16"/>
      <c r="B1175" s="20" t="s">
        <v>92</v>
      </c>
      <c r="C1175" s="9"/>
      <c r="D1175" s="9"/>
      <c r="E1175" s="9"/>
      <c r="F1175" s="9"/>
      <c r="G1175" s="10"/>
      <c r="H1175" s="22"/>
      <c r="I1175" s="22"/>
    </row>
    <row r="1176" spans="1:12" ht="16.25" customHeight="1" thickBot="1" x14ac:dyDescent="0.4">
      <c r="A1176" s="16"/>
      <c r="B1176" s="20" t="s">
        <v>693</v>
      </c>
      <c r="C1176" s="69">
        <f>J1174-J1173</f>
        <v>10974.900000000001</v>
      </c>
      <c r="D1176" s="69">
        <f t="shared" ref="D1176:E1176" si="240">K1174-K1173</f>
        <v>11157.7</v>
      </c>
      <c r="E1176" s="69">
        <f t="shared" si="240"/>
        <v>11591.300000000001</v>
      </c>
      <c r="F1176" s="9"/>
      <c r="G1176" s="10"/>
      <c r="H1176" s="22"/>
      <c r="I1176" s="22"/>
    </row>
    <row r="1177" spans="1:12" ht="20" customHeight="1" thickBot="1" x14ac:dyDescent="0.4">
      <c r="A1177" s="39"/>
      <c r="B1177" s="40" t="s">
        <v>457</v>
      </c>
      <c r="C1177" s="70">
        <f>C1072+C1079+C1085+C1091+C1097+C1103+C1109+C1115+C1121+C1129+C1135+C1141+C1147+C1153+C1161+C1167+C1174</f>
        <v>10974.9</v>
      </c>
      <c r="D1177" s="70">
        <f>D1072+D1079+D1085+D1091+D1097+D1103+D1109+D1115+D1121+D1129+D1135+D1141+D1147+D1153+D1161+D1167+D1174</f>
        <v>11157.7</v>
      </c>
      <c r="E1177" s="70">
        <f>E1072+E1079+E1085+E1091+E1097+E1103+E1109+E1115+E1121+E1129+E1135+E1141+E1147+E1153+E1161+E1167+E1174</f>
        <v>11591.300000000001</v>
      </c>
      <c r="F1177" s="41"/>
      <c r="G1177" s="42"/>
      <c r="H1177" s="43"/>
      <c r="I1177" s="44"/>
    </row>
    <row r="1178" spans="1:12" ht="12" customHeight="1" x14ac:dyDescent="0.35"/>
    <row r="1180" spans="1:12" ht="15" thickBot="1" x14ac:dyDescent="0.4">
      <c r="A1180" s="286" t="s">
        <v>683</v>
      </c>
      <c r="B1180" s="287"/>
      <c r="C1180" s="287"/>
      <c r="D1180" s="287"/>
      <c r="E1180" s="287"/>
      <c r="F1180" s="287"/>
      <c r="G1180" s="287"/>
      <c r="H1180" s="287"/>
      <c r="I1180" s="287"/>
    </row>
    <row r="1181" spans="1:12" ht="58" thickBot="1" x14ac:dyDescent="0.4">
      <c r="A1181" s="48" t="s">
        <v>5</v>
      </c>
      <c r="B1181" s="49" t="s">
        <v>599</v>
      </c>
      <c r="C1181" s="49" t="s">
        <v>16</v>
      </c>
      <c r="D1181" s="49" t="s">
        <v>17</v>
      </c>
      <c r="E1181" s="49" t="s">
        <v>585</v>
      </c>
      <c r="F1181" s="49" t="s">
        <v>6</v>
      </c>
      <c r="G1181" s="49" t="s">
        <v>23</v>
      </c>
      <c r="H1181" s="49" t="s">
        <v>18</v>
      </c>
      <c r="I1181" s="49" t="s">
        <v>40</v>
      </c>
    </row>
    <row r="1182" spans="1:12" ht="23" customHeight="1" thickBot="1" x14ac:dyDescent="0.4">
      <c r="A1182" s="50">
        <v>1</v>
      </c>
      <c r="B1182" s="51">
        <v>2</v>
      </c>
      <c r="C1182" s="51">
        <v>3</v>
      </c>
      <c r="D1182" s="51">
        <v>4</v>
      </c>
      <c r="E1182" s="51">
        <v>5</v>
      </c>
      <c r="F1182" s="51">
        <v>6</v>
      </c>
      <c r="G1182" s="51">
        <v>7</v>
      </c>
      <c r="H1182" s="51">
        <v>8</v>
      </c>
      <c r="I1182" s="51">
        <v>9</v>
      </c>
    </row>
    <row r="1183" spans="1:12" ht="27" customHeight="1" thickBot="1" x14ac:dyDescent="0.4">
      <c r="A1183" s="26" t="s">
        <v>21</v>
      </c>
      <c r="B1183" s="27" t="s">
        <v>398</v>
      </c>
      <c r="C1183" s="28"/>
      <c r="D1183" s="28"/>
      <c r="E1183" s="28"/>
      <c r="F1183" s="29" t="s">
        <v>96</v>
      </c>
      <c r="G1183" s="27"/>
      <c r="H1183" s="28"/>
      <c r="I1183" s="28"/>
    </row>
    <row r="1184" spans="1:12" ht="24" customHeight="1" thickBot="1" x14ac:dyDescent="0.4">
      <c r="A1184" s="30" t="s">
        <v>20</v>
      </c>
      <c r="B1184" s="31" t="s">
        <v>106</v>
      </c>
      <c r="C1184" s="32"/>
      <c r="D1184" s="32"/>
      <c r="E1184" s="32"/>
      <c r="F1184" s="33" t="s">
        <v>95</v>
      </c>
      <c r="G1184" s="31"/>
      <c r="H1184" s="32"/>
      <c r="I1184" s="32"/>
    </row>
    <row r="1185" spans="1:11" ht="21" customHeight="1" thickBot="1" x14ac:dyDescent="0.4">
      <c r="A1185" s="276" t="s">
        <v>86</v>
      </c>
      <c r="B1185" s="278" t="s">
        <v>400</v>
      </c>
      <c r="C1185" s="110">
        <v>1780.6</v>
      </c>
      <c r="D1185" s="110">
        <v>1873.2</v>
      </c>
      <c r="E1185" s="110">
        <v>1944.4</v>
      </c>
      <c r="F1185" s="52"/>
      <c r="G1185" s="101" t="s">
        <v>24</v>
      </c>
      <c r="H1185" s="329" t="s">
        <v>504</v>
      </c>
      <c r="I1185" s="15" t="s">
        <v>399</v>
      </c>
    </row>
    <row r="1186" spans="1:11" ht="15.65" customHeight="1" thickBot="1" x14ac:dyDescent="0.4">
      <c r="A1186" s="276"/>
      <c r="B1186" s="279"/>
      <c r="C1186" s="110">
        <v>450</v>
      </c>
      <c r="D1186" s="110">
        <v>465</v>
      </c>
      <c r="E1186" s="110">
        <v>480</v>
      </c>
      <c r="F1186" s="52"/>
      <c r="G1186" s="101" t="s">
        <v>24</v>
      </c>
      <c r="H1186" s="330"/>
      <c r="I1186" s="15"/>
    </row>
    <row r="1187" spans="1:11" ht="15" thickBot="1" x14ac:dyDescent="0.4">
      <c r="A1187" s="276"/>
      <c r="B1187" s="279"/>
      <c r="C1187" s="110">
        <v>180</v>
      </c>
      <c r="D1187" s="110">
        <v>185</v>
      </c>
      <c r="E1187" s="110">
        <v>185</v>
      </c>
      <c r="F1187" s="52"/>
      <c r="G1187" s="101" t="s">
        <v>289</v>
      </c>
      <c r="H1187" s="331"/>
      <c r="I1187" s="15"/>
      <c r="K1187" s="78"/>
    </row>
    <row r="1188" spans="1:11" ht="15" thickBot="1" x14ac:dyDescent="0.4">
      <c r="A1188" s="276"/>
      <c r="B1188" s="279"/>
      <c r="C1188" s="110"/>
      <c r="D1188" s="110"/>
      <c r="E1188" s="110"/>
      <c r="F1188" s="52"/>
      <c r="G1188" s="101" t="s">
        <v>26</v>
      </c>
      <c r="H1188" s="331"/>
      <c r="I1188" s="15"/>
      <c r="K1188" s="78"/>
    </row>
    <row r="1189" spans="1:11" ht="15" thickBot="1" x14ac:dyDescent="0.4">
      <c r="A1189" s="276"/>
      <c r="B1189" s="279"/>
      <c r="C1189" s="110"/>
      <c r="D1189" s="110"/>
      <c r="E1189" s="110"/>
      <c r="F1189" s="52"/>
      <c r="G1189" s="101" t="s">
        <v>25</v>
      </c>
      <c r="H1189" s="331"/>
      <c r="I1189" s="15"/>
    </row>
    <row r="1190" spans="1:11" ht="15" thickBot="1" x14ac:dyDescent="0.4">
      <c r="A1190" s="276"/>
      <c r="B1190" s="279"/>
      <c r="C1190" s="110">
        <v>31.9</v>
      </c>
      <c r="D1190" s="110"/>
      <c r="E1190" s="110"/>
      <c r="F1190" s="52"/>
      <c r="G1190" s="101" t="s">
        <v>27</v>
      </c>
      <c r="H1190" s="331"/>
      <c r="I1190" s="15"/>
    </row>
    <row r="1191" spans="1:11" ht="15" thickBot="1" x14ac:dyDescent="0.4">
      <c r="A1191" s="277"/>
      <c r="B1191" s="280"/>
      <c r="C1191" s="99">
        <f>SUM(C1185:C1190)</f>
        <v>2442.5</v>
      </c>
      <c r="D1191" s="99">
        <f>SUM(D1185:D1190)</f>
        <v>2523.1999999999998</v>
      </c>
      <c r="E1191" s="99">
        <f>SUM(E1185:E1190)</f>
        <v>2609.4</v>
      </c>
      <c r="F1191" s="103"/>
      <c r="G1191" s="100" t="s">
        <v>29</v>
      </c>
      <c r="H1191" s="332"/>
      <c r="I1191" s="15"/>
    </row>
    <row r="1192" spans="1:11" ht="15" thickBot="1" x14ac:dyDescent="0.4">
      <c r="A1192" s="276" t="s">
        <v>30</v>
      </c>
      <c r="B1192" s="278" t="s">
        <v>401</v>
      </c>
      <c r="C1192" s="110">
        <v>50</v>
      </c>
      <c r="D1192" s="110">
        <v>65</v>
      </c>
      <c r="E1192" s="110">
        <v>100</v>
      </c>
      <c r="F1192" s="52"/>
      <c r="G1192" s="101" t="s">
        <v>24</v>
      </c>
      <c r="H1192" s="102">
        <v>288724610</v>
      </c>
      <c r="I1192" s="15" t="s">
        <v>399</v>
      </c>
    </row>
    <row r="1193" spans="1:11" ht="15" thickBot="1" x14ac:dyDescent="0.4">
      <c r="A1193" s="276"/>
      <c r="B1193" s="279"/>
      <c r="C1193" s="101"/>
      <c r="D1193" s="110"/>
      <c r="E1193" s="110"/>
      <c r="F1193" s="52"/>
      <c r="G1193" s="101" t="s">
        <v>289</v>
      </c>
      <c r="H1193" s="102"/>
      <c r="I1193" s="15"/>
    </row>
    <row r="1194" spans="1:11" ht="15" thickBot="1" x14ac:dyDescent="0.4">
      <c r="A1194" s="276"/>
      <c r="B1194" s="279"/>
      <c r="C1194" s="101"/>
      <c r="D1194" s="110"/>
      <c r="E1194" s="110"/>
      <c r="F1194" s="52"/>
      <c r="G1194" s="101" t="s">
        <v>26</v>
      </c>
      <c r="H1194" s="102"/>
      <c r="I1194" s="15"/>
    </row>
    <row r="1195" spans="1:11" ht="15" thickBot="1" x14ac:dyDescent="0.4">
      <c r="A1195" s="276"/>
      <c r="B1195" s="279"/>
      <c r="C1195" s="101"/>
      <c r="D1195" s="110"/>
      <c r="E1195" s="110"/>
      <c r="F1195" s="52"/>
      <c r="G1195" s="101" t="s">
        <v>25</v>
      </c>
      <c r="H1195" s="102"/>
      <c r="I1195" s="15"/>
    </row>
    <row r="1196" spans="1:11" ht="15" thickBot="1" x14ac:dyDescent="0.4">
      <c r="A1196" s="276"/>
      <c r="B1196" s="279"/>
      <c r="C1196" s="101"/>
      <c r="D1196" s="110"/>
      <c r="E1196" s="110"/>
      <c r="F1196" s="52"/>
      <c r="G1196" s="101" t="s">
        <v>27</v>
      </c>
      <c r="H1196" s="104"/>
      <c r="I1196" s="15"/>
    </row>
    <row r="1197" spans="1:11" ht="15" thickBot="1" x14ac:dyDescent="0.4">
      <c r="A1197" s="277"/>
      <c r="B1197" s="280"/>
      <c r="C1197" s="99">
        <f t="shared" ref="C1197:D1197" si="241">SUM(C1192:C1196)</f>
        <v>50</v>
      </c>
      <c r="D1197" s="99">
        <f t="shared" si="241"/>
        <v>65</v>
      </c>
      <c r="E1197" s="99">
        <f>SUM(E1192:E1196)</f>
        <v>100</v>
      </c>
      <c r="F1197" s="103"/>
      <c r="G1197" s="100" t="s">
        <v>29</v>
      </c>
      <c r="H1197" s="104"/>
      <c r="I1197" s="15"/>
    </row>
    <row r="1198" spans="1:11" ht="15" customHeight="1" thickBot="1" x14ac:dyDescent="0.4">
      <c r="A1198" s="276" t="s">
        <v>32</v>
      </c>
      <c r="B1198" s="278" t="s">
        <v>402</v>
      </c>
      <c r="C1198" s="110">
        <v>55</v>
      </c>
      <c r="D1198" s="68">
        <v>60</v>
      </c>
      <c r="E1198" s="68">
        <v>65</v>
      </c>
      <c r="F1198" s="19"/>
      <c r="G1198" s="17" t="s">
        <v>24</v>
      </c>
      <c r="H1198" s="22">
        <v>288724610</v>
      </c>
      <c r="I1198" s="15" t="s">
        <v>399</v>
      </c>
    </row>
    <row r="1199" spans="1:11" ht="18" customHeight="1" thickBot="1" x14ac:dyDescent="0.4">
      <c r="A1199" s="276"/>
      <c r="B1199" s="279"/>
      <c r="C1199" s="68"/>
      <c r="D1199" s="68"/>
      <c r="E1199" s="68"/>
      <c r="F1199" s="19"/>
      <c r="G1199" s="17" t="s">
        <v>289</v>
      </c>
      <c r="H1199" s="22"/>
      <c r="I1199" s="15"/>
    </row>
    <row r="1200" spans="1:11" ht="15" thickBot="1" x14ac:dyDescent="0.4">
      <c r="A1200" s="276"/>
      <c r="B1200" s="279"/>
      <c r="C1200" s="68"/>
      <c r="D1200" s="68"/>
      <c r="E1200" s="68"/>
      <c r="F1200" s="19"/>
      <c r="G1200" s="17" t="s">
        <v>26</v>
      </c>
      <c r="H1200" s="22"/>
      <c r="I1200" s="15"/>
    </row>
    <row r="1201" spans="1:9" ht="14" customHeight="1" thickBot="1" x14ac:dyDescent="0.4">
      <c r="A1201" s="276"/>
      <c r="B1201" s="279"/>
      <c r="C1201" s="68"/>
      <c r="D1201" s="68"/>
      <c r="E1201" s="68"/>
      <c r="F1201" s="19"/>
      <c r="G1201" s="17" t="s">
        <v>25</v>
      </c>
      <c r="H1201" s="22"/>
      <c r="I1201" s="15"/>
    </row>
    <row r="1202" spans="1:9" ht="16.25" customHeight="1" thickBot="1" x14ac:dyDescent="0.4">
      <c r="A1202" s="276"/>
      <c r="B1202" s="279"/>
      <c r="C1202" s="68"/>
      <c r="D1202" s="68"/>
      <c r="E1202" s="68"/>
      <c r="F1202" s="19"/>
      <c r="G1202" s="17" t="s">
        <v>27</v>
      </c>
      <c r="H1202" s="23"/>
      <c r="I1202" s="15"/>
    </row>
    <row r="1203" spans="1:9" ht="15" customHeight="1" thickBot="1" x14ac:dyDescent="0.4">
      <c r="A1203" s="277"/>
      <c r="B1203" s="280"/>
      <c r="C1203" s="69">
        <f t="shared" ref="C1203:D1203" si="242">SUM(C1198:C1202)</f>
        <v>55</v>
      </c>
      <c r="D1203" s="69">
        <f t="shared" si="242"/>
        <v>60</v>
      </c>
      <c r="E1203" s="69">
        <f>SUM(E1198:E1202)</f>
        <v>65</v>
      </c>
      <c r="F1203" s="18"/>
      <c r="G1203" s="10" t="s">
        <v>29</v>
      </c>
      <c r="H1203" s="23"/>
      <c r="I1203" s="15"/>
    </row>
    <row r="1204" spans="1:9" ht="26.5" thickBot="1" x14ac:dyDescent="0.4">
      <c r="A1204" s="26" t="s">
        <v>21</v>
      </c>
      <c r="B1204" s="27" t="s">
        <v>398</v>
      </c>
      <c r="C1204" s="28"/>
      <c r="D1204" s="28"/>
      <c r="E1204" s="28"/>
      <c r="F1204" s="29" t="s">
        <v>96</v>
      </c>
      <c r="G1204" s="27"/>
      <c r="H1204" s="28"/>
      <c r="I1204" s="28"/>
    </row>
    <row r="1205" spans="1:9" ht="26.5" thickBot="1" x14ac:dyDescent="0.4">
      <c r="A1205" s="30" t="s">
        <v>41</v>
      </c>
      <c r="B1205" s="31" t="s">
        <v>404</v>
      </c>
      <c r="C1205" s="32"/>
      <c r="D1205" s="32"/>
      <c r="E1205" s="32"/>
      <c r="F1205" s="33" t="s">
        <v>403</v>
      </c>
      <c r="G1205" s="31"/>
      <c r="H1205" s="32"/>
      <c r="I1205" s="32"/>
    </row>
    <row r="1206" spans="1:9" ht="15" thickBot="1" x14ac:dyDescent="0.4">
      <c r="A1206" s="276" t="s">
        <v>44</v>
      </c>
      <c r="B1206" s="278" t="s">
        <v>684</v>
      </c>
      <c r="C1206" s="110">
        <v>135</v>
      </c>
      <c r="D1206" s="68">
        <v>135</v>
      </c>
      <c r="E1206" s="68">
        <v>140</v>
      </c>
      <c r="F1206" s="19"/>
      <c r="G1206" s="17" t="s">
        <v>24</v>
      </c>
      <c r="H1206" s="22">
        <v>288724610</v>
      </c>
      <c r="I1206" s="15" t="s">
        <v>399</v>
      </c>
    </row>
    <row r="1207" spans="1:9" ht="15" thickBot="1" x14ac:dyDescent="0.4">
      <c r="A1207" s="276"/>
      <c r="B1207" s="279"/>
      <c r="C1207" s="110"/>
      <c r="D1207" s="68"/>
      <c r="E1207" s="68"/>
      <c r="F1207" s="19"/>
      <c r="G1207" s="17" t="s">
        <v>289</v>
      </c>
      <c r="H1207" s="22"/>
      <c r="I1207" s="15"/>
    </row>
    <row r="1208" spans="1:9" ht="15" thickBot="1" x14ac:dyDescent="0.4">
      <c r="A1208" s="276"/>
      <c r="B1208" s="279"/>
      <c r="C1208" s="110"/>
      <c r="D1208" s="68"/>
      <c r="E1208" s="68"/>
      <c r="F1208" s="19"/>
      <c r="G1208" s="17" t="s">
        <v>26</v>
      </c>
      <c r="H1208" s="22"/>
      <c r="I1208" s="15"/>
    </row>
    <row r="1209" spans="1:9" ht="15" thickBot="1" x14ac:dyDescent="0.4">
      <c r="A1209" s="276"/>
      <c r="B1209" s="279"/>
      <c r="C1209" s="110"/>
      <c r="D1209" s="68"/>
      <c r="E1209" s="68"/>
      <c r="F1209" s="19"/>
      <c r="G1209" s="17" t="s">
        <v>25</v>
      </c>
      <c r="H1209" s="22"/>
      <c r="I1209" s="15"/>
    </row>
    <row r="1210" spans="1:9" ht="15" thickBot="1" x14ac:dyDescent="0.4">
      <c r="A1210" s="276"/>
      <c r="B1210" s="279"/>
      <c r="C1210" s="110"/>
      <c r="D1210" s="68"/>
      <c r="E1210" s="68"/>
      <c r="F1210" s="19"/>
      <c r="G1210" s="17" t="s">
        <v>27</v>
      </c>
      <c r="H1210" s="23"/>
      <c r="I1210" s="15"/>
    </row>
    <row r="1211" spans="1:9" ht="15" thickBot="1" x14ac:dyDescent="0.4">
      <c r="A1211" s="277"/>
      <c r="B1211" s="280"/>
      <c r="C1211" s="99">
        <f>SUM(C1206:C1210)</f>
        <v>135</v>
      </c>
      <c r="D1211" s="69">
        <f>SUM(D1206:D1210)</f>
        <v>135</v>
      </c>
      <c r="E1211" s="69">
        <f>SUM(E1206:E1210)</f>
        <v>140</v>
      </c>
      <c r="F1211" s="18"/>
      <c r="G1211" s="10" t="s">
        <v>29</v>
      </c>
      <c r="H1211" s="23"/>
      <c r="I1211" s="15"/>
    </row>
    <row r="1212" spans="1:9" ht="20.399999999999999" customHeight="1" thickBot="1" x14ac:dyDescent="0.4">
      <c r="A1212" s="276" t="s">
        <v>45</v>
      </c>
      <c r="B1212" s="278" t="s">
        <v>405</v>
      </c>
      <c r="C1212" s="110">
        <v>60</v>
      </c>
      <c r="D1212" s="110">
        <v>60</v>
      </c>
      <c r="E1212" s="110">
        <v>70</v>
      </c>
      <c r="F1212" s="52"/>
      <c r="G1212" s="101" t="s">
        <v>24</v>
      </c>
      <c r="H1212" s="102">
        <v>288724610</v>
      </c>
      <c r="I1212" s="15" t="s">
        <v>399</v>
      </c>
    </row>
    <row r="1213" spans="1:9" ht="15" customHeight="1" thickBot="1" x14ac:dyDescent="0.4">
      <c r="A1213" s="276"/>
      <c r="B1213" s="279"/>
      <c r="C1213" s="110"/>
      <c r="D1213" s="110"/>
      <c r="E1213" s="110"/>
      <c r="F1213" s="52"/>
      <c r="G1213" s="101" t="s">
        <v>289</v>
      </c>
      <c r="H1213" s="102"/>
      <c r="I1213" s="15"/>
    </row>
    <row r="1214" spans="1:9" ht="15" thickBot="1" x14ac:dyDescent="0.4">
      <c r="A1214" s="276"/>
      <c r="B1214" s="279"/>
      <c r="C1214" s="110"/>
      <c r="D1214" s="110"/>
      <c r="E1214" s="110"/>
      <c r="F1214" s="52"/>
      <c r="G1214" s="101" t="s">
        <v>26</v>
      </c>
      <c r="H1214" s="102"/>
      <c r="I1214" s="15"/>
    </row>
    <row r="1215" spans="1:9" ht="15" thickBot="1" x14ac:dyDescent="0.4">
      <c r="A1215" s="276"/>
      <c r="B1215" s="279"/>
      <c r="C1215" s="110"/>
      <c r="D1215" s="110"/>
      <c r="E1215" s="110"/>
      <c r="F1215" s="52"/>
      <c r="G1215" s="101" t="s">
        <v>25</v>
      </c>
      <c r="H1215" s="102"/>
      <c r="I1215" s="15"/>
    </row>
    <row r="1216" spans="1:9" ht="15" thickBot="1" x14ac:dyDescent="0.4">
      <c r="A1216" s="276"/>
      <c r="B1216" s="279"/>
      <c r="C1216" s="110"/>
      <c r="D1216" s="110"/>
      <c r="E1216" s="110"/>
      <c r="F1216" s="52"/>
      <c r="G1216" s="101" t="s">
        <v>27</v>
      </c>
      <c r="H1216" s="104"/>
      <c r="I1216" s="15"/>
    </row>
    <row r="1217" spans="1:12" ht="15" thickBot="1" x14ac:dyDescent="0.4">
      <c r="A1217" s="277"/>
      <c r="B1217" s="280"/>
      <c r="C1217" s="99">
        <f t="shared" ref="C1217:D1217" si="243">SUM(C1212:C1216)</f>
        <v>60</v>
      </c>
      <c r="D1217" s="99">
        <f t="shared" si="243"/>
        <v>60</v>
      </c>
      <c r="E1217" s="99">
        <f>SUM(E1212:E1216)</f>
        <v>70</v>
      </c>
      <c r="F1217" s="103"/>
      <c r="G1217" s="100" t="s">
        <v>29</v>
      </c>
      <c r="H1217" s="104"/>
      <c r="I1217" s="15"/>
    </row>
    <row r="1218" spans="1:12" ht="15" thickBot="1" x14ac:dyDescent="0.4">
      <c r="A1218" s="276" t="s">
        <v>46</v>
      </c>
      <c r="B1218" s="278" t="s">
        <v>406</v>
      </c>
      <c r="C1218" s="110">
        <v>1100</v>
      </c>
      <c r="D1218" s="68">
        <v>1150</v>
      </c>
      <c r="E1218" s="68">
        <v>1215</v>
      </c>
      <c r="F1218" s="19"/>
      <c r="G1218" s="17" t="s">
        <v>24</v>
      </c>
      <c r="H1218" s="22">
        <v>288724610</v>
      </c>
      <c r="I1218" s="15" t="s">
        <v>399</v>
      </c>
      <c r="J1218" s="166">
        <f>C1185+C1186+C1192+C1198+C1206+C1212+C1218</f>
        <v>3630.6</v>
      </c>
      <c r="K1218" s="131">
        <f t="shared" ref="K1218:L1218" si="244">D1185+D1186+D1192+D1198+D1206+D1212+D1218</f>
        <v>3808.2</v>
      </c>
      <c r="L1218" s="131">
        <f t="shared" si="244"/>
        <v>4014.4</v>
      </c>
    </row>
    <row r="1219" spans="1:12" ht="15" thickBot="1" x14ac:dyDescent="0.4">
      <c r="A1219" s="276"/>
      <c r="B1219" s="279"/>
      <c r="C1219" s="68"/>
      <c r="D1219" s="68"/>
      <c r="E1219" s="68"/>
      <c r="F1219" s="19"/>
      <c r="G1219" s="17" t="s">
        <v>289</v>
      </c>
      <c r="H1219" s="22"/>
      <c r="I1219" s="15"/>
      <c r="J1219" s="166">
        <f>C1187+C1193+C1199+C1207+C1213+C1219</f>
        <v>180</v>
      </c>
      <c r="K1219" s="131">
        <f t="shared" ref="K1219:L1222" si="245">D1187+D1193+D1199+D1207+D1213+D1219</f>
        <v>185</v>
      </c>
      <c r="L1219" s="131">
        <f t="shared" si="245"/>
        <v>185</v>
      </c>
    </row>
    <row r="1220" spans="1:12" ht="15" thickBot="1" x14ac:dyDescent="0.4">
      <c r="A1220" s="276"/>
      <c r="B1220" s="279"/>
      <c r="C1220" s="68"/>
      <c r="D1220" s="68"/>
      <c r="E1220" s="68"/>
      <c r="F1220" s="19"/>
      <c r="G1220" s="17" t="s">
        <v>26</v>
      </c>
      <c r="H1220" s="22"/>
      <c r="I1220" s="15"/>
      <c r="J1220" s="166">
        <f>C1188+C1194+C1200+C1208+C1214+C1220</f>
        <v>0</v>
      </c>
      <c r="K1220" s="131">
        <f t="shared" si="245"/>
        <v>0</v>
      </c>
      <c r="L1220" s="131">
        <f t="shared" si="245"/>
        <v>0</v>
      </c>
    </row>
    <row r="1221" spans="1:12" ht="17.399999999999999" customHeight="1" thickBot="1" x14ac:dyDescent="0.4">
      <c r="A1221" s="276"/>
      <c r="B1221" s="279"/>
      <c r="C1221" s="68"/>
      <c r="D1221" s="68"/>
      <c r="E1221" s="68"/>
      <c r="F1221" s="19"/>
      <c r="G1221" s="17" t="s">
        <v>25</v>
      </c>
      <c r="H1221" s="22"/>
      <c r="I1221" s="15"/>
      <c r="J1221" s="131">
        <f>C1189+C1195+C1201+C1209+C1215+C1221</f>
        <v>0</v>
      </c>
      <c r="K1221" s="131">
        <f t="shared" si="245"/>
        <v>0</v>
      </c>
      <c r="L1221" s="131">
        <f t="shared" si="245"/>
        <v>0</v>
      </c>
    </row>
    <row r="1222" spans="1:12" ht="15" customHeight="1" thickBot="1" x14ac:dyDescent="0.4">
      <c r="A1222" s="276"/>
      <c r="B1222" s="279"/>
      <c r="C1222" s="68"/>
      <c r="D1222" s="68"/>
      <c r="E1222" s="68"/>
      <c r="F1222" s="19"/>
      <c r="G1222" s="17" t="s">
        <v>27</v>
      </c>
      <c r="H1222" s="23"/>
      <c r="I1222" s="15"/>
      <c r="J1222" s="131">
        <f>C1190+C1196+C1202+C1210+C1216+C1222</f>
        <v>31.9</v>
      </c>
      <c r="K1222" s="131">
        <f t="shared" si="245"/>
        <v>0</v>
      </c>
      <c r="L1222" s="131">
        <f t="shared" si="245"/>
        <v>0</v>
      </c>
    </row>
    <row r="1223" spans="1:12" ht="15" thickBot="1" x14ac:dyDescent="0.4">
      <c r="A1223" s="277"/>
      <c r="B1223" s="280"/>
      <c r="C1223" s="69">
        <f t="shared" ref="C1223:D1223" si="246">SUM(C1218:C1222)</f>
        <v>1100</v>
      </c>
      <c r="D1223" s="69">
        <f t="shared" si="246"/>
        <v>1150</v>
      </c>
      <c r="E1223" s="69">
        <f>SUM(E1218:E1222)</f>
        <v>1215</v>
      </c>
      <c r="F1223" s="18"/>
      <c r="G1223" s="10" t="s">
        <v>29</v>
      </c>
      <c r="H1223" s="23"/>
      <c r="I1223" s="15"/>
      <c r="J1223" s="134">
        <f>SUM(J1218:J1222)</f>
        <v>3842.5</v>
      </c>
      <c r="K1223" s="134">
        <f t="shared" ref="K1223:L1223" si="247">SUM(K1218:K1222)</f>
        <v>3993.2</v>
      </c>
      <c r="L1223" s="134">
        <f t="shared" si="247"/>
        <v>4199.3999999999996</v>
      </c>
    </row>
    <row r="1224" spans="1:12" ht="15" thickBot="1" x14ac:dyDescent="0.4">
      <c r="A1224" s="16"/>
      <c r="B1224" s="20" t="s">
        <v>92</v>
      </c>
      <c r="C1224" s="9"/>
      <c r="D1224" s="9"/>
      <c r="E1224" s="9"/>
      <c r="F1224" s="9"/>
      <c r="G1224" s="10"/>
      <c r="H1224" s="22"/>
      <c r="I1224" s="22"/>
    </row>
    <row r="1225" spans="1:12" ht="20" customHeight="1" thickBot="1" x14ac:dyDescent="0.4">
      <c r="A1225" s="39"/>
      <c r="B1225" s="40" t="s">
        <v>456</v>
      </c>
      <c r="C1225" s="70">
        <f>C1191+C1197+C1203+C1211+C1217+C1223</f>
        <v>3842.5</v>
      </c>
      <c r="D1225" s="70">
        <f>D1191+D1197+D1203+D1211+D1217+D1223</f>
        <v>3993.2</v>
      </c>
      <c r="E1225" s="70">
        <f>E1191+E1197+E1203+E1211+E1217+E1223</f>
        <v>4199.3999999999996</v>
      </c>
      <c r="F1225" s="41"/>
      <c r="G1225" s="42"/>
      <c r="H1225" s="43"/>
      <c r="I1225" s="44"/>
    </row>
    <row r="1226" spans="1:12" ht="17" customHeight="1" x14ac:dyDescent="0.35"/>
    <row r="1227" spans="1:12" ht="28.25" customHeight="1" thickBot="1" x14ac:dyDescent="0.4">
      <c r="A1227" s="335" t="s">
        <v>685</v>
      </c>
      <c r="B1227" s="336"/>
      <c r="C1227" s="336"/>
      <c r="D1227" s="336"/>
      <c r="E1227" s="336"/>
      <c r="F1227" s="336"/>
      <c r="G1227" s="336"/>
      <c r="H1227" s="336"/>
      <c r="I1227" s="336"/>
    </row>
    <row r="1228" spans="1:12" ht="68" customHeight="1" thickBot="1" x14ac:dyDescent="0.4">
      <c r="A1228" s="48" t="s">
        <v>5</v>
      </c>
      <c r="B1228" s="49" t="s">
        <v>217</v>
      </c>
      <c r="C1228" s="49" t="s">
        <v>16</v>
      </c>
      <c r="D1228" s="49" t="s">
        <v>17</v>
      </c>
      <c r="E1228" s="49" t="s">
        <v>585</v>
      </c>
      <c r="F1228" s="49" t="s">
        <v>6</v>
      </c>
      <c r="G1228" s="49" t="s">
        <v>23</v>
      </c>
      <c r="H1228" s="49" t="s">
        <v>18</v>
      </c>
      <c r="I1228" s="49" t="s">
        <v>40</v>
      </c>
    </row>
    <row r="1229" spans="1:12" ht="24" customHeight="1" thickBot="1" x14ac:dyDescent="0.4">
      <c r="A1229" s="50">
        <v>1</v>
      </c>
      <c r="B1229" s="51">
        <v>2</v>
      </c>
      <c r="C1229" s="51">
        <v>3</v>
      </c>
      <c r="D1229" s="51">
        <v>4</v>
      </c>
      <c r="E1229" s="51">
        <v>5</v>
      </c>
      <c r="F1229" s="51">
        <v>6</v>
      </c>
      <c r="G1229" s="51">
        <v>7</v>
      </c>
      <c r="H1229" s="51">
        <v>8</v>
      </c>
      <c r="I1229" s="51">
        <v>9</v>
      </c>
    </row>
    <row r="1230" spans="1:12" ht="30.65" customHeight="1" thickBot="1" x14ac:dyDescent="0.4">
      <c r="A1230" s="26" t="s">
        <v>21</v>
      </c>
      <c r="B1230" s="27" t="s">
        <v>410</v>
      </c>
      <c r="C1230" s="28"/>
      <c r="D1230" s="28"/>
      <c r="E1230" s="28"/>
      <c r="F1230" s="29" t="s">
        <v>502</v>
      </c>
      <c r="G1230" s="27"/>
      <c r="H1230" s="28"/>
      <c r="I1230" s="28"/>
    </row>
    <row r="1231" spans="1:12" ht="20.399999999999999" customHeight="1" thickBot="1" x14ac:dyDescent="0.4">
      <c r="A1231" s="30" t="s">
        <v>20</v>
      </c>
      <c r="B1231" s="96" t="s">
        <v>412</v>
      </c>
      <c r="C1231" s="97"/>
      <c r="D1231" s="97"/>
      <c r="E1231" s="97"/>
      <c r="F1231" s="98" t="s">
        <v>411</v>
      </c>
      <c r="G1231" s="199"/>
      <c r="H1231" s="97"/>
      <c r="I1231" s="97"/>
    </row>
    <row r="1232" spans="1:12" ht="15" thickBot="1" x14ac:dyDescent="0.4">
      <c r="A1232" s="289" t="s">
        <v>86</v>
      </c>
      <c r="B1232" s="283" t="s">
        <v>686</v>
      </c>
      <c r="C1232" s="101">
        <v>19273.599999999999</v>
      </c>
      <c r="D1232" s="110">
        <v>20274</v>
      </c>
      <c r="E1232" s="110">
        <v>21043</v>
      </c>
      <c r="F1232" s="52"/>
      <c r="G1232" s="54" t="s">
        <v>24</v>
      </c>
      <c r="H1232" s="337" t="s">
        <v>501</v>
      </c>
      <c r="I1232" s="148" t="s">
        <v>407</v>
      </c>
    </row>
    <row r="1233" spans="1:10" ht="15" thickBot="1" x14ac:dyDescent="0.4">
      <c r="A1233" s="276"/>
      <c r="B1233" s="284"/>
      <c r="C1233" s="101">
        <v>2387.1999999999998</v>
      </c>
      <c r="D1233" s="110">
        <v>2382.5</v>
      </c>
      <c r="E1233" s="110">
        <v>2379.4</v>
      </c>
      <c r="F1233" s="52"/>
      <c r="G1233" s="60" t="s">
        <v>289</v>
      </c>
      <c r="H1233" s="338"/>
      <c r="I1233" s="148"/>
      <c r="J1233" s="76"/>
    </row>
    <row r="1234" spans="1:10" ht="15" thickBot="1" x14ac:dyDescent="0.4">
      <c r="A1234" s="276"/>
      <c r="B1234" s="284"/>
      <c r="C1234" s="110">
        <v>917.7</v>
      </c>
      <c r="D1234" s="110">
        <v>917.7</v>
      </c>
      <c r="E1234" s="110">
        <v>917.7</v>
      </c>
      <c r="F1234" s="52"/>
      <c r="G1234" s="61" t="s">
        <v>26</v>
      </c>
      <c r="H1234" s="338"/>
      <c r="I1234" s="148"/>
      <c r="J1234" s="76"/>
    </row>
    <row r="1235" spans="1:10" ht="15" thickBot="1" x14ac:dyDescent="0.4">
      <c r="A1235" s="276"/>
      <c r="B1235" s="284"/>
      <c r="C1235" s="178">
        <v>13270.4</v>
      </c>
      <c r="D1235" s="110">
        <f>259.4+13011</f>
        <v>13270.4</v>
      </c>
      <c r="E1235" s="110">
        <f>259.4+13011</f>
        <v>13270.4</v>
      </c>
      <c r="F1235" s="52"/>
      <c r="G1235" s="60" t="s">
        <v>408</v>
      </c>
      <c r="H1235" s="338"/>
      <c r="I1235" s="148"/>
      <c r="J1235" s="76"/>
    </row>
    <row r="1236" spans="1:10" ht="15" customHeight="1" thickBot="1" x14ac:dyDescent="0.4">
      <c r="A1236" s="276"/>
      <c r="B1236" s="284"/>
      <c r="C1236" s="101"/>
      <c r="D1236" s="110"/>
      <c r="E1236" s="110"/>
      <c r="F1236" s="52"/>
      <c r="G1236" s="61" t="s">
        <v>28</v>
      </c>
      <c r="H1236" s="338"/>
      <c r="I1236" s="148"/>
      <c r="J1236" s="76"/>
    </row>
    <row r="1237" spans="1:10" ht="15" customHeight="1" thickBot="1" x14ac:dyDescent="0.4">
      <c r="A1237" s="276"/>
      <c r="B1237" s="284"/>
      <c r="C1237" s="101"/>
      <c r="D1237" s="110"/>
      <c r="E1237" s="110"/>
      <c r="F1237" s="52"/>
      <c r="G1237" s="60" t="s">
        <v>25</v>
      </c>
      <c r="H1237" s="338"/>
      <c r="I1237" s="148"/>
      <c r="J1237" s="76"/>
    </row>
    <row r="1238" spans="1:10" ht="15" thickBot="1" x14ac:dyDescent="0.4">
      <c r="A1238" s="276"/>
      <c r="B1238" s="284"/>
      <c r="C1238" s="101">
        <v>197.2</v>
      </c>
      <c r="D1238" s="110"/>
      <c r="E1238" s="110"/>
      <c r="F1238" s="52"/>
      <c r="G1238" s="61" t="s">
        <v>27</v>
      </c>
      <c r="H1238" s="338"/>
      <c r="I1238" s="148"/>
      <c r="J1238" s="76"/>
    </row>
    <row r="1239" spans="1:10" ht="15" thickBot="1" x14ac:dyDescent="0.4">
      <c r="A1239" s="276"/>
      <c r="B1239" s="284"/>
      <c r="C1239" s="101"/>
      <c r="D1239" s="110"/>
      <c r="E1239" s="110"/>
      <c r="F1239" s="52"/>
      <c r="G1239" s="60" t="s">
        <v>409</v>
      </c>
      <c r="H1239" s="338"/>
      <c r="I1239" s="148"/>
      <c r="J1239" s="76"/>
    </row>
    <row r="1240" spans="1:10" ht="15" thickBot="1" x14ac:dyDescent="0.4">
      <c r="A1240" s="276"/>
      <c r="B1240" s="284"/>
      <c r="C1240" s="99">
        <f>SUM(C1232:C1239)</f>
        <v>36046.1</v>
      </c>
      <c r="D1240" s="99">
        <f t="shared" ref="D1240:E1240" si="248">SUM(D1232:D1239)</f>
        <v>36844.6</v>
      </c>
      <c r="E1240" s="99">
        <f t="shared" si="248"/>
        <v>37610.5</v>
      </c>
      <c r="F1240" s="52"/>
      <c r="G1240" s="62" t="s">
        <v>29</v>
      </c>
      <c r="H1240" s="338"/>
      <c r="I1240" s="148"/>
      <c r="J1240" s="76"/>
    </row>
    <row r="1241" spans="1:10" ht="15" thickBot="1" x14ac:dyDescent="0.4">
      <c r="A1241" s="276"/>
      <c r="B1241" s="284"/>
      <c r="C1241" s="100"/>
      <c r="D1241" s="100"/>
      <c r="E1241" s="100"/>
      <c r="F1241" s="52"/>
      <c r="G1241" s="59"/>
      <c r="H1241" s="338"/>
      <c r="I1241" s="148"/>
      <c r="J1241" s="76"/>
    </row>
    <row r="1242" spans="1:10" ht="15" thickBot="1" x14ac:dyDescent="0.4">
      <c r="A1242" s="276"/>
      <c r="B1242" s="284"/>
      <c r="C1242" s="100"/>
      <c r="D1242" s="100"/>
      <c r="E1242" s="100"/>
      <c r="F1242" s="52"/>
      <c r="G1242" s="59"/>
      <c r="H1242" s="338"/>
      <c r="I1242" s="148"/>
      <c r="J1242" s="76"/>
    </row>
    <row r="1243" spans="1:10" ht="15" thickBot="1" x14ac:dyDescent="0.4">
      <c r="A1243" s="276"/>
      <c r="B1243" s="284"/>
      <c r="C1243" s="100"/>
      <c r="D1243" s="100"/>
      <c r="E1243" s="100"/>
      <c r="F1243" s="52"/>
      <c r="G1243" s="59"/>
      <c r="H1243" s="338"/>
      <c r="I1243" s="148"/>
      <c r="J1243" s="76"/>
    </row>
    <row r="1244" spans="1:10" ht="15" thickBot="1" x14ac:dyDescent="0.4">
      <c r="A1244" s="276"/>
      <c r="B1244" s="284"/>
      <c r="C1244" s="100"/>
      <c r="D1244" s="100"/>
      <c r="E1244" s="100"/>
      <c r="F1244" s="52"/>
      <c r="G1244" s="59"/>
      <c r="H1244" s="338"/>
      <c r="I1244" s="148"/>
      <c r="J1244" s="76"/>
    </row>
    <row r="1245" spans="1:10" ht="15" customHeight="1" thickBot="1" x14ac:dyDescent="0.4">
      <c r="A1245" s="276"/>
      <c r="B1245" s="284"/>
      <c r="C1245" s="100"/>
      <c r="D1245" s="100"/>
      <c r="E1245" s="100"/>
      <c r="F1245" s="52"/>
      <c r="G1245" s="59"/>
      <c r="H1245" s="338"/>
      <c r="I1245" s="148"/>
      <c r="J1245" s="76"/>
    </row>
    <row r="1246" spans="1:10" ht="15" customHeight="1" thickBot="1" x14ac:dyDescent="0.4">
      <c r="A1246" s="276"/>
      <c r="B1246" s="284"/>
      <c r="C1246" s="100"/>
      <c r="D1246" s="100"/>
      <c r="E1246" s="100"/>
      <c r="F1246" s="52"/>
      <c r="G1246" s="59"/>
      <c r="H1246" s="338"/>
      <c r="I1246" s="148"/>
      <c r="J1246" s="76"/>
    </row>
    <row r="1247" spans="1:10" ht="15" thickBot="1" x14ac:dyDescent="0.4">
      <c r="A1247" s="276"/>
      <c r="B1247" s="284"/>
      <c r="C1247" s="100"/>
      <c r="D1247" s="100"/>
      <c r="E1247" s="100"/>
      <c r="F1247" s="52"/>
      <c r="G1247" s="59"/>
      <c r="H1247" s="338"/>
      <c r="I1247" s="148"/>
      <c r="J1247" s="76"/>
    </row>
    <row r="1248" spans="1:10" ht="15" thickBot="1" x14ac:dyDescent="0.4">
      <c r="A1248" s="276"/>
      <c r="B1248" s="284"/>
      <c r="C1248" s="100"/>
      <c r="D1248" s="100"/>
      <c r="E1248" s="100"/>
      <c r="F1248" s="52"/>
      <c r="G1248" s="59"/>
      <c r="H1248" s="338"/>
      <c r="I1248" s="148"/>
      <c r="J1248" s="76"/>
    </row>
    <row r="1249" spans="1:10" ht="17" customHeight="1" thickBot="1" x14ac:dyDescent="0.4">
      <c r="A1249" s="276"/>
      <c r="B1249" s="284"/>
      <c r="C1249" s="100"/>
      <c r="D1249" s="100"/>
      <c r="E1249" s="100"/>
      <c r="F1249" s="52"/>
      <c r="G1249" s="59"/>
      <c r="H1249" s="338"/>
      <c r="I1249" s="148"/>
      <c r="J1249" s="76"/>
    </row>
    <row r="1250" spans="1:10" ht="15" thickBot="1" x14ac:dyDescent="0.4">
      <c r="A1250" s="276"/>
      <c r="B1250" s="284"/>
      <c r="C1250" s="100"/>
      <c r="D1250" s="100"/>
      <c r="E1250" s="100"/>
      <c r="F1250" s="52"/>
      <c r="G1250" s="59"/>
      <c r="H1250" s="338"/>
      <c r="I1250" s="148"/>
      <c r="J1250" s="76"/>
    </row>
    <row r="1251" spans="1:10" ht="15" thickBot="1" x14ac:dyDescent="0.4">
      <c r="A1251" s="276"/>
      <c r="B1251" s="284"/>
      <c r="C1251" s="100"/>
      <c r="D1251" s="100"/>
      <c r="E1251" s="100"/>
      <c r="F1251" s="52"/>
      <c r="G1251" s="59"/>
      <c r="H1251" s="338"/>
      <c r="I1251" s="148"/>
      <c r="J1251" s="76"/>
    </row>
    <row r="1252" spans="1:10" ht="15" thickBot="1" x14ac:dyDescent="0.4">
      <c r="A1252" s="276"/>
      <c r="B1252" s="284"/>
      <c r="C1252" s="100"/>
      <c r="D1252" s="100"/>
      <c r="E1252" s="100"/>
      <c r="F1252" s="52"/>
      <c r="G1252" s="59"/>
      <c r="H1252" s="338"/>
      <c r="I1252" s="148"/>
      <c r="J1252" s="76"/>
    </row>
    <row r="1253" spans="1:10" ht="15" thickBot="1" x14ac:dyDescent="0.4">
      <c r="A1253" s="276"/>
      <c r="B1253" s="284"/>
      <c r="C1253" s="100"/>
      <c r="D1253" s="100"/>
      <c r="E1253" s="100"/>
      <c r="F1253" s="52"/>
      <c r="G1253" s="59"/>
      <c r="H1253" s="338"/>
      <c r="I1253" s="148"/>
      <c r="J1253" s="76"/>
    </row>
    <row r="1254" spans="1:10" ht="18.649999999999999" customHeight="1" thickBot="1" x14ac:dyDescent="0.4">
      <c r="A1254" s="277"/>
      <c r="B1254" s="284"/>
      <c r="C1254" s="100"/>
      <c r="D1254" s="100"/>
      <c r="E1254" s="100"/>
      <c r="F1254" s="52"/>
      <c r="G1254" s="59"/>
      <c r="H1254" s="338"/>
      <c r="I1254" s="148"/>
      <c r="J1254" s="76"/>
    </row>
    <row r="1255" spans="1:10" ht="20.399999999999999" customHeight="1" thickBot="1" x14ac:dyDescent="0.4">
      <c r="A1255" s="276" t="s">
        <v>30</v>
      </c>
      <c r="B1255" s="283" t="s">
        <v>413</v>
      </c>
      <c r="C1255" s="101"/>
      <c r="D1255" s="101"/>
      <c r="E1255" s="101"/>
      <c r="F1255" s="52"/>
      <c r="G1255" s="60" t="s">
        <v>24</v>
      </c>
      <c r="H1255" s="200">
        <v>288724610</v>
      </c>
      <c r="I1255" s="148" t="s">
        <v>407</v>
      </c>
    </row>
    <row r="1256" spans="1:10" ht="17" customHeight="1" thickBot="1" x14ac:dyDescent="0.4">
      <c r="A1256" s="276"/>
      <c r="B1256" s="284"/>
      <c r="C1256" s="101"/>
      <c r="D1256" s="101"/>
      <c r="E1256" s="101"/>
      <c r="F1256" s="52"/>
      <c r="G1256" s="54" t="s">
        <v>289</v>
      </c>
      <c r="H1256" s="102"/>
      <c r="I1256" s="148"/>
    </row>
    <row r="1257" spans="1:10" ht="20.399999999999999" customHeight="1" thickBot="1" x14ac:dyDescent="0.4">
      <c r="A1257" s="276"/>
      <c r="B1257" s="284"/>
      <c r="C1257" s="101"/>
      <c r="D1257" s="101"/>
      <c r="E1257" s="101"/>
      <c r="F1257" s="52"/>
      <c r="G1257" s="55" t="s">
        <v>26</v>
      </c>
      <c r="H1257" s="102"/>
      <c r="I1257" s="148"/>
    </row>
    <row r="1258" spans="1:10" ht="20.399999999999999" customHeight="1" thickBot="1" x14ac:dyDescent="0.4">
      <c r="A1258" s="276"/>
      <c r="B1258" s="284"/>
      <c r="C1258" s="101">
        <v>139</v>
      </c>
      <c r="D1258" s="110">
        <v>139</v>
      </c>
      <c r="E1258" s="110">
        <v>139</v>
      </c>
      <c r="F1258" s="52"/>
      <c r="G1258" s="54" t="s">
        <v>408</v>
      </c>
      <c r="H1258" s="102"/>
      <c r="I1258" s="148"/>
    </row>
    <row r="1259" spans="1:10" ht="15" thickBot="1" x14ac:dyDescent="0.4">
      <c r="A1259" s="276"/>
      <c r="B1259" s="284"/>
      <c r="C1259" s="101"/>
      <c r="D1259" s="110"/>
      <c r="E1259" s="110"/>
      <c r="F1259" s="52"/>
      <c r="G1259" s="55" t="s">
        <v>28</v>
      </c>
      <c r="H1259" s="104"/>
      <c r="I1259" s="148"/>
    </row>
    <row r="1260" spans="1:10" ht="17" customHeight="1" thickBot="1" x14ac:dyDescent="0.4">
      <c r="A1260" s="276"/>
      <c r="B1260" s="284"/>
      <c r="C1260" s="101"/>
      <c r="D1260" s="110"/>
      <c r="E1260" s="110"/>
      <c r="F1260" s="52"/>
      <c r="G1260" s="54" t="s">
        <v>25</v>
      </c>
      <c r="H1260" s="104"/>
      <c r="I1260" s="148"/>
    </row>
    <row r="1261" spans="1:10" ht="15.65" customHeight="1" thickBot="1" x14ac:dyDescent="0.4">
      <c r="A1261" s="276"/>
      <c r="B1261" s="284"/>
      <c r="C1261" s="101"/>
      <c r="D1261" s="110"/>
      <c r="E1261" s="110"/>
      <c r="F1261" s="52"/>
      <c r="G1261" s="55" t="s">
        <v>27</v>
      </c>
      <c r="H1261" s="104"/>
      <c r="I1261" s="148"/>
    </row>
    <row r="1262" spans="1:10" ht="15" thickBot="1" x14ac:dyDescent="0.4">
      <c r="A1262" s="276"/>
      <c r="B1262" s="284"/>
      <c r="C1262" s="101"/>
      <c r="D1262" s="110"/>
      <c r="E1262" s="110"/>
      <c r="F1262" s="52"/>
      <c r="G1262" s="54" t="s">
        <v>409</v>
      </c>
      <c r="H1262" s="104"/>
      <c r="I1262" s="148"/>
    </row>
    <row r="1263" spans="1:10" ht="22.25" customHeight="1" thickBot="1" x14ac:dyDescent="0.4">
      <c r="A1263" s="277"/>
      <c r="B1263" s="285"/>
      <c r="C1263" s="100">
        <f>SUM(C1255:C1262)</f>
        <v>139</v>
      </c>
      <c r="D1263" s="99">
        <f t="shared" ref="D1263:E1263" si="249">SUM(D1255:D1262)</f>
        <v>139</v>
      </c>
      <c r="E1263" s="99">
        <f t="shared" si="249"/>
        <v>139</v>
      </c>
      <c r="F1263" s="103"/>
      <c r="G1263" s="56" t="s">
        <v>29</v>
      </c>
      <c r="H1263" s="104"/>
      <c r="I1263" s="148"/>
    </row>
    <row r="1264" spans="1:10" ht="15" customHeight="1" thickBot="1" x14ac:dyDescent="0.4">
      <c r="A1264" s="289" t="s">
        <v>32</v>
      </c>
      <c r="B1264" s="283" t="s">
        <v>414</v>
      </c>
      <c r="C1264" s="110">
        <v>9219.6</v>
      </c>
      <c r="D1264" s="110">
        <v>9646.5</v>
      </c>
      <c r="E1264" s="110">
        <v>10009</v>
      </c>
      <c r="F1264" s="52"/>
      <c r="G1264" s="54" t="s">
        <v>24</v>
      </c>
      <c r="H1264" s="329" t="s">
        <v>637</v>
      </c>
      <c r="I1264" s="148" t="s">
        <v>407</v>
      </c>
    </row>
    <row r="1265" spans="1:10" ht="15" thickBot="1" x14ac:dyDescent="0.4">
      <c r="A1265" s="276"/>
      <c r="B1265" s="284"/>
      <c r="C1265" s="110">
        <v>483.7</v>
      </c>
      <c r="D1265" s="110">
        <v>482.5</v>
      </c>
      <c r="E1265" s="110">
        <v>482.6</v>
      </c>
      <c r="F1265" s="52"/>
      <c r="G1265" s="54" t="s">
        <v>289</v>
      </c>
      <c r="H1265" s="339"/>
      <c r="I1265" s="148"/>
    </row>
    <row r="1266" spans="1:10" ht="15" thickBot="1" x14ac:dyDescent="0.4">
      <c r="A1266" s="276"/>
      <c r="B1266" s="284"/>
      <c r="C1266" s="244">
        <v>278.10000000000002</v>
      </c>
      <c r="D1266" s="110"/>
      <c r="E1266" s="110"/>
      <c r="F1266" s="52"/>
      <c r="G1266" s="245" t="s">
        <v>26</v>
      </c>
      <c r="H1266" s="339"/>
      <c r="I1266" s="148"/>
    </row>
    <row r="1267" spans="1:10" ht="15" thickBot="1" x14ac:dyDescent="0.4">
      <c r="A1267" s="276"/>
      <c r="B1267" s="284"/>
      <c r="C1267" s="177">
        <v>33859.4</v>
      </c>
      <c r="D1267" s="110">
        <f>219.1+33640.3</f>
        <v>33859.4</v>
      </c>
      <c r="E1267" s="110">
        <f>219.1+33640.3</f>
        <v>33859.4</v>
      </c>
      <c r="F1267" s="52"/>
      <c r="G1267" s="54" t="s">
        <v>408</v>
      </c>
      <c r="H1267" s="339"/>
      <c r="I1267" s="148"/>
    </row>
    <row r="1268" spans="1:10" ht="15" thickBot="1" x14ac:dyDescent="0.4">
      <c r="A1268" s="276"/>
      <c r="B1268" s="284"/>
      <c r="C1268" s="110"/>
      <c r="D1268" s="110"/>
      <c r="E1268" s="110"/>
      <c r="F1268" s="52"/>
      <c r="G1268" s="55" t="s">
        <v>28</v>
      </c>
      <c r="H1268" s="339"/>
      <c r="I1268" s="148"/>
    </row>
    <row r="1269" spans="1:10" ht="15" thickBot="1" x14ac:dyDescent="0.4">
      <c r="A1269" s="276"/>
      <c r="B1269" s="284"/>
      <c r="C1269" s="110"/>
      <c r="D1269" s="110"/>
      <c r="E1269" s="110"/>
      <c r="F1269" s="52"/>
      <c r="G1269" s="54" t="s">
        <v>25</v>
      </c>
      <c r="H1269" s="339"/>
      <c r="I1269" s="148"/>
    </row>
    <row r="1270" spans="1:10" ht="15" thickBot="1" x14ac:dyDescent="0.4">
      <c r="A1270" s="276"/>
      <c r="B1270" s="284"/>
      <c r="C1270" s="110">
        <v>122.5</v>
      </c>
      <c r="D1270" s="110"/>
      <c r="E1270" s="110"/>
      <c r="F1270" s="52"/>
      <c r="G1270" s="55" t="s">
        <v>27</v>
      </c>
      <c r="H1270" s="339"/>
      <c r="I1270" s="148"/>
    </row>
    <row r="1271" spans="1:10" ht="15" thickBot="1" x14ac:dyDescent="0.4">
      <c r="A1271" s="276"/>
      <c r="B1271" s="284"/>
      <c r="C1271" s="110">
        <v>2501</v>
      </c>
      <c r="D1271" s="110">
        <v>2501</v>
      </c>
      <c r="E1271" s="110">
        <v>2501</v>
      </c>
      <c r="F1271" s="52"/>
      <c r="G1271" s="54" t="s">
        <v>409</v>
      </c>
      <c r="H1271" s="339"/>
      <c r="I1271" s="148"/>
    </row>
    <row r="1272" spans="1:10" ht="18" customHeight="1" thickBot="1" x14ac:dyDescent="0.4">
      <c r="A1272" s="276"/>
      <c r="B1272" s="284"/>
      <c r="C1272" s="201">
        <f>SUM(C1264:C1271)</f>
        <v>46464.3</v>
      </c>
      <c r="D1272" s="142">
        <f t="shared" ref="D1272:E1272" si="250">SUM(D1264:D1271)</f>
        <v>46489.4</v>
      </c>
      <c r="E1272" s="142">
        <f t="shared" si="250"/>
        <v>46852</v>
      </c>
      <c r="F1272" s="52"/>
      <c r="G1272" s="56" t="s">
        <v>29</v>
      </c>
      <c r="H1272" s="339"/>
      <c r="I1272" s="148"/>
    </row>
    <row r="1273" spans="1:10" ht="15" customHeight="1" thickBot="1" x14ac:dyDescent="0.4">
      <c r="A1273" s="276"/>
      <c r="B1273" s="284"/>
      <c r="C1273" s="101"/>
      <c r="D1273" s="101"/>
      <c r="E1273" s="101"/>
      <c r="F1273" s="52"/>
      <c r="G1273" s="56"/>
      <c r="H1273" s="339"/>
      <c r="I1273" s="148"/>
    </row>
    <row r="1274" spans="1:10" ht="11" customHeight="1" thickBot="1" x14ac:dyDescent="0.4">
      <c r="A1274" s="276"/>
      <c r="B1274" s="284"/>
      <c r="C1274" s="101"/>
      <c r="D1274" s="101"/>
      <c r="E1274" s="101"/>
      <c r="F1274" s="52"/>
      <c r="G1274" s="56"/>
      <c r="H1274" s="339"/>
      <c r="I1274" s="148"/>
    </row>
    <row r="1275" spans="1:10" ht="14" customHeight="1" thickBot="1" x14ac:dyDescent="0.4">
      <c r="A1275" s="276"/>
      <c r="B1275" s="284"/>
      <c r="C1275" s="101"/>
      <c r="D1275" s="101"/>
      <c r="E1275" s="101"/>
      <c r="F1275" s="52"/>
      <c r="G1275" s="56"/>
      <c r="H1275" s="339"/>
      <c r="I1275" s="148"/>
      <c r="J1275" s="232"/>
    </row>
    <row r="1276" spans="1:10" ht="15" thickBot="1" x14ac:dyDescent="0.4">
      <c r="A1276" s="276"/>
      <c r="B1276" s="284"/>
      <c r="C1276" s="101"/>
      <c r="D1276" s="101"/>
      <c r="E1276" s="101"/>
      <c r="F1276" s="52"/>
      <c r="G1276" s="56"/>
      <c r="H1276" s="339"/>
      <c r="I1276" s="148"/>
    </row>
    <row r="1277" spans="1:10" ht="15.65" customHeight="1" thickBot="1" x14ac:dyDescent="0.4">
      <c r="A1277" s="276"/>
      <c r="B1277" s="284"/>
      <c r="C1277" s="101"/>
      <c r="D1277" s="101"/>
      <c r="E1277" s="101"/>
      <c r="F1277" s="52"/>
      <c r="G1277" s="56"/>
      <c r="H1277" s="339"/>
      <c r="I1277" s="148"/>
    </row>
    <row r="1278" spans="1:10" ht="15.65" customHeight="1" thickBot="1" x14ac:dyDescent="0.4">
      <c r="A1278" s="276"/>
      <c r="B1278" s="284"/>
      <c r="C1278" s="101"/>
      <c r="D1278" s="101"/>
      <c r="E1278" s="101"/>
      <c r="F1278" s="52"/>
      <c r="G1278" s="56"/>
      <c r="H1278" s="339"/>
      <c r="I1278" s="148"/>
    </row>
    <row r="1279" spans="1:10" ht="22.25" customHeight="1" thickBot="1" x14ac:dyDescent="0.4">
      <c r="A1279" s="277"/>
      <c r="B1279" s="284"/>
      <c r="C1279" s="101"/>
      <c r="D1279" s="101"/>
      <c r="E1279" s="101"/>
      <c r="F1279" s="52"/>
      <c r="G1279" s="77"/>
      <c r="H1279" s="339"/>
      <c r="I1279" s="202"/>
    </row>
    <row r="1280" spans="1:10" ht="15" customHeight="1" thickBot="1" x14ac:dyDescent="0.4">
      <c r="A1280" s="276" t="s">
        <v>34</v>
      </c>
      <c r="B1280" s="283" t="s">
        <v>415</v>
      </c>
      <c r="C1280" s="101"/>
      <c r="D1280" s="101"/>
      <c r="E1280" s="101"/>
      <c r="F1280" s="52"/>
      <c r="G1280" s="54" t="s">
        <v>24</v>
      </c>
      <c r="H1280" s="139">
        <v>288724610</v>
      </c>
      <c r="I1280" s="169" t="s">
        <v>407</v>
      </c>
    </row>
    <row r="1281" spans="1:11" ht="15" customHeight="1" thickBot="1" x14ac:dyDescent="0.4">
      <c r="A1281" s="276"/>
      <c r="B1281" s="284"/>
      <c r="C1281" s="101"/>
      <c r="D1281" s="101"/>
      <c r="E1281" s="101"/>
      <c r="F1281" s="52"/>
      <c r="G1281" s="54" t="s">
        <v>289</v>
      </c>
      <c r="H1281" s="102"/>
      <c r="I1281" s="148"/>
    </row>
    <row r="1282" spans="1:11" ht="15" thickBot="1" x14ac:dyDescent="0.4">
      <c r="A1282" s="276"/>
      <c r="B1282" s="284"/>
      <c r="C1282" s="242">
        <v>24.4</v>
      </c>
      <c r="D1282" s="101"/>
      <c r="E1282" s="101"/>
      <c r="F1282" s="52"/>
      <c r="G1282" s="245" t="s">
        <v>26</v>
      </c>
      <c r="H1282" s="102"/>
      <c r="I1282" s="148"/>
    </row>
    <row r="1283" spans="1:11" ht="15" thickBot="1" x14ac:dyDescent="0.4">
      <c r="A1283" s="276"/>
      <c r="B1283" s="284"/>
      <c r="C1283" s="177">
        <v>3088.7</v>
      </c>
      <c r="D1283" s="110">
        <v>3088.7</v>
      </c>
      <c r="E1283" s="110">
        <v>3088.7</v>
      </c>
      <c r="F1283" s="52"/>
      <c r="G1283" s="54" t="s">
        <v>408</v>
      </c>
      <c r="H1283" s="102"/>
      <c r="I1283" s="148"/>
    </row>
    <row r="1284" spans="1:11" ht="15" thickBot="1" x14ac:dyDescent="0.4">
      <c r="A1284" s="276"/>
      <c r="B1284" s="284"/>
      <c r="C1284" s="101"/>
      <c r="D1284" s="110"/>
      <c r="E1284" s="110"/>
      <c r="F1284" s="52"/>
      <c r="G1284" s="55" t="s">
        <v>28</v>
      </c>
      <c r="H1284" s="104"/>
      <c r="I1284" s="148"/>
    </row>
    <row r="1285" spans="1:11" ht="15" thickBot="1" x14ac:dyDescent="0.4">
      <c r="A1285" s="276"/>
      <c r="B1285" s="284"/>
      <c r="C1285" s="101"/>
      <c r="D1285" s="110"/>
      <c r="E1285" s="110"/>
      <c r="F1285" s="52"/>
      <c r="G1285" s="54" t="s">
        <v>25</v>
      </c>
      <c r="H1285" s="104"/>
      <c r="I1285" s="148"/>
    </row>
    <row r="1286" spans="1:11" ht="15" thickBot="1" x14ac:dyDescent="0.4">
      <c r="A1286" s="276"/>
      <c r="B1286" s="284"/>
      <c r="C1286" s="101"/>
      <c r="D1286" s="110"/>
      <c r="E1286" s="110"/>
      <c r="F1286" s="52"/>
      <c r="G1286" s="55" t="s">
        <v>27</v>
      </c>
      <c r="H1286" s="104"/>
      <c r="I1286" s="148"/>
    </row>
    <row r="1287" spans="1:11" ht="15" thickBot="1" x14ac:dyDescent="0.4">
      <c r="A1287" s="276"/>
      <c r="B1287" s="284"/>
      <c r="C1287" s="101"/>
      <c r="D1287" s="110"/>
      <c r="E1287" s="110"/>
      <c r="F1287" s="52"/>
      <c r="G1287" s="54" t="s">
        <v>409</v>
      </c>
      <c r="H1287" s="104"/>
      <c r="I1287" s="148"/>
    </row>
    <row r="1288" spans="1:11" ht="23" customHeight="1" thickBot="1" x14ac:dyDescent="0.4">
      <c r="A1288" s="277"/>
      <c r="B1288" s="285"/>
      <c r="C1288" s="100">
        <f>SUM(C1280:C1287)</f>
        <v>3113.1</v>
      </c>
      <c r="D1288" s="99">
        <f t="shared" ref="D1288:E1288" si="251">SUM(D1280:D1287)</f>
        <v>3088.7</v>
      </c>
      <c r="E1288" s="99">
        <f t="shared" si="251"/>
        <v>3088.7</v>
      </c>
      <c r="F1288" s="103"/>
      <c r="G1288" s="56" t="s">
        <v>29</v>
      </c>
      <c r="H1288" s="104"/>
      <c r="I1288" s="148"/>
    </row>
    <row r="1289" spans="1:11" ht="15" thickBot="1" x14ac:dyDescent="0.4">
      <c r="A1289" s="276" t="s">
        <v>35</v>
      </c>
      <c r="B1289" s="283" t="s">
        <v>416</v>
      </c>
      <c r="C1289" s="110">
        <v>3426.4</v>
      </c>
      <c r="D1289" s="110">
        <v>3603.3</v>
      </c>
      <c r="E1289" s="110">
        <v>3739.3</v>
      </c>
      <c r="F1289" s="52" t="s">
        <v>423</v>
      </c>
      <c r="G1289" s="54" t="s">
        <v>24</v>
      </c>
      <c r="H1289" s="329" t="s">
        <v>503</v>
      </c>
      <c r="I1289" s="148" t="s">
        <v>407</v>
      </c>
      <c r="K1289" s="78"/>
    </row>
    <row r="1290" spans="1:11" ht="15" thickBot="1" x14ac:dyDescent="0.4">
      <c r="A1290" s="276"/>
      <c r="B1290" s="284"/>
      <c r="C1290" s="110">
        <v>253</v>
      </c>
      <c r="D1290" s="110">
        <v>255</v>
      </c>
      <c r="E1290" s="110">
        <v>257</v>
      </c>
      <c r="F1290" s="52"/>
      <c r="G1290" s="54" t="s">
        <v>289</v>
      </c>
      <c r="H1290" s="331"/>
      <c r="I1290" s="148"/>
      <c r="K1290" s="78"/>
    </row>
    <row r="1291" spans="1:11" ht="15" thickBot="1" x14ac:dyDescent="0.4">
      <c r="A1291" s="276"/>
      <c r="B1291" s="284"/>
      <c r="C1291" s="110">
        <f>761.2+113.8</f>
        <v>875</v>
      </c>
      <c r="D1291" s="110">
        <f>761.2+113.8</f>
        <v>875</v>
      </c>
      <c r="E1291" s="110">
        <f>761.2+113.8</f>
        <v>875</v>
      </c>
      <c r="F1291" s="52"/>
      <c r="G1291" s="55" t="s">
        <v>26</v>
      </c>
      <c r="H1291" s="331"/>
      <c r="I1291" s="148"/>
      <c r="K1291" s="78"/>
    </row>
    <row r="1292" spans="1:11" ht="18.649999999999999" customHeight="1" thickBot="1" x14ac:dyDescent="0.4">
      <c r="A1292" s="276"/>
      <c r="B1292" s="284"/>
      <c r="C1292" s="110">
        <v>247.7</v>
      </c>
      <c r="D1292" s="110">
        <v>247.7</v>
      </c>
      <c r="E1292" s="110">
        <v>247.7</v>
      </c>
      <c r="F1292" s="52"/>
      <c r="G1292" s="54" t="s">
        <v>408</v>
      </c>
      <c r="H1292" s="331"/>
      <c r="I1292" s="148"/>
      <c r="K1292" s="78"/>
    </row>
    <row r="1293" spans="1:11" ht="15" customHeight="1" thickBot="1" x14ac:dyDescent="0.4">
      <c r="A1293" s="276"/>
      <c r="B1293" s="284"/>
      <c r="C1293" s="110"/>
      <c r="D1293" s="110"/>
      <c r="E1293" s="110"/>
      <c r="F1293" s="52"/>
      <c r="G1293" s="55" t="s">
        <v>28</v>
      </c>
      <c r="H1293" s="331"/>
      <c r="I1293" s="148"/>
    </row>
    <row r="1294" spans="1:11" ht="15" thickBot="1" x14ac:dyDescent="0.4">
      <c r="A1294" s="276"/>
      <c r="B1294" s="284"/>
      <c r="C1294" s="243">
        <v>19.399999999999999</v>
      </c>
      <c r="D1294" s="110"/>
      <c r="E1294" s="110"/>
      <c r="F1294" s="52"/>
      <c r="G1294" s="246" t="s">
        <v>25</v>
      </c>
      <c r="H1294" s="331"/>
      <c r="I1294" s="148"/>
    </row>
    <row r="1295" spans="1:11" ht="15" thickBot="1" x14ac:dyDescent="0.4">
      <c r="A1295" s="276"/>
      <c r="B1295" s="284"/>
      <c r="C1295" s="110">
        <v>31.1</v>
      </c>
      <c r="D1295" s="110"/>
      <c r="E1295" s="110"/>
      <c r="F1295" s="52"/>
      <c r="G1295" s="55" t="s">
        <v>27</v>
      </c>
      <c r="H1295" s="331"/>
      <c r="I1295" s="148"/>
    </row>
    <row r="1296" spans="1:11" ht="15" thickBot="1" x14ac:dyDescent="0.4">
      <c r="A1296" s="276"/>
      <c r="B1296" s="284"/>
      <c r="C1296" s="110"/>
      <c r="D1296" s="110"/>
      <c r="E1296" s="110"/>
      <c r="F1296" s="52"/>
      <c r="G1296" s="54" t="s">
        <v>409</v>
      </c>
      <c r="H1296" s="331"/>
      <c r="I1296" s="148"/>
    </row>
    <row r="1297" spans="1:10" ht="15" thickBot="1" x14ac:dyDescent="0.4">
      <c r="A1297" s="277"/>
      <c r="B1297" s="285"/>
      <c r="C1297" s="99">
        <f>SUM(C1289:C1296)</f>
        <v>4852.5999999999995</v>
      </c>
      <c r="D1297" s="99">
        <f t="shared" ref="D1297:E1297" si="252">SUM(D1289:D1296)</f>
        <v>4981</v>
      </c>
      <c r="E1297" s="99">
        <f t="shared" si="252"/>
        <v>5119</v>
      </c>
      <c r="F1297" s="103"/>
      <c r="G1297" s="56" t="s">
        <v>29</v>
      </c>
      <c r="H1297" s="332"/>
      <c r="I1297" s="148"/>
    </row>
    <row r="1298" spans="1:10" ht="15" thickBot="1" x14ac:dyDescent="0.4">
      <c r="A1298" s="26" t="s">
        <v>21</v>
      </c>
      <c r="B1298" s="27" t="s">
        <v>410</v>
      </c>
      <c r="C1298" s="28"/>
      <c r="D1298" s="28"/>
      <c r="E1298" s="28"/>
      <c r="F1298" s="29" t="s">
        <v>192</v>
      </c>
      <c r="G1298" s="27"/>
      <c r="H1298" s="28"/>
      <c r="I1298" s="28"/>
    </row>
    <row r="1299" spans="1:10" ht="37.25" customHeight="1" thickBot="1" x14ac:dyDescent="0.4">
      <c r="A1299" s="30" t="s">
        <v>41</v>
      </c>
      <c r="B1299" s="31" t="s">
        <v>417</v>
      </c>
      <c r="C1299" s="32"/>
      <c r="D1299" s="32"/>
      <c r="E1299" s="32"/>
      <c r="F1299" s="33" t="s">
        <v>194</v>
      </c>
      <c r="G1299" s="53"/>
      <c r="H1299" s="32"/>
      <c r="I1299" s="32"/>
    </row>
    <row r="1300" spans="1:10" ht="15" thickBot="1" x14ac:dyDescent="0.4">
      <c r="A1300" s="289" t="s">
        <v>44</v>
      </c>
      <c r="B1300" s="283" t="s">
        <v>687</v>
      </c>
      <c r="C1300" s="137">
        <v>548.20000000000005</v>
      </c>
      <c r="D1300" s="137">
        <v>756.2</v>
      </c>
      <c r="E1300" s="137">
        <v>716.3</v>
      </c>
      <c r="F1300" s="138" t="s">
        <v>196</v>
      </c>
      <c r="G1300" s="54" t="s">
        <v>24</v>
      </c>
      <c r="H1300" s="139">
        <v>288724610</v>
      </c>
      <c r="I1300" s="169" t="s">
        <v>407</v>
      </c>
    </row>
    <row r="1301" spans="1:10" ht="15" thickBot="1" x14ac:dyDescent="0.4">
      <c r="A1301" s="276"/>
      <c r="B1301" s="284"/>
      <c r="C1301" s="110"/>
      <c r="D1301" s="110"/>
      <c r="E1301" s="110"/>
      <c r="F1301" s="52" t="s">
        <v>424</v>
      </c>
      <c r="G1301" s="60" t="s">
        <v>289</v>
      </c>
      <c r="H1301" s="203"/>
      <c r="I1301" s="148"/>
    </row>
    <row r="1302" spans="1:10" ht="15" thickBot="1" x14ac:dyDescent="0.4">
      <c r="A1302" s="276"/>
      <c r="B1302" s="284"/>
      <c r="C1302" s="243">
        <v>316.7</v>
      </c>
      <c r="D1302" s="177"/>
      <c r="E1302" s="177"/>
      <c r="F1302" s="52" t="s">
        <v>425</v>
      </c>
      <c r="G1302" s="247" t="s">
        <v>26</v>
      </c>
      <c r="H1302" s="203"/>
      <c r="I1302" s="148"/>
      <c r="J1302" s="132"/>
    </row>
    <row r="1303" spans="1:10" ht="15" thickBot="1" x14ac:dyDescent="0.4">
      <c r="A1303" s="276"/>
      <c r="B1303" s="284"/>
      <c r="C1303" s="110"/>
      <c r="D1303" s="110"/>
      <c r="E1303" s="110"/>
      <c r="F1303" s="52"/>
      <c r="G1303" s="60" t="s">
        <v>408</v>
      </c>
      <c r="H1303" s="203"/>
      <c r="I1303" s="148"/>
      <c r="J1303" s="132"/>
    </row>
    <row r="1304" spans="1:10" ht="15" thickBot="1" x14ac:dyDescent="0.4">
      <c r="A1304" s="276"/>
      <c r="B1304" s="284"/>
      <c r="C1304" s="110"/>
      <c r="D1304" s="110"/>
      <c r="E1304" s="110"/>
      <c r="F1304" s="52"/>
      <c r="G1304" s="61" t="s">
        <v>28</v>
      </c>
      <c r="H1304" s="203"/>
      <c r="I1304" s="148"/>
      <c r="J1304" s="132"/>
    </row>
    <row r="1305" spans="1:10" ht="15" thickBot="1" x14ac:dyDescent="0.4">
      <c r="A1305" s="276"/>
      <c r="B1305" s="284"/>
      <c r="C1305" s="110">
        <v>284</v>
      </c>
      <c r="D1305" s="110"/>
      <c r="E1305" s="110"/>
      <c r="F1305" s="52"/>
      <c r="G1305" s="60" t="s">
        <v>25</v>
      </c>
      <c r="H1305" s="203"/>
      <c r="I1305" s="148"/>
      <c r="J1305" s="132"/>
    </row>
    <row r="1306" spans="1:10" ht="15" thickBot="1" x14ac:dyDescent="0.4">
      <c r="A1306" s="276"/>
      <c r="B1306" s="284"/>
      <c r="C1306" s="110"/>
      <c r="D1306" s="110"/>
      <c r="E1306" s="110"/>
      <c r="F1306" s="52"/>
      <c r="G1306" s="61" t="s">
        <v>27</v>
      </c>
      <c r="H1306" s="203"/>
      <c r="I1306" s="148"/>
      <c r="J1306" s="132"/>
    </row>
    <row r="1307" spans="1:10" ht="15" customHeight="1" thickBot="1" x14ac:dyDescent="0.4">
      <c r="A1307" s="276"/>
      <c r="B1307" s="284"/>
      <c r="C1307" s="110"/>
      <c r="D1307" s="110"/>
      <c r="E1307" s="110"/>
      <c r="F1307" s="52"/>
      <c r="G1307" s="60" t="s">
        <v>409</v>
      </c>
      <c r="H1307" s="203"/>
      <c r="I1307" s="148"/>
    </row>
    <row r="1308" spans="1:10" ht="14.4" customHeight="1" thickBot="1" x14ac:dyDescent="0.4">
      <c r="A1308" s="276"/>
      <c r="B1308" s="284"/>
      <c r="C1308" s="110"/>
      <c r="D1308" s="110"/>
      <c r="E1308" s="110"/>
      <c r="F1308" s="52"/>
      <c r="G1308" s="204" t="s">
        <v>533</v>
      </c>
      <c r="H1308" s="203"/>
      <c r="I1308" s="148"/>
    </row>
    <row r="1309" spans="1:10" ht="15" thickBot="1" x14ac:dyDescent="0.4">
      <c r="A1309" s="277"/>
      <c r="B1309" s="285"/>
      <c r="C1309" s="99">
        <f>SUM(C1300:C1308)</f>
        <v>1148.9000000000001</v>
      </c>
      <c r="D1309" s="99">
        <f t="shared" ref="D1309:E1309" si="253">SUM(D1300:D1307)</f>
        <v>756.2</v>
      </c>
      <c r="E1309" s="99">
        <f t="shared" si="253"/>
        <v>716.3</v>
      </c>
      <c r="F1309" s="52"/>
      <c r="G1309" s="62" t="s">
        <v>29</v>
      </c>
      <c r="H1309" s="203"/>
      <c r="I1309" s="148"/>
    </row>
    <row r="1310" spans="1:10" ht="15" thickBot="1" x14ac:dyDescent="0.4">
      <c r="A1310" s="289" t="s">
        <v>45</v>
      </c>
      <c r="B1310" s="283" t="s">
        <v>688</v>
      </c>
      <c r="C1310" s="137">
        <v>262.60000000000002</v>
      </c>
      <c r="D1310" s="137">
        <v>265.7</v>
      </c>
      <c r="E1310" s="137">
        <v>275.8</v>
      </c>
      <c r="F1310" s="138"/>
      <c r="G1310" s="54" t="s">
        <v>24</v>
      </c>
      <c r="H1310" s="139">
        <v>195472991</v>
      </c>
      <c r="I1310" s="169" t="s">
        <v>407</v>
      </c>
    </row>
    <row r="1311" spans="1:10" ht="17.399999999999999" customHeight="1" thickBot="1" x14ac:dyDescent="0.4">
      <c r="A1311" s="276"/>
      <c r="B1311" s="284"/>
      <c r="C1311" s="110">
        <v>4.2</v>
      </c>
      <c r="D1311" s="110">
        <v>4.2</v>
      </c>
      <c r="E1311" s="110">
        <v>4.2</v>
      </c>
      <c r="F1311" s="52"/>
      <c r="G1311" s="60" t="s">
        <v>289</v>
      </c>
      <c r="H1311" s="203"/>
      <c r="I1311" s="148"/>
    </row>
    <row r="1312" spans="1:10" ht="15" customHeight="1" thickBot="1" x14ac:dyDescent="0.4">
      <c r="A1312" s="276"/>
      <c r="B1312" s="284"/>
      <c r="C1312" s="110"/>
      <c r="D1312" s="110"/>
      <c r="E1312" s="110"/>
      <c r="F1312" s="52"/>
      <c r="G1312" s="61" t="s">
        <v>26</v>
      </c>
      <c r="H1312" s="203"/>
      <c r="I1312" s="148"/>
    </row>
    <row r="1313" spans="1:9" ht="15" thickBot="1" x14ac:dyDescent="0.4">
      <c r="A1313" s="276"/>
      <c r="B1313" s="284"/>
      <c r="C1313" s="110">
        <v>481.7</v>
      </c>
      <c r="D1313" s="110">
        <v>481.7</v>
      </c>
      <c r="E1313" s="110">
        <v>481.7</v>
      </c>
      <c r="F1313" s="52"/>
      <c r="G1313" s="60" t="s">
        <v>408</v>
      </c>
      <c r="H1313" s="203"/>
      <c r="I1313" s="148"/>
    </row>
    <row r="1314" spans="1:9" ht="15" thickBot="1" x14ac:dyDescent="0.4">
      <c r="A1314" s="276"/>
      <c r="B1314" s="284"/>
      <c r="C1314" s="110"/>
      <c r="D1314" s="110"/>
      <c r="E1314" s="110"/>
      <c r="F1314" s="52"/>
      <c r="G1314" s="61" t="s">
        <v>28</v>
      </c>
      <c r="H1314" s="203"/>
      <c r="I1314" s="148"/>
    </row>
    <row r="1315" spans="1:9" ht="15" thickBot="1" x14ac:dyDescent="0.4">
      <c r="A1315" s="276"/>
      <c r="B1315" s="284"/>
      <c r="C1315" s="110"/>
      <c r="D1315" s="110"/>
      <c r="E1315" s="110"/>
      <c r="F1315" s="52"/>
      <c r="G1315" s="60" t="s">
        <v>25</v>
      </c>
      <c r="H1315" s="203"/>
      <c r="I1315" s="148"/>
    </row>
    <row r="1316" spans="1:9" ht="15" thickBot="1" x14ac:dyDescent="0.4">
      <c r="A1316" s="276"/>
      <c r="B1316" s="284"/>
      <c r="C1316" s="110">
        <v>0.7</v>
      </c>
      <c r="D1316" s="110"/>
      <c r="E1316" s="110"/>
      <c r="F1316" s="52"/>
      <c r="G1316" s="61" t="s">
        <v>27</v>
      </c>
      <c r="H1316" s="203"/>
      <c r="I1316" s="148"/>
    </row>
    <row r="1317" spans="1:9" ht="15" thickBot="1" x14ac:dyDescent="0.4">
      <c r="A1317" s="276"/>
      <c r="B1317" s="284"/>
      <c r="C1317" s="110"/>
      <c r="D1317" s="110"/>
      <c r="E1317" s="110"/>
      <c r="F1317" s="52"/>
      <c r="G1317" s="60" t="s">
        <v>409</v>
      </c>
      <c r="H1317" s="203"/>
      <c r="I1317" s="148"/>
    </row>
    <row r="1318" spans="1:9" ht="15" thickBot="1" x14ac:dyDescent="0.4">
      <c r="A1318" s="277"/>
      <c r="B1318" s="285"/>
      <c r="C1318" s="99">
        <f>SUM(C1310:C1317)</f>
        <v>749.2</v>
      </c>
      <c r="D1318" s="99">
        <f t="shared" ref="D1318:E1318" si="254">SUM(D1310:D1317)</f>
        <v>751.59999999999991</v>
      </c>
      <c r="E1318" s="99">
        <f t="shared" si="254"/>
        <v>761.7</v>
      </c>
      <c r="F1318" s="52"/>
      <c r="G1318" s="62" t="s">
        <v>29</v>
      </c>
      <c r="H1318" s="203"/>
      <c r="I1318" s="148"/>
    </row>
    <row r="1319" spans="1:9" ht="15" thickBot="1" x14ac:dyDescent="0.4">
      <c r="A1319" s="26" t="s">
        <v>21</v>
      </c>
      <c r="B1319" s="27" t="s">
        <v>410</v>
      </c>
      <c r="C1319" s="93"/>
      <c r="D1319" s="93"/>
      <c r="E1319" s="93"/>
      <c r="F1319" s="94" t="s">
        <v>192</v>
      </c>
      <c r="G1319" s="92"/>
      <c r="H1319" s="93"/>
      <c r="I1319" s="93"/>
    </row>
    <row r="1320" spans="1:9" ht="35" customHeight="1" thickBot="1" x14ac:dyDescent="0.4">
      <c r="A1320" s="30" t="s">
        <v>255</v>
      </c>
      <c r="B1320" s="31" t="s">
        <v>419</v>
      </c>
      <c r="C1320" s="32"/>
      <c r="D1320" s="32"/>
      <c r="E1320" s="32"/>
      <c r="F1320" s="33" t="s">
        <v>418</v>
      </c>
      <c r="G1320" s="53"/>
      <c r="H1320" s="32"/>
      <c r="I1320" s="32"/>
    </row>
    <row r="1321" spans="1:9" ht="15" customHeight="1" thickBot="1" x14ac:dyDescent="0.4">
      <c r="A1321" s="288" t="s">
        <v>256</v>
      </c>
      <c r="B1321" s="283" t="s">
        <v>420</v>
      </c>
      <c r="C1321" s="137">
        <v>837.9</v>
      </c>
      <c r="D1321" s="137">
        <v>804.8</v>
      </c>
      <c r="E1321" s="137">
        <v>835.4</v>
      </c>
      <c r="F1321" s="138" t="s">
        <v>426</v>
      </c>
      <c r="G1321" s="54" t="s">
        <v>24</v>
      </c>
      <c r="H1321" s="139">
        <v>195473036</v>
      </c>
      <c r="I1321" s="169" t="s">
        <v>407</v>
      </c>
    </row>
    <row r="1322" spans="1:9" ht="15" thickBot="1" x14ac:dyDescent="0.4">
      <c r="A1322" s="281"/>
      <c r="B1322" s="284"/>
      <c r="C1322" s="110">
        <v>28</v>
      </c>
      <c r="D1322" s="110">
        <v>28</v>
      </c>
      <c r="E1322" s="110">
        <v>29</v>
      </c>
      <c r="F1322" s="138" t="s">
        <v>427</v>
      </c>
      <c r="G1322" s="60" t="s">
        <v>289</v>
      </c>
      <c r="H1322" s="203"/>
      <c r="I1322" s="148"/>
    </row>
    <row r="1323" spans="1:9" ht="15" thickBot="1" x14ac:dyDescent="0.4">
      <c r="A1323" s="281"/>
      <c r="B1323" s="284"/>
      <c r="C1323" s="243">
        <v>73.400000000000006</v>
      </c>
      <c r="D1323" s="110">
        <v>16.8</v>
      </c>
      <c r="E1323" s="110">
        <v>16.8</v>
      </c>
      <c r="F1323" s="138" t="s">
        <v>428</v>
      </c>
      <c r="G1323" s="247" t="s">
        <v>26</v>
      </c>
      <c r="H1323" s="203"/>
      <c r="I1323" s="148"/>
    </row>
    <row r="1324" spans="1:9" ht="15" thickBot="1" x14ac:dyDescent="0.4">
      <c r="A1324" s="281"/>
      <c r="B1324" s="284"/>
      <c r="C1324" s="110"/>
      <c r="D1324" s="110"/>
      <c r="E1324" s="110"/>
      <c r="F1324" s="138" t="s">
        <v>429</v>
      </c>
      <c r="G1324" s="60" t="s">
        <v>408</v>
      </c>
      <c r="H1324" s="203"/>
      <c r="I1324" s="148"/>
    </row>
    <row r="1325" spans="1:9" ht="15" thickBot="1" x14ac:dyDescent="0.4">
      <c r="A1325" s="281"/>
      <c r="B1325" s="284"/>
      <c r="C1325" s="110"/>
      <c r="D1325" s="110"/>
      <c r="E1325" s="110"/>
      <c r="F1325" s="138" t="s">
        <v>430</v>
      </c>
      <c r="G1325" s="61" t="s">
        <v>28</v>
      </c>
      <c r="H1325" s="203"/>
      <c r="I1325" s="148"/>
    </row>
    <row r="1326" spans="1:9" ht="15" thickBot="1" x14ac:dyDescent="0.4">
      <c r="A1326" s="281"/>
      <c r="B1326" s="284"/>
      <c r="C1326" s="110">
        <v>450.7</v>
      </c>
      <c r="D1326" s="110">
        <v>288.10000000000002</v>
      </c>
      <c r="E1326" s="110"/>
      <c r="F1326" s="52"/>
      <c r="G1326" s="60" t="s">
        <v>25</v>
      </c>
      <c r="H1326" s="203"/>
      <c r="I1326" s="148"/>
    </row>
    <row r="1327" spans="1:9" ht="15" thickBot="1" x14ac:dyDescent="0.4">
      <c r="A1327" s="281"/>
      <c r="B1327" s="284"/>
      <c r="C1327" s="110">
        <v>7.5</v>
      </c>
      <c r="D1327" s="110"/>
      <c r="E1327" s="110"/>
      <c r="F1327" s="52"/>
      <c r="G1327" s="61" t="s">
        <v>27</v>
      </c>
      <c r="H1327" s="203"/>
      <c r="I1327" s="148"/>
    </row>
    <row r="1328" spans="1:9" ht="15" thickBot="1" x14ac:dyDescent="0.4">
      <c r="A1328" s="281"/>
      <c r="B1328" s="284"/>
      <c r="C1328" s="110"/>
      <c r="D1328" s="110"/>
      <c r="E1328" s="110"/>
      <c r="F1328" s="52"/>
      <c r="G1328" s="60" t="s">
        <v>409</v>
      </c>
      <c r="H1328" s="203"/>
      <c r="I1328" s="148"/>
    </row>
    <row r="1329" spans="1:12" ht="20.399999999999999" customHeight="1" thickBot="1" x14ac:dyDescent="0.4">
      <c r="A1329" s="282"/>
      <c r="B1329" s="285"/>
      <c r="C1329" s="99">
        <f>SUM(C1321:C1328)</f>
        <v>1397.5</v>
      </c>
      <c r="D1329" s="99">
        <f t="shared" ref="D1329:E1329" si="255">SUM(D1321:D1328)</f>
        <v>1137.6999999999998</v>
      </c>
      <c r="E1329" s="99">
        <f t="shared" si="255"/>
        <v>881.19999999999993</v>
      </c>
      <c r="F1329" s="52"/>
      <c r="G1329" s="62" t="s">
        <v>29</v>
      </c>
      <c r="H1329" s="203"/>
      <c r="I1329" s="148"/>
    </row>
    <row r="1330" spans="1:12" ht="15" thickBot="1" x14ac:dyDescent="0.4">
      <c r="A1330" s="105"/>
      <c r="B1330" s="112" t="s">
        <v>92</v>
      </c>
      <c r="C1330" s="113"/>
      <c r="D1330" s="113"/>
      <c r="E1330" s="113"/>
      <c r="F1330" s="113"/>
      <c r="G1330" s="100"/>
      <c r="H1330" s="102"/>
      <c r="I1330" s="102"/>
    </row>
    <row r="1331" spans="1:12" ht="27" customHeight="1" thickBot="1" x14ac:dyDescent="0.4">
      <c r="A1331" s="91" t="s">
        <v>93</v>
      </c>
      <c r="B1331" s="92" t="s">
        <v>248</v>
      </c>
      <c r="C1331" s="93"/>
      <c r="D1331" s="93"/>
      <c r="E1331" s="93"/>
      <c r="F1331" s="94" t="s">
        <v>249</v>
      </c>
      <c r="G1331" s="92"/>
      <c r="H1331" s="93"/>
      <c r="I1331" s="93"/>
    </row>
    <row r="1332" spans="1:12" ht="57" customHeight="1" thickBot="1" x14ac:dyDescent="0.4">
      <c r="A1332" s="30" t="s">
        <v>94</v>
      </c>
      <c r="B1332" s="31" t="s">
        <v>251</v>
      </c>
      <c r="C1332" s="32"/>
      <c r="D1332" s="32"/>
      <c r="E1332" s="32"/>
      <c r="F1332" s="33" t="s">
        <v>250</v>
      </c>
      <c r="G1332" s="53"/>
      <c r="H1332" s="32"/>
      <c r="I1332" s="32"/>
    </row>
    <row r="1333" spans="1:12" ht="15" thickBot="1" x14ac:dyDescent="0.4">
      <c r="A1333" s="288" t="s">
        <v>97</v>
      </c>
      <c r="B1333" s="283" t="s">
        <v>421</v>
      </c>
      <c r="C1333" s="67"/>
      <c r="D1333" s="67"/>
      <c r="E1333" s="67"/>
      <c r="F1333" s="138"/>
      <c r="G1333" s="54" t="s">
        <v>24</v>
      </c>
      <c r="H1333" s="139">
        <v>288724610</v>
      </c>
      <c r="I1333" s="169" t="s">
        <v>407</v>
      </c>
      <c r="J1333" s="132"/>
      <c r="K1333" s="132"/>
      <c r="L1333" s="132"/>
    </row>
    <row r="1334" spans="1:12" ht="15" thickBot="1" x14ac:dyDescent="0.4">
      <c r="A1334" s="281"/>
      <c r="B1334" s="284"/>
      <c r="C1334" s="101"/>
      <c r="D1334" s="101"/>
      <c r="E1334" s="101"/>
      <c r="F1334" s="52"/>
      <c r="G1334" s="60" t="s">
        <v>289</v>
      </c>
      <c r="H1334" s="203"/>
      <c r="I1334" s="148"/>
      <c r="J1334" s="132"/>
      <c r="K1334" s="132"/>
      <c r="L1334" s="132"/>
    </row>
    <row r="1335" spans="1:12" ht="15" thickBot="1" x14ac:dyDescent="0.4">
      <c r="A1335" s="281"/>
      <c r="B1335" s="284"/>
      <c r="C1335" s="101"/>
      <c r="D1335" s="101"/>
      <c r="E1335" s="101"/>
      <c r="F1335" s="52"/>
      <c r="G1335" s="61" t="s">
        <v>26</v>
      </c>
      <c r="H1335" s="203"/>
      <c r="I1335" s="148"/>
      <c r="J1335" s="132"/>
      <c r="K1335" s="132"/>
      <c r="L1335" s="132"/>
    </row>
    <row r="1336" spans="1:12" ht="15" thickBot="1" x14ac:dyDescent="0.4">
      <c r="A1336" s="281"/>
      <c r="B1336" s="284"/>
      <c r="C1336" s="101"/>
      <c r="D1336" s="101"/>
      <c r="E1336" s="101"/>
      <c r="F1336" s="52"/>
      <c r="G1336" s="60" t="s">
        <v>408</v>
      </c>
      <c r="H1336" s="203"/>
      <c r="I1336" s="148"/>
      <c r="J1336" s="132"/>
      <c r="K1336" s="132"/>
      <c r="L1336" s="132"/>
    </row>
    <row r="1337" spans="1:12" ht="15" thickBot="1" x14ac:dyDescent="0.4">
      <c r="A1337" s="281"/>
      <c r="B1337" s="284"/>
      <c r="C1337" s="101"/>
      <c r="D1337" s="101"/>
      <c r="E1337" s="101"/>
      <c r="F1337" s="52"/>
      <c r="G1337" s="61" t="s">
        <v>28</v>
      </c>
      <c r="H1337" s="203"/>
      <c r="I1337" s="148"/>
      <c r="J1337" s="132"/>
      <c r="K1337" s="132"/>
      <c r="L1337" s="132"/>
    </row>
    <row r="1338" spans="1:12" ht="15" thickBot="1" x14ac:dyDescent="0.4">
      <c r="A1338" s="281"/>
      <c r="B1338" s="284"/>
      <c r="C1338" s="101"/>
      <c r="D1338" s="101"/>
      <c r="E1338" s="101"/>
      <c r="F1338" s="52"/>
      <c r="G1338" s="60" t="s">
        <v>25</v>
      </c>
      <c r="H1338" s="203"/>
      <c r="I1338" s="148"/>
      <c r="J1338" s="132"/>
      <c r="K1338" s="132"/>
      <c r="L1338" s="132"/>
    </row>
    <row r="1339" spans="1:12" ht="15" customHeight="1" thickBot="1" x14ac:dyDescent="0.4">
      <c r="A1339" s="281"/>
      <c r="B1339" s="284"/>
      <c r="C1339" s="101"/>
      <c r="D1339" s="101"/>
      <c r="E1339" s="101"/>
      <c r="F1339" s="52"/>
      <c r="G1339" s="61" t="s">
        <v>27</v>
      </c>
      <c r="H1339" s="203"/>
      <c r="I1339" s="148"/>
      <c r="J1339" s="132"/>
      <c r="K1339" s="132"/>
      <c r="L1339" s="132"/>
    </row>
    <row r="1340" spans="1:12" ht="15" thickBot="1" x14ac:dyDescent="0.4">
      <c r="A1340" s="281"/>
      <c r="B1340" s="284"/>
      <c r="C1340" s="101"/>
      <c r="D1340" s="101"/>
      <c r="E1340" s="101"/>
      <c r="F1340" s="52"/>
      <c r="G1340" s="60" t="s">
        <v>409</v>
      </c>
      <c r="H1340" s="203"/>
      <c r="I1340" s="148"/>
      <c r="J1340" s="132"/>
      <c r="K1340" s="132"/>
      <c r="L1340" s="132"/>
    </row>
    <row r="1341" spans="1:12" ht="15" customHeight="1" thickBot="1" x14ac:dyDescent="0.4">
      <c r="A1341" s="282"/>
      <c r="B1341" s="285"/>
      <c r="C1341" s="100">
        <f>SUM(C1333:C1340)</f>
        <v>0</v>
      </c>
      <c r="D1341" s="100">
        <f t="shared" ref="D1341:E1341" si="256">SUM(D1333:D1340)</f>
        <v>0</v>
      </c>
      <c r="E1341" s="100">
        <f t="shared" si="256"/>
        <v>0</v>
      </c>
      <c r="F1341" s="52"/>
      <c r="G1341" s="62" t="s">
        <v>29</v>
      </c>
      <c r="H1341" s="203"/>
      <c r="I1341" s="148"/>
      <c r="J1341" s="132"/>
      <c r="K1341" s="132"/>
      <c r="L1341" s="132"/>
    </row>
    <row r="1342" spans="1:12" ht="15" thickBot="1" x14ac:dyDescent="0.4">
      <c r="A1342" s="288" t="s">
        <v>107</v>
      </c>
      <c r="B1342" s="283" t="s">
        <v>422</v>
      </c>
      <c r="C1342" s="67"/>
      <c r="D1342" s="67"/>
      <c r="E1342" s="67"/>
      <c r="F1342" s="138"/>
      <c r="G1342" s="54" t="s">
        <v>24</v>
      </c>
      <c r="H1342" s="139">
        <v>288724610</v>
      </c>
      <c r="I1342" s="169" t="s">
        <v>407</v>
      </c>
      <c r="J1342" s="166">
        <f t="shared" ref="J1342:L1349" si="257">C1232+C1255+C1264+C1280+C1289+C1300+C1310+C1321+C1333+C1342</f>
        <v>33568.299999999996</v>
      </c>
      <c r="K1342" s="166">
        <f t="shared" si="257"/>
        <v>35350.5</v>
      </c>
      <c r="L1342" s="166">
        <f t="shared" si="257"/>
        <v>36618.80000000001</v>
      </c>
    </row>
    <row r="1343" spans="1:12" ht="15" thickBot="1" x14ac:dyDescent="0.4">
      <c r="A1343" s="281"/>
      <c r="B1343" s="284"/>
      <c r="C1343" s="101"/>
      <c r="D1343" s="101"/>
      <c r="E1343" s="101"/>
      <c r="F1343" s="52"/>
      <c r="G1343" s="60" t="s">
        <v>289</v>
      </c>
      <c r="H1343" s="203"/>
      <c r="I1343" s="148"/>
      <c r="J1343" s="166">
        <f t="shared" si="257"/>
        <v>3156.0999999999995</v>
      </c>
      <c r="K1343" s="166">
        <f t="shared" si="257"/>
        <v>3152.2</v>
      </c>
      <c r="L1343" s="166">
        <f t="shared" si="257"/>
        <v>3152.2</v>
      </c>
    </row>
    <row r="1344" spans="1:12" ht="15" thickBot="1" x14ac:dyDescent="0.4">
      <c r="A1344" s="281"/>
      <c r="B1344" s="284"/>
      <c r="C1344" s="101"/>
      <c r="D1344" s="101"/>
      <c r="E1344" s="101"/>
      <c r="F1344" s="52"/>
      <c r="G1344" s="61" t="s">
        <v>26</v>
      </c>
      <c r="H1344" s="203"/>
      <c r="I1344" s="148"/>
      <c r="J1344" s="248">
        <f>C1234+C1257+C1266+C1282+C1291+C1302+C1312+C1323+C1335+C1344</f>
        <v>2485.3000000000002</v>
      </c>
      <c r="K1344" s="166">
        <f t="shared" si="257"/>
        <v>1809.5</v>
      </c>
      <c r="L1344" s="166">
        <f t="shared" si="257"/>
        <v>1809.5</v>
      </c>
    </row>
    <row r="1345" spans="1:12" ht="15" thickBot="1" x14ac:dyDescent="0.4">
      <c r="A1345" s="281"/>
      <c r="B1345" s="284"/>
      <c r="C1345" s="101"/>
      <c r="D1345" s="101"/>
      <c r="E1345" s="101"/>
      <c r="F1345" s="52"/>
      <c r="G1345" s="60" t="s">
        <v>408</v>
      </c>
      <c r="H1345" s="203"/>
      <c r="I1345" s="148"/>
      <c r="J1345" s="240">
        <f>C1235+C1258+C1267+C1283+C1292+C1303+C1313+C1324+C1336+C1345</f>
        <v>51086.899999999994</v>
      </c>
      <c r="K1345" s="166">
        <f t="shared" si="257"/>
        <v>51086.899999999994</v>
      </c>
      <c r="L1345" s="166">
        <f t="shared" si="257"/>
        <v>51086.899999999994</v>
      </c>
    </row>
    <row r="1346" spans="1:12" ht="15" thickBot="1" x14ac:dyDescent="0.4">
      <c r="A1346" s="281"/>
      <c r="B1346" s="284"/>
      <c r="C1346" s="101"/>
      <c r="D1346" s="101"/>
      <c r="E1346" s="101"/>
      <c r="F1346" s="52"/>
      <c r="G1346" s="61" t="s">
        <v>28</v>
      </c>
      <c r="H1346" s="203"/>
      <c r="I1346" s="148"/>
      <c r="J1346" s="166">
        <f>C1236+C1259+C1268+C1284+C1293+C1304+C1314+C1325+C1337+C1346</f>
        <v>0</v>
      </c>
      <c r="K1346" s="166">
        <f t="shared" si="257"/>
        <v>0</v>
      </c>
      <c r="L1346" s="166">
        <f t="shared" si="257"/>
        <v>0</v>
      </c>
    </row>
    <row r="1347" spans="1:12" ht="15" thickBot="1" x14ac:dyDescent="0.4">
      <c r="A1347" s="281"/>
      <c r="B1347" s="284"/>
      <c r="C1347" s="101"/>
      <c r="D1347" s="101"/>
      <c r="E1347" s="101"/>
      <c r="F1347" s="52"/>
      <c r="G1347" s="60" t="s">
        <v>25</v>
      </c>
      <c r="H1347" s="203"/>
      <c r="I1347" s="148"/>
      <c r="J1347" s="248">
        <f t="shared" si="257"/>
        <v>754.09999999999991</v>
      </c>
      <c r="K1347" s="166">
        <f t="shared" si="257"/>
        <v>288.10000000000002</v>
      </c>
      <c r="L1347" s="166">
        <f t="shared" si="257"/>
        <v>0</v>
      </c>
    </row>
    <row r="1348" spans="1:12" ht="15" thickBot="1" x14ac:dyDescent="0.4">
      <c r="A1348" s="281"/>
      <c r="B1348" s="284"/>
      <c r="C1348" s="101"/>
      <c r="D1348" s="101"/>
      <c r="E1348" s="101"/>
      <c r="F1348" s="52"/>
      <c r="G1348" s="61" t="s">
        <v>27</v>
      </c>
      <c r="H1348" s="203"/>
      <c r="I1348" s="148"/>
      <c r="J1348" s="166">
        <f t="shared" si="257"/>
        <v>359</v>
      </c>
      <c r="K1348" s="166">
        <f t="shared" si="257"/>
        <v>0</v>
      </c>
      <c r="L1348" s="166">
        <f t="shared" si="257"/>
        <v>0</v>
      </c>
    </row>
    <row r="1349" spans="1:12" ht="15" thickBot="1" x14ac:dyDescent="0.4">
      <c r="A1349" s="281"/>
      <c r="B1349" s="284"/>
      <c r="C1349" s="101"/>
      <c r="D1349" s="101"/>
      <c r="E1349" s="101"/>
      <c r="F1349" s="52"/>
      <c r="G1349" s="60" t="s">
        <v>409</v>
      </c>
      <c r="H1349" s="203"/>
      <c r="I1349" s="148"/>
      <c r="J1349" s="166">
        <f t="shared" si="257"/>
        <v>2501</v>
      </c>
      <c r="K1349" s="166">
        <f t="shared" si="257"/>
        <v>2501</v>
      </c>
      <c r="L1349" s="166">
        <f t="shared" si="257"/>
        <v>2501</v>
      </c>
    </row>
    <row r="1350" spans="1:12" ht="15" thickBot="1" x14ac:dyDescent="0.4">
      <c r="A1350" s="281"/>
      <c r="B1350" s="284"/>
      <c r="C1350" s="101"/>
      <c r="D1350" s="101"/>
      <c r="E1350" s="101"/>
      <c r="F1350" s="52"/>
      <c r="G1350" s="204" t="s">
        <v>533</v>
      </c>
      <c r="H1350" s="203"/>
      <c r="I1350" s="148"/>
      <c r="J1350" s="166">
        <f>C1308*1</f>
        <v>0</v>
      </c>
      <c r="K1350" s="166"/>
      <c r="L1350" s="166"/>
    </row>
    <row r="1351" spans="1:12" ht="15" thickBot="1" x14ac:dyDescent="0.4">
      <c r="A1351" s="282"/>
      <c r="B1351" s="285"/>
      <c r="C1351" s="100">
        <f>SUM(C1342:C1349)</f>
        <v>0</v>
      </c>
      <c r="D1351" s="100">
        <f t="shared" ref="D1351:E1351" si="258">SUM(D1342:D1349)</f>
        <v>0</v>
      </c>
      <c r="E1351" s="100">
        <f t="shared" si="258"/>
        <v>0</v>
      </c>
      <c r="F1351" s="52"/>
      <c r="G1351" s="62" t="s">
        <v>29</v>
      </c>
      <c r="H1351" s="203"/>
      <c r="I1351" s="148"/>
      <c r="J1351" s="249">
        <f>SUM(J1342:J1350)</f>
        <v>93910.7</v>
      </c>
      <c r="K1351" s="192">
        <f t="shared" ref="K1351:L1351" si="259">SUM(K1342:K1349)</f>
        <v>94188.2</v>
      </c>
      <c r="L1351" s="192">
        <f t="shared" si="259"/>
        <v>95168.4</v>
      </c>
    </row>
    <row r="1352" spans="1:12" ht="15" thickBot="1" x14ac:dyDescent="0.4">
      <c r="A1352" s="105"/>
      <c r="B1352" s="112" t="s">
        <v>110</v>
      </c>
      <c r="C1352" s="113"/>
      <c r="D1352" s="113"/>
      <c r="E1352" s="113"/>
      <c r="F1352" s="113"/>
      <c r="G1352" s="100"/>
      <c r="H1352" s="102"/>
      <c r="I1352" s="102"/>
      <c r="J1352" s="132"/>
      <c r="K1352" s="132"/>
      <c r="L1352" s="132"/>
    </row>
    <row r="1353" spans="1:12" ht="15" thickBot="1" x14ac:dyDescent="0.4">
      <c r="A1353" s="116"/>
      <c r="B1353" s="117" t="s">
        <v>620</v>
      </c>
      <c r="C1353" s="118">
        <f>C1354-C1308</f>
        <v>93910.7</v>
      </c>
      <c r="D1353" s="118">
        <f t="shared" ref="D1353:E1353" si="260">D1354-D1308</f>
        <v>94188.2</v>
      </c>
      <c r="E1353" s="118">
        <f t="shared" si="260"/>
        <v>95168.4</v>
      </c>
      <c r="F1353" s="119"/>
      <c r="G1353" s="117"/>
      <c r="H1353" s="120"/>
      <c r="I1353" s="121"/>
      <c r="J1353" s="132"/>
      <c r="K1353" s="132"/>
      <c r="L1353" s="132"/>
    </row>
    <row r="1354" spans="1:12" ht="15" thickBot="1" x14ac:dyDescent="0.4">
      <c r="A1354" s="122"/>
      <c r="B1354" s="123" t="s">
        <v>455</v>
      </c>
      <c r="C1354" s="124">
        <f>C1240+C1263+C1272+C1288+C1297+C1309+C1318+C1329+C1341+C1351</f>
        <v>93910.7</v>
      </c>
      <c r="D1354" s="124">
        <f>D1240+D1263+D1272+D1288+D1297+D1309+D1318+D1329+D1341+D1351</f>
        <v>94188.2</v>
      </c>
      <c r="E1354" s="124">
        <f>E1240+E1263+E1272+E1288+E1297+E1309+E1318+E1329+E1341+E1351</f>
        <v>95168.4</v>
      </c>
      <c r="F1354" s="125"/>
      <c r="G1354" s="126"/>
      <c r="H1354" s="127"/>
      <c r="I1354" s="128"/>
      <c r="J1354" s="132"/>
      <c r="K1354" s="132"/>
      <c r="L1354" s="132"/>
    </row>
    <row r="1356" spans="1:12" ht="31.5" customHeight="1" thickBot="1" x14ac:dyDescent="0.4">
      <c r="A1356" s="286" t="s">
        <v>689</v>
      </c>
      <c r="B1356" s="287"/>
      <c r="C1356" s="287"/>
      <c r="D1356" s="287"/>
      <c r="E1356" s="287"/>
      <c r="F1356" s="287"/>
      <c r="G1356" s="287"/>
      <c r="H1356" s="287"/>
      <c r="I1356" s="287"/>
    </row>
    <row r="1357" spans="1:12" ht="58" thickBot="1" x14ac:dyDescent="0.4">
      <c r="A1357" s="48" t="s">
        <v>5</v>
      </c>
      <c r="B1357" s="49" t="s">
        <v>599</v>
      </c>
      <c r="C1357" s="49" t="s">
        <v>16</v>
      </c>
      <c r="D1357" s="49" t="s">
        <v>17</v>
      </c>
      <c r="E1357" s="49" t="s">
        <v>585</v>
      </c>
      <c r="F1357" s="49" t="s">
        <v>6</v>
      </c>
      <c r="G1357" s="49" t="s">
        <v>23</v>
      </c>
      <c r="H1357" s="49" t="s">
        <v>18</v>
      </c>
      <c r="I1357" s="49" t="s">
        <v>40</v>
      </c>
    </row>
    <row r="1358" spans="1:12" ht="15" thickBot="1" x14ac:dyDescent="0.4">
      <c r="A1358" s="50">
        <v>1</v>
      </c>
      <c r="B1358" s="51">
        <v>2</v>
      </c>
      <c r="C1358" s="51">
        <v>3</v>
      </c>
      <c r="D1358" s="51">
        <v>4</v>
      </c>
      <c r="E1358" s="51">
        <v>5</v>
      </c>
      <c r="F1358" s="51">
        <v>6</v>
      </c>
      <c r="G1358" s="51">
        <v>7</v>
      </c>
      <c r="H1358" s="51">
        <v>8</v>
      </c>
      <c r="I1358" s="51">
        <v>9</v>
      </c>
    </row>
    <row r="1359" spans="1:12" ht="26.5" thickBot="1" x14ac:dyDescent="0.4">
      <c r="A1359" s="26" t="s">
        <v>21</v>
      </c>
      <c r="B1359" s="27" t="s">
        <v>134</v>
      </c>
      <c r="C1359" s="28"/>
      <c r="D1359" s="28"/>
      <c r="E1359" s="28"/>
      <c r="F1359" s="29" t="s">
        <v>133</v>
      </c>
      <c r="G1359" s="27"/>
      <c r="H1359" s="28"/>
      <c r="I1359" s="28"/>
    </row>
    <row r="1360" spans="1:12" ht="15" thickBot="1" x14ac:dyDescent="0.4">
      <c r="A1360" s="30" t="s">
        <v>20</v>
      </c>
      <c r="B1360" s="31" t="s">
        <v>431</v>
      </c>
      <c r="C1360" s="32"/>
      <c r="D1360" s="32"/>
      <c r="E1360" s="32"/>
      <c r="F1360" s="33"/>
      <c r="G1360" s="31"/>
      <c r="H1360" s="32"/>
      <c r="I1360" s="32"/>
    </row>
    <row r="1361" spans="1:12" ht="15" thickBot="1" x14ac:dyDescent="0.4">
      <c r="A1361" s="281" t="s">
        <v>86</v>
      </c>
      <c r="B1361" s="283" t="s">
        <v>434</v>
      </c>
      <c r="C1361" s="101"/>
      <c r="D1361" s="101"/>
      <c r="E1361" s="101"/>
      <c r="F1361" s="52"/>
      <c r="G1361" s="101" t="s">
        <v>24</v>
      </c>
      <c r="H1361" s="102">
        <v>288724610</v>
      </c>
      <c r="I1361" s="148">
        <v>0</v>
      </c>
    </row>
    <row r="1362" spans="1:12" ht="15" thickBot="1" x14ac:dyDescent="0.4">
      <c r="A1362" s="281"/>
      <c r="B1362" s="284"/>
      <c r="C1362" s="101"/>
      <c r="D1362" s="101"/>
      <c r="E1362" s="101"/>
      <c r="F1362" s="52"/>
      <c r="G1362" s="101" t="s">
        <v>289</v>
      </c>
      <c r="H1362" s="102"/>
      <c r="I1362" s="148"/>
    </row>
    <row r="1363" spans="1:12" ht="15" thickBot="1" x14ac:dyDescent="0.4">
      <c r="A1363" s="281"/>
      <c r="B1363" s="284"/>
      <c r="C1363" s="101"/>
      <c r="D1363" s="101"/>
      <c r="E1363" s="101"/>
      <c r="F1363" s="52"/>
      <c r="G1363" s="101" t="s">
        <v>26</v>
      </c>
      <c r="H1363" s="102"/>
      <c r="I1363" s="148"/>
    </row>
    <row r="1364" spans="1:12" ht="15" thickBot="1" x14ac:dyDescent="0.4">
      <c r="A1364" s="281"/>
      <c r="B1364" s="284"/>
      <c r="C1364" s="101"/>
      <c r="D1364" s="101"/>
      <c r="E1364" s="101"/>
      <c r="F1364" s="52"/>
      <c r="G1364" s="101" t="s">
        <v>25</v>
      </c>
      <c r="H1364" s="102"/>
      <c r="I1364" s="148"/>
    </row>
    <row r="1365" spans="1:12" ht="15" thickBot="1" x14ac:dyDescent="0.4">
      <c r="A1365" s="281"/>
      <c r="B1365" s="284"/>
      <c r="C1365" s="101"/>
      <c r="D1365" s="101"/>
      <c r="E1365" s="101"/>
      <c r="F1365" s="52"/>
      <c r="G1365" s="101" t="s">
        <v>27</v>
      </c>
      <c r="H1365" s="104"/>
      <c r="I1365" s="148"/>
    </row>
    <row r="1366" spans="1:12" ht="15" thickBot="1" x14ac:dyDescent="0.4">
      <c r="A1366" s="282"/>
      <c r="B1366" s="285"/>
      <c r="C1366" s="99">
        <f t="shared" ref="C1366:D1366" si="261">SUM(C1361:C1365)</f>
        <v>0</v>
      </c>
      <c r="D1366" s="99">
        <f t="shared" si="261"/>
        <v>0</v>
      </c>
      <c r="E1366" s="99">
        <f>SUM(E1361:E1365)</f>
        <v>0</v>
      </c>
      <c r="F1366" s="103"/>
      <c r="G1366" s="100" t="s">
        <v>29</v>
      </c>
      <c r="H1366" s="104"/>
      <c r="I1366" s="148"/>
    </row>
    <row r="1367" spans="1:12" ht="15" thickBot="1" x14ac:dyDescent="0.4">
      <c r="A1367" s="281" t="s">
        <v>30</v>
      </c>
      <c r="B1367" s="283" t="s">
        <v>433</v>
      </c>
      <c r="C1367" s="110">
        <v>25</v>
      </c>
      <c r="D1367" s="110">
        <v>27</v>
      </c>
      <c r="E1367" s="110">
        <v>28</v>
      </c>
      <c r="F1367" s="52"/>
      <c r="G1367" s="101" t="s">
        <v>24</v>
      </c>
      <c r="H1367" s="102">
        <v>288724610</v>
      </c>
      <c r="I1367" s="148">
        <v>0</v>
      </c>
    </row>
    <row r="1368" spans="1:12" ht="15" thickBot="1" x14ac:dyDescent="0.4">
      <c r="A1368" s="281"/>
      <c r="B1368" s="284"/>
      <c r="C1368" s="110"/>
      <c r="D1368" s="110"/>
      <c r="E1368" s="110"/>
      <c r="F1368" s="52"/>
      <c r="G1368" s="101" t="s">
        <v>289</v>
      </c>
      <c r="H1368" s="102"/>
      <c r="I1368" s="148"/>
    </row>
    <row r="1369" spans="1:12" ht="15" thickBot="1" x14ac:dyDescent="0.4">
      <c r="A1369" s="281"/>
      <c r="B1369" s="284"/>
      <c r="C1369" s="110"/>
      <c r="D1369" s="110"/>
      <c r="E1369" s="110"/>
      <c r="F1369" s="52"/>
      <c r="G1369" s="101" t="s">
        <v>26</v>
      </c>
      <c r="H1369" s="102"/>
      <c r="I1369" s="148"/>
    </row>
    <row r="1370" spans="1:12" ht="15" thickBot="1" x14ac:dyDescent="0.4">
      <c r="A1370" s="281"/>
      <c r="B1370" s="284"/>
      <c r="C1370" s="110"/>
      <c r="D1370" s="110"/>
      <c r="E1370" s="110"/>
      <c r="F1370" s="52"/>
      <c r="G1370" s="101" t="s">
        <v>25</v>
      </c>
      <c r="H1370" s="102"/>
      <c r="I1370" s="148"/>
    </row>
    <row r="1371" spans="1:12" ht="15" thickBot="1" x14ac:dyDescent="0.4">
      <c r="A1371" s="281"/>
      <c r="B1371" s="284"/>
      <c r="C1371" s="110"/>
      <c r="D1371" s="110"/>
      <c r="E1371" s="110"/>
      <c r="F1371" s="52"/>
      <c r="G1371" s="101" t="s">
        <v>27</v>
      </c>
      <c r="H1371" s="104"/>
      <c r="I1371" s="148"/>
    </row>
    <row r="1372" spans="1:12" ht="15" thickBot="1" x14ac:dyDescent="0.4">
      <c r="A1372" s="282"/>
      <c r="B1372" s="285"/>
      <c r="C1372" s="99">
        <f t="shared" ref="C1372:D1372" si="262">SUM(C1367:C1371)</f>
        <v>25</v>
      </c>
      <c r="D1372" s="99">
        <f t="shared" si="262"/>
        <v>27</v>
      </c>
      <c r="E1372" s="99">
        <f>SUM(E1367:E1371)</f>
        <v>28</v>
      </c>
      <c r="F1372" s="103"/>
      <c r="G1372" s="100" t="s">
        <v>29</v>
      </c>
      <c r="H1372" s="104"/>
      <c r="I1372" s="148"/>
    </row>
    <row r="1373" spans="1:12" ht="15" thickBot="1" x14ac:dyDescent="0.4">
      <c r="A1373" s="281" t="s">
        <v>32</v>
      </c>
      <c r="B1373" s="283" t="s">
        <v>432</v>
      </c>
      <c r="C1373" s="110">
        <v>50.5</v>
      </c>
      <c r="D1373" s="110">
        <v>53.5</v>
      </c>
      <c r="E1373" s="110">
        <v>57.5</v>
      </c>
      <c r="F1373" s="52"/>
      <c r="G1373" s="101" t="s">
        <v>24</v>
      </c>
      <c r="H1373" s="102">
        <v>288724610</v>
      </c>
      <c r="I1373" s="148">
        <v>0</v>
      </c>
      <c r="J1373" s="132"/>
      <c r="K1373" s="132"/>
      <c r="L1373" s="132"/>
    </row>
    <row r="1374" spans="1:12" ht="15" thickBot="1" x14ac:dyDescent="0.4">
      <c r="A1374" s="281"/>
      <c r="B1374" s="284"/>
      <c r="C1374" s="110"/>
      <c r="D1374" s="110"/>
      <c r="E1374" s="110"/>
      <c r="F1374" s="52"/>
      <c r="G1374" s="101" t="s">
        <v>289</v>
      </c>
      <c r="H1374" s="102"/>
      <c r="I1374" s="148"/>
      <c r="J1374" s="132"/>
      <c r="K1374" s="132"/>
      <c r="L1374" s="132"/>
    </row>
    <row r="1375" spans="1:12" ht="15" thickBot="1" x14ac:dyDescent="0.4">
      <c r="A1375" s="281"/>
      <c r="B1375" s="284"/>
      <c r="C1375" s="110"/>
      <c r="D1375" s="110"/>
      <c r="E1375" s="110"/>
      <c r="F1375" s="52"/>
      <c r="G1375" s="101" t="s">
        <v>26</v>
      </c>
      <c r="H1375" s="102"/>
      <c r="I1375" s="148"/>
      <c r="J1375" s="132"/>
      <c r="K1375" s="132"/>
      <c r="L1375" s="132"/>
    </row>
    <row r="1376" spans="1:12" ht="15" thickBot="1" x14ac:dyDescent="0.4">
      <c r="A1376" s="281"/>
      <c r="B1376" s="284"/>
      <c r="C1376" s="110"/>
      <c r="D1376" s="110"/>
      <c r="E1376" s="110"/>
      <c r="F1376" s="52"/>
      <c r="G1376" s="101" t="s">
        <v>25</v>
      </c>
      <c r="H1376" s="102"/>
      <c r="I1376" s="148"/>
      <c r="J1376" s="132"/>
      <c r="K1376" s="132"/>
      <c r="L1376" s="132"/>
    </row>
    <row r="1377" spans="1:12" ht="15" thickBot="1" x14ac:dyDescent="0.4">
      <c r="A1377" s="281"/>
      <c r="B1377" s="284"/>
      <c r="C1377" s="110"/>
      <c r="D1377" s="110"/>
      <c r="E1377" s="110"/>
      <c r="F1377" s="52"/>
      <c r="G1377" s="101" t="s">
        <v>27</v>
      </c>
      <c r="H1377" s="104"/>
      <c r="I1377" s="148"/>
      <c r="J1377" s="132"/>
      <c r="K1377" s="132"/>
      <c r="L1377" s="132"/>
    </row>
    <row r="1378" spans="1:12" ht="15" thickBot="1" x14ac:dyDescent="0.4">
      <c r="A1378" s="282"/>
      <c r="B1378" s="285"/>
      <c r="C1378" s="99">
        <f t="shared" ref="C1378:D1378" si="263">SUM(C1373:C1377)</f>
        <v>50.5</v>
      </c>
      <c r="D1378" s="99">
        <f t="shared" si="263"/>
        <v>53.5</v>
      </c>
      <c r="E1378" s="99">
        <f>SUM(E1373:E1377)</f>
        <v>57.5</v>
      </c>
      <c r="F1378" s="103"/>
      <c r="G1378" s="100" t="s">
        <v>29</v>
      </c>
      <c r="H1378" s="104"/>
      <c r="I1378" s="148"/>
      <c r="J1378" s="132"/>
      <c r="K1378" s="132"/>
      <c r="L1378" s="132"/>
    </row>
    <row r="1379" spans="1:12" ht="26.5" thickBot="1" x14ac:dyDescent="0.4">
      <c r="A1379" s="91" t="s">
        <v>21</v>
      </c>
      <c r="B1379" s="92" t="s">
        <v>134</v>
      </c>
      <c r="C1379" s="93"/>
      <c r="D1379" s="93"/>
      <c r="E1379" s="93"/>
      <c r="F1379" s="94" t="s">
        <v>133</v>
      </c>
      <c r="G1379" s="92"/>
      <c r="H1379" s="93"/>
      <c r="I1379" s="93"/>
      <c r="J1379" s="132"/>
      <c r="K1379" s="132"/>
      <c r="L1379" s="132"/>
    </row>
    <row r="1380" spans="1:12" ht="39.5" thickBot="1" x14ac:dyDescent="0.4">
      <c r="A1380" s="95" t="s">
        <v>41</v>
      </c>
      <c r="B1380" s="96" t="s">
        <v>690</v>
      </c>
      <c r="C1380" s="97"/>
      <c r="D1380" s="97"/>
      <c r="E1380" s="97"/>
      <c r="F1380" s="98"/>
      <c r="G1380" s="96"/>
      <c r="H1380" s="97"/>
      <c r="I1380" s="97"/>
      <c r="J1380" s="132"/>
      <c r="K1380" s="132"/>
      <c r="L1380" s="132"/>
    </row>
    <row r="1381" spans="1:12" ht="15" thickBot="1" x14ac:dyDescent="0.4">
      <c r="A1381" s="281" t="s">
        <v>44</v>
      </c>
      <c r="B1381" s="283" t="s">
        <v>435</v>
      </c>
      <c r="C1381" s="101">
        <v>126.7</v>
      </c>
      <c r="D1381" s="110">
        <v>94.2</v>
      </c>
      <c r="E1381" s="110">
        <v>94.2</v>
      </c>
      <c r="F1381" s="52"/>
      <c r="G1381" s="101" t="s">
        <v>24</v>
      </c>
      <c r="H1381" s="102">
        <v>288724610</v>
      </c>
      <c r="I1381" s="148">
        <v>0</v>
      </c>
      <c r="J1381" s="132"/>
      <c r="K1381" s="132"/>
      <c r="L1381" s="132"/>
    </row>
    <row r="1382" spans="1:12" ht="15" thickBot="1" x14ac:dyDescent="0.4">
      <c r="A1382" s="281"/>
      <c r="B1382" s="284"/>
      <c r="C1382" s="101"/>
      <c r="D1382" s="110"/>
      <c r="E1382" s="110"/>
      <c r="F1382" s="52"/>
      <c r="G1382" s="101" t="s">
        <v>289</v>
      </c>
      <c r="H1382" s="102"/>
      <c r="I1382" s="148"/>
      <c r="J1382" s="132"/>
      <c r="K1382" s="132"/>
      <c r="L1382" s="132"/>
    </row>
    <row r="1383" spans="1:12" ht="15" thickBot="1" x14ac:dyDescent="0.4">
      <c r="A1383" s="281"/>
      <c r="B1383" s="284"/>
      <c r="C1383" s="101">
        <v>57.9</v>
      </c>
      <c r="D1383" s="110"/>
      <c r="E1383" s="110"/>
      <c r="F1383" s="52"/>
      <c r="G1383" s="101" t="s">
        <v>26</v>
      </c>
      <c r="H1383" s="102"/>
      <c r="I1383" s="148"/>
      <c r="J1383" s="132"/>
      <c r="K1383" s="132"/>
      <c r="L1383" s="132"/>
    </row>
    <row r="1384" spans="1:12" ht="15" thickBot="1" x14ac:dyDescent="0.4">
      <c r="A1384" s="281"/>
      <c r="B1384" s="284"/>
      <c r="C1384" s="101"/>
      <c r="D1384" s="110"/>
      <c r="E1384" s="110"/>
      <c r="F1384" s="52"/>
      <c r="G1384" s="101" t="s">
        <v>25</v>
      </c>
      <c r="H1384" s="102"/>
      <c r="I1384" s="148"/>
      <c r="J1384" s="132"/>
      <c r="K1384" s="132"/>
      <c r="L1384" s="132"/>
    </row>
    <row r="1385" spans="1:12" ht="15" thickBot="1" x14ac:dyDescent="0.4">
      <c r="A1385" s="281"/>
      <c r="B1385" s="284"/>
      <c r="C1385" s="101"/>
      <c r="D1385" s="110"/>
      <c r="E1385" s="110"/>
      <c r="F1385" s="52"/>
      <c r="G1385" s="101" t="s">
        <v>27</v>
      </c>
      <c r="H1385" s="104"/>
      <c r="I1385" s="148"/>
      <c r="J1385" s="132"/>
      <c r="K1385" s="132"/>
      <c r="L1385" s="132"/>
    </row>
    <row r="1386" spans="1:12" ht="15" thickBot="1" x14ac:dyDescent="0.4">
      <c r="A1386" s="282"/>
      <c r="B1386" s="285"/>
      <c r="C1386" s="100">
        <f t="shared" ref="C1386:D1386" si="264">SUM(C1381:C1385)</f>
        <v>184.6</v>
      </c>
      <c r="D1386" s="99">
        <f t="shared" si="264"/>
        <v>94.2</v>
      </c>
      <c r="E1386" s="99">
        <f>SUM(E1381:E1385)</f>
        <v>94.2</v>
      </c>
      <c r="F1386" s="103"/>
      <c r="G1386" s="100" t="s">
        <v>29</v>
      </c>
      <c r="H1386" s="104"/>
      <c r="I1386" s="148"/>
      <c r="J1386" s="132"/>
      <c r="K1386" s="132"/>
      <c r="L1386" s="132"/>
    </row>
    <row r="1387" spans="1:12" ht="15" thickBot="1" x14ac:dyDescent="0.4">
      <c r="A1387" s="281" t="s">
        <v>45</v>
      </c>
      <c r="B1387" s="283" t="s">
        <v>436</v>
      </c>
      <c r="C1387" s="101"/>
      <c r="D1387" s="101"/>
      <c r="E1387" s="101"/>
      <c r="F1387" s="52"/>
      <c r="G1387" s="101" t="s">
        <v>24</v>
      </c>
      <c r="H1387" s="102">
        <v>288724610</v>
      </c>
      <c r="I1387" s="148">
        <v>0</v>
      </c>
      <c r="J1387" s="132"/>
      <c r="K1387" s="132"/>
      <c r="L1387" s="132"/>
    </row>
    <row r="1388" spans="1:12" ht="15" thickBot="1" x14ac:dyDescent="0.4">
      <c r="A1388" s="281"/>
      <c r="B1388" s="284"/>
      <c r="C1388" s="101"/>
      <c r="D1388" s="101"/>
      <c r="E1388" s="101"/>
      <c r="F1388" s="52"/>
      <c r="G1388" s="101" t="s">
        <v>289</v>
      </c>
      <c r="H1388" s="102"/>
      <c r="I1388" s="148"/>
      <c r="J1388" s="132"/>
      <c r="K1388" s="132"/>
      <c r="L1388" s="132"/>
    </row>
    <row r="1389" spans="1:12" ht="15" thickBot="1" x14ac:dyDescent="0.4">
      <c r="A1389" s="281"/>
      <c r="B1389" s="284"/>
      <c r="C1389" s="101"/>
      <c r="D1389" s="101"/>
      <c r="E1389" s="101"/>
      <c r="F1389" s="52"/>
      <c r="G1389" s="101" t="s">
        <v>26</v>
      </c>
      <c r="H1389" s="102"/>
      <c r="I1389" s="148"/>
      <c r="J1389" s="132"/>
      <c r="K1389" s="132"/>
      <c r="L1389" s="132"/>
    </row>
    <row r="1390" spans="1:12" ht="15" thickBot="1" x14ac:dyDescent="0.4">
      <c r="A1390" s="281"/>
      <c r="B1390" s="284"/>
      <c r="C1390" s="101"/>
      <c r="D1390" s="101"/>
      <c r="E1390" s="101"/>
      <c r="F1390" s="52"/>
      <c r="G1390" s="101" t="s">
        <v>25</v>
      </c>
      <c r="H1390" s="102"/>
      <c r="I1390" s="148"/>
      <c r="J1390" s="132"/>
      <c r="K1390" s="132"/>
      <c r="L1390" s="132"/>
    </row>
    <row r="1391" spans="1:12" ht="15" thickBot="1" x14ac:dyDescent="0.4">
      <c r="A1391" s="281"/>
      <c r="B1391" s="284"/>
      <c r="C1391" s="101"/>
      <c r="D1391" s="101"/>
      <c r="E1391" s="101"/>
      <c r="F1391" s="52"/>
      <c r="G1391" s="101" t="s">
        <v>27</v>
      </c>
      <c r="H1391" s="104"/>
      <c r="I1391" s="148"/>
      <c r="J1391" s="132"/>
      <c r="K1391" s="132"/>
      <c r="L1391" s="132"/>
    </row>
    <row r="1392" spans="1:12" ht="15" thickBot="1" x14ac:dyDescent="0.4">
      <c r="A1392" s="282"/>
      <c r="B1392" s="285"/>
      <c r="C1392" s="99">
        <f t="shared" ref="C1392:D1392" si="265">SUM(C1387:C1391)</f>
        <v>0</v>
      </c>
      <c r="D1392" s="99">
        <f t="shared" si="265"/>
        <v>0</v>
      </c>
      <c r="E1392" s="99">
        <f>SUM(E1387:E1391)</f>
        <v>0</v>
      </c>
      <c r="F1392" s="103"/>
      <c r="G1392" s="100" t="s">
        <v>29</v>
      </c>
      <c r="H1392" s="104"/>
      <c r="I1392" s="148"/>
      <c r="J1392" s="132"/>
      <c r="K1392" s="132"/>
      <c r="L1392" s="132"/>
    </row>
    <row r="1393" spans="1:12" ht="15" thickBot="1" x14ac:dyDescent="0.4">
      <c r="A1393" s="281" t="s">
        <v>46</v>
      </c>
      <c r="B1393" s="283" t="s">
        <v>437</v>
      </c>
      <c r="C1393" s="101"/>
      <c r="D1393" s="101"/>
      <c r="E1393" s="101"/>
      <c r="F1393" s="52"/>
      <c r="G1393" s="101" t="s">
        <v>24</v>
      </c>
      <c r="H1393" s="102">
        <v>288724610</v>
      </c>
      <c r="I1393" s="148">
        <v>0</v>
      </c>
      <c r="J1393" s="166">
        <f>C1361+C1367+C1373+C1381+C1387+C1393+C1402+C1408</f>
        <v>247.2</v>
      </c>
      <c r="K1393" s="166">
        <f t="shared" ref="K1393:L1393" si="266">D1361+D1367+D1373+D1381+D1387+D1393+D1402+D1408</f>
        <v>219.7</v>
      </c>
      <c r="L1393" s="166">
        <f t="shared" si="266"/>
        <v>224.7</v>
      </c>
    </row>
    <row r="1394" spans="1:12" ht="15" thickBot="1" x14ac:dyDescent="0.4">
      <c r="A1394" s="281"/>
      <c r="B1394" s="284"/>
      <c r="C1394" s="101"/>
      <c r="D1394" s="101"/>
      <c r="E1394" s="101"/>
      <c r="F1394" s="52"/>
      <c r="G1394" s="101" t="s">
        <v>289</v>
      </c>
      <c r="H1394" s="102"/>
      <c r="I1394" s="148"/>
      <c r="J1394" s="166">
        <f t="shared" ref="J1394:L1397" si="267">C1362+C1368+C1374+C1382+C1388+C1394+C1403</f>
        <v>0</v>
      </c>
      <c r="K1394" s="166">
        <f t="shared" si="267"/>
        <v>0</v>
      </c>
      <c r="L1394" s="166">
        <f t="shared" si="267"/>
        <v>0</v>
      </c>
    </row>
    <row r="1395" spans="1:12" ht="15" thickBot="1" x14ac:dyDescent="0.4">
      <c r="A1395" s="281"/>
      <c r="B1395" s="284"/>
      <c r="C1395" s="101"/>
      <c r="D1395" s="101"/>
      <c r="E1395" s="101"/>
      <c r="F1395" s="52"/>
      <c r="G1395" s="101" t="s">
        <v>26</v>
      </c>
      <c r="H1395" s="102"/>
      <c r="I1395" s="148"/>
      <c r="J1395" s="166">
        <f t="shared" si="267"/>
        <v>57.9</v>
      </c>
      <c r="K1395" s="166">
        <f t="shared" si="267"/>
        <v>0</v>
      </c>
      <c r="L1395" s="166">
        <f t="shared" si="267"/>
        <v>0</v>
      </c>
    </row>
    <row r="1396" spans="1:12" ht="15" thickBot="1" x14ac:dyDescent="0.4">
      <c r="A1396" s="281"/>
      <c r="B1396" s="284"/>
      <c r="C1396" s="101"/>
      <c r="D1396" s="101"/>
      <c r="E1396" s="101"/>
      <c r="F1396" s="52"/>
      <c r="G1396" s="101" t="s">
        <v>25</v>
      </c>
      <c r="H1396" s="102"/>
      <c r="I1396" s="148"/>
      <c r="J1396" s="166">
        <f t="shared" si="267"/>
        <v>0</v>
      </c>
      <c r="K1396" s="166">
        <f t="shared" si="267"/>
        <v>0</v>
      </c>
      <c r="L1396" s="166">
        <f t="shared" si="267"/>
        <v>0</v>
      </c>
    </row>
    <row r="1397" spans="1:12" ht="15" thickBot="1" x14ac:dyDescent="0.4">
      <c r="A1397" s="281"/>
      <c r="B1397" s="284"/>
      <c r="C1397" s="101"/>
      <c r="D1397" s="101"/>
      <c r="E1397" s="101"/>
      <c r="F1397" s="52"/>
      <c r="G1397" s="101" t="s">
        <v>27</v>
      </c>
      <c r="H1397" s="104"/>
      <c r="I1397" s="148"/>
      <c r="J1397" s="166">
        <f t="shared" si="267"/>
        <v>0</v>
      </c>
      <c r="K1397" s="166">
        <f t="shared" si="267"/>
        <v>0</v>
      </c>
      <c r="L1397" s="166">
        <f t="shared" si="267"/>
        <v>0</v>
      </c>
    </row>
    <row r="1398" spans="1:12" ht="15" thickBot="1" x14ac:dyDescent="0.4">
      <c r="A1398" s="281"/>
      <c r="B1398" s="284"/>
      <c r="C1398" s="110"/>
      <c r="D1398" s="101"/>
      <c r="E1398" s="101"/>
      <c r="F1398" s="52"/>
      <c r="G1398" s="101" t="s">
        <v>586</v>
      </c>
      <c r="H1398" s="104"/>
      <c r="I1398" s="148"/>
      <c r="J1398" s="166">
        <f>C1398*1</f>
        <v>0</v>
      </c>
      <c r="K1398" s="166">
        <f t="shared" ref="K1398:L1398" si="268">D1398*1</f>
        <v>0</v>
      </c>
      <c r="L1398" s="166">
        <f t="shared" si="268"/>
        <v>0</v>
      </c>
    </row>
    <row r="1399" spans="1:12" ht="15" thickBot="1" x14ac:dyDescent="0.4">
      <c r="A1399" s="282"/>
      <c r="B1399" s="285"/>
      <c r="C1399" s="99">
        <f>SUM(C1393:C1398)</f>
        <v>0</v>
      </c>
      <c r="D1399" s="99">
        <f t="shared" ref="D1399:E1399" si="269">SUM(D1393:D1398)</f>
        <v>0</v>
      </c>
      <c r="E1399" s="99">
        <f t="shared" si="269"/>
        <v>0</v>
      </c>
      <c r="F1399" s="103"/>
      <c r="G1399" s="100" t="s">
        <v>29</v>
      </c>
      <c r="H1399" s="104"/>
      <c r="I1399" s="148"/>
      <c r="J1399" s="192">
        <f>SUM(J1393:J1398)</f>
        <v>305.09999999999997</v>
      </c>
      <c r="K1399" s="192">
        <f t="shared" ref="K1399:L1399" si="270">SUM(K1393:K1398)</f>
        <v>219.7</v>
      </c>
      <c r="L1399" s="192">
        <f t="shared" si="270"/>
        <v>224.7</v>
      </c>
    </row>
    <row r="1400" spans="1:12" ht="26.5" thickBot="1" x14ac:dyDescent="0.4">
      <c r="A1400" s="26" t="s">
        <v>21</v>
      </c>
      <c r="B1400" s="27" t="s">
        <v>134</v>
      </c>
      <c r="C1400" s="28"/>
      <c r="D1400" s="28"/>
      <c r="E1400" s="28"/>
      <c r="F1400" s="29" t="s">
        <v>133</v>
      </c>
      <c r="G1400" s="27"/>
      <c r="H1400" s="28"/>
      <c r="I1400" s="28"/>
    </row>
    <row r="1401" spans="1:12" ht="91.5" thickBot="1" x14ac:dyDescent="0.4">
      <c r="A1401" s="30" t="s">
        <v>255</v>
      </c>
      <c r="B1401" s="31" t="s">
        <v>438</v>
      </c>
      <c r="C1401" s="32"/>
      <c r="D1401" s="32"/>
      <c r="E1401" s="32"/>
      <c r="F1401" s="33"/>
      <c r="G1401" s="31"/>
      <c r="H1401" s="32"/>
      <c r="I1401" s="32"/>
    </row>
    <row r="1402" spans="1:12" ht="15" thickBot="1" x14ac:dyDescent="0.4">
      <c r="A1402" s="276" t="s">
        <v>256</v>
      </c>
      <c r="B1402" s="278" t="s">
        <v>439</v>
      </c>
      <c r="C1402" s="68">
        <v>30</v>
      </c>
      <c r="D1402" s="68">
        <v>30</v>
      </c>
      <c r="E1402" s="68">
        <v>30</v>
      </c>
      <c r="F1402" s="19"/>
      <c r="G1402" s="17" t="s">
        <v>24</v>
      </c>
      <c r="H1402" s="22">
        <v>288724610</v>
      </c>
      <c r="I1402" s="15" t="s">
        <v>634</v>
      </c>
    </row>
    <row r="1403" spans="1:12" ht="15" thickBot="1" x14ac:dyDescent="0.4">
      <c r="A1403" s="276"/>
      <c r="B1403" s="279"/>
      <c r="C1403" s="68"/>
      <c r="D1403" s="68"/>
      <c r="E1403" s="68"/>
      <c r="F1403" s="19"/>
      <c r="G1403" s="17" t="s">
        <v>289</v>
      </c>
      <c r="H1403" s="22"/>
      <c r="I1403" s="15"/>
    </row>
    <row r="1404" spans="1:12" ht="15" thickBot="1" x14ac:dyDescent="0.4">
      <c r="A1404" s="276"/>
      <c r="B1404" s="279"/>
      <c r="C1404" s="68"/>
      <c r="D1404" s="68"/>
      <c r="E1404" s="68"/>
      <c r="F1404" s="19"/>
      <c r="G1404" s="17" t="s">
        <v>26</v>
      </c>
      <c r="H1404" s="22"/>
      <c r="I1404" s="15"/>
    </row>
    <row r="1405" spans="1:12" ht="15" thickBot="1" x14ac:dyDescent="0.4">
      <c r="A1405" s="276"/>
      <c r="B1405" s="279"/>
      <c r="C1405" s="68"/>
      <c r="D1405" s="68"/>
      <c r="E1405" s="68"/>
      <c r="F1405" s="19"/>
      <c r="G1405" s="17" t="s">
        <v>25</v>
      </c>
      <c r="H1405" s="22"/>
      <c r="I1405" s="15"/>
    </row>
    <row r="1406" spans="1:12" ht="15" thickBot="1" x14ac:dyDescent="0.4">
      <c r="A1406" s="276"/>
      <c r="B1406" s="279"/>
      <c r="C1406" s="68"/>
      <c r="D1406" s="68"/>
      <c r="E1406" s="68"/>
      <c r="F1406" s="19"/>
      <c r="G1406" s="17" t="s">
        <v>27</v>
      </c>
      <c r="H1406" s="23"/>
      <c r="I1406" s="15"/>
    </row>
    <row r="1407" spans="1:12" ht="15" thickBot="1" x14ac:dyDescent="0.4">
      <c r="A1407" s="277"/>
      <c r="B1407" s="280"/>
      <c r="C1407" s="69">
        <f t="shared" ref="C1407:D1407" si="271">SUM(C1402:C1406)</f>
        <v>30</v>
      </c>
      <c r="D1407" s="69">
        <f t="shared" si="271"/>
        <v>30</v>
      </c>
      <c r="E1407" s="69">
        <f>SUM(E1402:E1406)</f>
        <v>30</v>
      </c>
      <c r="F1407" s="18"/>
      <c r="G1407" s="10" t="s">
        <v>29</v>
      </c>
      <c r="H1407" s="23"/>
      <c r="I1407" s="15"/>
    </row>
    <row r="1408" spans="1:12" ht="15" customHeight="1" thickBot="1" x14ac:dyDescent="0.4">
      <c r="A1408" s="276" t="s">
        <v>287</v>
      </c>
      <c r="B1408" s="278" t="s">
        <v>635</v>
      </c>
      <c r="C1408" s="68">
        <v>15</v>
      </c>
      <c r="D1408" s="68">
        <v>15</v>
      </c>
      <c r="E1408" s="68">
        <v>15</v>
      </c>
      <c r="F1408" s="19"/>
      <c r="G1408" s="17" t="s">
        <v>24</v>
      </c>
      <c r="H1408" s="22">
        <v>288724610</v>
      </c>
      <c r="I1408" s="15">
        <v>0</v>
      </c>
    </row>
    <row r="1409" spans="1:12" ht="15" thickBot="1" x14ac:dyDescent="0.4">
      <c r="A1409" s="276"/>
      <c r="B1409" s="279"/>
      <c r="C1409" s="68"/>
      <c r="D1409" s="68"/>
      <c r="E1409" s="68"/>
      <c r="F1409" s="19"/>
      <c r="G1409" s="17" t="s">
        <v>289</v>
      </c>
      <c r="H1409" s="22"/>
      <c r="I1409" s="15"/>
    </row>
    <row r="1410" spans="1:12" ht="15" thickBot="1" x14ac:dyDescent="0.4">
      <c r="A1410" s="276"/>
      <c r="B1410" s="279"/>
      <c r="C1410" s="68"/>
      <c r="D1410" s="68"/>
      <c r="E1410" s="68"/>
      <c r="F1410" s="19"/>
      <c r="G1410" s="17" t="s">
        <v>26</v>
      </c>
      <c r="H1410" s="22"/>
      <c r="I1410" s="15"/>
    </row>
    <row r="1411" spans="1:12" ht="15" thickBot="1" x14ac:dyDescent="0.4">
      <c r="A1411" s="276"/>
      <c r="B1411" s="279"/>
      <c r="C1411" s="68"/>
      <c r="D1411" s="68"/>
      <c r="E1411" s="68"/>
      <c r="F1411" s="19"/>
      <c r="G1411" s="17" t="s">
        <v>25</v>
      </c>
      <c r="H1411" s="22"/>
      <c r="I1411" s="15"/>
    </row>
    <row r="1412" spans="1:12" ht="15" thickBot="1" x14ac:dyDescent="0.4">
      <c r="A1412" s="276"/>
      <c r="B1412" s="279"/>
      <c r="C1412" s="68"/>
      <c r="D1412" s="68"/>
      <c r="E1412" s="68"/>
      <c r="F1412" s="19"/>
      <c r="G1412" s="17" t="s">
        <v>27</v>
      </c>
      <c r="H1412" s="23"/>
      <c r="I1412" s="15"/>
    </row>
    <row r="1413" spans="1:12" ht="15" thickBot="1" x14ac:dyDescent="0.4">
      <c r="A1413" s="277"/>
      <c r="B1413" s="280"/>
      <c r="C1413" s="69">
        <f t="shared" ref="C1413:D1413" si="272">SUM(C1408:C1412)</f>
        <v>15</v>
      </c>
      <c r="D1413" s="69">
        <f t="shared" si="272"/>
        <v>15</v>
      </c>
      <c r="E1413" s="69">
        <f>SUM(E1408:E1412)</f>
        <v>15</v>
      </c>
      <c r="F1413" s="18"/>
      <c r="G1413" s="10" t="s">
        <v>29</v>
      </c>
      <c r="H1413" s="23"/>
      <c r="I1413" s="15"/>
    </row>
    <row r="1414" spans="1:12" ht="15" thickBot="1" x14ac:dyDescent="0.4">
      <c r="A1414" s="16"/>
      <c r="B1414" s="20" t="s">
        <v>92</v>
      </c>
      <c r="C1414" s="9"/>
      <c r="D1414" s="9"/>
      <c r="E1414" s="9"/>
      <c r="F1414" s="9"/>
      <c r="G1414" s="10"/>
      <c r="H1414" s="22"/>
      <c r="I1414" s="22"/>
    </row>
    <row r="1415" spans="1:12" ht="15" thickBot="1" x14ac:dyDescent="0.4">
      <c r="A1415" s="39"/>
      <c r="B1415" s="40" t="s">
        <v>453</v>
      </c>
      <c r="C1415" s="70">
        <f>C1366+C1372+C1378+C1386+C1392+C1399+C1407+C1413</f>
        <v>305.10000000000002</v>
      </c>
      <c r="D1415" s="70">
        <f t="shared" ref="D1415:E1415" si="273">D1366+D1372+D1378+D1386+D1392+D1399+D1407+D1413</f>
        <v>219.7</v>
      </c>
      <c r="E1415" s="70">
        <f t="shared" si="273"/>
        <v>224.7</v>
      </c>
      <c r="F1415" s="41"/>
      <c r="G1415" s="42"/>
      <c r="H1415" s="43"/>
      <c r="I1415" s="44"/>
    </row>
    <row r="1418" spans="1:12" ht="37.5" customHeight="1" thickBot="1" x14ac:dyDescent="0.4">
      <c r="A1418" s="286" t="s">
        <v>691</v>
      </c>
      <c r="B1418" s="287"/>
      <c r="C1418" s="287"/>
      <c r="D1418" s="287"/>
      <c r="E1418" s="287"/>
      <c r="F1418" s="287"/>
      <c r="G1418" s="287"/>
      <c r="H1418" s="287"/>
      <c r="I1418" s="287"/>
    </row>
    <row r="1419" spans="1:12" ht="58" thickBot="1" x14ac:dyDescent="0.4">
      <c r="A1419" s="48" t="s">
        <v>5</v>
      </c>
      <c r="B1419" s="49" t="s">
        <v>599</v>
      </c>
      <c r="C1419" s="49" t="s">
        <v>16</v>
      </c>
      <c r="D1419" s="49" t="s">
        <v>17</v>
      </c>
      <c r="E1419" s="49" t="s">
        <v>585</v>
      </c>
      <c r="F1419" s="49" t="s">
        <v>6</v>
      </c>
      <c r="G1419" s="49" t="s">
        <v>23</v>
      </c>
      <c r="H1419" s="49" t="s">
        <v>18</v>
      </c>
      <c r="I1419" s="49" t="s">
        <v>40</v>
      </c>
      <c r="J1419" s="132"/>
      <c r="K1419" s="132"/>
      <c r="L1419" s="132"/>
    </row>
    <row r="1420" spans="1:12" ht="15" thickBot="1" x14ac:dyDescent="0.4">
      <c r="A1420" s="50">
        <v>1</v>
      </c>
      <c r="B1420" s="51">
        <v>2</v>
      </c>
      <c r="C1420" s="51">
        <v>3</v>
      </c>
      <c r="D1420" s="51">
        <v>4</v>
      </c>
      <c r="E1420" s="51">
        <v>5</v>
      </c>
      <c r="F1420" s="51">
        <v>6</v>
      </c>
      <c r="G1420" s="51">
        <v>7</v>
      </c>
      <c r="H1420" s="51">
        <v>8</v>
      </c>
      <c r="I1420" s="51">
        <v>9</v>
      </c>
      <c r="J1420" s="132"/>
      <c r="K1420" s="132"/>
      <c r="L1420" s="132"/>
    </row>
    <row r="1421" spans="1:12" ht="26.5" thickBot="1" x14ac:dyDescent="0.4">
      <c r="A1421" s="91" t="s">
        <v>21</v>
      </c>
      <c r="B1421" s="92" t="s">
        <v>440</v>
      </c>
      <c r="C1421" s="93"/>
      <c r="D1421" s="93"/>
      <c r="E1421" s="93"/>
      <c r="F1421" s="94" t="s">
        <v>114</v>
      </c>
      <c r="G1421" s="92"/>
      <c r="H1421" s="93"/>
      <c r="I1421" s="93"/>
      <c r="J1421" s="132"/>
      <c r="K1421" s="132"/>
      <c r="L1421" s="132"/>
    </row>
    <row r="1422" spans="1:12" ht="26.5" thickBot="1" x14ac:dyDescent="0.4">
      <c r="A1422" s="95" t="s">
        <v>20</v>
      </c>
      <c r="B1422" s="96" t="s">
        <v>117</v>
      </c>
      <c r="C1422" s="97"/>
      <c r="D1422" s="97"/>
      <c r="E1422" s="97"/>
      <c r="F1422" s="98" t="s">
        <v>116</v>
      </c>
      <c r="G1422" s="96"/>
      <c r="H1422" s="97"/>
      <c r="I1422" s="97"/>
      <c r="J1422" s="132"/>
      <c r="K1422" s="132"/>
      <c r="L1422" s="132"/>
    </row>
    <row r="1423" spans="1:12" ht="15" customHeight="1" thickBot="1" x14ac:dyDescent="0.4">
      <c r="A1423" s="281" t="s">
        <v>86</v>
      </c>
      <c r="B1423" s="283" t="s">
        <v>442</v>
      </c>
      <c r="C1423" s="205"/>
      <c r="D1423" s="110"/>
      <c r="E1423" s="110"/>
      <c r="F1423" s="52"/>
      <c r="G1423" s="64" t="s">
        <v>24</v>
      </c>
      <c r="H1423" s="102">
        <v>288724610</v>
      </c>
      <c r="I1423" s="148" t="s">
        <v>443</v>
      </c>
      <c r="J1423" s="166">
        <f>SUM(C1433,C1442,C1451,C1460,C1469,C1478,C1496,C1505,C1517)</f>
        <v>18662.099999999999</v>
      </c>
      <c r="K1423" s="166">
        <f t="shared" ref="K1423:L1423" si="274">SUM(D1433,D1442,D1451,D1460,D1469,D1478,D1496,D1505,D1517)</f>
        <v>20000.399999999998</v>
      </c>
      <c r="L1423" s="166">
        <f t="shared" si="274"/>
        <v>22796.7</v>
      </c>
    </row>
    <row r="1424" spans="1:12" ht="15" thickBot="1" x14ac:dyDescent="0.4">
      <c r="A1424" s="281"/>
      <c r="B1424" s="284"/>
      <c r="C1424" s="205">
        <v>3073.1</v>
      </c>
      <c r="D1424" s="205">
        <v>3074.3</v>
      </c>
      <c r="E1424" s="205">
        <v>3090.2</v>
      </c>
      <c r="F1424" s="226"/>
      <c r="G1424" s="64" t="s">
        <v>28</v>
      </c>
      <c r="H1424" s="102"/>
      <c r="I1424" s="148"/>
      <c r="J1424" s="166">
        <f>SUM(C1424,C1443,C1452,C1470,C1479,C1506,C1518)</f>
        <v>8544.5</v>
      </c>
      <c r="K1424" s="166">
        <f t="shared" ref="K1424:L1424" si="275">SUM(D1424,D1443,D1452,D1470,D1479,D1506,D1518)</f>
        <v>8548.1</v>
      </c>
      <c r="L1424" s="166">
        <f t="shared" si="275"/>
        <v>8592.3000000000011</v>
      </c>
    </row>
    <row r="1425" spans="1:12" ht="15" thickBot="1" x14ac:dyDescent="0.4">
      <c r="A1425" s="281"/>
      <c r="B1425" s="284"/>
      <c r="C1425" s="206">
        <v>34003.599999999999</v>
      </c>
      <c r="D1425" s="205">
        <v>34771.08</v>
      </c>
      <c r="E1425" s="205">
        <v>35577.4</v>
      </c>
      <c r="F1425" s="52"/>
      <c r="G1425" s="64" t="s">
        <v>533</v>
      </c>
      <c r="H1425" s="102"/>
      <c r="I1425" s="148"/>
      <c r="J1425" s="166">
        <f>SUM(C1425)</f>
        <v>34003.599999999999</v>
      </c>
      <c r="K1425" s="166">
        <f t="shared" ref="K1425:L1425" si="276">SUM(D1425)</f>
        <v>34771.08</v>
      </c>
      <c r="L1425" s="166">
        <f t="shared" si="276"/>
        <v>35577.4</v>
      </c>
    </row>
    <row r="1426" spans="1:12" ht="15" thickBot="1" x14ac:dyDescent="0.4">
      <c r="A1426" s="281"/>
      <c r="B1426" s="284"/>
      <c r="C1426" s="205"/>
      <c r="D1426" s="227"/>
      <c r="E1426" s="227"/>
      <c r="F1426" s="52"/>
      <c r="G1426" s="64" t="s">
        <v>409</v>
      </c>
      <c r="H1426" s="102"/>
      <c r="I1426" s="148"/>
      <c r="J1426" s="166">
        <f>SUM(C1444)</f>
        <v>112</v>
      </c>
      <c r="K1426" s="166">
        <f t="shared" ref="K1426:L1426" si="277">SUM(D1444)</f>
        <v>112</v>
      </c>
      <c r="L1426" s="166">
        <f t="shared" si="277"/>
        <v>112</v>
      </c>
    </row>
    <row r="1427" spans="1:12" ht="15" thickBot="1" x14ac:dyDescent="0.4">
      <c r="A1427" s="281"/>
      <c r="B1427" s="284"/>
      <c r="C1427" s="205"/>
      <c r="D1427" s="227"/>
      <c r="E1427" s="227"/>
      <c r="F1427" s="52"/>
      <c r="G1427" s="65" t="s">
        <v>289</v>
      </c>
      <c r="H1427" s="102"/>
      <c r="I1427" s="148"/>
      <c r="J1427" s="166">
        <f>SUM(C1445,C1454,C1472)</f>
        <v>256.5</v>
      </c>
      <c r="K1427" s="166">
        <f t="shared" ref="K1427:L1427" si="278">SUM(D1445,D1454,D1472)</f>
        <v>318.39999999999998</v>
      </c>
      <c r="L1427" s="166">
        <f t="shared" si="278"/>
        <v>486</v>
      </c>
    </row>
    <row r="1428" spans="1:12" ht="15" thickBot="1" x14ac:dyDescent="0.4">
      <c r="A1428" s="281"/>
      <c r="B1428" s="284"/>
      <c r="C1428" s="205"/>
      <c r="D1428" s="227"/>
      <c r="E1428" s="227"/>
      <c r="F1428" s="52"/>
      <c r="G1428" s="64" t="s">
        <v>408</v>
      </c>
      <c r="H1428" s="104"/>
      <c r="I1428" s="148"/>
      <c r="J1428" s="166">
        <f>SUM(C1446)</f>
        <v>320.39999999999998</v>
      </c>
      <c r="K1428" s="166">
        <f t="shared" ref="K1428:L1428" si="279">SUM(D1446)</f>
        <v>320.39999999999998</v>
      </c>
      <c r="L1428" s="166">
        <f t="shared" si="279"/>
        <v>320.39999999999998</v>
      </c>
    </row>
    <row r="1429" spans="1:12" ht="15" thickBot="1" x14ac:dyDescent="0.4">
      <c r="A1429" s="281"/>
      <c r="B1429" s="284"/>
      <c r="C1429" s="227">
        <v>3.7</v>
      </c>
      <c r="D1429" s="205">
        <v>0.2</v>
      </c>
      <c r="E1429" s="205">
        <v>0.2</v>
      </c>
      <c r="F1429" s="52"/>
      <c r="G1429" s="64" t="s">
        <v>26</v>
      </c>
      <c r="H1429" s="104"/>
      <c r="I1429" s="148"/>
      <c r="J1429" s="248">
        <f>SUM(C1429,C1438,C1447,C1456,C1465,C1474,C1483,C1492,C1501,C1510)</f>
        <v>1259.4000000000001</v>
      </c>
      <c r="K1429" s="166">
        <f t="shared" ref="K1429:L1429" si="280">SUM(D1429,D1438,D1447,D1456,D1465,D1474,D1483,D1492,D1501,D1510)</f>
        <v>1036.9000000000001</v>
      </c>
      <c r="L1429" s="166">
        <f t="shared" si="280"/>
        <v>1036.9000000000001</v>
      </c>
    </row>
    <row r="1430" spans="1:12" ht="15" thickBot="1" x14ac:dyDescent="0.4">
      <c r="A1430" s="281"/>
      <c r="B1430" s="284"/>
      <c r="C1430" s="205"/>
      <c r="D1430" s="227"/>
      <c r="E1430" s="227"/>
      <c r="F1430" s="52"/>
      <c r="G1430" s="64" t="s">
        <v>27</v>
      </c>
      <c r="H1430" s="104"/>
      <c r="I1430" s="148"/>
      <c r="J1430" s="166">
        <f>SUM(C1448,C1457,C1475)</f>
        <v>72.099999999999994</v>
      </c>
      <c r="K1430" s="166">
        <f t="shared" ref="K1430:L1430" si="281">SUM(D1448,D1457,D1475)</f>
        <v>0</v>
      </c>
      <c r="L1430" s="166">
        <f t="shared" si="281"/>
        <v>0</v>
      </c>
    </row>
    <row r="1431" spans="1:12" ht="15" thickBot="1" x14ac:dyDescent="0.4">
      <c r="A1431" s="281"/>
      <c r="B1431" s="284"/>
      <c r="C1431" s="205"/>
      <c r="D1431" s="227"/>
      <c r="E1431" s="227"/>
      <c r="F1431" s="52"/>
      <c r="G1431" s="66" t="s">
        <v>25</v>
      </c>
      <c r="H1431" s="104"/>
      <c r="I1431" s="148"/>
      <c r="J1431" s="166">
        <f>SUM(C1467)</f>
        <v>81.099999999999994</v>
      </c>
      <c r="K1431" s="166">
        <f>SUM(D1467)</f>
        <v>81.099999999999994</v>
      </c>
      <c r="L1431" s="166">
        <f>SUM(E1467)</f>
        <v>81.099999999999994</v>
      </c>
    </row>
    <row r="1432" spans="1:12" ht="15" thickBot="1" x14ac:dyDescent="0.4">
      <c r="A1432" s="282"/>
      <c r="B1432" s="285"/>
      <c r="C1432" s="207">
        <f>SUM(C1423:C1431)</f>
        <v>37080.399999999994</v>
      </c>
      <c r="D1432" s="207">
        <f t="shared" ref="D1432:E1432" si="282">SUM(D1423:D1431)</f>
        <v>37845.58</v>
      </c>
      <c r="E1432" s="207">
        <f t="shared" si="282"/>
        <v>38667.799999999996</v>
      </c>
      <c r="F1432" s="103"/>
      <c r="G1432" s="100" t="s">
        <v>29</v>
      </c>
      <c r="H1432" s="104"/>
      <c r="I1432" s="148"/>
      <c r="J1432" s="249">
        <f>SUM(J1423:J1431)</f>
        <v>63311.7</v>
      </c>
      <c r="K1432" s="192">
        <f t="shared" ref="K1432:L1432" si="283">SUM(K1423:K1431)</f>
        <v>65188.380000000005</v>
      </c>
      <c r="L1432" s="192">
        <f t="shared" si="283"/>
        <v>69002.799999999988</v>
      </c>
    </row>
    <row r="1433" spans="1:12" ht="15" customHeight="1" thickBot="1" x14ac:dyDescent="0.4">
      <c r="A1433" s="281" t="s">
        <v>30</v>
      </c>
      <c r="B1433" s="283" t="s">
        <v>444</v>
      </c>
      <c r="C1433" s="205">
        <v>9993.7000000000007</v>
      </c>
      <c r="D1433" s="205">
        <v>10969.3</v>
      </c>
      <c r="E1433" s="205">
        <v>12801.7</v>
      </c>
      <c r="F1433" s="52"/>
      <c r="G1433" s="64" t="s">
        <v>24</v>
      </c>
      <c r="H1433" s="102">
        <v>288724610</v>
      </c>
      <c r="I1433" s="148" t="s">
        <v>443</v>
      </c>
      <c r="J1433" s="132"/>
      <c r="K1433" s="132"/>
      <c r="L1433" s="132"/>
    </row>
    <row r="1434" spans="1:12" ht="15" thickBot="1" x14ac:dyDescent="0.4">
      <c r="A1434" s="281"/>
      <c r="B1434" s="284"/>
      <c r="C1434" s="205"/>
      <c r="D1434" s="205"/>
      <c r="E1434" s="205"/>
      <c r="F1434" s="52"/>
      <c r="G1434" s="64" t="s">
        <v>28</v>
      </c>
      <c r="H1434" s="102"/>
      <c r="I1434" s="148"/>
      <c r="J1434" s="132"/>
      <c r="K1434" s="132"/>
      <c r="L1434" s="132"/>
    </row>
    <row r="1435" spans="1:12" ht="15" thickBot="1" x14ac:dyDescent="0.4">
      <c r="A1435" s="281"/>
      <c r="B1435" s="284"/>
      <c r="C1435" s="205"/>
      <c r="D1435" s="205"/>
      <c r="E1435" s="205"/>
      <c r="F1435" s="52"/>
      <c r="G1435" s="64" t="s">
        <v>409</v>
      </c>
      <c r="H1435" s="102"/>
      <c r="I1435" s="148"/>
      <c r="J1435" s="132"/>
      <c r="K1435" s="132"/>
      <c r="L1435" s="132"/>
    </row>
    <row r="1436" spans="1:12" ht="15" thickBot="1" x14ac:dyDescent="0.4">
      <c r="A1436" s="281"/>
      <c r="B1436" s="284"/>
      <c r="C1436" s="205"/>
      <c r="D1436" s="205"/>
      <c r="E1436" s="205"/>
      <c r="F1436" s="52"/>
      <c r="G1436" s="65" t="s">
        <v>289</v>
      </c>
      <c r="H1436" s="102"/>
      <c r="I1436" s="148"/>
      <c r="J1436" s="132"/>
      <c r="K1436" s="132"/>
      <c r="L1436" s="132"/>
    </row>
    <row r="1437" spans="1:12" ht="15" thickBot="1" x14ac:dyDescent="0.4">
      <c r="A1437" s="281"/>
      <c r="B1437" s="284"/>
      <c r="C1437" s="205"/>
      <c r="D1437" s="205"/>
      <c r="E1437" s="205"/>
      <c r="F1437" s="52"/>
      <c r="G1437" s="64" t="s">
        <v>408</v>
      </c>
      <c r="H1437" s="104"/>
      <c r="I1437" s="148"/>
      <c r="J1437" s="132"/>
      <c r="K1437" s="132"/>
      <c r="L1437" s="132"/>
    </row>
    <row r="1438" spans="1:12" ht="15" thickBot="1" x14ac:dyDescent="0.4">
      <c r="A1438" s="281"/>
      <c r="B1438" s="284"/>
      <c r="C1438" s="205"/>
      <c r="D1438" s="205"/>
      <c r="E1438" s="205"/>
      <c r="F1438" s="52"/>
      <c r="G1438" s="64" t="s">
        <v>26</v>
      </c>
      <c r="H1438" s="104"/>
      <c r="I1438" s="148"/>
      <c r="J1438" s="132"/>
      <c r="K1438" s="132"/>
      <c r="L1438" s="132"/>
    </row>
    <row r="1439" spans="1:12" ht="15" thickBot="1" x14ac:dyDescent="0.4">
      <c r="A1439" s="281"/>
      <c r="B1439" s="284"/>
      <c r="C1439" s="205"/>
      <c r="D1439" s="205"/>
      <c r="E1439" s="205"/>
      <c r="F1439" s="52"/>
      <c r="G1439" s="64" t="s">
        <v>27</v>
      </c>
      <c r="H1439" s="104"/>
      <c r="I1439" s="148"/>
      <c r="J1439" s="132"/>
      <c r="K1439" s="132"/>
      <c r="L1439" s="132"/>
    </row>
    <row r="1440" spans="1:12" ht="15" thickBot="1" x14ac:dyDescent="0.4">
      <c r="A1440" s="281"/>
      <c r="B1440" s="284"/>
      <c r="C1440" s="205"/>
      <c r="D1440" s="205"/>
      <c r="E1440" s="205"/>
      <c r="F1440" s="52"/>
      <c r="G1440" s="66" t="s">
        <v>25</v>
      </c>
      <c r="H1440" s="104"/>
      <c r="I1440" s="148"/>
      <c r="J1440" s="132"/>
      <c r="K1440" s="132"/>
      <c r="L1440" s="132"/>
    </row>
    <row r="1441" spans="1:12" ht="15" thickBot="1" x14ac:dyDescent="0.4">
      <c r="A1441" s="282"/>
      <c r="B1441" s="285"/>
      <c r="C1441" s="207">
        <f>SUM(C1433:C1440)</f>
        <v>9993.7000000000007</v>
      </c>
      <c r="D1441" s="207">
        <f t="shared" ref="D1441:E1441" si="284">SUM(D1433:D1440)</f>
        <v>10969.3</v>
      </c>
      <c r="E1441" s="207">
        <f t="shared" si="284"/>
        <v>12801.7</v>
      </c>
      <c r="F1441" s="103"/>
      <c r="G1441" s="100" t="s">
        <v>29</v>
      </c>
      <c r="H1441" s="104"/>
      <c r="I1441" s="148"/>
      <c r="J1441" s="132"/>
      <c r="K1441" s="132"/>
      <c r="L1441" s="132"/>
    </row>
    <row r="1442" spans="1:12" ht="15" customHeight="1" thickBot="1" x14ac:dyDescent="0.4">
      <c r="A1442" s="281" t="s">
        <v>32</v>
      </c>
      <c r="B1442" s="283" t="s">
        <v>571</v>
      </c>
      <c r="C1442" s="205">
        <v>164</v>
      </c>
      <c r="D1442" s="205">
        <v>172.5</v>
      </c>
      <c r="E1442" s="205">
        <v>179.1</v>
      </c>
      <c r="F1442" s="52"/>
      <c r="G1442" s="64" t="s">
        <v>24</v>
      </c>
      <c r="H1442" s="102">
        <v>148209637</v>
      </c>
      <c r="I1442" s="148" t="s">
        <v>445</v>
      </c>
      <c r="J1442" s="132"/>
    </row>
    <row r="1443" spans="1:12" ht="15" thickBot="1" x14ac:dyDescent="0.4">
      <c r="A1443" s="281"/>
      <c r="B1443" s="284"/>
      <c r="C1443" s="205">
        <v>248.7</v>
      </c>
      <c r="D1443" s="205">
        <v>248.8</v>
      </c>
      <c r="E1443" s="205">
        <v>250.1</v>
      </c>
      <c r="F1443" s="52"/>
      <c r="G1443" s="64" t="s">
        <v>28</v>
      </c>
      <c r="H1443" s="102"/>
      <c r="I1443" s="148"/>
      <c r="J1443" s="132"/>
    </row>
    <row r="1444" spans="1:12" ht="15" thickBot="1" x14ac:dyDescent="0.4">
      <c r="A1444" s="281"/>
      <c r="B1444" s="284"/>
      <c r="C1444" s="205">
        <v>112</v>
      </c>
      <c r="D1444" s="205">
        <v>112</v>
      </c>
      <c r="E1444" s="205">
        <v>112</v>
      </c>
      <c r="F1444" s="52"/>
      <c r="G1444" s="64" t="s">
        <v>409</v>
      </c>
      <c r="H1444" s="102"/>
      <c r="I1444" s="148"/>
      <c r="J1444" s="132"/>
    </row>
    <row r="1445" spans="1:12" ht="15" thickBot="1" x14ac:dyDescent="0.4">
      <c r="A1445" s="281"/>
      <c r="B1445" s="284"/>
      <c r="C1445" s="205">
        <v>47.1</v>
      </c>
      <c r="D1445" s="205">
        <v>48.9</v>
      </c>
      <c r="E1445" s="205">
        <v>50.8</v>
      </c>
      <c r="F1445" s="52"/>
      <c r="G1445" s="65" t="s">
        <v>289</v>
      </c>
      <c r="H1445" s="102"/>
      <c r="I1445" s="148"/>
      <c r="J1445" s="132"/>
    </row>
    <row r="1446" spans="1:12" ht="15" thickBot="1" x14ac:dyDescent="0.4">
      <c r="A1446" s="281"/>
      <c r="B1446" s="284"/>
      <c r="C1446" s="205">
        <v>320.39999999999998</v>
      </c>
      <c r="D1446" s="205">
        <v>320.39999999999998</v>
      </c>
      <c r="E1446" s="205">
        <v>320.39999999999998</v>
      </c>
      <c r="F1446" s="52"/>
      <c r="G1446" s="64" t="s">
        <v>408</v>
      </c>
      <c r="H1446" s="104"/>
      <c r="I1446" s="148"/>
      <c r="J1446" s="132"/>
    </row>
    <row r="1447" spans="1:12" ht="15" thickBot="1" x14ac:dyDescent="0.4">
      <c r="A1447" s="281"/>
      <c r="B1447" s="284"/>
      <c r="C1447" s="205">
        <v>20.2</v>
      </c>
      <c r="D1447" s="205">
        <v>20.2</v>
      </c>
      <c r="E1447" s="205">
        <v>20.2</v>
      </c>
      <c r="F1447" s="52"/>
      <c r="G1447" s="64" t="s">
        <v>26</v>
      </c>
      <c r="H1447" s="104"/>
      <c r="I1447" s="148"/>
      <c r="J1447" s="132"/>
    </row>
    <row r="1448" spans="1:12" ht="15" thickBot="1" x14ac:dyDescent="0.4">
      <c r="A1448" s="281"/>
      <c r="B1448" s="284"/>
      <c r="C1448" s="205">
        <v>8.9</v>
      </c>
      <c r="D1448" s="205"/>
      <c r="E1448" s="205"/>
      <c r="F1448" s="52"/>
      <c r="G1448" s="64" t="s">
        <v>27</v>
      </c>
      <c r="H1448" s="104"/>
      <c r="I1448" s="148"/>
      <c r="J1448" s="132"/>
    </row>
    <row r="1449" spans="1:12" ht="15" thickBot="1" x14ac:dyDescent="0.4">
      <c r="A1449" s="281"/>
      <c r="B1449" s="284"/>
      <c r="C1449" s="205"/>
      <c r="D1449" s="205"/>
      <c r="E1449" s="205"/>
      <c r="F1449" s="52"/>
      <c r="G1449" s="66" t="s">
        <v>25</v>
      </c>
      <c r="H1449" s="104"/>
      <c r="I1449" s="148"/>
      <c r="J1449" s="132"/>
    </row>
    <row r="1450" spans="1:12" ht="15" thickBot="1" x14ac:dyDescent="0.4">
      <c r="A1450" s="282"/>
      <c r="B1450" s="285"/>
      <c r="C1450" s="207">
        <f>SUM(C1442:C1449)</f>
        <v>921.30000000000007</v>
      </c>
      <c r="D1450" s="207">
        <f t="shared" ref="D1450:E1450" si="285">SUM(D1442:D1449)</f>
        <v>922.8</v>
      </c>
      <c r="E1450" s="207">
        <f t="shared" si="285"/>
        <v>932.6</v>
      </c>
      <c r="F1450" s="103"/>
      <c r="G1450" s="100" t="s">
        <v>29</v>
      </c>
      <c r="H1450" s="104"/>
      <c r="I1450" s="148"/>
      <c r="J1450" s="132"/>
    </row>
    <row r="1451" spans="1:12" ht="15" customHeight="1" thickBot="1" x14ac:dyDescent="0.4">
      <c r="A1451" s="281" t="s">
        <v>34</v>
      </c>
      <c r="B1451" s="283" t="s">
        <v>624</v>
      </c>
      <c r="C1451" s="205">
        <v>1038.4000000000001</v>
      </c>
      <c r="D1451" s="205">
        <v>1092.4000000000001</v>
      </c>
      <c r="E1451" s="205">
        <v>1133.9000000000001</v>
      </c>
      <c r="F1451" s="52"/>
      <c r="G1451" s="64" t="s">
        <v>24</v>
      </c>
      <c r="H1451" s="102">
        <v>248209780</v>
      </c>
      <c r="I1451" s="148" t="s">
        <v>445</v>
      </c>
      <c r="J1451" s="132"/>
    </row>
    <row r="1452" spans="1:12" ht="15" thickBot="1" x14ac:dyDescent="0.4">
      <c r="A1452" s="281"/>
      <c r="B1452" s="284"/>
      <c r="C1452" s="205">
        <v>515.29999999999995</v>
      </c>
      <c r="D1452" s="205">
        <v>515.5</v>
      </c>
      <c r="E1452" s="205">
        <v>518.20000000000005</v>
      </c>
      <c r="F1452" s="52"/>
      <c r="G1452" s="64" t="s">
        <v>28</v>
      </c>
      <c r="H1452" s="102"/>
      <c r="I1452" s="148"/>
      <c r="J1452" s="132"/>
    </row>
    <row r="1453" spans="1:12" ht="15" thickBot="1" x14ac:dyDescent="0.4">
      <c r="A1453" s="281"/>
      <c r="B1453" s="284"/>
      <c r="C1453" s="205"/>
      <c r="D1453" s="205"/>
      <c r="E1453" s="205"/>
      <c r="F1453" s="52"/>
      <c r="G1453" s="64" t="s">
        <v>409</v>
      </c>
      <c r="H1453" s="102"/>
      <c r="I1453" s="148"/>
      <c r="J1453" s="132"/>
    </row>
    <row r="1454" spans="1:12" ht="15" thickBot="1" x14ac:dyDescent="0.4">
      <c r="A1454" s="281"/>
      <c r="B1454" s="284"/>
      <c r="C1454" s="205">
        <v>104.4</v>
      </c>
      <c r="D1454" s="205">
        <v>105.5</v>
      </c>
      <c r="E1454" s="205">
        <v>106.2</v>
      </c>
      <c r="F1454" s="52"/>
      <c r="G1454" s="65" t="s">
        <v>289</v>
      </c>
      <c r="H1454" s="102"/>
      <c r="I1454" s="148"/>
      <c r="J1454" s="132"/>
    </row>
    <row r="1455" spans="1:12" ht="15" thickBot="1" x14ac:dyDescent="0.4">
      <c r="A1455" s="281"/>
      <c r="B1455" s="284"/>
      <c r="C1455" s="205"/>
      <c r="D1455" s="205"/>
      <c r="E1455" s="205"/>
      <c r="F1455" s="52"/>
      <c r="G1455" s="64" t="s">
        <v>408</v>
      </c>
      <c r="H1455" s="104"/>
      <c r="I1455" s="148"/>
      <c r="J1455" s="132"/>
    </row>
    <row r="1456" spans="1:12" ht="15" thickBot="1" x14ac:dyDescent="0.4">
      <c r="A1456" s="281"/>
      <c r="B1456" s="284"/>
      <c r="C1456" s="205">
        <v>29</v>
      </c>
      <c r="D1456" s="205">
        <v>29</v>
      </c>
      <c r="E1456" s="205">
        <v>29</v>
      </c>
      <c r="F1456" s="52"/>
      <c r="G1456" s="64" t="s">
        <v>26</v>
      </c>
      <c r="H1456" s="104"/>
      <c r="I1456" s="148"/>
      <c r="J1456" s="132"/>
    </row>
    <row r="1457" spans="1:10" ht="15" thickBot="1" x14ac:dyDescent="0.4">
      <c r="A1457" s="281"/>
      <c r="B1457" s="284"/>
      <c r="C1457" s="205">
        <v>22</v>
      </c>
      <c r="D1457" s="205"/>
      <c r="E1457" s="205"/>
      <c r="F1457" s="52"/>
      <c r="G1457" s="64" t="s">
        <v>27</v>
      </c>
      <c r="H1457" s="104"/>
      <c r="I1457" s="148"/>
      <c r="J1457" s="132"/>
    </row>
    <row r="1458" spans="1:10" ht="15" thickBot="1" x14ac:dyDescent="0.4">
      <c r="A1458" s="281"/>
      <c r="B1458" s="284"/>
      <c r="C1458" s="205"/>
      <c r="D1458" s="205"/>
      <c r="E1458" s="205"/>
      <c r="F1458" s="52"/>
      <c r="G1458" s="66" t="s">
        <v>25</v>
      </c>
      <c r="H1458" s="104"/>
      <c r="I1458" s="148"/>
      <c r="J1458" s="132"/>
    </row>
    <row r="1459" spans="1:10" ht="15" thickBot="1" x14ac:dyDescent="0.4">
      <c r="A1459" s="282"/>
      <c r="B1459" s="285"/>
      <c r="C1459" s="207">
        <f>SUM(C1451:C1458)</f>
        <v>1709.1000000000001</v>
      </c>
      <c r="D1459" s="207">
        <f t="shared" ref="D1459:E1459" si="286">SUM(D1451:D1458)</f>
        <v>1742.4</v>
      </c>
      <c r="E1459" s="207">
        <f t="shared" si="286"/>
        <v>1787.3000000000002</v>
      </c>
      <c r="F1459" s="103"/>
      <c r="G1459" s="100" t="s">
        <v>29</v>
      </c>
      <c r="H1459" s="104"/>
      <c r="I1459" s="148"/>
      <c r="J1459" s="132"/>
    </row>
    <row r="1460" spans="1:10" ht="15" customHeight="1" thickBot="1" x14ac:dyDescent="0.4">
      <c r="A1460" s="281" t="s">
        <v>35</v>
      </c>
      <c r="B1460" s="283" t="s">
        <v>447</v>
      </c>
      <c r="C1460" s="205">
        <v>239.1</v>
      </c>
      <c r="D1460" s="205">
        <v>251.5</v>
      </c>
      <c r="E1460" s="205">
        <v>261.10000000000002</v>
      </c>
      <c r="F1460" s="52"/>
      <c r="G1460" s="64" t="s">
        <v>24</v>
      </c>
      <c r="H1460" s="102">
        <v>304377560</v>
      </c>
      <c r="I1460" s="148" t="s">
        <v>445</v>
      </c>
      <c r="J1460" s="132"/>
    </row>
    <row r="1461" spans="1:10" ht="15" thickBot="1" x14ac:dyDescent="0.4">
      <c r="A1461" s="281"/>
      <c r="B1461" s="284"/>
      <c r="C1461" s="205"/>
      <c r="D1461" s="205"/>
      <c r="E1461" s="205"/>
      <c r="F1461" s="52"/>
      <c r="G1461" s="64" t="s">
        <v>28</v>
      </c>
      <c r="H1461" s="102"/>
      <c r="I1461" s="148"/>
      <c r="J1461" s="132"/>
    </row>
    <row r="1462" spans="1:10" ht="15" thickBot="1" x14ac:dyDescent="0.4">
      <c r="A1462" s="281"/>
      <c r="B1462" s="284"/>
      <c r="C1462" s="205"/>
      <c r="D1462" s="205"/>
      <c r="E1462" s="205"/>
      <c r="F1462" s="52"/>
      <c r="G1462" s="64" t="s">
        <v>409</v>
      </c>
      <c r="H1462" s="102"/>
      <c r="I1462" s="148"/>
      <c r="J1462" s="132"/>
    </row>
    <row r="1463" spans="1:10" ht="15" thickBot="1" x14ac:dyDescent="0.4">
      <c r="A1463" s="281"/>
      <c r="B1463" s="284"/>
      <c r="C1463" s="205"/>
      <c r="D1463" s="205"/>
      <c r="E1463" s="205"/>
      <c r="F1463" s="52"/>
      <c r="G1463" s="65" t="s">
        <v>289</v>
      </c>
      <c r="H1463" s="102"/>
      <c r="I1463" s="148"/>
      <c r="J1463" s="132"/>
    </row>
    <row r="1464" spans="1:10" ht="15" thickBot="1" x14ac:dyDescent="0.4">
      <c r="A1464" s="281"/>
      <c r="B1464" s="284"/>
      <c r="C1464" s="205"/>
      <c r="D1464" s="205"/>
      <c r="E1464" s="205"/>
      <c r="F1464" s="52"/>
      <c r="G1464" s="64" t="s">
        <v>408</v>
      </c>
      <c r="H1464" s="104"/>
      <c r="I1464" s="148"/>
      <c r="J1464" s="132"/>
    </row>
    <row r="1465" spans="1:10" ht="15" thickBot="1" x14ac:dyDescent="0.4">
      <c r="A1465" s="281"/>
      <c r="B1465" s="284"/>
      <c r="C1465" s="205">
        <v>2.4</v>
      </c>
      <c r="D1465" s="205">
        <v>2.4</v>
      </c>
      <c r="E1465" s="205">
        <v>2.4</v>
      </c>
      <c r="F1465" s="52"/>
      <c r="G1465" s="64" t="s">
        <v>26</v>
      </c>
      <c r="H1465" s="104"/>
      <c r="I1465" s="148"/>
      <c r="J1465" s="132"/>
    </row>
    <row r="1466" spans="1:10" ht="15" thickBot="1" x14ac:dyDescent="0.4">
      <c r="A1466" s="281"/>
      <c r="B1466" s="284"/>
      <c r="C1466" s="205"/>
      <c r="D1466" s="205"/>
      <c r="E1466" s="205"/>
      <c r="F1466" s="52"/>
      <c r="G1466" s="64" t="s">
        <v>27</v>
      </c>
      <c r="H1466" s="104"/>
      <c r="I1466" s="148"/>
      <c r="J1466" s="132"/>
    </row>
    <row r="1467" spans="1:10" ht="15" thickBot="1" x14ac:dyDescent="0.4">
      <c r="A1467" s="281"/>
      <c r="B1467" s="284"/>
      <c r="C1467" s="205">
        <v>81.099999999999994</v>
      </c>
      <c r="D1467" s="205">
        <v>81.099999999999994</v>
      </c>
      <c r="E1467" s="205">
        <v>81.099999999999994</v>
      </c>
      <c r="F1467" s="52"/>
      <c r="G1467" s="66" t="s">
        <v>25</v>
      </c>
      <c r="H1467" s="104"/>
      <c r="I1467" s="148"/>
      <c r="J1467" s="132"/>
    </row>
    <row r="1468" spans="1:10" ht="15" thickBot="1" x14ac:dyDescent="0.4">
      <c r="A1468" s="282"/>
      <c r="B1468" s="285"/>
      <c r="C1468" s="207">
        <f>SUM(C1460:C1467)</f>
        <v>322.60000000000002</v>
      </c>
      <c r="D1468" s="207">
        <f t="shared" ref="D1468:E1468" si="287">SUM(D1460:D1467)</f>
        <v>335</v>
      </c>
      <c r="E1468" s="207">
        <f t="shared" si="287"/>
        <v>344.6</v>
      </c>
      <c r="F1468" s="103"/>
      <c r="G1468" s="100" t="s">
        <v>29</v>
      </c>
      <c r="H1468" s="104"/>
      <c r="I1468" s="148"/>
      <c r="J1468" s="132"/>
    </row>
    <row r="1469" spans="1:10" ht="15" customHeight="1" thickBot="1" x14ac:dyDescent="0.4">
      <c r="A1469" s="281" t="s">
        <v>37</v>
      </c>
      <c r="B1469" s="283" t="s">
        <v>446</v>
      </c>
      <c r="C1469" s="205">
        <v>2706.5</v>
      </c>
      <c r="D1469" s="205">
        <v>2847.2</v>
      </c>
      <c r="E1469" s="205">
        <v>2955.4</v>
      </c>
      <c r="F1469" s="52"/>
      <c r="G1469" s="64" t="s">
        <v>24</v>
      </c>
      <c r="H1469" s="102">
        <v>300601541</v>
      </c>
      <c r="I1469" s="148" t="s">
        <v>445</v>
      </c>
      <c r="J1469" s="132"/>
    </row>
    <row r="1470" spans="1:10" ht="15" thickBot="1" x14ac:dyDescent="0.4">
      <c r="A1470" s="281"/>
      <c r="B1470" s="284"/>
      <c r="C1470" s="205">
        <v>1098.5999999999999</v>
      </c>
      <c r="D1470" s="205">
        <v>1099.0999999999999</v>
      </c>
      <c r="E1470" s="205">
        <v>1104.7</v>
      </c>
      <c r="F1470" s="52"/>
      <c r="G1470" s="64" t="s">
        <v>28</v>
      </c>
      <c r="H1470" s="102"/>
      <c r="I1470" s="148"/>
      <c r="J1470" s="132"/>
    </row>
    <row r="1471" spans="1:10" ht="15" thickBot="1" x14ac:dyDescent="0.4">
      <c r="A1471" s="281"/>
      <c r="B1471" s="284"/>
      <c r="C1471" s="205"/>
      <c r="D1471" s="205"/>
      <c r="E1471" s="205"/>
      <c r="F1471" s="52"/>
      <c r="G1471" s="64" t="s">
        <v>409</v>
      </c>
      <c r="H1471" s="102"/>
      <c r="I1471" s="148"/>
      <c r="J1471" s="132"/>
    </row>
    <row r="1472" spans="1:10" ht="15" thickBot="1" x14ac:dyDescent="0.4">
      <c r="A1472" s="281"/>
      <c r="B1472" s="284"/>
      <c r="C1472" s="205">
        <v>105</v>
      </c>
      <c r="D1472" s="205">
        <v>164</v>
      </c>
      <c r="E1472" s="205">
        <v>329</v>
      </c>
      <c r="F1472" s="52"/>
      <c r="G1472" s="65" t="s">
        <v>289</v>
      </c>
      <c r="H1472" s="102"/>
      <c r="I1472" s="148"/>
      <c r="J1472" s="132"/>
    </row>
    <row r="1473" spans="1:10" ht="15" thickBot="1" x14ac:dyDescent="0.4">
      <c r="A1473" s="281"/>
      <c r="B1473" s="284"/>
      <c r="C1473" s="205"/>
      <c r="D1473" s="205"/>
      <c r="E1473" s="205"/>
      <c r="F1473" s="52"/>
      <c r="G1473" s="64" t="s">
        <v>408</v>
      </c>
      <c r="H1473" s="104"/>
      <c r="I1473" s="148"/>
      <c r="J1473" s="132"/>
    </row>
    <row r="1474" spans="1:10" ht="15" thickBot="1" x14ac:dyDescent="0.4">
      <c r="A1474" s="281"/>
      <c r="B1474" s="284"/>
      <c r="C1474" s="205">
        <v>176.8</v>
      </c>
      <c r="D1474" s="205">
        <v>176.8</v>
      </c>
      <c r="E1474" s="205">
        <v>176.8</v>
      </c>
      <c r="F1474" s="52"/>
      <c r="G1474" s="64" t="s">
        <v>26</v>
      </c>
      <c r="H1474" s="104"/>
      <c r="I1474" s="148"/>
      <c r="J1474" s="132"/>
    </row>
    <row r="1475" spans="1:10" ht="15" thickBot="1" x14ac:dyDescent="0.4">
      <c r="A1475" s="281"/>
      <c r="B1475" s="284"/>
      <c r="C1475" s="205">
        <v>41.2</v>
      </c>
      <c r="D1475" s="205"/>
      <c r="E1475" s="205"/>
      <c r="F1475" s="52"/>
      <c r="G1475" s="64" t="s">
        <v>27</v>
      </c>
      <c r="H1475" s="104"/>
      <c r="I1475" s="148"/>
      <c r="J1475" s="132"/>
    </row>
    <row r="1476" spans="1:10" ht="15" thickBot="1" x14ac:dyDescent="0.4">
      <c r="A1476" s="281"/>
      <c r="B1476" s="284"/>
      <c r="C1476" s="205"/>
      <c r="D1476" s="205"/>
      <c r="E1476" s="205"/>
      <c r="F1476" s="52"/>
      <c r="G1476" s="66" t="s">
        <v>25</v>
      </c>
      <c r="H1476" s="104"/>
      <c r="I1476" s="148"/>
      <c r="J1476" s="132"/>
    </row>
    <row r="1477" spans="1:10" ht="15" thickBot="1" x14ac:dyDescent="0.4">
      <c r="A1477" s="282"/>
      <c r="B1477" s="285"/>
      <c r="C1477" s="207">
        <f>SUM(C1469:C1476)</f>
        <v>4128.1000000000004</v>
      </c>
      <c r="D1477" s="207">
        <f t="shared" ref="D1477:E1477" si="288">SUM(D1469:D1476)</f>
        <v>4287.0999999999995</v>
      </c>
      <c r="E1477" s="207">
        <f t="shared" si="288"/>
        <v>4565.9000000000005</v>
      </c>
      <c r="F1477" s="103"/>
      <c r="G1477" s="100" t="s">
        <v>29</v>
      </c>
      <c r="H1477" s="104"/>
      <c r="I1477" s="148"/>
      <c r="J1477" s="132"/>
    </row>
    <row r="1478" spans="1:10" ht="15" customHeight="1" thickBot="1" x14ac:dyDescent="0.4">
      <c r="A1478" s="281" t="s">
        <v>39</v>
      </c>
      <c r="B1478" s="283" t="s">
        <v>448</v>
      </c>
      <c r="C1478" s="205">
        <v>2654.6</v>
      </c>
      <c r="D1478" s="205">
        <v>2687.5</v>
      </c>
      <c r="E1478" s="205">
        <v>3260.8</v>
      </c>
      <c r="F1478" s="52"/>
      <c r="G1478" s="64" t="s">
        <v>24</v>
      </c>
      <c r="H1478" s="102">
        <v>288724610</v>
      </c>
      <c r="I1478" s="148" t="s">
        <v>445</v>
      </c>
      <c r="J1478" s="132"/>
    </row>
    <row r="1479" spans="1:10" ht="15" thickBot="1" x14ac:dyDescent="0.4">
      <c r="A1479" s="281"/>
      <c r="B1479" s="284"/>
      <c r="C1479" s="227"/>
      <c r="D1479" s="227"/>
      <c r="E1479" s="227"/>
      <c r="F1479" s="52"/>
      <c r="G1479" s="64" t="s">
        <v>28</v>
      </c>
      <c r="H1479" s="102"/>
      <c r="I1479" s="148"/>
      <c r="J1479" s="132"/>
    </row>
    <row r="1480" spans="1:10" ht="15" thickBot="1" x14ac:dyDescent="0.4">
      <c r="A1480" s="281"/>
      <c r="B1480" s="284"/>
      <c r="C1480" s="227"/>
      <c r="D1480" s="227"/>
      <c r="E1480" s="227"/>
      <c r="F1480" s="52"/>
      <c r="G1480" s="64" t="s">
        <v>409</v>
      </c>
      <c r="H1480" s="102"/>
      <c r="I1480" s="148"/>
      <c r="J1480" s="132"/>
    </row>
    <row r="1481" spans="1:10" ht="15" thickBot="1" x14ac:dyDescent="0.4">
      <c r="A1481" s="281"/>
      <c r="B1481" s="284"/>
      <c r="C1481" s="227"/>
      <c r="D1481" s="227"/>
      <c r="E1481" s="227"/>
      <c r="F1481" s="52"/>
      <c r="G1481" s="65" t="s">
        <v>289</v>
      </c>
      <c r="H1481" s="102"/>
      <c r="I1481" s="148"/>
      <c r="J1481" s="132"/>
    </row>
    <row r="1482" spans="1:10" ht="15" thickBot="1" x14ac:dyDescent="0.4">
      <c r="A1482" s="281"/>
      <c r="B1482" s="284"/>
      <c r="C1482" s="227"/>
      <c r="D1482" s="227"/>
      <c r="E1482" s="227"/>
      <c r="F1482" s="52"/>
      <c r="G1482" s="64" t="s">
        <v>408</v>
      </c>
      <c r="H1482" s="104"/>
      <c r="I1482" s="148"/>
      <c r="J1482" s="132"/>
    </row>
    <row r="1483" spans="1:10" ht="15" thickBot="1" x14ac:dyDescent="0.4">
      <c r="A1483" s="281"/>
      <c r="B1483" s="284"/>
      <c r="C1483" s="205">
        <v>422.6</v>
      </c>
      <c r="D1483" s="205">
        <v>422.6</v>
      </c>
      <c r="E1483" s="205">
        <v>422.6</v>
      </c>
      <c r="F1483" s="52"/>
      <c r="G1483" s="64" t="s">
        <v>26</v>
      </c>
      <c r="H1483" s="104"/>
      <c r="I1483" s="148"/>
      <c r="J1483" s="132"/>
    </row>
    <row r="1484" spans="1:10" ht="15" thickBot="1" x14ac:dyDescent="0.4">
      <c r="A1484" s="281"/>
      <c r="B1484" s="284"/>
      <c r="C1484" s="227"/>
      <c r="D1484" s="227"/>
      <c r="E1484" s="227"/>
      <c r="F1484" s="52"/>
      <c r="G1484" s="64" t="s">
        <v>27</v>
      </c>
      <c r="H1484" s="104"/>
      <c r="I1484" s="148"/>
      <c r="J1484" s="132"/>
    </row>
    <row r="1485" spans="1:10" ht="15" thickBot="1" x14ac:dyDescent="0.4">
      <c r="A1485" s="281"/>
      <c r="B1485" s="284"/>
      <c r="C1485" s="227"/>
      <c r="D1485" s="227"/>
      <c r="E1485" s="227"/>
      <c r="F1485" s="52"/>
      <c r="G1485" s="66" t="s">
        <v>25</v>
      </c>
      <c r="H1485" s="104"/>
      <c r="I1485" s="148"/>
      <c r="J1485" s="132"/>
    </row>
    <row r="1486" spans="1:10" ht="15" thickBot="1" x14ac:dyDescent="0.4">
      <c r="A1486" s="282"/>
      <c r="B1486" s="285"/>
      <c r="C1486" s="207">
        <f>SUM(C1478:C1485)</f>
        <v>3077.2</v>
      </c>
      <c r="D1486" s="207">
        <f t="shared" ref="D1486:E1486" si="289">SUM(D1478:D1485)</f>
        <v>3110.1</v>
      </c>
      <c r="E1486" s="207">
        <f t="shared" si="289"/>
        <v>3683.4</v>
      </c>
      <c r="F1486" s="103"/>
      <c r="G1486" s="100" t="s">
        <v>29</v>
      </c>
      <c r="H1486" s="104"/>
      <c r="I1486" s="148"/>
      <c r="J1486" s="132"/>
    </row>
    <row r="1487" spans="1:10" ht="15" customHeight="1" thickBot="1" x14ac:dyDescent="0.4">
      <c r="A1487" s="276" t="s">
        <v>317</v>
      </c>
      <c r="B1487" s="278" t="s">
        <v>449</v>
      </c>
      <c r="C1487" s="227"/>
      <c r="D1487" s="227"/>
      <c r="E1487" s="227"/>
      <c r="F1487" s="19"/>
      <c r="G1487" s="64" t="s">
        <v>24</v>
      </c>
      <c r="H1487" s="22">
        <v>288724610</v>
      </c>
      <c r="I1487" s="15" t="s">
        <v>445</v>
      </c>
    </row>
    <row r="1488" spans="1:10" ht="15" thickBot="1" x14ac:dyDescent="0.4">
      <c r="A1488" s="276"/>
      <c r="B1488" s="279"/>
      <c r="C1488" s="227"/>
      <c r="D1488" s="227"/>
      <c r="E1488" s="227"/>
      <c r="F1488" s="19"/>
      <c r="G1488" s="64" t="s">
        <v>28</v>
      </c>
      <c r="H1488" s="22"/>
      <c r="I1488" s="15"/>
    </row>
    <row r="1489" spans="1:10" ht="15" thickBot="1" x14ac:dyDescent="0.4">
      <c r="A1489" s="276"/>
      <c r="B1489" s="279"/>
      <c r="C1489" s="227"/>
      <c r="D1489" s="227"/>
      <c r="E1489" s="227"/>
      <c r="F1489" s="19"/>
      <c r="G1489" s="64" t="s">
        <v>409</v>
      </c>
      <c r="H1489" s="22"/>
      <c r="I1489" s="15"/>
    </row>
    <row r="1490" spans="1:10" ht="15" thickBot="1" x14ac:dyDescent="0.4">
      <c r="A1490" s="276"/>
      <c r="B1490" s="279"/>
      <c r="C1490" s="227"/>
      <c r="D1490" s="227"/>
      <c r="E1490" s="227"/>
      <c r="F1490" s="19"/>
      <c r="G1490" s="65" t="s">
        <v>289</v>
      </c>
      <c r="H1490" s="22"/>
      <c r="I1490" s="15"/>
    </row>
    <row r="1491" spans="1:10" ht="15" thickBot="1" x14ac:dyDescent="0.4">
      <c r="A1491" s="276"/>
      <c r="B1491" s="279"/>
      <c r="C1491" s="227"/>
      <c r="D1491" s="227"/>
      <c r="E1491" s="227"/>
      <c r="F1491" s="19"/>
      <c r="G1491" s="64" t="s">
        <v>408</v>
      </c>
      <c r="H1491" s="23"/>
      <c r="I1491" s="15"/>
    </row>
    <row r="1492" spans="1:10" ht="15" thickBot="1" x14ac:dyDescent="0.4">
      <c r="A1492" s="276"/>
      <c r="B1492" s="279"/>
      <c r="C1492" s="205">
        <v>31.2</v>
      </c>
      <c r="D1492" s="205">
        <v>31.2</v>
      </c>
      <c r="E1492" s="205">
        <v>31.2</v>
      </c>
      <c r="F1492" s="19"/>
      <c r="G1492" s="64" t="s">
        <v>26</v>
      </c>
      <c r="H1492" s="23"/>
      <c r="I1492" s="15"/>
    </row>
    <row r="1493" spans="1:10" ht="15" thickBot="1" x14ac:dyDescent="0.4">
      <c r="A1493" s="276"/>
      <c r="B1493" s="279"/>
      <c r="C1493" s="205"/>
      <c r="D1493" s="205"/>
      <c r="E1493" s="205"/>
      <c r="F1493" s="19"/>
      <c r="G1493" s="64" t="s">
        <v>27</v>
      </c>
      <c r="H1493" s="23"/>
      <c r="I1493" s="15"/>
    </row>
    <row r="1494" spans="1:10" ht="15" thickBot="1" x14ac:dyDescent="0.4">
      <c r="A1494" s="276"/>
      <c r="B1494" s="279"/>
      <c r="C1494" s="205"/>
      <c r="D1494" s="205"/>
      <c r="E1494" s="205"/>
      <c r="F1494" s="19"/>
      <c r="G1494" s="66" t="s">
        <v>25</v>
      </c>
      <c r="H1494" s="23"/>
      <c r="I1494" s="15"/>
    </row>
    <row r="1495" spans="1:10" ht="15" thickBot="1" x14ac:dyDescent="0.4">
      <c r="A1495" s="277"/>
      <c r="B1495" s="280"/>
      <c r="C1495" s="207">
        <f>SUM(C1487:C1494)</f>
        <v>31.2</v>
      </c>
      <c r="D1495" s="207">
        <f t="shared" ref="D1495:E1495" si="290">SUM(D1487:D1494)</f>
        <v>31.2</v>
      </c>
      <c r="E1495" s="207">
        <f t="shared" si="290"/>
        <v>31.2</v>
      </c>
      <c r="F1495" s="18"/>
      <c r="G1495" s="10" t="s">
        <v>29</v>
      </c>
      <c r="H1495" s="23"/>
      <c r="I1495" s="15"/>
    </row>
    <row r="1496" spans="1:10" ht="15" customHeight="1" thickBot="1" x14ac:dyDescent="0.4">
      <c r="A1496" s="281" t="s">
        <v>368</v>
      </c>
      <c r="B1496" s="283" t="s">
        <v>450</v>
      </c>
      <c r="C1496" s="205">
        <v>315</v>
      </c>
      <c r="D1496" s="205">
        <v>328</v>
      </c>
      <c r="E1496" s="205">
        <v>341</v>
      </c>
      <c r="F1496" s="52"/>
      <c r="G1496" s="64" t="s">
        <v>24</v>
      </c>
      <c r="H1496" s="102">
        <v>288724610</v>
      </c>
      <c r="I1496" s="148" t="s">
        <v>451</v>
      </c>
      <c r="J1496" s="132"/>
    </row>
    <row r="1497" spans="1:10" ht="15" thickBot="1" x14ac:dyDescent="0.4">
      <c r="A1497" s="281"/>
      <c r="B1497" s="284"/>
      <c r="C1497" s="227"/>
      <c r="D1497" s="227"/>
      <c r="E1497" s="227"/>
      <c r="F1497" s="52"/>
      <c r="G1497" s="64" t="s">
        <v>28</v>
      </c>
      <c r="H1497" s="102"/>
      <c r="I1497" s="148"/>
      <c r="J1497" s="132"/>
    </row>
    <row r="1498" spans="1:10" ht="15" thickBot="1" x14ac:dyDescent="0.4">
      <c r="A1498" s="281"/>
      <c r="B1498" s="284"/>
      <c r="C1498" s="227"/>
      <c r="D1498" s="227"/>
      <c r="E1498" s="227"/>
      <c r="F1498" s="52"/>
      <c r="G1498" s="64" t="s">
        <v>409</v>
      </c>
      <c r="H1498" s="102"/>
      <c r="I1498" s="148"/>
      <c r="J1498" s="132"/>
    </row>
    <row r="1499" spans="1:10" ht="15" thickBot="1" x14ac:dyDescent="0.4">
      <c r="A1499" s="281"/>
      <c r="B1499" s="284"/>
      <c r="C1499" s="227"/>
      <c r="D1499" s="227"/>
      <c r="E1499" s="227"/>
      <c r="F1499" s="52"/>
      <c r="G1499" s="65" t="s">
        <v>289</v>
      </c>
      <c r="H1499" s="102"/>
      <c r="I1499" s="148"/>
      <c r="J1499" s="132"/>
    </row>
    <row r="1500" spans="1:10" ht="15" thickBot="1" x14ac:dyDescent="0.4">
      <c r="A1500" s="281"/>
      <c r="B1500" s="284"/>
      <c r="C1500" s="227"/>
      <c r="D1500" s="227"/>
      <c r="E1500" s="227"/>
      <c r="F1500" s="52"/>
      <c r="G1500" s="64" t="s">
        <v>408</v>
      </c>
      <c r="H1500" s="104"/>
      <c r="I1500" s="148"/>
      <c r="J1500" s="132"/>
    </row>
    <row r="1501" spans="1:10" ht="15" thickBot="1" x14ac:dyDescent="0.4">
      <c r="A1501" s="281"/>
      <c r="B1501" s="284"/>
      <c r="C1501" s="227">
        <v>448.3</v>
      </c>
      <c r="D1501" s="205">
        <v>229.3</v>
      </c>
      <c r="E1501" s="205">
        <v>229.3</v>
      </c>
      <c r="F1501" s="52"/>
      <c r="G1501" s="250" t="s">
        <v>26</v>
      </c>
      <c r="H1501" s="104"/>
      <c r="I1501" s="148"/>
      <c r="J1501" s="132"/>
    </row>
    <row r="1502" spans="1:10" ht="15" thickBot="1" x14ac:dyDescent="0.4">
      <c r="A1502" s="281"/>
      <c r="B1502" s="284"/>
      <c r="C1502" s="227"/>
      <c r="D1502" s="205"/>
      <c r="E1502" s="205"/>
      <c r="F1502" s="52"/>
      <c r="G1502" s="64" t="s">
        <v>27</v>
      </c>
      <c r="H1502" s="104"/>
      <c r="I1502" s="148"/>
      <c r="J1502" s="132"/>
    </row>
    <row r="1503" spans="1:10" ht="15" thickBot="1" x14ac:dyDescent="0.4">
      <c r="A1503" s="281"/>
      <c r="B1503" s="284"/>
      <c r="C1503" s="227"/>
      <c r="D1503" s="205"/>
      <c r="E1503" s="205"/>
      <c r="F1503" s="52"/>
      <c r="G1503" s="66" t="s">
        <v>25</v>
      </c>
      <c r="H1503" s="104"/>
      <c r="I1503" s="148"/>
      <c r="J1503" s="132"/>
    </row>
    <row r="1504" spans="1:10" ht="15" thickBot="1" x14ac:dyDescent="0.4">
      <c r="A1504" s="282"/>
      <c r="B1504" s="285"/>
      <c r="C1504" s="207">
        <f>SUM(C1496:C1503)</f>
        <v>763.3</v>
      </c>
      <c r="D1504" s="207">
        <f t="shared" ref="D1504:E1504" si="291">SUM(D1496:D1503)</f>
        <v>557.29999999999995</v>
      </c>
      <c r="E1504" s="207">
        <f t="shared" si="291"/>
        <v>570.29999999999995</v>
      </c>
      <c r="F1504" s="103"/>
      <c r="G1504" s="100" t="s">
        <v>29</v>
      </c>
      <c r="H1504" s="104"/>
      <c r="I1504" s="148"/>
      <c r="J1504" s="132"/>
    </row>
    <row r="1505" spans="1:10" ht="15" customHeight="1" thickBot="1" x14ac:dyDescent="0.4">
      <c r="A1505" s="281" t="s">
        <v>441</v>
      </c>
      <c r="B1505" s="283" t="s">
        <v>122</v>
      </c>
      <c r="C1505" s="205">
        <v>1350.8</v>
      </c>
      <c r="D1505" s="205">
        <v>1452</v>
      </c>
      <c r="E1505" s="205">
        <v>1663.7</v>
      </c>
      <c r="F1505" s="52"/>
      <c r="G1505" s="64" t="s">
        <v>24</v>
      </c>
      <c r="H1505" s="102">
        <v>288724610</v>
      </c>
      <c r="I1505" s="148" t="s">
        <v>443</v>
      </c>
      <c r="J1505" s="132"/>
    </row>
    <row r="1506" spans="1:10" ht="15" thickBot="1" x14ac:dyDescent="0.4">
      <c r="A1506" s="281"/>
      <c r="B1506" s="284"/>
      <c r="C1506" s="205">
        <v>3451.1</v>
      </c>
      <c r="D1506" s="205">
        <v>3452.6</v>
      </c>
      <c r="E1506" s="205">
        <v>3470.4</v>
      </c>
      <c r="F1506" s="52"/>
      <c r="G1506" s="64" t="s">
        <v>28</v>
      </c>
      <c r="H1506" s="102"/>
      <c r="I1506" s="148"/>
      <c r="J1506" s="132"/>
    </row>
    <row r="1507" spans="1:10" ht="15" thickBot="1" x14ac:dyDescent="0.4">
      <c r="A1507" s="281"/>
      <c r="B1507" s="284"/>
      <c r="C1507" s="205"/>
      <c r="D1507" s="227"/>
      <c r="E1507" s="227"/>
      <c r="F1507" s="52"/>
      <c r="G1507" s="64" t="s">
        <v>409</v>
      </c>
      <c r="H1507" s="102"/>
      <c r="I1507" s="148"/>
      <c r="J1507" s="132"/>
    </row>
    <row r="1508" spans="1:10" ht="15" thickBot="1" x14ac:dyDescent="0.4">
      <c r="A1508" s="281"/>
      <c r="B1508" s="284"/>
      <c r="C1508" s="205"/>
      <c r="D1508" s="227"/>
      <c r="E1508" s="227"/>
      <c r="F1508" s="52"/>
      <c r="G1508" s="65" t="s">
        <v>289</v>
      </c>
      <c r="H1508" s="102"/>
      <c r="I1508" s="148"/>
      <c r="J1508" s="132"/>
    </row>
    <row r="1509" spans="1:10" ht="15" thickBot="1" x14ac:dyDescent="0.4">
      <c r="A1509" s="281"/>
      <c r="B1509" s="284"/>
      <c r="C1509" s="205"/>
      <c r="D1509" s="227"/>
      <c r="E1509" s="227"/>
      <c r="F1509" s="52"/>
      <c r="G1509" s="64" t="s">
        <v>408</v>
      </c>
      <c r="H1509" s="104"/>
      <c r="I1509" s="148"/>
      <c r="J1509" s="132"/>
    </row>
    <row r="1510" spans="1:10" ht="15" thickBot="1" x14ac:dyDescent="0.4">
      <c r="A1510" s="281"/>
      <c r="B1510" s="284"/>
      <c r="C1510" s="205">
        <v>125.2</v>
      </c>
      <c r="D1510" s="205">
        <v>125.2</v>
      </c>
      <c r="E1510" s="205">
        <v>125.2</v>
      </c>
      <c r="F1510" s="52"/>
      <c r="G1510" s="64" t="s">
        <v>26</v>
      </c>
      <c r="H1510" s="104"/>
      <c r="I1510" s="148"/>
      <c r="J1510" s="132"/>
    </row>
    <row r="1511" spans="1:10" ht="15" thickBot="1" x14ac:dyDescent="0.4">
      <c r="A1511" s="281"/>
      <c r="B1511" s="284"/>
      <c r="C1511" s="205"/>
      <c r="D1511" s="205"/>
      <c r="E1511" s="205"/>
      <c r="F1511" s="52"/>
      <c r="G1511" s="64" t="s">
        <v>27</v>
      </c>
      <c r="H1511" s="104"/>
      <c r="I1511" s="148"/>
      <c r="J1511" s="132"/>
    </row>
    <row r="1512" spans="1:10" ht="15" thickBot="1" x14ac:dyDescent="0.4">
      <c r="A1512" s="281"/>
      <c r="B1512" s="284"/>
      <c r="C1512" s="205"/>
      <c r="D1512" s="205"/>
      <c r="E1512" s="205"/>
      <c r="F1512" s="52"/>
      <c r="G1512" s="66" t="s">
        <v>25</v>
      </c>
      <c r="H1512" s="104"/>
      <c r="I1512" s="148"/>
      <c r="J1512" s="132"/>
    </row>
    <row r="1513" spans="1:10" ht="15" thickBot="1" x14ac:dyDescent="0.4">
      <c r="A1513" s="282"/>
      <c r="B1513" s="285"/>
      <c r="C1513" s="207">
        <f>SUM(C1505:C1512)</f>
        <v>4927.0999999999995</v>
      </c>
      <c r="D1513" s="207">
        <f>SUM(D1505:D1512)</f>
        <v>5029.8</v>
      </c>
      <c r="E1513" s="207">
        <f>SUM(E1505:E1512)</f>
        <v>5259.3</v>
      </c>
      <c r="F1513" s="103"/>
      <c r="G1513" s="100" t="s">
        <v>29</v>
      </c>
      <c r="H1513" s="104"/>
      <c r="I1513" s="148"/>
      <c r="J1513" s="132"/>
    </row>
    <row r="1514" spans="1:10" ht="15" thickBot="1" x14ac:dyDescent="0.4">
      <c r="A1514" s="105"/>
      <c r="B1514" s="112" t="s">
        <v>92</v>
      </c>
      <c r="C1514" s="228"/>
      <c r="D1514" s="228"/>
      <c r="E1514" s="228"/>
      <c r="F1514" s="113"/>
      <c r="G1514" s="100"/>
      <c r="H1514" s="102"/>
      <c r="I1514" s="102"/>
      <c r="J1514" s="132"/>
    </row>
    <row r="1515" spans="1:10" ht="26.5" thickBot="1" x14ac:dyDescent="0.4">
      <c r="A1515" s="26" t="s">
        <v>21</v>
      </c>
      <c r="B1515" s="27" t="s">
        <v>440</v>
      </c>
      <c r="C1515" s="154"/>
      <c r="D1515" s="154"/>
      <c r="E1515" s="154"/>
      <c r="F1515" s="29" t="s">
        <v>114</v>
      </c>
      <c r="G1515" s="27"/>
      <c r="H1515" s="28"/>
      <c r="I1515" s="28"/>
    </row>
    <row r="1516" spans="1:10" ht="26.5" thickBot="1" x14ac:dyDescent="0.4">
      <c r="A1516" s="30" t="s">
        <v>41</v>
      </c>
      <c r="B1516" s="31" t="s">
        <v>126</v>
      </c>
      <c r="C1516" s="155"/>
      <c r="D1516" s="155"/>
      <c r="E1516" s="155"/>
      <c r="F1516" s="33" t="s">
        <v>125</v>
      </c>
      <c r="G1516" s="31"/>
      <c r="H1516" s="32"/>
      <c r="I1516" s="32"/>
    </row>
    <row r="1517" spans="1:10" ht="15" customHeight="1" thickBot="1" x14ac:dyDescent="0.4">
      <c r="A1517" s="281" t="s">
        <v>44</v>
      </c>
      <c r="B1517" s="283" t="s">
        <v>452</v>
      </c>
      <c r="C1517" s="110">
        <v>200</v>
      </c>
      <c r="D1517" s="110">
        <v>200</v>
      </c>
      <c r="E1517" s="110">
        <v>200</v>
      </c>
      <c r="F1517" s="52"/>
      <c r="G1517" s="64" t="s">
        <v>24</v>
      </c>
      <c r="H1517" s="102">
        <v>288724610</v>
      </c>
      <c r="I1517" s="148" t="s">
        <v>445</v>
      </c>
      <c r="J1517" s="166"/>
    </row>
    <row r="1518" spans="1:10" ht="15" thickBot="1" x14ac:dyDescent="0.4">
      <c r="A1518" s="281"/>
      <c r="B1518" s="284"/>
      <c r="C1518" s="110">
        <v>157.69999999999999</v>
      </c>
      <c r="D1518" s="110">
        <v>157.80000000000001</v>
      </c>
      <c r="E1518" s="110">
        <v>158.69999999999999</v>
      </c>
      <c r="F1518" s="52"/>
      <c r="G1518" s="64" t="s">
        <v>28</v>
      </c>
      <c r="H1518" s="102"/>
      <c r="I1518" s="148"/>
      <c r="J1518" s="166"/>
    </row>
    <row r="1519" spans="1:10" ht="15" thickBot="1" x14ac:dyDescent="0.4">
      <c r="A1519" s="281"/>
      <c r="B1519" s="284"/>
      <c r="C1519" s="110"/>
      <c r="D1519" s="110"/>
      <c r="E1519" s="110"/>
      <c r="F1519" s="52"/>
      <c r="G1519" s="64" t="s">
        <v>409</v>
      </c>
      <c r="H1519" s="102"/>
      <c r="I1519" s="148"/>
      <c r="J1519" s="132"/>
    </row>
    <row r="1520" spans="1:10" ht="15" thickBot="1" x14ac:dyDescent="0.4">
      <c r="A1520" s="281"/>
      <c r="B1520" s="284"/>
      <c r="C1520" s="110"/>
      <c r="D1520" s="110"/>
      <c r="E1520" s="110"/>
      <c r="F1520" s="52"/>
      <c r="G1520" s="65" t="s">
        <v>289</v>
      </c>
      <c r="H1520" s="102"/>
      <c r="I1520" s="148"/>
      <c r="J1520" s="166"/>
    </row>
    <row r="1521" spans="1:10" ht="15" thickBot="1" x14ac:dyDescent="0.4">
      <c r="A1521" s="281"/>
      <c r="B1521" s="284"/>
      <c r="C1521" s="110"/>
      <c r="D1521" s="110"/>
      <c r="E1521" s="110"/>
      <c r="F1521" s="52"/>
      <c r="G1521" s="64" t="s">
        <v>408</v>
      </c>
      <c r="H1521" s="104"/>
      <c r="I1521" s="148"/>
      <c r="J1521" s="166"/>
    </row>
    <row r="1522" spans="1:10" ht="15" thickBot="1" x14ac:dyDescent="0.4">
      <c r="A1522" s="281"/>
      <c r="B1522" s="284"/>
      <c r="C1522" s="110"/>
      <c r="D1522" s="110"/>
      <c r="E1522" s="110"/>
      <c r="F1522" s="52"/>
      <c r="G1522" s="64" t="s">
        <v>26</v>
      </c>
      <c r="H1522" s="104"/>
      <c r="I1522" s="148"/>
      <c r="J1522" s="166"/>
    </row>
    <row r="1523" spans="1:10" ht="15" thickBot="1" x14ac:dyDescent="0.4">
      <c r="A1523" s="281"/>
      <c r="B1523" s="284"/>
      <c r="C1523" s="110"/>
      <c r="D1523" s="110"/>
      <c r="E1523" s="110"/>
      <c r="F1523" s="52"/>
      <c r="G1523" s="64" t="s">
        <v>27</v>
      </c>
      <c r="H1523" s="104"/>
      <c r="I1523" s="148"/>
      <c r="J1523" s="166"/>
    </row>
    <row r="1524" spans="1:10" ht="15" thickBot="1" x14ac:dyDescent="0.4">
      <c r="A1524" s="281"/>
      <c r="B1524" s="284"/>
      <c r="C1524" s="110"/>
      <c r="D1524" s="110"/>
      <c r="E1524" s="110"/>
      <c r="F1524" s="52"/>
      <c r="G1524" s="66" t="s">
        <v>25</v>
      </c>
      <c r="H1524" s="104"/>
      <c r="I1524" s="148"/>
      <c r="J1524" s="166"/>
    </row>
    <row r="1525" spans="1:10" ht="15" thickBot="1" x14ac:dyDescent="0.4">
      <c r="A1525" s="282"/>
      <c r="B1525" s="285"/>
      <c r="C1525" s="99">
        <f>SUM(C1517:C1524)</f>
        <v>357.7</v>
      </c>
      <c r="D1525" s="99">
        <f t="shared" ref="D1525:E1525" si="292">SUM(D1517:D1524)</f>
        <v>357.8</v>
      </c>
      <c r="E1525" s="99">
        <f t="shared" si="292"/>
        <v>358.7</v>
      </c>
      <c r="F1525" s="103"/>
      <c r="G1525" s="100" t="s">
        <v>29</v>
      </c>
      <c r="H1525" s="104"/>
      <c r="I1525" s="148"/>
      <c r="J1525" s="166"/>
    </row>
    <row r="1526" spans="1:10" ht="15" thickBot="1" x14ac:dyDescent="0.4">
      <c r="A1526" s="105"/>
      <c r="B1526" s="112" t="s">
        <v>110</v>
      </c>
      <c r="C1526" s="229"/>
      <c r="D1526" s="229"/>
      <c r="E1526" s="229"/>
      <c r="F1526" s="113"/>
      <c r="G1526" s="100"/>
      <c r="H1526" s="102"/>
      <c r="I1526" s="102"/>
      <c r="J1526" s="192"/>
    </row>
    <row r="1527" spans="1:10" ht="15" thickBot="1" x14ac:dyDescent="0.4">
      <c r="A1527" s="116"/>
      <c r="B1527" s="117" t="s">
        <v>620</v>
      </c>
      <c r="C1527" s="118">
        <f>C1528-C1425</f>
        <v>29308.099999999984</v>
      </c>
      <c r="D1527" s="118">
        <f t="shared" ref="D1527:E1527" si="293">D1528-D1425</f>
        <v>30417.30000000001</v>
      </c>
      <c r="E1527" s="118">
        <f t="shared" si="293"/>
        <v>33425.4</v>
      </c>
      <c r="F1527" s="119"/>
      <c r="G1527" s="117"/>
      <c r="H1527" s="120"/>
      <c r="I1527" s="121"/>
      <c r="J1527" s="132"/>
    </row>
    <row r="1528" spans="1:10" ht="15" thickBot="1" x14ac:dyDescent="0.4">
      <c r="A1528" s="122"/>
      <c r="B1528" s="123" t="s">
        <v>454</v>
      </c>
      <c r="C1528" s="124">
        <f>C1432+C1441+C1450+C1459+C1468+C1477+C1486+C1495+C1504+C1513+C1525</f>
        <v>63311.699999999983</v>
      </c>
      <c r="D1528" s="124">
        <f t="shared" ref="D1528:E1528" si="294">D1432+D1441+D1450+D1459+D1468+D1477+D1486+D1495+D1504+D1513+D1525</f>
        <v>65188.380000000012</v>
      </c>
      <c r="E1528" s="124">
        <f t="shared" si="294"/>
        <v>69002.8</v>
      </c>
      <c r="F1528" s="125"/>
      <c r="G1528" s="126"/>
      <c r="H1528" s="127"/>
      <c r="I1528" s="128"/>
      <c r="J1528" s="132"/>
    </row>
    <row r="1531" spans="1:10" ht="33.75" customHeight="1" thickBot="1" x14ac:dyDescent="0.4">
      <c r="A1531" s="286" t="s">
        <v>692</v>
      </c>
      <c r="B1531" s="287"/>
      <c r="C1531" s="287"/>
      <c r="D1531" s="287"/>
      <c r="E1531" s="287"/>
      <c r="F1531" s="287"/>
      <c r="G1531" s="287"/>
      <c r="H1531" s="287"/>
      <c r="I1531" s="287"/>
    </row>
    <row r="1532" spans="1:10" ht="58" thickBot="1" x14ac:dyDescent="0.4">
      <c r="A1532" s="48" t="s">
        <v>5</v>
      </c>
      <c r="B1532" s="49" t="s">
        <v>599</v>
      </c>
      <c r="C1532" s="49" t="s">
        <v>16</v>
      </c>
      <c r="D1532" s="49" t="s">
        <v>17</v>
      </c>
      <c r="E1532" s="49" t="s">
        <v>585</v>
      </c>
      <c r="F1532" s="49" t="s">
        <v>6</v>
      </c>
      <c r="G1532" s="49" t="s">
        <v>23</v>
      </c>
      <c r="H1532" s="49" t="s">
        <v>18</v>
      </c>
      <c r="I1532" s="49" t="s">
        <v>40</v>
      </c>
    </row>
    <row r="1533" spans="1:10" ht="15" thickBot="1" x14ac:dyDescent="0.4">
      <c r="A1533" s="50">
        <v>1</v>
      </c>
      <c r="B1533" s="51">
        <v>2</v>
      </c>
      <c r="C1533" s="51">
        <v>3</v>
      </c>
      <c r="D1533" s="51">
        <v>4</v>
      </c>
      <c r="E1533" s="51">
        <v>5</v>
      </c>
      <c r="F1533" s="51">
        <v>6</v>
      </c>
      <c r="G1533" s="51">
        <v>7</v>
      </c>
      <c r="H1533" s="51">
        <v>8</v>
      </c>
      <c r="I1533" s="51">
        <v>9</v>
      </c>
    </row>
    <row r="1534" spans="1:10" ht="26.5" thickBot="1" x14ac:dyDescent="0.4">
      <c r="A1534" s="26" t="s">
        <v>21</v>
      </c>
      <c r="B1534" s="27" t="s">
        <v>468</v>
      </c>
      <c r="C1534" s="28"/>
      <c r="D1534" s="28"/>
      <c r="E1534" s="28"/>
      <c r="F1534" s="29" t="s">
        <v>583</v>
      </c>
      <c r="G1534" s="27"/>
      <c r="H1534" s="28"/>
      <c r="I1534" s="28"/>
    </row>
    <row r="1535" spans="1:10" ht="15" thickBot="1" x14ac:dyDescent="0.4">
      <c r="A1535" s="30" t="s">
        <v>20</v>
      </c>
      <c r="B1535" s="31" t="s">
        <v>469</v>
      </c>
      <c r="C1535" s="32"/>
      <c r="D1535" s="32"/>
      <c r="E1535" s="32"/>
      <c r="F1535" s="33" t="s">
        <v>95</v>
      </c>
      <c r="G1535" s="31"/>
      <c r="H1535" s="32"/>
      <c r="I1535" s="32"/>
    </row>
    <row r="1536" spans="1:10" ht="15" thickBot="1" x14ac:dyDescent="0.4">
      <c r="A1536" s="276" t="s">
        <v>86</v>
      </c>
      <c r="B1536" s="278" t="s">
        <v>470</v>
      </c>
      <c r="C1536" s="68">
        <v>27.3</v>
      </c>
      <c r="D1536" s="68">
        <v>28.7</v>
      </c>
      <c r="E1536" s="68">
        <v>29.8</v>
      </c>
      <c r="F1536" s="19" t="s">
        <v>476</v>
      </c>
      <c r="G1536" s="17" t="s">
        <v>24</v>
      </c>
      <c r="H1536" s="22">
        <v>301738112</v>
      </c>
      <c r="I1536" s="15" t="s">
        <v>445</v>
      </c>
    </row>
    <row r="1537" spans="1:9" ht="15" thickBot="1" x14ac:dyDescent="0.4">
      <c r="A1537" s="276"/>
      <c r="B1537" s="279"/>
      <c r="C1537" s="68"/>
      <c r="D1537" s="68"/>
      <c r="E1537" s="68"/>
      <c r="F1537" s="19" t="s">
        <v>477</v>
      </c>
      <c r="G1537" s="17" t="s">
        <v>467</v>
      </c>
      <c r="H1537" s="22"/>
      <c r="I1537" s="15"/>
    </row>
    <row r="1538" spans="1:9" ht="15" thickBot="1" x14ac:dyDescent="0.4">
      <c r="A1538" s="276"/>
      <c r="B1538" s="279"/>
      <c r="C1538" s="68">
        <v>3</v>
      </c>
      <c r="D1538" s="68">
        <v>3</v>
      </c>
      <c r="E1538" s="68">
        <v>3</v>
      </c>
      <c r="F1538" s="19" t="s">
        <v>478</v>
      </c>
      <c r="G1538" s="17" t="s">
        <v>289</v>
      </c>
      <c r="H1538" s="22"/>
      <c r="I1538" s="15"/>
    </row>
    <row r="1539" spans="1:9" ht="15" thickBot="1" x14ac:dyDescent="0.4">
      <c r="A1539" s="276"/>
      <c r="B1539" s="279"/>
      <c r="C1539" s="68"/>
      <c r="D1539" s="68"/>
      <c r="E1539" s="68"/>
      <c r="F1539" s="19"/>
      <c r="G1539" s="17" t="s">
        <v>26</v>
      </c>
      <c r="H1539" s="22"/>
      <c r="I1539" s="15"/>
    </row>
    <row r="1540" spans="1:9" ht="15" thickBot="1" x14ac:dyDescent="0.4">
      <c r="A1540" s="276"/>
      <c r="B1540" s="279"/>
      <c r="C1540" s="68"/>
      <c r="D1540" s="68"/>
      <c r="E1540" s="68"/>
      <c r="F1540" s="19"/>
      <c r="G1540" s="17" t="s">
        <v>25</v>
      </c>
      <c r="H1540" s="22"/>
      <c r="I1540" s="15"/>
    </row>
    <row r="1541" spans="1:9" ht="15" thickBot="1" x14ac:dyDescent="0.4">
      <c r="A1541" s="276"/>
      <c r="B1541" s="279"/>
      <c r="C1541" s="68">
        <v>1090.0999999999999</v>
      </c>
      <c r="D1541" s="68">
        <v>1109.3</v>
      </c>
      <c r="E1541" s="68">
        <v>1129.0999999999999</v>
      </c>
      <c r="F1541" s="19"/>
      <c r="G1541" s="17" t="s">
        <v>28</v>
      </c>
      <c r="H1541" s="22"/>
      <c r="I1541" s="15"/>
    </row>
    <row r="1542" spans="1:9" ht="15" thickBot="1" x14ac:dyDescent="0.4">
      <c r="A1542" s="276"/>
      <c r="B1542" s="279"/>
      <c r="C1542" s="68"/>
      <c r="D1542" s="68"/>
      <c r="E1542" s="68"/>
      <c r="F1542" s="19"/>
      <c r="G1542" s="17" t="s">
        <v>240</v>
      </c>
      <c r="H1542" s="22"/>
      <c r="I1542" s="15"/>
    </row>
    <row r="1543" spans="1:9" ht="15" thickBot="1" x14ac:dyDescent="0.4">
      <c r="A1543" s="276"/>
      <c r="B1543" s="279"/>
      <c r="C1543" s="68">
        <v>8.6</v>
      </c>
      <c r="D1543" s="68"/>
      <c r="E1543" s="68"/>
      <c r="F1543" s="19"/>
      <c r="G1543" s="17" t="s">
        <v>27</v>
      </c>
      <c r="H1543" s="23"/>
      <c r="I1543" s="15"/>
    </row>
    <row r="1544" spans="1:9" ht="15" thickBot="1" x14ac:dyDescent="0.4">
      <c r="A1544" s="277"/>
      <c r="B1544" s="280"/>
      <c r="C1544" s="69">
        <f>SUM(C1536:C1543)</f>
        <v>1128.9999999999998</v>
      </c>
      <c r="D1544" s="69">
        <f t="shared" ref="D1544:E1544" si="295">SUM(D1536:D1543)</f>
        <v>1141</v>
      </c>
      <c r="E1544" s="69">
        <f t="shared" si="295"/>
        <v>1161.8999999999999</v>
      </c>
      <c r="F1544" s="18"/>
      <c r="G1544" s="10" t="s">
        <v>29</v>
      </c>
      <c r="H1544" s="23"/>
      <c r="I1544" s="15"/>
    </row>
    <row r="1545" spans="1:9" ht="15" thickBot="1" x14ac:dyDescent="0.4">
      <c r="A1545" s="276" t="s">
        <v>30</v>
      </c>
      <c r="B1545" s="278" t="s">
        <v>471</v>
      </c>
      <c r="C1545" s="17"/>
      <c r="D1545" s="17"/>
      <c r="E1545" s="17"/>
      <c r="F1545" s="19"/>
      <c r="G1545" s="17" t="s">
        <v>24</v>
      </c>
      <c r="H1545" s="22">
        <v>301738112</v>
      </c>
      <c r="I1545" s="15" t="s">
        <v>445</v>
      </c>
    </row>
    <row r="1546" spans="1:9" ht="15" thickBot="1" x14ac:dyDescent="0.4">
      <c r="A1546" s="276"/>
      <c r="B1546" s="279"/>
      <c r="C1546" s="68">
        <v>78</v>
      </c>
      <c r="D1546" s="68">
        <v>78</v>
      </c>
      <c r="E1546" s="68">
        <v>78</v>
      </c>
      <c r="F1546" s="19"/>
      <c r="G1546" s="17" t="s">
        <v>467</v>
      </c>
      <c r="H1546" s="22"/>
      <c r="I1546" s="15"/>
    </row>
    <row r="1547" spans="1:9" ht="15" thickBot="1" x14ac:dyDescent="0.4">
      <c r="A1547" s="276"/>
      <c r="B1547" s="279"/>
      <c r="C1547" s="68"/>
      <c r="D1547" s="68"/>
      <c r="E1547" s="68"/>
      <c r="F1547" s="19"/>
      <c r="G1547" s="17" t="s">
        <v>289</v>
      </c>
      <c r="H1547" s="22"/>
      <c r="I1547" s="15"/>
    </row>
    <row r="1548" spans="1:9" ht="15" thickBot="1" x14ac:dyDescent="0.4">
      <c r="A1548" s="276"/>
      <c r="B1548" s="279"/>
      <c r="C1548" s="68"/>
      <c r="D1548" s="68"/>
      <c r="E1548" s="68"/>
      <c r="F1548" s="19"/>
      <c r="G1548" s="17" t="s">
        <v>26</v>
      </c>
      <c r="H1548" s="22"/>
      <c r="I1548" s="15"/>
    </row>
    <row r="1549" spans="1:9" ht="15" thickBot="1" x14ac:dyDescent="0.4">
      <c r="A1549" s="276"/>
      <c r="B1549" s="279"/>
      <c r="C1549" s="68"/>
      <c r="D1549" s="68"/>
      <c r="E1549" s="68"/>
      <c r="F1549" s="19"/>
      <c r="G1549" s="17" t="s">
        <v>25</v>
      </c>
      <c r="H1549" s="22"/>
      <c r="I1549" s="15"/>
    </row>
    <row r="1550" spans="1:9" ht="15" thickBot="1" x14ac:dyDescent="0.4">
      <c r="A1550" s="276"/>
      <c r="B1550" s="279"/>
      <c r="C1550" s="68"/>
      <c r="D1550" s="68"/>
      <c r="E1550" s="68"/>
      <c r="F1550" s="19"/>
      <c r="G1550" s="17" t="s">
        <v>28</v>
      </c>
      <c r="H1550" s="22"/>
      <c r="I1550" s="15"/>
    </row>
    <row r="1551" spans="1:9" ht="15" thickBot="1" x14ac:dyDescent="0.4">
      <c r="A1551" s="276"/>
      <c r="B1551" s="279"/>
      <c r="C1551" s="68">
        <v>21.2</v>
      </c>
      <c r="D1551" s="68"/>
      <c r="E1551" s="68"/>
      <c r="F1551" s="19"/>
      <c r="G1551" s="17" t="s">
        <v>240</v>
      </c>
      <c r="H1551" s="22"/>
      <c r="I1551" s="15"/>
    </row>
    <row r="1552" spans="1:9" ht="15" thickBot="1" x14ac:dyDescent="0.4">
      <c r="A1552" s="276"/>
      <c r="B1552" s="279"/>
      <c r="C1552" s="68"/>
      <c r="D1552" s="68"/>
      <c r="E1552" s="68"/>
      <c r="F1552" s="19"/>
      <c r="G1552" s="17" t="s">
        <v>27</v>
      </c>
      <c r="H1552" s="23"/>
      <c r="I1552" s="15"/>
    </row>
    <row r="1553" spans="1:12" ht="15" thickBot="1" x14ac:dyDescent="0.4">
      <c r="A1553" s="277"/>
      <c r="B1553" s="280"/>
      <c r="C1553" s="69">
        <f>SUM(C1545:C1552)</f>
        <v>99.2</v>
      </c>
      <c r="D1553" s="69">
        <f t="shared" ref="D1553:E1553" si="296">SUM(D1545:D1552)</f>
        <v>78</v>
      </c>
      <c r="E1553" s="69">
        <f t="shared" si="296"/>
        <v>78</v>
      </c>
      <c r="F1553" s="18"/>
      <c r="G1553" s="10" t="s">
        <v>29</v>
      </c>
      <c r="H1553" s="23"/>
      <c r="I1553" s="15"/>
    </row>
    <row r="1554" spans="1:12" ht="15" thickBot="1" x14ac:dyDescent="0.4">
      <c r="A1554" s="276" t="s">
        <v>32</v>
      </c>
      <c r="B1554" s="278" t="s">
        <v>472</v>
      </c>
      <c r="C1554" s="17"/>
      <c r="D1554" s="17"/>
      <c r="E1554" s="17"/>
      <c r="F1554" s="19"/>
      <c r="G1554" s="17" t="s">
        <v>24</v>
      </c>
      <c r="H1554" s="22">
        <v>288724610</v>
      </c>
      <c r="I1554" s="15" t="s">
        <v>445</v>
      </c>
    </row>
    <row r="1555" spans="1:12" ht="15" thickBot="1" x14ac:dyDescent="0.4">
      <c r="A1555" s="276"/>
      <c r="B1555" s="279"/>
      <c r="C1555" s="17"/>
      <c r="D1555" s="17"/>
      <c r="E1555" s="17"/>
      <c r="F1555" s="19"/>
      <c r="G1555" s="17" t="s">
        <v>467</v>
      </c>
      <c r="H1555" s="22"/>
      <c r="I1555" s="15"/>
    </row>
    <row r="1556" spans="1:12" ht="15" thickBot="1" x14ac:dyDescent="0.4">
      <c r="A1556" s="276"/>
      <c r="B1556" s="279"/>
      <c r="C1556" s="17"/>
      <c r="D1556" s="17"/>
      <c r="E1556" s="17"/>
      <c r="F1556" s="19"/>
      <c r="G1556" s="17" t="s">
        <v>289</v>
      </c>
      <c r="H1556" s="22"/>
      <c r="I1556" s="15"/>
    </row>
    <row r="1557" spans="1:12" ht="15" thickBot="1" x14ac:dyDescent="0.4">
      <c r="A1557" s="276"/>
      <c r="B1557" s="279"/>
      <c r="C1557" s="17"/>
      <c r="D1557" s="17"/>
      <c r="E1557" s="17"/>
      <c r="F1557" s="19"/>
      <c r="G1557" s="17" t="s">
        <v>26</v>
      </c>
      <c r="H1557" s="22"/>
      <c r="I1557" s="15"/>
    </row>
    <row r="1558" spans="1:12" ht="15" thickBot="1" x14ac:dyDescent="0.4">
      <c r="A1558" s="276"/>
      <c r="B1558" s="279"/>
      <c r="C1558" s="17"/>
      <c r="D1558" s="17"/>
      <c r="E1558" s="17"/>
      <c r="F1558" s="19"/>
      <c r="G1558" s="17" t="s">
        <v>25</v>
      </c>
      <c r="H1558" s="22"/>
      <c r="I1558" s="15"/>
    </row>
    <row r="1559" spans="1:12" ht="15" thickBot="1" x14ac:dyDescent="0.4">
      <c r="A1559" s="276"/>
      <c r="B1559" s="279"/>
      <c r="C1559" s="17">
        <v>10.199999999999999</v>
      </c>
      <c r="D1559" s="17">
        <v>10.199999999999999</v>
      </c>
      <c r="E1559" s="17">
        <v>10.199999999999999</v>
      </c>
      <c r="F1559" s="19"/>
      <c r="G1559" s="17" t="s">
        <v>28</v>
      </c>
      <c r="H1559" s="22"/>
      <c r="I1559" s="15"/>
    </row>
    <row r="1560" spans="1:12" ht="15" thickBot="1" x14ac:dyDescent="0.4">
      <c r="A1560" s="276"/>
      <c r="B1560" s="279"/>
      <c r="C1560" s="17"/>
      <c r="D1560" s="17"/>
      <c r="E1560" s="17"/>
      <c r="F1560" s="19"/>
      <c r="G1560" s="17" t="s">
        <v>240</v>
      </c>
      <c r="H1560" s="22"/>
      <c r="I1560" s="15"/>
    </row>
    <row r="1561" spans="1:12" ht="15" thickBot="1" x14ac:dyDescent="0.4">
      <c r="A1561" s="276"/>
      <c r="B1561" s="279"/>
      <c r="C1561" s="17"/>
      <c r="D1561" s="17"/>
      <c r="E1561" s="17"/>
      <c r="F1561" s="19"/>
      <c r="G1561" s="17" t="s">
        <v>27</v>
      </c>
      <c r="H1561" s="23"/>
      <c r="I1561" s="15"/>
    </row>
    <row r="1562" spans="1:12" ht="15" thickBot="1" x14ac:dyDescent="0.4">
      <c r="A1562" s="277"/>
      <c r="B1562" s="280"/>
      <c r="C1562" s="10">
        <f>SUM(C1554:C1561)</f>
        <v>10.199999999999999</v>
      </c>
      <c r="D1562" s="10">
        <f t="shared" ref="D1562:E1562" si="297">SUM(D1554:D1561)</f>
        <v>10.199999999999999</v>
      </c>
      <c r="E1562" s="10">
        <f t="shared" si="297"/>
        <v>10.199999999999999</v>
      </c>
      <c r="F1562" s="18"/>
      <c r="G1562" s="10" t="s">
        <v>29</v>
      </c>
      <c r="H1562" s="23"/>
      <c r="I1562" s="15"/>
    </row>
    <row r="1563" spans="1:12" ht="15" thickBot="1" x14ac:dyDescent="0.4">
      <c r="A1563" s="276" t="s">
        <v>34</v>
      </c>
      <c r="B1563" s="278" t="s">
        <v>473</v>
      </c>
      <c r="C1563" s="17"/>
      <c r="D1563" s="17"/>
      <c r="E1563" s="17"/>
      <c r="F1563" s="19" t="s">
        <v>475</v>
      </c>
      <c r="G1563" s="17" t="s">
        <v>24</v>
      </c>
      <c r="H1563" s="22">
        <v>288724610</v>
      </c>
      <c r="I1563" s="15" t="s">
        <v>445</v>
      </c>
      <c r="J1563" s="131">
        <f>C1536+C1545+C1554+C1563+C1572</f>
        <v>33.299999999999997</v>
      </c>
      <c r="K1563" s="131">
        <f t="shared" ref="K1563:L1563" si="298">D1536+D1545+D1554+D1563+D1572</f>
        <v>34.700000000000003</v>
      </c>
      <c r="L1563" s="131">
        <f t="shared" si="298"/>
        <v>35.799999999999997</v>
      </c>
    </row>
    <row r="1564" spans="1:12" ht="15" thickBot="1" x14ac:dyDescent="0.4">
      <c r="A1564" s="276"/>
      <c r="B1564" s="279"/>
      <c r="C1564" s="17"/>
      <c r="D1564" s="17"/>
      <c r="E1564" s="17"/>
      <c r="F1564" s="19"/>
      <c r="G1564" s="17" t="s">
        <v>467</v>
      </c>
      <c r="H1564" s="22"/>
      <c r="I1564" s="15"/>
      <c r="J1564" s="131">
        <f t="shared" ref="J1564:L1570" si="299">C1537+C1546+C1555+C1564</f>
        <v>78</v>
      </c>
      <c r="K1564" s="131">
        <f t="shared" si="299"/>
        <v>78</v>
      </c>
      <c r="L1564" s="131">
        <f t="shared" si="299"/>
        <v>78</v>
      </c>
    </row>
    <row r="1565" spans="1:12" ht="15" thickBot="1" x14ac:dyDescent="0.4">
      <c r="A1565" s="276"/>
      <c r="B1565" s="279"/>
      <c r="C1565" s="17"/>
      <c r="D1565" s="17"/>
      <c r="E1565" s="17"/>
      <c r="F1565" s="19"/>
      <c r="G1565" s="17" t="s">
        <v>289</v>
      </c>
      <c r="H1565" s="22"/>
      <c r="I1565" s="15"/>
      <c r="J1565" s="131">
        <f t="shared" si="299"/>
        <v>3</v>
      </c>
      <c r="K1565" s="131">
        <f t="shared" si="299"/>
        <v>3</v>
      </c>
      <c r="L1565" s="131">
        <f t="shared" si="299"/>
        <v>3</v>
      </c>
    </row>
    <row r="1566" spans="1:12" ht="15" thickBot="1" x14ac:dyDescent="0.4">
      <c r="A1566" s="276"/>
      <c r="B1566" s="279"/>
      <c r="C1566" s="17"/>
      <c r="D1566" s="17"/>
      <c r="E1566" s="17"/>
      <c r="F1566" s="19"/>
      <c r="G1566" s="17" t="s">
        <v>26</v>
      </c>
      <c r="H1566" s="22"/>
      <c r="I1566" s="15"/>
      <c r="J1566" s="131">
        <f t="shared" si="299"/>
        <v>0</v>
      </c>
      <c r="K1566" s="131">
        <f t="shared" si="299"/>
        <v>0</v>
      </c>
      <c r="L1566" s="131">
        <f t="shared" si="299"/>
        <v>0</v>
      </c>
    </row>
    <row r="1567" spans="1:12" ht="15" thickBot="1" x14ac:dyDescent="0.4">
      <c r="A1567" s="276"/>
      <c r="B1567" s="279"/>
      <c r="C1567" s="17"/>
      <c r="D1567" s="17"/>
      <c r="E1567" s="17"/>
      <c r="F1567" s="19"/>
      <c r="G1567" s="17" t="s">
        <v>25</v>
      </c>
      <c r="H1567" s="22"/>
      <c r="I1567" s="15"/>
      <c r="J1567" s="131">
        <f t="shared" si="299"/>
        <v>0</v>
      </c>
      <c r="K1567" s="131">
        <f t="shared" si="299"/>
        <v>0</v>
      </c>
      <c r="L1567" s="131">
        <f t="shared" si="299"/>
        <v>0</v>
      </c>
    </row>
    <row r="1568" spans="1:12" ht="15" thickBot="1" x14ac:dyDescent="0.4">
      <c r="A1568" s="276"/>
      <c r="B1568" s="279"/>
      <c r="C1568" s="17"/>
      <c r="D1568" s="17"/>
      <c r="E1568" s="17"/>
      <c r="F1568" s="19"/>
      <c r="G1568" s="17" t="s">
        <v>28</v>
      </c>
      <c r="H1568" s="22"/>
      <c r="I1568" s="15"/>
      <c r="J1568" s="131">
        <f t="shared" si="299"/>
        <v>1100.3</v>
      </c>
      <c r="K1568" s="131">
        <f t="shared" si="299"/>
        <v>1119.5</v>
      </c>
      <c r="L1568" s="131">
        <f t="shared" si="299"/>
        <v>1139.3</v>
      </c>
    </row>
    <row r="1569" spans="1:12" ht="15" thickBot="1" x14ac:dyDescent="0.4">
      <c r="A1569" s="276"/>
      <c r="B1569" s="279"/>
      <c r="C1569" s="17"/>
      <c r="D1569" s="17"/>
      <c r="E1569" s="17"/>
      <c r="F1569" s="19"/>
      <c r="G1569" s="17" t="s">
        <v>240</v>
      </c>
      <c r="H1569" s="22"/>
      <c r="I1569" s="15"/>
      <c r="J1569" s="131">
        <f t="shared" si="299"/>
        <v>21.2</v>
      </c>
      <c r="K1569" s="131">
        <f t="shared" si="299"/>
        <v>0</v>
      </c>
      <c r="L1569" s="131">
        <f t="shared" si="299"/>
        <v>0</v>
      </c>
    </row>
    <row r="1570" spans="1:12" ht="15" thickBot="1" x14ac:dyDescent="0.4">
      <c r="A1570" s="276"/>
      <c r="B1570" s="279"/>
      <c r="C1570" s="17"/>
      <c r="D1570" s="17"/>
      <c r="E1570" s="17"/>
      <c r="F1570" s="19"/>
      <c r="G1570" s="17" t="s">
        <v>27</v>
      </c>
      <c r="H1570" s="23"/>
      <c r="I1570" s="15"/>
      <c r="J1570" s="131">
        <f t="shared" si="299"/>
        <v>8.6</v>
      </c>
      <c r="K1570" s="131">
        <f t="shared" si="299"/>
        <v>0</v>
      </c>
      <c r="L1570" s="131">
        <f t="shared" si="299"/>
        <v>0</v>
      </c>
    </row>
    <row r="1571" spans="1:12" ht="15" thickBot="1" x14ac:dyDescent="0.4">
      <c r="A1571" s="277"/>
      <c r="B1571" s="280"/>
      <c r="C1571" s="10">
        <f>SUM(C1563:C1570)</f>
        <v>0</v>
      </c>
      <c r="D1571" s="10">
        <f t="shared" ref="D1571:E1571" si="300">SUM(D1563:D1570)</f>
        <v>0</v>
      </c>
      <c r="E1571" s="10">
        <f t="shared" si="300"/>
        <v>0</v>
      </c>
      <c r="F1571" s="18"/>
      <c r="G1571" s="10" t="s">
        <v>29</v>
      </c>
      <c r="H1571" s="23"/>
      <c r="I1571" s="15"/>
      <c r="J1571" s="134">
        <f>SUM(J1563:J1570)</f>
        <v>1244.3999999999999</v>
      </c>
      <c r="K1571" s="134">
        <f>SUM(K1563:K1570)</f>
        <v>1235.2</v>
      </c>
      <c r="L1571" s="134">
        <f>SUM(L1563:L1570)</f>
        <v>1256.0999999999999</v>
      </c>
    </row>
    <row r="1572" spans="1:12" ht="15" thickBot="1" x14ac:dyDescent="0.4">
      <c r="A1572" s="289" t="s">
        <v>35</v>
      </c>
      <c r="B1572" s="278" t="s">
        <v>622</v>
      </c>
      <c r="C1572" s="68">
        <v>6</v>
      </c>
      <c r="D1572" s="68">
        <v>6</v>
      </c>
      <c r="E1572" s="68">
        <v>6</v>
      </c>
      <c r="F1572" s="19" t="s">
        <v>95</v>
      </c>
      <c r="G1572" s="17" t="s">
        <v>24</v>
      </c>
      <c r="H1572" s="22">
        <v>288724610</v>
      </c>
      <c r="I1572" s="15" t="s">
        <v>445</v>
      </c>
      <c r="J1572" s="134"/>
      <c r="K1572" s="134"/>
      <c r="L1572" s="134"/>
    </row>
    <row r="1573" spans="1:12" ht="15" thickBot="1" x14ac:dyDescent="0.4">
      <c r="A1573" s="333"/>
      <c r="B1573" s="334"/>
      <c r="C1573" s="69">
        <f>C1572*1</f>
        <v>6</v>
      </c>
      <c r="D1573" s="69">
        <f t="shared" ref="D1573:E1573" si="301">D1572*1</f>
        <v>6</v>
      </c>
      <c r="E1573" s="69">
        <f t="shared" si="301"/>
        <v>6</v>
      </c>
      <c r="F1573" s="18"/>
      <c r="G1573" s="10" t="s">
        <v>623</v>
      </c>
      <c r="H1573" s="23"/>
      <c r="I1573" s="15"/>
      <c r="J1573" s="134"/>
      <c r="K1573" s="134"/>
      <c r="L1573" s="134"/>
    </row>
    <row r="1574" spans="1:12" ht="15" thickBot="1" x14ac:dyDescent="0.4">
      <c r="A1574" s="16"/>
      <c r="B1574" s="20" t="s">
        <v>92</v>
      </c>
      <c r="C1574" s="9"/>
      <c r="D1574" s="9"/>
      <c r="E1574" s="9"/>
      <c r="F1574" s="9"/>
      <c r="G1574" s="10"/>
      <c r="H1574" s="22"/>
      <c r="I1574" s="22"/>
    </row>
    <row r="1575" spans="1:12" ht="21.65" customHeight="1" thickBot="1" x14ac:dyDescent="0.4">
      <c r="A1575" s="39"/>
      <c r="B1575" s="40" t="s">
        <v>474</v>
      </c>
      <c r="C1575" s="70">
        <f>C1544+C1553+C1562+C1571+C1573</f>
        <v>1244.3999999999999</v>
      </c>
      <c r="D1575" s="70">
        <f t="shared" ref="D1575:E1575" si="302">D1544+D1553+D1562+D1571+D1573</f>
        <v>1235.2</v>
      </c>
      <c r="E1575" s="70">
        <f t="shared" si="302"/>
        <v>1256.0999999999999</v>
      </c>
      <c r="F1575" s="70"/>
      <c r="G1575" s="42"/>
      <c r="H1575" s="43"/>
      <c r="I1575" s="44"/>
    </row>
  </sheetData>
  <mergeCells count="467">
    <mergeCell ref="A1408:A1413"/>
    <mergeCell ref="B1408:B1413"/>
    <mergeCell ref="A1572:A1573"/>
    <mergeCell ref="B1572:B1573"/>
    <mergeCell ref="A1227:I1227"/>
    <mergeCell ref="A1232:A1254"/>
    <mergeCell ref="B1232:B1254"/>
    <mergeCell ref="H1232:H1254"/>
    <mergeCell ref="A1255:A1263"/>
    <mergeCell ref="B1255:B1263"/>
    <mergeCell ref="A1264:A1279"/>
    <mergeCell ref="B1264:B1279"/>
    <mergeCell ref="H1264:H1279"/>
    <mergeCell ref="A1280:A1288"/>
    <mergeCell ref="B1280:B1288"/>
    <mergeCell ref="A1289:A1297"/>
    <mergeCell ref="B1289:B1297"/>
    <mergeCell ref="H1289:H1297"/>
    <mergeCell ref="A1300:A1309"/>
    <mergeCell ref="B1300:B1309"/>
    <mergeCell ref="A1310:A1318"/>
    <mergeCell ref="B1310:B1318"/>
    <mergeCell ref="A1321:A1329"/>
    <mergeCell ref="B1321:B1329"/>
    <mergeCell ref="A1073:A1079"/>
    <mergeCell ref="B1073:B1079"/>
    <mergeCell ref="A1080:A1085"/>
    <mergeCell ref="A1212:A1217"/>
    <mergeCell ref="B1212:B1217"/>
    <mergeCell ref="A1218:A1223"/>
    <mergeCell ref="B1218:B1223"/>
    <mergeCell ref="A1180:I1180"/>
    <mergeCell ref="A1185:A1191"/>
    <mergeCell ref="B1185:B1191"/>
    <mergeCell ref="H1185:H1191"/>
    <mergeCell ref="A1110:A1115"/>
    <mergeCell ref="B1110:B1115"/>
    <mergeCell ref="A1116:A1121"/>
    <mergeCell ref="B1116:B1121"/>
    <mergeCell ref="A1124:A1129"/>
    <mergeCell ref="B1124:B1129"/>
    <mergeCell ref="A1130:A1135"/>
    <mergeCell ref="B1130:B1135"/>
    <mergeCell ref="A1136:A1141"/>
    <mergeCell ref="B1080:B1085"/>
    <mergeCell ref="A1086:A1091"/>
    <mergeCell ref="B1086:B1091"/>
    <mergeCell ref="A1092:A1097"/>
    <mergeCell ref="A1067:A1072"/>
    <mergeCell ref="B1067:B1072"/>
    <mergeCell ref="A1034:A1039"/>
    <mergeCell ref="B1034:B1039"/>
    <mergeCell ref="A1040:A1045"/>
    <mergeCell ref="B1040:B1045"/>
    <mergeCell ref="A1046:A1051"/>
    <mergeCell ref="B1046:B1051"/>
    <mergeCell ref="A1052:A1057"/>
    <mergeCell ref="B1052:B1057"/>
    <mergeCell ref="A1062:I1062"/>
    <mergeCell ref="B1092:B1097"/>
    <mergeCell ref="A1098:A1103"/>
    <mergeCell ref="B1098:B1103"/>
    <mergeCell ref="A1104:A1109"/>
    <mergeCell ref="B1104:B1109"/>
    <mergeCell ref="B827:B830"/>
    <mergeCell ref="A839:A841"/>
    <mergeCell ref="B839:B841"/>
    <mergeCell ref="A842:A844"/>
    <mergeCell ref="B842:B844"/>
    <mergeCell ref="A848:A850"/>
    <mergeCell ref="B848:B850"/>
    <mergeCell ref="A905:A910"/>
    <mergeCell ref="B905:B910"/>
    <mergeCell ref="A913:A918"/>
    <mergeCell ref="B913:B918"/>
    <mergeCell ref="A859:A861"/>
    <mergeCell ref="B859:B861"/>
    <mergeCell ref="A871:A873"/>
    <mergeCell ref="B871:B873"/>
    <mergeCell ref="A874:A876"/>
    <mergeCell ref="B874:B876"/>
    <mergeCell ref="A877:A879"/>
    <mergeCell ref="B877:B879"/>
    <mergeCell ref="A824:A826"/>
    <mergeCell ref="B824:B826"/>
    <mergeCell ref="A219:A224"/>
    <mergeCell ref="A630:A635"/>
    <mergeCell ref="B630:B635"/>
    <mergeCell ref="A667:A669"/>
    <mergeCell ref="B667:B669"/>
    <mergeCell ref="A672:A673"/>
    <mergeCell ref="B672:B673"/>
    <mergeCell ref="A578:A583"/>
    <mergeCell ref="B578:B583"/>
    <mergeCell ref="A584:A589"/>
    <mergeCell ref="B584:B589"/>
    <mergeCell ref="A560:A565"/>
    <mergeCell ref="B560:B565"/>
    <mergeCell ref="A566:A571"/>
    <mergeCell ref="B566:B571"/>
    <mergeCell ref="A572:A577"/>
    <mergeCell ref="B572:B577"/>
    <mergeCell ref="A521:A526"/>
    <mergeCell ref="B521:B526"/>
    <mergeCell ref="B219:B224"/>
    <mergeCell ref="B239:B244"/>
    <mergeCell ref="A245:A250"/>
    <mergeCell ref="B245:B250"/>
    <mergeCell ref="A251:A256"/>
    <mergeCell ref="A174:A180"/>
    <mergeCell ref="B174:B180"/>
    <mergeCell ref="B207:B212"/>
    <mergeCell ref="A213:A218"/>
    <mergeCell ref="B213:B218"/>
    <mergeCell ref="A181:A187"/>
    <mergeCell ref="B181:B187"/>
    <mergeCell ref="A188:A193"/>
    <mergeCell ref="B188:B193"/>
    <mergeCell ref="A194:A200"/>
    <mergeCell ref="B194:B200"/>
    <mergeCell ref="A201:A206"/>
    <mergeCell ref="B201:B206"/>
    <mergeCell ref="A207:A212"/>
    <mergeCell ref="A225:A230"/>
    <mergeCell ref="B225:B230"/>
    <mergeCell ref="A231:A236"/>
    <mergeCell ref="B231:B236"/>
    <mergeCell ref="A239:A244"/>
    <mergeCell ref="A132:A138"/>
    <mergeCell ref="B132:B138"/>
    <mergeCell ref="A139:A144"/>
    <mergeCell ref="B139:B144"/>
    <mergeCell ref="A145:A151"/>
    <mergeCell ref="B145:B151"/>
    <mergeCell ref="A126:A131"/>
    <mergeCell ref="B126:B131"/>
    <mergeCell ref="A167:A173"/>
    <mergeCell ref="B167:B173"/>
    <mergeCell ref="B20:B21"/>
    <mergeCell ref="A20:A21"/>
    <mergeCell ref="A22:A23"/>
    <mergeCell ref="B22:B23"/>
    <mergeCell ref="B24:B25"/>
    <mergeCell ref="A24:A25"/>
    <mergeCell ref="A53:A59"/>
    <mergeCell ref="B53:B59"/>
    <mergeCell ref="A158:A163"/>
    <mergeCell ref="B158:B163"/>
    <mergeCell ref="A60:A65"/>
    <mergeCell ref="A152:A157"/>
    <mergeCell ref="A86:A91"/>
    <mergeCell ref="B86:B91"/>
    <mergeCell ref="A92:A98"/>
    <mergeCell ref="B92:B98"/>
    <mergeCell ref="A102:A107"/>
    <mergeCell ref="B102:B107"/>
    <mergeCell ref="A108:A113"/>
    <mergeCell ref="B108:B113"/>
    <mergeCell ref="A114:A119"/>
    <mergeCell ref="B114:B119"/>
    <mergeCell ref="A120:A125"/>
    <mergeCell ref="B120:B125"/>
    <mergeCell ref="A766:A768"/>
    <mergeCell ref="B766:B768"/>
    <mergeCell ref="A545:A550"/>
    <mergeCell ref="B545:B550"/>
    <mergeCell ref="A551:A556"/>
    <mergeCell ref="B551:B556"/>
    <mergeCell ref="A607:A614"/>
    <mergeCell ref="B607:B614"/>
    <mergeCell ref="A674:A675"/>
    <mergeCell ref="B674:B675"/>
    <mergeCell ref="A676:A677"/>
    <mergeCell ref="A664:A666"/>
    <mergeCell ref="B664:B666"/>
    <mergeCell ref="A658:A660"/>
    <mergeCell ref="B658:B660"/>
    <mergeCell ref="A661:A663"/>
    <mergeCell ref="B661:B663"/>
    <mergeCell ref="A649:A651"/>
    <mergeCell ref="B649:B651"/>
    <mergeCell ref="A678:A679"/>
    <mergeCell ref="B678:B679"/>
    <mergeCell ref="A689:A693"/>
    <mergeCell ref="B689:B693"/>
    <mergeCell ref="A694:A698"/>
    <mergeCell ref="A3:I3"/>
    <mergeCell ref="A799:A801"/>
    <mergeCell ref="B799:B801"/>
    <mergeCell ref="B60:B65"/>
    <mergeCell ref="A66:A72"/>
    <mergeCell ref="B66:B72"/>
    <mergeCell ref="A73:A78"/>
    <mergeCell ref="B73:B78"/>
    <mergeCell ref="B152:B157"/>
    <mergeCell ref="A79:A85"/>
    <mergeCell ref="B79:B85"/>
    <mergeCell ref="B10:B14"/>
    <mergeCell ref="A10:A14"/>
    <mergeCell ref="A15:A17"/>
    <mergeCell ref="B15:B17"/>
    <mergeCell ref="A18:A19"/>
    <mergeCell ref="B18:B19"/>
    <mergeCell ref="B251:B256"/>
    <mergeCell ref="A260:A266"/>
    <mergeCell ref="B260:B266"/>
    <mergeCell ref="A267:A272"/>
    <mergeCell ref="A763:A765"/>
    <mergeCell ref="B763:B765"/>
    <mergeCell ref="B676:B677"/>
    <mergeCell ref="B267:B272"/>
    <mergeCell ref="A327:A332"/>
    <mergeCell ref="B327:B332"/>
    <mergeCell ref="B279:B284"/>
    <mergeCell ref="A285:A290"/>
    <mergeCell ref="B285:B290"/>
    <mergeCell ref="A291:A296"/>
    <mergeCell ref="B291:B296"/>
    <mergeCell ref="A297:A303"/>
    <mergeCell ref="B297:B303"/>
    <mergeCell ref="A307:A313"/>
    <mergeCell ref="B307:B313"/>
    <mergeCell ref="A314:A319"/>
    <mergeCell ref="B314:B319"/>
    <mergeCell ref="A320:A326"/>
    <mergeCell ref="B320:B326"/>
    <mergeCell ref="A273:A278"/>
    <mergeCell ref="B273:B278"/>
    <mergeCell ref="A279:A284"/>
    <mergeCell ref="A333:A339"/>
    <mergeCell ref="B333:B339"/>
    <mergeCell ref="A340:A345"/>
    <mergeCell ref="B340:B345"/>
    <mergeCell ref="A346:A351"/>
    <mergeCell ref="B346:B351"/>
    <mergeCell ref="A352:A357"/>
    <mergeCell ref="B352:B357"/>
    <mergeCell ref="A360:A365"/>
    <mergeCell ref="B360:B365"/>
    <mergeCell ref="A366:A371"/>
    <mergeCell ref="B366:B371"/>
    <mergeCell ref="A372:A377"/>
    <mergeCell ref="B372:B377"/>
    <mergeCell ref="A378:A383"/>
    <mergeCell ref="B378:B383"/>
    <mergeCell ref="A386:A391"/>
    <mergeCell ref="B386:B391"/>
    <mergeCell ref="A392:A397"/>
    <mergeCell ref="B392:B397"/>
    <mergeCell ref="A401:A406"/>
    <mergeCell ref="B401:B406"/>
    <mergeCell ref="A407:A412"/>
    <mergeCell ref="B407:B412"/>
    <mergeCell ref="A415:A420"/>
    <mergeCell ref="B415:B420"/>
    <mergeCell ref="A421:A426"/>
    <mergeCell ref="B421:B426"/>
    <mergeCell ref="A429:A435"/>
    <mergeCell ref="B429:B435"/>
    <mergeCell ref="A436:A441"/>
    <mergeCell ref="B436:B441"/>
    <mergeCell ref="A442:A448"/>
    <mergeCell ref="B442:B448"/>
    <mergeCell ref="A449:A454"/>
    <mergeCell ref="B449:B454"/>
    <mergeCell ref="A455:A460"/>
    <mergeCell ref="B455:B460"/>
    <mergeCell ref="A461:A466"/>
    <mergeCell ref="B461:B466"/>
    <mergeCell ref="A467:A472"/>
    <mergeCell ref="B467:B472"/>
    <mergeCell ref="A473:A478"/>
    <mergeCell ref="B473:B478"/>
    <mergeCell ref="A479:A484"/>
    <mergeCell ref="B479:B484"/>
    <mergeCell ref="A485:A490"/>
    <mergeCell ref="B485:B490"/>
    <mergeCell ref="A494:A499"/>
    <mergeCell ref="B494:B499"/>
    <mergeCell ref="A500:A505"/>
    <mergeCell ref="B500:B505"/>
    <mergeCell ref="A509:A514"/>
    <mergeCell ref="B509:B514"/>
    <mergeCell ref="A515:A520"/>
    <mergeCell ref="B515:B520"/>
    <mergeCell ref="A539:A544"/>
    <mergeCell ref="B539:B544"/>
    <mergeCell ref="A652:A654"/>
    <mergeCell ref="B652:B654"/>
    <mergeCell ref="A527:A532"/>
    <mergeCell ref="B527:B532"/>
    <mergeCell ref="A533:A538"/>
    <mergeCell ref="B533:B538"/>
    <mergeCell ref="A590:A595"/>
    <mergeCell ref="B590:B595"/>
    <mergeCell ref="A599:A606"/>
    <mergeCell ref="B599:B606"/>
    <mergeCell ref="A615:A622"/>
    <mergeCell ref="B615:B622"/>
    <mergeCell ref="A624:A629"/>
    <mergeCell ref="B624:B629"/>
    <mergeCell ref="A646:A648"/>
    <mergeCell ref="B646:B648"/>
    <mergeCell ref="B694:B698"/>
    <mergeCell ref="A699:A703"/>
    <mergeCell ref="B699:B703"/>
    <mergeCell ref="A706:A710"/>
    <mergeCell ref="B706:B710"/>
    <mergeCell ref="A711:A715"/>
    <mergeCell ref="B711:B715"/>
    <mergeCell ref="A725:A727"/>
    <mergeCell ref="B725:B727"/>
    <mergeCell ref="A730:A732"/>
    <mergeCell ref="B730:B732"/>
    <mergeCell ref="A735:A737"/>
    <mergeCell ref="B735:B737"/>
    <mergeCell ref="A808:A811"/>
    <mergeCell ref="B808:B811"/>
    <mergeCell ref="A741:A743"/>
    <mergeCell ref="B741:B743"/>
    <mergeCell ref="A744:A746"/>
    <mergeCell ref="B744:B746"/>
    <mergeCell ref="A749:A751"/>
    <mergeCell ref="B749:B751"/>
    <mergeCell ref="A752:A754"/>
    <mergeCell ref="B752:B754"/>
    <mergeCell ref="A755:A757"/>
    <mergeCell ref="B755:B757"/>
    <mergeCell ref="A758:A760"/>
    <mergeCell ref="B758:B760"/>
    <mergeCell ref="B791:B793"/>
    <mergeCell ref="A794:A796"/>
    <mergeCell ref="A802:A804"/>
    <mergeCell ref="B802:B804"/>
    <mergeCell ref="A805:A807"/>
    <mergeCell ref="B805:B807"/>
    <mergeCell ref="A771:A773"/>
    <mergeCell ref="B771:B773"/>
    <mergeCell ref="B794:B796"/>
    <mergeCell ref="A774:A776"/>
    <mergeCell ref="B899:B904"/>
    <mergeCell ref="B774:B776"/>
    <mergeCell ref="A779:A781"/>
    <mergeCell ref="B779:B781"/>
    <mergeCell ref="A791:A793"/>
    <mergeCell ref="A851:A853"/>
    <mergeCell ref="B851:B853"/>
    <mergeCell ref="A818:A820"/>
    <mergeCell ref="B818:B820"/>
    <mergeCell ref="A821:A823"/>
    <mergeCell ref="B821:B823"/>
    <mergeCell ref="A812:A814"/>
    <mergeCell ref="B812:B814"/>
    <mergeCell ref="A815:A817"/>
    <mergeCell ref="B815:B817"/>
    <mergeCell ref="A827:A830"/>
    <mergeCell ref="A854:A856"/>
    <mergeCell ref="B854:B856"/>
    <mergeCell ref="A880:A882"/>
    <mergeCell ref="B880:B882"/>
    <mergeCell ref="A886:I886"/>
    <mergeCell ref="A891:A896"/>
    <mergeCell ref="B891:B896"/>
    <mergeCell ref="A899:A904"/>
    <mergeCell ref="A935:A940"/>
    <mergeCell ref="B935:B940"/>
    <mergeCell ref="A956:A961"/>
    <mergeCell ref="B956:B961"/>
    <mergeCell ref="A950:A955"/>
    <mergeCell ref="B950:B955"/>
    <mergeCell ref="A944:A949"/>
    <mergeCell ref="B944:B949"/>
    <mergeCell ref="A921:A926"/>
    <mergeCell ref="B921:B926"/>
    <mergeCell ref="A929:A934"/>
    <mergeCell ref="B929:B934"/>
    <mergeCell ref="A962:A967"/>
    <mergeCell ref="B962:B967"/>
    <mergeCell ref="A970:A975"/>
    <mergeCell ref="B970:B975"/>
    <mergeCell ref="A976:A981"/>
    <mergeCell ref="B976:B981"/>
    <mergeCell ref="A982:A987"/>
    <mergeCell ref="B982:B987"/>
    <mergeCell ref="A988:A993"/>
    <mergeCell ref="B988:B993"/>
    <mergeCell ref="A996:A1001"/>
    <mergeCell ref="B996:B1001"/>
    <mergeCell ref="A1002:A1007"/>
    <mergeCell ref="B1002:B1007"/>
    <mergeCell ref="A1008:A1013"/>
    <mergeCell ref="B1008:B1013"/>
    <mergeCell ref="A1020:A1025"/>
    <mergeCell ref="B1020:B1025"/>
    <mergeCell ref="A1026:A1031"/>
    <mergeCell ref="B1026:B1031"/>
    <mergeCell ref="A1014:A1019"/>
    <mergeCell ref="B1014:B1019"/>
    <mergeCell ref="B1136:B1141"/>
    <mergeCell ref="A1142:A1147"/>
    <mergeCell ref="B1142:B1147"/>
    <mergeCell ref="A1148:A1153"/>
    <mergeCell ref="B1148:B1153"/>
    <mergeCell ref="A1156:A1161"/>
    <mergeCell ref="B1156:B1161"/>
    <mergeCell ref="A1162:A1167"/>
    <mergeCell ref="B1162:B1167"/>
    <mergeCell ref="A1168:A1174"/>
    <mergeCell ref="B1168:B1174"/>
    <mergeCell ref="A1356:I1356"/>
    <mergeCell ref="A1361:A1366"/>
    <mergeCell ref="B1361:B1366"/>
    <mergeCell ref="A1342:A1351"/>
    <mergeCell ref="B1342:B1351"/>
    <mergeCell ref="A1367:A1372"/>
    <mergeCell ref="B1367:B1372"/>
    <mergeCell ref="A1192:A1197"/>
    <mergeCell ref="B1192:B1197"/>
    <mergeCell ref="A1198:A1203"/>
    <mergeCell ref="B1198:B1203"/>
    <mergeCell ref="A1206:A1211"/>
    <mergeCell ref="B1206:B1211"/>
    <mergeCell ref="A1333:A1341"/>
    <mergeCell ref="B1333:B1341"/>
    <mergeCell ref="A1373:A1378"/>
    <mergeCell ref="B1373:B1378"/>
    <mergeCell ref="A1381:A1386"/>
    <mergeCell ref="B1381:B1386"/>
    <mergeCell ref="A1387:A1392"/>
    <mergeCell ref="B1387:B1392"/>
    <mergeCell ref="A1393:A1399"/>
    <mergeCell ref="B1393:B1399"/>
    <mergeCell ref="A1402:A1407"/>
    <mergeCell ref="B1402:B1407"/>
    <mergeCell ref="A1418:I1418"/>
    <mergeCell ref="A1423:A1432"/>
    <mergeCell ref="B1423:B1432"/>
    <mergeCell ref="A1433:A1441"/>
    <mergeCell ref="B1433:B1441"/>
    <mergeCell ref="A1442:A1450"/>
    <mergeCell ref="B1442:B1450"/>
    <mergeCell ref="A1451:A1459"/>
    <mergeCell ref="B1451:B1459"/>
    <mergeCell ref="F1:I1"/>
    <mergeCell ref="A1554:A1562"/>
    <mergeCell ref="B1554:B1562"/>
    <mergeCell ref="A1563:A1571"/>
    <mergeCell ref="B1563:B1571"/>
    <mergeCell ref="A1496:A1504"/>
    <mergeCell ref="B1496:B1504"/>
    <mergeCell ref="A1505:A1513"/>
    <mergeCell ref="B1505:B1513"/>
    <mergeCell ref="A1517:A1525"/>
    <mergeCell ref="B1517:B1525"/>
    <mergeCell ref="A1531:I1531"/>
    <mergeCell ref="A1536:A1544"/>
    <mergeCell ref="B1536:B1544"/>
    <mergeCell ref="A1460:A1468"/>
    <mergeCell ref="B1460:B1468"/>
    <mergeCell ref="A1469:A1477"/>
    <mergeCell ref="B1469:B1477"/>
    <mergeCell ref="A1478:A1486"/>
    <mergeCell ref="B1478:B1486"/>
    <mergeCell ref="A1487:A1495"/>
    <mergeCell ref="B1487:B1495"/>
    <mergeCell ref="A1545:A1553"/>
    <mergeCell ref="B1545:B1553"/>
  </mergeCells>
  <phoneticPr fontId="18" type="noConversion"/>
  <pageMargins left="0.70866141732283472" right="0.70866141732283472" top="0.74803149606299213" bottom="0.74803149606299213" header="0.31496062992125984" footer="0.31496062992125984"/>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election activeCell="B27" sqref="B27"/>
    </sheetView>
  </sheetViews>
  <sheetFormatPr defaultRowHeight="14.5" x14ac:dyDescent="0.35"/>
  <cols>
    <col min="1" max="1" width="10.6328125" customWidth="1"/>
    <col min="2" max="2" width="53.36328125" customWidth="1"/>
  </cols>
  <sheetData>
    <row r="1" spans="1:2" ht="33" customHeight="1" thickBot="1" x14ac:dyDescent="0.4">
      <c r="B1" s="239" t="s">
        <v>505</v>
      </c>
    </row>
    <row r="2" spans="1:2" ht="30.5" thickBot="1" x14ac:dyDescent="0.4">
      <c r="A2" s="79" t="s">
        <v>506</v>
      </c>
      <c r="B2" s="80" t="s">
        <v>507</v>
      </c>
    </row>
    <row r="3" spans="1:2" ht="15.5" x14ac:dyDescent="0.35">
      <c r="A3" s="81">
        <v>0</v>
      </c>
      <c r="B3" s="82" t="s">
        <v>508</v>
      </c>
    </row>
    <row r="4" spans="1:2" ht="15.5" x14ac:dyDescent="0.35">
      <c r="A4" s="83">
        <v>1</v>
      </c>
      <c r="B4" s="84" t="s">
        <v>509</v>
      </c>
    </row>
    <row r="5" spans="1:2" ht="15.5" x14ac:dyDescent="0.35">
      <c r="A5" s="83">
        <v>2</v>
      </c>
      <c r="B5" s="84" t="s">
        <v>510</v>
      </c>
    </row>
    <row r="6" spans="1:2" ht="15.5" x14ac:dyDescent="0.35">
      <c r="A6" s="83">
        <v>3</v>
      </c>
      <c r="B6" s="84" t="s">
        <v>511</v>
      </c>
    </row>
    <row r="7" spans="1:2" ht="15.5" x14ac:dyDescent="0.35">
      <c r="A7" s="83">
        <v>4</v>
      </c>
      <c r="B7" s="84" t="s">
        <v>512</v>
      </c>
    </row>
    <row r="8" spans="1:2" ht="15.5" x14ac:dyDescent="0.35">
      <c r="A8" s="83">
        <v>5</v>
      </c>
      <c r="B8" s="84" t="s">
        <v>513</v>
      </c>
    </row>
    <row r="9" spans="1:2" ht="15.5" x14ac:dyDescent="0.35">
      <c r="A9" s="83">
        <v>6</v>
      </c>
      <c r="B9" s="84" t="s">
        <v>514</v>
      </c>
    </row>
    <row r="10" spans="1:2" ht="15.5" x14ac:dyDescent="0.35">
      <c r="A10" s="83">
        <v>7</v>
      </c>
      <c r="B10" s="84" t="s">
        <v>515</v>
      </c>
    </row>
    <row r="11" spans="1:2" ht="15.5" x14ac:dyDescent="0.35">
      <c r="A11" s="83">
        <v>8</v>
      </c>
      <c r="B11" s="84" t="s">
        <v>516</v>
      </c>
    </row>
    <row r="12" spans="1:2" ht="15.5" x14ac:dyDescent="0.35">
      <c r="A12" s="83">
        <v>9</v>
      </c>
      <c r="B12" s="84" t="s">
        <v>517</v>
      </c>
    </row>
    <row r="13" spans="1:2" ht="15.5" x14ac:dyDescent="0.35">
      <c r="A13" s="83">
        <v>10</v>
      </c>
      <c r="B13" s="84" t="s">
        <v>518</v>
      </c>
    </row>
    <row r="14" spans="1:2" ht="15.5" x14ac:dyDescent="0.35">
      <c r="A14" s="83">
        <v>11</v>
      </c>
      <c r="B14" s="84" t="s">
        <v>519</v>
      </c>
    </row>
    <row r="15" spans="1:2" ht="15.5" x14ac:dyDescent="0.35">
      <c r="A15" s="83">
        <v>12</v>
      </c>
      <c r="B15" s="84" t="s">
        <v>520</v>
      </c>
    </row>
    <row r="16" spans="1:2" ht="15.5" x14ac:dyDescent="0.35">
      <c r="A16" s="83">
        <v>13</v>
      </c>
      <c r="B16" s="84" t="s">
        <v>521</v>
      </c>
    </row>
    <row r="17" spans="1:2" ht="15.5" x14ac:dyDescent="0.35">
      <c r="A17" s="83">
        <v>14</v>
      </c>
      <c r="B17" s="84" t="s">
        <v>522</v>
      </c>
    </row>
    <row r="18" spans="1:2" ht="15.5" x14ac:dyDescent="0.35">
      <c r="A18" s="83">
        <v>15</v>
      </c>
      <c r="B18" s="84" t="s">
        <v>523</v>
      </c>
    </row>
    <row r="19" spans="1:2" ht="15.5" x14ac:dyDescent="0.35">
      <c r="A19" s="83">
        <v>16</v>
      </c>
      <c r="B19" s="84" t="s">
        <v>638</v>
      </c>
    </row>
    <row r="20" spans="1:2" ht="15.5" x14ac:dyDescent="0.35">
      <c r="A20" s="83">
        <v>17</v>
      </c>
      <c r="B20" s="84" t="s">
        <v>524</v>
      </c>
    </row>
    <row r="21" spans="1:2" ht="15.5" x14ac:dyDescent="0.35">
      <c r="A21" s="83">
        <v>18</v>
      </c>
      <c r="B21" s="84" t="s">
        <v>525</v>
      </c>
    </row>
    <row r="22" spans="1:2" ht="15.5" x14ac:dyDescent="0.35">
      <c r="A22" s="83">
        <v>19</v>
      </c>
      <c r="B22" s="84" t="s">
        <v>575</v>
      </c>
    </row>
    <row r="23" spans="1:2" ht="16" thickBot="1" x14ac:dyDescent="0.4">
      <c r="A23" s="85">
        <v>20</v>
      </c>
      <c r="B23" s="86" t="s">
        <v>576</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2025-03-10T06:59:25Z</cp:lastPrinted>
  <dcterms:created xsi:type="dcterms:W3CDTF">2023-03-30T07:13:31Z</dcterms:created>
  <dcterms:modified xsi:type="dcterms:W3CDTF">2025-03-24T08:08:48Z</dcterms:modified>
</cp:coreProperties>
</file>