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06-25 medziaga\"/>
    </mc:Choice>
  </mc:AlternateContent>
  <xr:revisionPtr revIDLastSave="0" documentId="8_{09833A83-6EA9-43E9-BEE7-2215F937C4C7}" xr6:coauthVersionLast="47" xr6:coauthVersionMax="47" xr10:uidLastSave="{00000000-0000-0000-0000-000000000000}"/>
  <bookViews>
    <workbookView xWindow="-110" yWindow="-110" windowWidth="25820" windowHeight="13900" activeTab="1" xr2:uid="{00000000-000D-0000-FFFF-FFFF00000000}"/>
  </bookViews>
  <sheets>
    <sheet name="2 lent." sheetId="13" r:id="rId1"/>
    <sheet name="3 lent." sheetId="11" r:id="rId2"/>
    <sheet name="Priemonių vykdytojų kodai" sheetId="15" r:id="rId3"/>
  </sheets>
  <definedNames>
    <definedName name="_xlnm.Print_Titles" localSheetId="0">'2 lent.'!$26:$27</definedName>
    <definedName name="_xlnm.Print_Titles" localSheetId="1">'3 lent.'!$6:$7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37" i="11" l="1"/>
  <c r="D442" i="13" l="1"/>
  <c r="E439" i="13"/>
  <c r="D439" i="13"/>
  <c r="C439" i="13"/>
  <c r="E425" i="13"/>
  <c r="D425" i="13"/>
  <c r="C425" i="13"/>
  <c r="E421" i="13"/>
  <c r="E419" i="13" s="1"/>
  <c r="E442" i="13" s="1"/>
  <c r="D421" i="13"/>
  <c r="C421" i="13"/>
  <c r="D419" i="13"/>
  <c r="C419" i="13"/>
  <c r="C442" i="13" s="1"/>
  <c r="E1569" i="11"/>
  <c r="E1568" i="11" s="1"/>
  <c r="E1566" i="11"/>
  <c r="D1566" i="11"/>
  <c r="C1566" i="11"/>
  <c r="E1554" i="11"/>
  <c r="D1554" i="11"/>
  <c r="C1554" i="11"/>
  <c r="E1545" i="11"/>
  <c r="D1545" i="11"/>
  <c r="C1545" i="11"/>
  <c r="E1536" i="11"/>
  <c r="D1536" i="11"/>
  <c r="C1536" i="11"/>
  <c r="E1527" i="11"/>
  <c r="D1527" i="11"/>
  <c r="C1527" i="11"/>
  <c r="E1518" i="11"/>
  <c r="D1518" i="11"/>
  <c r="C1518" i="11"/>
  <c r="E1509" i="11"/>
  <c r="D1509" i="11"/>
  <c r="C1509" i="11"/>
  <c r="E1500" i="11"/>
  <c r="D1500" i="11"/>
  <c r="C1500" i="11"/>
  <c r="E1491" i="11"/>
  <c r="D1491" i="11"/>
  <c r="C1491" i="11"/>
  <c r="E1482" i="11"/>
  <c r="D1482" i="11"/>
  <c r="C1482" i="11"/>
  <c r="E1473" i="11"/>
  <c r="D1473" i="11"/>
  <c r="D1569" i="11" s="1"/>
  <c r="D1568" i="11" s="1"/>
  <c r="C1473" i="11"/>
  <c r="C1569" i="11" s="1"/>
  <c r="C1568" i="11" s="1"/>
  <c r="L1472" i="11"/>
  <c r="K1472" i="11"/>
  <c r="J1472" i="11"/>
  <c r="L1471" i="11"/>
  <c r="K1471" i="11"/>
  <c r="J1471" i="11"/>
  <c r="L1470" i="11"/>
  <c r="K1470" i="11"/>
  <c r="J1470" i="11"/>
  <c r="L1469" i="11"/>
  <c r="K1469" i="11"/>
  <c r="J1469" i="11"/>
  <c r="L1468" i="11"/>
  <c r="K1468" i="11"/>
  <c r="J1468" i="11"/>
  <c r="L1467" i="11"/>
  <c r="K1467" i="11"/>
  <c r="J1467" i="11"/>
  <c r="L1466" i="11"/>
  <c r="K1466" i="11"/>
  <c r="J1466" i="11"/>
  <c r="L1465" i="11"/>
  <c r="K1465" i="11"/>
  <c r="J1465" i="11"/>
  <c r="L1464" i="11"/>
  <c r="L1473" i="11" s="1"/>
  <c r="K1464" i="11"/>
  <c r="J1464" i="11"/>
  <c r="E679" i="11"/>
  <c r="D679" i="11"/>
  <c r="C679" i="11"/>
  <c r="E675" i="11"/>
  <c r="D675" i="11"/>
  <c r="C675" i="11"/>
  <c r="E668" i="11"/>
  <c r="D668" i="11"/>
  <c r="C668" i="11"/>
  <c r="E667" i="11"/>
  <c r="D667" i="11"/>
  <c r="C667" i="11"/>
  <c r="E666" i="11"/>
  <c r="D666" i="11"/>
  <c r="C666" i="11"/>
  <c r="E665" i="11"/>
  <c r="D665" i="11"/>
  <c r="C665" i="11"/>
  <c r="E664" i="11"/>
  <c r="E669" i="11" s="1"/>
  <c r="D664" i="11"/>
  <c r="D669" i="11" s="1"/>
  <c r="C664" i="11"/>
  <c r="E662" i="11"/>
  <c r="D662" i="11"/>
  <c r="C662" i="11"/>
  <c r="E653" i="11"/>
  <c r="D653" i="11"/>
  <c r="C653" i="11"/>
  <c r="E644" i="11"/>
  <c r="D644" i="11"/>
  <c r="C644" i="11"/>
  <c r="E643" i="11"/>
  <c r="D643" i="11"/>
  <c r="C643" i="11"/>
  <c r="E642" i="11"/>
  <c r="D642" i="11"/>
  <c r="C642" i="11"/>
  <c r="E641" i="11"/>
  <c r="D641" i="11"/>
  <c r="C641" i="11"/>
  <c r="E640" i="11"/>
  <c r="D640" i="11"/>
  <c r="C640" i="11"/>
  <c r="E639" i="11"/>
  <c r="D639" i="11"/>
  <c r="C639" i="11"/>
  <c r="E638" i="11"/>
  <c r="D638" i="11"/>
  <c r="D645" i="11" s="1"/>
  <c r="C638" i="11"/>
  <c r="E634" i="11"/>
  <c r="D634" i="11"/>
  <c r="C634" i="11"/>
  <c r="E628" i="11"/>
  <c r="D628" i="11"/>
  <c r="C628" i="11"/>
  <c r="E622" i="11"/>
  <c r="D622" i="11"/>
  <c r="C622" i="11"/>
  <c r="E616" i="11"/>
  <c r="D616" i="11"/>
  <c r="C616" i="11"/>
  <c r="E610" i="11"/>
  <c r="D610" i="11"/>
  <c r="C610" i="11"/>
  <c r="E603" i="11"/>
  <c r="D603" i="11"/>
  <c r="C603" i="11"/>
  <c r="E602" i="11"/>
  <c r="D602" i="11"/>
  <c r="C602" i="11"/>
  <c r="E601" i="11"/>
  <c r="D601" i="11"/>
  <c r="C601" i="11"/>
  <c r="E600" i="11"/>
  <c r="D600" i="11"/>
  <c r="C600" i="11"/>
  <c r="E599" i="11"/>
  <c r="D599" i="11"/>
  <c r="C599" i="11"/>
  <c r="C604" i="11" s="1"/>
  <c r="E595" i="11"/>
  <c r="D595" i="11"/>
  <c r="C595" i="11"/>
  <c r="E589" i="11"/>
  <c r="D589" i="11"/>
  <c r="C589" i="11"/>
  <c r="E583" i="11"/>
  <c r="D583" i="11"/>
  <c r="C583" i="11"/>
  <c r="E577" i="11"/>
  <c r="D577" i="11"/>
  <c r="C577" i="11"/>
  <c r="E571" i="11"/>
  <c r="D571" i="11"/>
  <c r="C571" i="11"/>
  <c r="E565" i="11"/>
  <c r="D565" i="11"/>
  <c r="C565" i="11"/>
  <c r="E559" i="11"/>
  <c r="D559" i="11"/>
  <c r="C559" i="11"/>
  <c r="E553" i="11"/>
  <c r="D553" i="11"/>
  <c r="C553" i="11"/>
  <c r="E546" i="11"/>
  <c r="E547" i="11" s="1"/>
  <c r="D546" i="11"/>
  <c r="C546" i="11"/>
  <c r="E545" i="11"/>
  <c r="D545" i="11"/>
  <c r="C545" i="11"/>
  <c r="E544" i="11"/>
  <c r="D544" i="11"/>
  <c r="C544" i="11"/>
  <c r="E543" i="11"/>
  <c r="D543" i="11"/>
  <c r="C543" i="11"/>
  <c r="E542" i="11"/>
  <c r="D542" i="11"/>
  <c r="C542" i="11"/>
  <c r="E523" i="11"/>
  <c r="D523" i="11"/>
  <c r="C523" i="11"/>
  <c r="E517" i="11"/>
  <c r="D517" i="11"/>
  <c r="C517" i="11"/>
  <c r="E511" i="11"/>
  <c r="D511" i="11"/>
  <c r="C511" i="11"/>
  <c r="E505" i="11"/>
  <c r="D505" i="11"/>
  <c r="C505" i="11"/>
  <c r="E499" i="11"/>
  <c r="D499" i="11"/>
  <c r="C499" i="11"/>
  <c r="E493" i="11"/>
  <c r="D493" i="11"/>
  <c r="C493" i="11"/>
  <c r="E487" i="11"/>
  <c r="D487" i="11"/>
  <c r="C487" i="11"/>
  <c r="E481" i="11"/>
  <c r="D481" i="11"/>
  <c r="C481" i="11"/>
  <c r="E474" i="11"/>
  <c r="D474" i="11"/>
  <c r="C474" i="11"/>
  <c r="E467" i="11"/>
  <c r="D467" i="11"/>
  <c r="C467" i="11"/>
  <c r="E466" i="11"/>
  <c r="D466" i="11"/>
  <c r="C466" i="11"/>
  <c r="E465" i="11"/>
  <c r="D465" i="11"/>
  <c r="C465" i="11"/>
  <c r="E464" i="11"/>
  <c r="D464" i="11"/>
  <c r="C464" i="11"/>
  <c r="E463" i="11"/>
  <c r="D463" i="11"/>
  <c r="C463" i="11"/>
  <c r="E462" i="11"/>
  <c r="E468" i="11" s="1"/>
  <c r="D462" i="11"/>
  <c r="D468" i="11" s="1"/>
  <c r="C462" i="11"/>
  <c r="F459" i="11"/>
  <c r="E459" i="11"/>
  <c r="D459" i="11"/>
  <c r="C459" i="11"/>
  <c r="E452" i="11"/>
  <c r="D452" i="11"/>
  <c r="C452" i="11"/>
  <c r="E451" i="11"/>
  <c r="D451" i="11"/>
  <c r="C451" i="11"/>
  <c r="E450" i="11"/>
  <c r="D450" i="11"/>
  <c r="D453" i="11" s="1"/>
  <c r="C450" i="11"/>
  <c r="E449" i="11"/>
  <c r="D449" i="11"/>
  <c r="C449" i="11"/>
  <c r="E448" i="11"/>
  <c r="D448" i="11"/>
  <c r="C448" i="11"/>
  <c r="C453" i="11" s="1"/>
  <c r="E445" i="11"/>
  <c r="D445" i="11"/>
  <c r="C445" i="11"/>
  <c r="E438" i="11"/>
  <c r="D438" i="11"/>
  <c r="C438" i="11"/>
  <c r="E437" i="11"/>
  <c r="D437" i="11"/>
  <c r="C437" i="11"/>
  <c r="E436" i="11"/>
  <c r="D436" i="11"/>
  <c r="C436" i="11"/>
  <c r="E435" i="11"/>
  <c r="D435" i="11"/>
  <c r="C435" i="11"/>
  <c r="E434" i="11"/>
  <c r="D434" i="11"/>
  <c r="C434" i="11"/>
  <c r="E430" i="11"/>
  <c r="D430" i="11"/>
  <c r="C430" i="11"/>
  <c r="E423" i="11"/>
  <c r="D423" i="11"/>
  <c r="C423" i="11"/>
  <c r="E422" i="11"/>
  <c r="D422" i="11"/>
  <c r="C422" i="11"/>
  <c r="E421" i="11"/>
  <c r="D421" i="11"/>
  <c r="C421" i="11"/>
  <c r="E420" i="11"/>
  <c r="D420" i="11"/>
  <c r="C420" i="11"/>
  <c r="E419" i="11"/>
  <c r="E424" i="11" s="1"/>
  <c r="D419" i="11"/>
  <c r="C419" i="11"/>
  <c r="E416" i="11"/>
  <c r="D416" i="11"/>
  <c r="C416" i="11"/>
  <c r="E410" i="11"/>
  <c r="D410" i="11"/>
  <c r="C410" i="11"/>
  <c r="E404" i="11"/>
  <c r="D404" i="11"/>
  <c r="C404" i="11"/>
  <c r="E397" i="11"/>
  <c r="D397" i="11"/>
  <c r="C397" i="11"/>
  <c r="E396" i="11"/>
  <c r="D396" i="11"/>
  <c r="C396" i="11"/>
  <c r="E395" i="11"/>
  <c r="D395" i="11"/>
  <c r="C395" i="11"/>
  <c r="E394" i="11"/>
  <c r="D394" i="11"/>
  <c r="C394" i="11"/>
  <c r="E393" i="11"/>
  <c r="D393" i="11"/>
  <c r="C393" i="11"/>
  <c r="F390" i="11"/>
  <c r="E390" i="11"/>
  <c r="D390" i="11"/>
  <c r="C390" i="11"/>
  <c r="E384" i="11"/>
  <c r="D384" i="11"/>
  <c r="C384" i="11"/>
  <c r="E378" i="11"/>
  <c r="D378" i="11"/>
  <c r="C378" i="11"/>
  <c r="E372" i="11"/>
  <c r="D372" i="11"/>
  <c r="C372" i="11"/>
  <c r="E365" i="11"/>
  <c r="D365" i="11"/>
  <c r="C365" i="11"/>
  <c r="E359" i="11"/>
  <c r="D359" i="11"/>
  <c r="C359" i="11"/>
  <c r="E352" i="11"/>
  <c r="D352" i="11"/>
  <c r="C352" i="11"/>
  <c r="E345" i="11"/>
  <c r="D345" i="11"/>
  <c r="C345" i="11"/>
  <c r="E344" i="11"/>
  <c r="D344" i="11"/>
  <c r="C344" i="11"/>
  <c r="E343" i="11"/>
  <c r="D343" i="11"/>
  <c r="C343" i="11"/>
  <c r="E342" i="11"/>
  <c r="D342" i="11"/>
  <c r="C342" i="11"/>
  <c r="E341" i="11"/>
  <c r="D341" i="11"/>
  <c r="C341" i="11"/>
  <c r="E340" i="11"/>
  <c r="D340" i="11"/>
  <c r="C340" i="11"/>
  <c r="E336" i="11"/>
  <c r="D336" i="11"/>
  <c r="C336" i="11"/>
  <c r="E329" i="11"/>
  <c r="D329" i="11"/>
  <c r="C329" i="11"/>
  <c r="E323" i="11"/>
  <c r="D323" i="11"/>
  <c r="C323" i="11"/>
  <c r="E317" i="11"/>
  <c r="D317" i="11"/>
  <c r="C317" i="11"/>
  <c r="E311" i="11"/>
  <c r="D311" i="11"/>
  <c r="C311" i="11"/>
  <c r="E305" i="11"/>
  <c r="D305" i="11"/>
  <c r="C305" i="11"/>
  <c r="E298" i="11"/>
  <c r="D298" i="11"/>
  <c r="C298" i="11"/>
  <c r="E297" i="11"/>
  <c r="D297" i="11"/>
  <c r="C297" i="11"/>
  <c r="E296" i="11"/>
  <c r="D296" i="11"/>
  <c r="C296" i="11"/>
  <c r="E295" i="11"/>
  <c r="D295" i="11"/>
  <c r="C295" i="11"/>
  <c r="E294" i="11"/>
  <c r="D294" i="11"/>
  <c r="D299" i="11" s="1"/>
  <c r="C294" i="11"/>
  <c r="E293" i="11"/>
  <c r="D293" i="11"/>
  <c r="C293" i="11"/>
  <c r="E289" i="11"/>
  <c r="D289" i="11"/>
  <c r="C289" i="11"/>
  <c r="E283" i="11"/>
  <c r="D283" i="11"/>
  <c r="C283" i="11"/>
  <c r="E276" i="11"/>
  <c r="D276" i="11"/>
  <c r="C276" i="11"/>
  <c r="E275" i="11"/>
  <c r="D275" i="11"/>
  <c r="C275" i="11"/>
  <c r="E274" i="11"/>
  <c r="D274" i="11"/>
  <c r="C274" i="11"/>
  <c r="E273" i="11"/>
  <c r="D273" i="11"/>
  <c r="C273" i="11"/>
  <c r="E272" i="11"/>
  <c r="D272" i="11"/>
  <c r="C272" i="11"/>
  <c r="E269" i="11"/>
  <c r="D269" i="11"/>
  <c r="C269" i="11"/>
  <c r="E262" i="11"/>
  <c r="D262" i="11"/>
  <c r="C262" i="11"/>
  <c r="E255" i="11"/>
  <c r="D255" i="11"/>
  <c r="C255" i="11"/>
  <c r="E249" i="11"/>
  <c r="D249" i="11"/>
  <c r="C249" i="11"/>
  <c r="E243" i="11"/>
  <c r="D243" i="11"/>
  <c r="C243" i="11"/>
  <c r="E237" i="11"/>
  <c r="D237" i="11"/>
  <c r="C237" i="11"/>
  <c r="E231" i="11"/>
  <c r="D231" i="11"/>
  <c r="C231" i="11"/>
  <c r="E225" i="11"/>
  <c r="D225" i="11"/>
  <c r="C225" i="11"/>
  <c r="E219" i="11"/>
  <c r="D219" i="11"/>
  <c r="C219" i="11"/>
  <c r="E212" i="11"/>
  <c r="D212" i="11"/>
  <c r="C212" i="11"/>
  <c r="E205" i="11"/>
  <c r="D205" i="11"/>
  <c r="C205" i="11"/>
  <c r="E204" i="11"/>
  <c r="D204" i="11"/>
  <c r="C204" i="11"/>
  <c r="E203" i="11"/>
  <c r="D203" i="11"/>
  <c r="C203" i="11"/>
  <c r="E202" i="11"/>
  <c r="D202" i="11"/>
  <c r="C202" i="11"/>
  <c r="E201" i="11"/>
  <c r="D201" i="11"/>
  <c r="C201" i="11"/>
  <c r="E200" i="11"/>
  <c r="D200" i="11"/>
  <c r="C200" i="11"/>
  <c r="E199" i="11"/>
  <c r="D199" i="11"/>
  <c r="C199" i="11"/>
  <c r="E198" i="11"/>
  <c r="D198" i="11"/>
  <c r="C198" i="11"/>
  <c r="E190" i="11"/>
  <c r="D190" i="11"/>
  <c r="C190" i="11"/>
  <c r="E189" i="11"/>
  <c r="D189" i="11"/>
  <c r="C189" i="11"/>
  <c r="E188" i="11"/>
  <c r="D188" i="11"/>
  <c r="C188" i="11"/>
  <c r="E187" i="11"/>
  <c r="D187" i="11"/>
  <c r="C187" i="11"/>
  <c r="E186" i="11"/>
  <c r="D186" i="11"/>
  <c r="C186" i="11"/>
  <c r="E185" i="11"/>
  <c r="E191" i="11" s="1"/>
  <c r="D185" i="11"/>
  <c r="D191" i="11" s="1"/>
  <c r="C185" i="11"/>
  <c r="E181" i="11"/>
  <c r="D181" i="11"/>
  <c r="C181" i="11"/>
  <c r="E175" i="11"/>
  <c r="D175" i="11"/>
  <c r="C175" i="11"/>
  <c r="E169" i="11"/>
  <c r="D169" i="11"/>
  <c r="C169" i="11"/>
  <c r="E162" i="11"/>
  <c r="D162" i="11"/>
  <c r="C162" i="11"/>
  <c r="E155" i="11"/>
  <c r="D155" i="11"/>
  <c r="C155" i="11"/>
  <c r="E154" i="11"/>
  <c r="D154" i="11"/>
  <c r="C154" i="11"/>
  <c r="E153" i="11"/>
  <c r="D153" i="11"/>
  <c r="C153" i="11"/>
  <c r="E152" i="11"/>
  <c r="D152" i="11"/>
  <c r="C152" i="11"/>
  <c r="E151" i="11"/>
  <c r="D151" i="11"/>
  <c r="C151" i="11"/>
  <c r="C156" i="11" s="1"/>
  <c r="E150" i="11"/>
  <c r="E156" i="11" s="1"/>
  <c r="D150" i="11"/>
  <c r="C150" i="11"/>
  <c r="E149" i="11"/>
  <c r="D149" i="11"/>
  <c r="C149" i="11"/>
  <c r="E143" i="11"/>
  <c r="D143" i="11"/>
  <c r="C143" i="11"/>
  <c r="E137" i="11"/>
  <c r="D137" i="11"/>
  <c r="C137" i="11"/>
  <c r="E131" i="11"/>
  <c r="D131" i="11"/>
  <c r="C131" i="11"/>
  <c r="E125" i="11"/>
  <c r="D125" i="11"/>
  <c r="C125" i="11"/>
  <c r="E119" i="11"/>
  <c r="D119" i="11"/>
  <c r="C119" i="11"/>
  <c r="E113" i="11"/>
  <c r="E112" i="11"/>
  <c r="D112" i="11"/>
  <c r="C112" i="11"/>
  <c r="E111" i="11"/>
  <c r="D111" i="11"/>
  <c r="C111" i="11"/>
  <c r="C113" i="11" s="1"/>
  <c r="E110" i="11"/>
  <c r="D110" i="11"/>
  <c r="C110" i="11"/>
  <c r="E109" i="11"/>
  <c r="D109" i="11"/>
  <c r="C109" i="11"/>
  <c r="E108" i="11"/>
  <c r="D108" i="11"/>
  <c r="D113" i="11" s="1"/>
  <c r="C108" i="11"/>
  <c r="E104" i="11"/>
  <c r="D104" i="11"/>
  <c r="C104" i="11"/>
  <c r="E97" i="11"/>
  <c r="D97" i="11"/>
  <c r="C97" i="11"/>
  <c r="E90" i="11"/>
  <c r="D90" i="11"/>
  <c r="C90" i="11"/>
  <c r="E89" i="11"/>
  <c r="D89" i="11"/>
  <c r="C89" i="11"/>
  <c r="E88" i="11"/>
  <c r="D88" i="11"/>
  <c r="C88" i="11"/>
  <c r="E87" i="11"/>
  <c r="D87" i="11"/>
  <c r="C87" i="11"/>
  <c r="E86" i="11"/>
  <c r="D86" i="11"/>
  <c r="C86" i="11"/>
  <c r="E85" i="11"/>
  <c r="E91" i="11" s="1"/>
  <c r="D85" i="11"/>
  <c r="C85" i="11"/>
  <c r="E84" i="11"/>
  <c r="D84" i="11"/>
  <c r="C84" i="11"/>
  <c r="E78" i="11"/>
  <c r="D78" i="11"/>
  <c r="C78" i="11"/>
  <c r="E72" i="11"/>
  <c r="D72" i="11"/>
  <c r="C72" i="11"/>
  <c r="E65" i="11"/>
  <c r="D65" i="11"/>
  <c r="C65" i="11"/>
  <c r="E58" i="11"/>
  <c r="D58" i="11"/>
  <c r="C58" i="11"/>
  <c r="E57" i="11"/>
  <c r="D57" i="11"/>
  <c r="C57" i="11"/>
  <c r="E56" i="11"/>
  <c r="D56" i="11"/>
  <c r="C56" i="11"/>
  <c r="E55" i="11"/>
  <c r="D55" i="11"/>
  <c r="C55" i="11"/>
  <c r="E54" i="11"/>
  <c r="D54" i="11"/>
  <c r="C54" i="11"/>
  <c r="E53" i="11"/>
  <c r="D53" i="11"/>
  <c r="C53" i="11"/>
  <c r="J867" i="11"/>
  <c r="C346" i="11" l="1"/>
  <c r="E398" i="11"/>
  <c r="D439" i="11"/>
  <c r="E277" i="11"/>
  <c r="E439" i="11"/>
  <c r="C398" i="11"/>
  <c r="D547" i="11"/>
  <c r="C669" i="11"/>
  <c r="D277" i="11"/>
  <c r="D59" i="11"/>
  <c r="C206" i="11"/>
  <c r="C645" i="11"/>
  <c r="E604" i="11"/>
  <c r="D398" i="11"/>
  <c r="C439" i="11"/>
  <c r="E645" i="11"/>
  <c r="C91" i="11"/>
  <c r="C424" i="11"/>
  <c r="D604" i="11"/>
  <c r="D346" i="11"/>
  <c r="C468" i="11"/>
  <c r="E59" i="11"/>
  <c r="E346" i="11"/>
  <c r="E453" i="11"/>
  <c r="D206" i="11"/>
  <c r="C277" i="11"/>
  <c r="C59" i="11"/>
  <c r="C678" i="11" s="1"/>
  <c r="C677" i="11" s="1"/>
  <c r="D91" i="11"/>
  <c r="D678" i="11" s="1"/>
  <c r="D677" i="11" s="1"/>
  <c r="E206" i="11"/>
  <c r="E299" i="11"/>
  <c r="D156" i="11"/>
  <c r="C547" i="11"/>
  <c r="C191" i="11"/>
  <c r="J1473" i="11"/>
  <c r="C299" i="11"/>
  <c r="D424" i="11"/>
  <c r="K1473" i="11"/>
  <c r="K868" i="11"/>
  <c r="L868" i="11"/>
  <c r="J868" i="11"/>
  <c r="D837" i="11"/>
  <c r="E837" i="11"/>
  <c r="L661" i="11"/>
  <c r="K661" i="11"/>
  <c r="J661" i="11"/>
  <c r="L660" i="11"/>
  <c r="K660" i="11"/>
  <c r="J660" i="11"/>
  <c r="J659" i="11"/>
  <c r="K656" i="11"/>
  <c r="E678" i="11" l="1"/>
  <c r="E677" i="11" s="1"/>
  <c r="J654" i="11"/>
  <c r="K659" i="11"/>
  <c r="J657" i="11"/>
  <c r="L656" i="11"/>
  <c r="K654" i="11"/>
  <c r="L659" i="11"/>
  <c r="L654" i="11"/>
  <c r="L662" i="11" s="1"/>
  <c r="K657" i="11"/>
  <c r="L657" i="11"/>
  <c r="J655" i="11"/>
  <c r="J658" i="11"/>
  <c r="L655" i="11"/>
  <c r="K655" i="11"/>
  <c r="K658" i="11"/>
  <c r="J656" i="11"/>
  <c r="L658" i="11"/>
  <c r="J662" i="11" l="1"/>
  <c r="K662" i="11"/>
  <c r="D22" i="13"/>
  <c r="E22" i="13"/>
  <c r="C22" i="13"/>
  <c r="E79" i="13"/>
  <c r="D79" i="13"/>
  <c r="C79" i="13"/>
  <c r="E65" i="13"/>
  <c r="D65" i="13"/>
  <c r="C65" i="13"/>
  <c r="E61" i="13"/>
  <c r="E59" i="13" s="1"/>
  <c r="D61" i="13"/>
  <c r="C61" i="13"/>
  <c r="J1093" i="11"/>
  <c r="C59" i="13" l="1"/>
  <c r="C82" i="13" s="1"/>
  <c r="C10" i="13" s="1"/>
  <c r="D59" i="13"/>
  <c r="D82" i="13" s="1"/>
  <c r="D10" i="13" s="1"/>
  <c r="E82" i="13"/>
  <c r="E10" i="13" s="1"/>
  <c r="J1386" i="11" l="1"/>
  <c r="J1387" i="11"/>
  <c r="K1214" i="11" l="1"/>
  <c r="L1214" i="11"/>
  <c r="J1214" i="11"/>
  <c r="J1604" i="11"/>
  <c r="E44" i="11" l="1"/>
  <c r="L13" i="11" s="1"/>
  <c r="D44" i="11"/>
  <c r="K13" i="11" s="1"/>
  <c r="C44" i="11"/>
  <c r="J13" i="11" s="1"/>
  <c r="E26" i="11"/>
  <c r="D26" i="11"/>
  <c r="C26" i="11"/>
  <c r="E17" i="11"/>
  <c r="D17" i="11"/>
  <c r="C17" i="11"/>
  <c r="E14" i="11"/>
  <c r="D14" i="11"/>
  <c r="C14" i="11"/>
  <c r="L12" i="11"/>
  <c r="K12" i="11"/>
  <c r="J12" i="11"/>
  <c r="L11" i="11"/>
  <c r="K11" i="11"/>
  <c r="J11" i="11"/>
  <c r="L10" i="11"/>
  <c r="K10" i="11"/>
  <c r="J10" i="11"/>
  <c r="C45" i="11" l="1"/>
  <c r="E45" i="11"/>
  <c r="D45" i="11"/>
  <c r="K14" i="11"/>
  <c r="L14" i="11"/>
  <c r="J14" i="11"/>
  <c r="K1434" i="11" l="1"/>
  <c r="L1434" i="11"/>
  <c r="J1434" i="11"/>
  <c r="E1454" i="11"/>
  <c r="D1454" i="11"/>
  <c r="C1454" i="11"/>
  <c r="E379" i="13" l="1"/>
  <c r="D379" i="13"/>
  <c r="C379" i="13"/>
  <c r="E365" i="13"/>
  <c r="D365" i="13"/>
  <c r="C365" i="13"/>
  <c r="E361" i="13"/>
  <c r="D361" i="13"/>
  <c r="C361" i="13"/>
  <c r="E1392" i="11"/>
  <c r="D1392" i="11"/>
  <c r="C1392" i="11"/>
  <c r="J1391" i="11"/>
  <c r="L1390" i="11"/>
  <c r="K1390" i="11"/>
  <c r="J1390" i="11"/>
  <c r="L1389" i="11"/>
  <c r="K1389" i="11"/>
  <c r="J1389" i="11"/>
  <c r="L1388" i="11"/>
  <c r="K1388" i="11"/>
  <c r="J1388" i="11"/>
  <c r="L1387" i="11"/>
  <c r="K1387" i="11"/>
  <c r="L1384" i="11"/>
  <c r="K1384" i="11"/>
  <c r="J1384" i="11"/>
  <c r="L1383" i="11"/>
  <c r="K1383" i="11"/>
  <c r="J1383" i="11"/>
  <c r="E1382" i="11"/>
  <c r="D1382" i="11"/>
  <c r="C1382" i="11"/>
  <c r="E1370" i="11"/>
  <c r="D1370" i="11"/>
  <c r="C1370" i="11"/>
  <c r="E1359" i="11"/>
  <c r="D1359" i="11"/>
  <c r="C1359" i="11"/>
  <c r="E1350" i="11"/>
  <c r="D1350" i="11"/>
  <c r="C1350" i="11"/>
  <c r="E1332" i="11"/>
  <c r="E1338" i="11" s="1"/>
  <c r="D1332" i="11"/>
  <c r="D1338" i="11" s="1"/>
  <c r="C1332" i="11"/>
  <c r="E1329" i="11"/>
  <c r="D1329" i="11"/>
  <c r="C1329" i="11"/>
  <c r="E1308" i="11"/>
  <c r="E1313" i="11" s="1"/>
  <c r="D1308" i="11"/>
  <c r="D1313" i="11" s="1"/>
  <c r="C1313" i="11"/>
  <c r="E1304" i="11"/>
  <c r="D1304" i="11"/>
  <c r="C1304" i="11"/>
  <c r="E1276" i="11"/>
  <c r="E1281" i="11" s="1"/>
  <c r="D1276" i="11"/>
  <c r="D1281" i="11" s="1"/>
  <c r="C1281" i="11"/>
  <c r="C1338" i="11" l="1"/>
  <c r="C1395" i="11" s="1"/>
  <c r="C1394" i="11" s="1"/>
  <c r="J1385" i="11"/>
  <c r="E359" i="13"/>
  <c r="E382" i="13" s="1"/>
  <c r="E20" i="13" s="1"/>
  <c r="D359" i="13"/>
  <c r="D382" i="13" s="1"/>
  <c r="D20" i="13" s="1"/>
  <c r="C359" i="13"/>
  <c r="C382" i="13" s="1"/>
  <c r="C20" i="13" s="1"/>
  <c r="L1386" i="11"/>
  <c r="D1395" i="11"/>
  <c r="D1394" i="11" s="1"/>
  <c r="E1395" i="11"/>
  <c r="E1394" i="11" s="1"/>
  <c r="K1385" i="11"/>
  <c r="L1385" i="11"/>
  <c r="K1386" i="11"/>
  <c r="L1392" i="11" l="1"/>
  <c r="K1392" i="11"/>
  <c r="J1392" i="11"/>
  <c r="J1209" i="11"/>
  <c r="K1209" i="11"/>
  <c r="L1209" i="11"/>
  <c r="J1210" i="11"/>
  <c r="K1210" i="11"/>
  <c r="L1210" i="11"/>
  <c r="J1211" i="11"/>
  <c r="K1211" i="11"/>
  <c r="L1211" i="11"/>
  <c r="J1212" i="11"/>
  <c r="K1212" i="11"/>
  <c r="L1212" i="11"/>
  <c r="J1213" i="11"/>
  <c r="K1213" i="11"/>
  <c r="L1213" i="11"/>
  <c r="J900" i="11"/>
  <c r="K900" i="11"/>
  <c r="L900" i="11"/>
  <c r="J901" i="11"/>
  <c r="K901" i="11"/>
  <c r="L901" i="11"/>
  <c r="L902" i="11" l="1"/>
  <c r="K902" i="11"/>
  <c r="J902" i="11"/>
  <c r="K1604" i="11" l="1"/>
  <c r="L1604" i="11"/>
  <c r="D1614" i="11"/>
  <c r="E1614" i="11"/>
  <c r="C1614" i="11"/>
  <c r="L1093" i="11" l="1"/>
  <c r="L1094" i="11"/>
  <c r="L1095" i="11"/>
  <c r="L1096" i="11"/>
  <c r="L1097" i="11"/>
  <c r="K1093" i="11"/>
  <c r="K1094" i="11"/>
  <c r="K1095" i="11"/>
  <c r="K1096" i="11"/>
  <c r="K1097" i="11"/>
  <c r="L1098" i="11" l="1"/>
  <c r="K1098" i="11"/>
  <c r="E755" i="11"/>
  <c r="D755" i="11"/>
  <c r="C755" i="11"/>
  <c r="E750" i="11"/>
  <c r="D750" i="11"/>
  <c r="C750" i="11"/>
  <c r="E743" i="11"/>
  <c r="D743" i="11"/>
  <c r="C743" i="11"/>
  <c r="E738" i="11"/>
  <c r="D738" i="11"/>
  <c r="C738" i="11"/>
  <c r="E733" i="11"/>
  <c r="D733" i="11"/>
  <c r="C733" i="11"/>
  <c r="D758" i="11" l="1"/>
  <c r="D757" i="11" s="1"/>
  <c r="C758" i="11"/>
  <c r="C757" i="11" s="1"/>
  <c r="E758" i="11"/>
  <c r="E757" i="11" s="1"/>
  <c r="E720" i="11" l="1"/>
  <c r="D720" i="11"/>
  <c r="D709" i="11"/>
  <c r="E709" i="11"/>
  <c r="D700" i="11"/>
  <c r="E700" i="11"/>
  <c r="D694" i="11"/>
  <c r="E694" i="11"/>
  <c r="D691" i="11"/>
  <c r="E691" i="11"/>
  <c r="K708" i="11"/>
  <c r="L708" i="11"/>
  <c r="K867" i="11"/>
  <c r="L867" i="11"/>
  <c r="K869" i="11"/>
  <c r="L869" i="11"/>
  <c r="K870" i="11"/>
  <c r="L870" i="11"/>
  <c r="J870" i="11"/>
  <c r="J869" i="11"/>
  <c r="E469" i="13"/>
  <c r="D469" i="13"/>
  <c r="C469" i="13"/>
  <c r="E455" i="13"/>
  <c r="D455" i="13"/>
  <c r="C455" i="13"/>
  <c r="E451" i="13"/>
  <c r="D451" i="13"/>
  <c r="C451" i="13"/>
  <c r="E409" i="13"/>
  <c r="D409" i="13"/>
  <c r="C409" i="13"/>
  <c r="E395" i="13"/>
  <c r="D395" i="13"/>
  <c r="C395" i="13"/>
  <c r="E391" i="13"/>
  <c r="D391" i="13"/>
  <c r="C391" i="13"/>
  <c r="E349" i="13"/>
  <c r="D349" i="13"/>
  <c r="C349" i="13"/>
  <c r="E335" i="13"/>
  <c r="D335" i="13"/>
  <c r="C335" i="13"/>
  <c r="E331" i="13"/>
  <c r="D331" i="13"/>
  <c r="C331" i="13"/>
  <c r="E319" i="13"/>
  <c r="D319" i="13"/>
  <c r="C319" i="13"/>
  <c r="E305" i="13"/>
  <c r="D305" i="13"/>
  <c r="C305" i="13"/>
  <c r="E301" i="13"/>
  <c r="D301" i="13"/>
  <c r="C301" i="13"/>
  <c r="E289" i="13"/>
  <c r="D289" i="13"/>
  <c r="C289" i="13"/>
  <c r="E275" i="13"/>
  <c r="D275" i="13"/>
  <c r="C275" i="13"/>
  <c r="E271" i="13"/>
  <c r="D271" i="13"/>
  <c r="C271" i="13"/>
  <c r="E259" i="13"/>
  <c r="D259" i="13"/>
  <c r="C259" i="13"/>
  <c r="E245" i="13"/>
  <c r="D245" i="13"/>
  <c r="C245" i="13"/>
  <c r="E241" i="13"/>
  <c r="D241" i="13"/>
  <c r="C241" i="13"/>
  <c r="E229" i="13"/>
  <c r="D229" i="13"/>
  <c r="C229" i="13"/>
  <c r="E215" i="13"/>
  <c r="D215" i="13"/>
  <c r="C215" i="13"/>
  <c r="E211" i="13"/>
  <c r="D211" i="13"/>
  <c r="C211" i="13"/>
  <c r="E199" i="13"/>
  <c r="D199" i="13"/>
  <c r="C199" i="13"/>
  <c r="E185" i="13"/>
  <c r="D185" i="13"/>
  <c r="C185" i="13"/>
  <c r="E181" i="13"/>
  <c r="D181" i="13"/>
  <c r="C181" i="13"/>
  <c r="E169" i="13"/>
  <c r="D169" i="13"/>
  <c r="C169" i="13"/>
  <c r="E155" i="13"/>
  <c r="D155" i="13"/>
  <c r="C155" i="13"/>
  <c r="E151" i="13"/>
  <c r="D151" i="13"/>
  <c r="C151" i="13"/>
  <c r="E139" i="13"/>
  <c r="D139" i="13"/>
  <c r="C139" i="13"/>
  <c r="E125" i="13"/>
  <c r="D125" i="13"/>
  <c r="C125" i="13"/>
  <c r="E121" i="13"/>
  <c r="D121" i="13"/>
  <c r="C121" i="13"/>
  <c r="E109" i="13"/>
  <c r="D109" i="13"/>
  <c r="C109" i="13"/>
  <c r="E95" i="13"/>
  <c r="D95" i="13"/>
  <c r="C95" i="13"/>
  <c r="E91" i="13"/>
  <c r="D91" i="13"/>
  <c r="C91" i="13"/>
  <c r="D49" i="13"/>
  <c r="E49" i="13"/>
  <c r="C49" i="13"/>
  <c r="C35" i="13"/>
  <c r="D35" i="13"/>
  <c r="E35" i="13"/>
  <c r="E31" i="13"/>
  <c r="D31" i="13"/>
  <c r="C31" i="13"/>
  <c r="L707" i="11"/>
  <c r="K707" i="11"/>
  <c r="J707" i="11"/>
  <c r="C239" i="13" l="1"/>
  <c r="E179" i="13"/>
  <c r="E202" i="13" s="1"/>
  <c r="E14" i="13" s="1"/>
  <c r="E89" i="13"/>
  <c r="E112" i="13" s="1"/>
  <c r="E11" i="13" s="1"/>
  <c r="E389" i="13"/>
  <c r="E412" i="13" s="1"/>
  <c r="E21" i="13" s="1"/>
  <c r="D119" i="13"/>
  <c r="D142" i="13" s="1"/>
  <c r="D12" i="13" s="1"/>
  <c r="E119" i="13"/>
  <c r="E142" i="13" s="1"/>
  <c r="E12" i="13" s="1"/>
  <c r="D149" i="13"/>
  <c r="D172" i="13" s="1"/>
  <c r="D13" i="13" s="1"/>
  <c r="C149" i="13"/>
  <c r="C172" i="13" s="1"/>
  <c r="C13" i="13" s="1"/>
  <c r="C209" i="13"/>
  <c r="C232" i="13" s="1"/>
  <c r="C15" i="13" s="1"/>
  <c r="C262" i="13"/>
  <c r="C16" i="13" s="1"/>
  <c r="E239" i="13"/>
  <c r="E262" i="13" s="1"/>
  <c r="E16" i="13" s="1"/>
  <c r="D29" i="13"/>
  <c r="D52" i="13" s="1"/>
  <c r="D9" i="13" s="1"/>
  <c r="D24" i="13" s="1"/>
  <c r="E29" i="13"/>
  <c r="E52" i="13" s="1"/>
  <c r="E9" i="13" s="1"/>
  <c r="E24" i="13" s="1"/>
  <c r="D329" i="13"/>
  <c r="D352" i="13" s="1"/>
  <c r="D19" i="13" s="1"/>
  <c r="E329" i="13"/>
  <c r="E352" i="13" s="1"/>
  <c r="E19" i="13" s="1"/>
  <c r="C329" i="13"/>
  <c r="C352" i="13" s="1"/>
  <c r="C19" i="13" s="1"/>
  <c r="E449" i="13"/>
  <c r="E472" i="13" s="1"/>
  <c r="E23" i="13" s="1"/>
  <c r="D449" i="13"/>
  <c r="D472" i="13" s="1"/>
  <c r="D23" i="13" s="1"/>
  <c r="D389" i="13"/>
  <c r="D412" i="13" s="1"/>
  <c r="D21" i="13" s="1"/>
  <c r="E269" i="13"/>
  <c r="E292" i="13" s="1"/>
  <c r="E17" i="13" s="1"/>
  <c r="D269" i="13"/>
  <c r="D292" i="13" s="1"/>
  <c r="D17" i="13" s="1"/>
  <c r="D209" i="13"/>
  <c r="D232" i="13" s="1"/>
  <c r="D15" i="13" s="1"/>
  <c r="D179" i="13"/>
  <c r="D202" i="13" s="1"/>
  <c r="D14" i="13" s="1"/>
  <c r="C179" i="13"/>
  <c r="C202" i="13" s="1"/>
  <c r="C14" i="13" s="1"/>
  <c r="D89" i="13"/>
  <c r="D112" i="13" s="1"/>
  <c r="D11" i="13" s="1"/>
  <c r="C29" i="13"/>
  <c r="C52" i="13" s="1"/>
  <c r="C9" i="13" s="1"/>
  <c r="L709" i="11"/>
  <c r="E722" i="11"/>
  <c r="E721" i="11" s="1"/>
  <c r="D722" i="11"/>
  <c r="D721" i="11" s="1"/>
  <c r="K709" i="11"/>
  <c r="K871" i="11"/>
  <c r="L871" i="11"/>
  <c r="E149" i="13"/>
  <c r="E172" i="13" s="1"/>
  <c r="E13" i="13" s="1"/>
  <c r="E209" i="13"/>
  <c r="E232" i="13" s="1"/>
  <c r="E15" i="13" s="1"/>
  <c r="C269" i="13"/>
  <c r="C292" i="13" s="1"/>
  <c r="C17" i="13" s="1"/>
  <c r="C89" i="13"/>
  <c r="C112" i="13" s="1"/>
  <c r="C11" i="13" s="1"/>
  <c r="D239" i="13"/>
  <c r="D262" i="13" s="1"/>
  <c r="D16" i="13" s="1"/>
  <c r="C389" i="13"/>
  <c r="C412" i="13" s="1"/>
  <c r="C21" i="13" s="1"/>
  <c r="C299" i="13"/>
  <c r="C322" i="13" s="1"/>
  <c r="C18" i="13" s="1"/>
  <c r="D299" i="13"/>
  <c r="D322" i="13" s="1"/>
  <c r="D18" i="13" s="1"/>
  <c r="C119" i="13"/>
  <c r="C142" i="13" s="1"/>
  <c r="C12" i="13" s="1"/>
  <c r="E299" i="13"/>
  <c r="E322" i="13" s="1"/>
  <c r="E18" i="13" s="1"/>
  <c r="C449" i="13"/>
  <c r="C472" i="13" s="1"/>
  <c r="C23" i="13" s="1"/>
  <c r="C24" i="13" l="1"/>
  <c r="E1612" i="11"/>
  <c r="D1612" i="11"/>
  <c r="C1612" i="11"/>
  <c r="L1611" i="11"/>
  <c r="K1611" i="11"/>
  <c r="J1611" i="11"/>
  <c r="L1610" i="11"/>
  <c r="K1610" i="11"/>
  <c r="J1610" i="11"/>
  <c r="L1609" i="11"/>
  <c r="K1609" i="11"/>
  <c r="J1609" i="11"/>
  <c r="L1608" i="11"/>
  <c r="K1608" i="11"/>
  <c r="J1608" i="11"/>
  <c r="L1607" i="11"/>
  <c r="K1607" i="11"/>
  <c r="J1607" i="11"/>
  <c r="L1606" i="11"/>
  <c r="K1606" i="11"/>
  <c r="J1606" i="11"/>
  <c r="L1605" i="11"/>
  <c r="K1605" i="11"/>
  <c r="J1605" i="11"/>
  <c r="E1603" i="11"/>
  <c r="D1603" i="11"/>
  <c r="C1603" i="11"/>
  <c r="E1594" i="11"/>
  <c r="D1594" i="11"/>
  <c r="C1594" i="11"/>
  <c r="E1585" i="11"/>
  <c r="D1585" i="11"/>
  <c r="C1585" i="11"/>
  <c r="E1448" i="11"/>
  <c r="D1448" i="11"/>
  <c r="C1448" i="11"/>
  <c r="E1440" i="11"/>
  <c r="D1440" i="11"/>
  <c r="C1440" i="11"/>
  <c r="L1439" i="11"/>
  <c r="K1439" i="11"/>
  <c r="J1439" i="11"/>
  <c r="L1438" i="11"/>
  <c r="K1438" i="11"/>
  <c r="J1438" i="11"/>
  <c r="L1437" i="11"/>
  <c r="K1437" i="11"/>
  <c r="J1437" i="11"/>
  <c r="L1436" i="11"/>
  <c r="K1436" i="11"/>
  <c r="J1436" i="11"/>
  <c r="L1435" i="11"/>
  <c r="K1435" i="11"/>
  <c r="J1435" i="11"/>
  <c r="E1433" i="11"/>
  <c r="D1433" i="11"/>
  <c r="C1433" i="11"/>
  <c r="E1427" i="11"/>
  <c r="D1427" i="11"/>
  <c r="C1427" i="11"/>
  <c r="E1419" i="11"/>
  <c r="D1419" i="11"/>
  <c r="C1419" i="11"/>
  <c r="E1413" i="11"/>
  <c r="D1413" i="11"/>
  <c r="C1413" i="11"/>
  <c r="E1407" i="11"/>
  <c r="D1407" i="11"/>
  <c r="C1407" i="11"/>
  <c r="E1264" i="11"/>
  <c r="D1264" i="11"/>
  <c r="C1264" i="11"/>
  <c r="L1263" i="11"/>
  <c r="K1263" i="11"/>
  <c r="J1263" i="11"/>
  <c r="L1262" i="11"/>
  <c r="K1262" i="11"/>
  <c r="J1262" i="11"/>
  <c r="L1261" i="11"/>
  <c r="K1261" i="11"/>
  <c r="J1261" i="11"/>
  <c r="L1260" i="11"/>
  <c r="K1260" i="11"/>
  <c r="J1260" i="11"/>
  <c r="L1259" i="11"/>
  <c r="K1259" i="11"/>
  <c r="J1259" i="11"/>
  <c r="E1258" i="11"/>
  <c r="D1258" i="11"/>
  <c r="C1258" i="11"/>
  <c r="E1252" i="11"/>
  <c r="D1252" i="11"/>
  <c r="C1252" i="11"/>
  <c r="E1244" i="11"/>
  <c r="D1244" i="11"/>
  <c r="C1244" i="11"/>
  <c r="E1238" i="11"/>
  <c r="D1238" i="11"/>
  <c r="C1238" i="11"/>
  <c r="E1232" i="11"/>
  <c r="D1232" i="11"/>
  <c r="C1232" i="11"/>
  <c r="E1215" i="11"/>
  <c r="D1215" i="11"/>
  <c r="C1215" i="11"/>
  <c r="E1208" i="11"/>
  <c r="D1208" i="11"/>
  <c r="C1208" i="11"/>
  <c r="E1202" i="11"/>
  <c r="D1202" i="11"/>
  <c r="C1202" i="11"/>
  <c r="E1194" i="11"/>
  <c r="D1194" i="11"/>
  <c r="C1194" i="11"/>
  <c r="E1188" i="11"/>
  <c r="D1188" i="11"/>
  <c r="C1188" i="11"/>
  <c r="E1182" i="11"/>
  <c r="D1182" i="11"/>
  <c r="C1182" i="11"/>
  <c r="E1176" i="11"/>
  <c r="D1176" i="11"/>
  <c r="C1176" i="11"/>
  <c r="E1170" i="11"/>
  <c r="D1170" i="11"/>
  <c r="C1170" i="11"/>
  <c r="E1162" i="11"/>
  <c r="D1162" i="11"/>
  <c r="C1162" i="11"/>
  <c r="E1156" i="11"/>
  <c r="D1156" i="11"/>
  <c r="C1156" i="11"/>
  <c r="E1150" i="11"/>
  <c r="D1150" i="11"/>
  <c r="C1150" i="11"/>
  <c r="E1144" i="11"/>
  <c r="D1144" i="11"/>
  <c r="C1144" i="11"/>
  <c r="E1138" i="11"/>
  <c r="D1138" i="11"/>
  <c r="C1138" i="11"/>
  <c r="E1132" i="11"/>
  <c r="D1132" i="11"/>
  <c r="C1132" i="11"/>
  <c r="E1126" i="11"/>
  <c r="D1126" i="11"/>
  <c r="C1126" i="11"/>
  <c r="E1120" i="11"/>
  <c r="D1120" i="11"/>
  <c r="C1120" i="11"/>
  <c r="E1113" i="11"/>
  <c r="D1113" i="11"/>
  <c r="C1113" i="11"/>
  <c r="E1098" i="11"/>
  <c r="D1098" i="11"/>
  <c r="C1098" i="11"/>
  <c r="J1097" i="11"/>
  <c r="J1096" i="11"/>
  <c r="J1095" i="11"/>
  <c r="J1094" i="11"/>
  <c r="E1092" i="11"/>
  <c r="D1092" i="11"/>
  <c r="C1092" i="11"/>
  <c r="E1086" i="11"/>
  <c r="D1086" i="11"/>
  <c r="C1086" i="11"/>
  <c r="E1080" i="11"/>
  <c r="D1080" i="11"/>
  <c r="C1080" i="11"/>
  <c r="E1072" i="11"/>
  <c r="D1072" i="11"/>
  <c r="C1072" i="11"/>
  <c r="E1066" i="11"/>
  <c r="D1066" i="11"/>
  <c r="C1066" i="11"/>
  <c r="E1060" i="11"/>
  <c r="D1060" i="11"/>
  <c r="C1060" i="11"/>
  <c r="E1054" i="11"/>
  <c r="D1054" i="11"/>
  <c r="C1054" i="11"/>
  <c r="E1048" i="11"/>
  <c r="D1048" i="11"/>
  <c r="C1048" i="11"/>
  <c r="E1042" i="11"/>
  <c r="D1042" i="11"/>
  <c r="C1042" i="11"/>
  <c r="E1034" i="11"/>
  <c r="D1034" i="11"/>
  <c r="C1034" i="11"/>
  <c r="E1028" i="11"/>
  <c r="D1028" i="11"/>
  <c r="C1028" i="11"/>
  <c r="E1022" i="11"/>
  <c r="D1022" i="11"/>
  <c r="C1022" i="11"/>
  <c r="E1016" i="11"/>
  <c r="D1016" i="11"/>
  <c r="C1016" i="11"/>
  <c r="E1008" i="11"/>
  <c r="D1008" i="11"/>
  <c r="C1008" i="11"/>
  <c r="E1002" i="11"/>
  <c r="D1002" i="11"/>
  <c r="C1002" i="11"/>
  <c r="E996" i="11"/>
  <c r="D996" i="11"/>
  <c r="C996" i="11"/>
  <c r="E990" i="11"/>
  <c r="D990" i="11"/>
  <c r="C990" i="11"/>
  <c r="E981" i="11"/>
  <c r="D981" i="11"/>
  <c r="C981" i="11"/>
  <c r="E975" i="11"/>
  <c r="D975" i="11"/>
  <c r="C975" i="11"/>
  <c r="E967" i="11"/>
  <c r="D967" i="11"/>
  <c r="C967" i="11"/>
  <c r="E959" i="11"/>
  <c r="D959" i="11"/>
  <c r="C959" i="11"/>
  <c r="E951" i="11"/>
  <c r="D951" i="11"/>
  <c r="C951" i="11"/>
  <c r="E945" i="11"/>
  <c r="D945" i="11"/>
  <c r="C945" i="11"/>
  <c r="E937" i="11"/>
  <c r="D937" i="11"/>
  <c r="C937" i="11"/>
  <c r="E923" i="11"/>
  <c r="D923" i="11"/>
  <c r="C923" i="11"/>
  <c r="L922" i="11"/>
  <c r="K922" i="11"/>
  <c r="J922" i="11"/>
  <c r="L921" i="11"/>
  <c r="K921" i="11"/>
  <c r="J921" i="11"/>
  <c r="E920" i="11"/>
  <c r="D920" i="11"/>
  <c r="C920" i="11"/>
  <c r="E917" i="11"/>
  <c r="D917" i="11"/>
  <c r="C917" i="11"/>
  <c r="E914" i="11"/>
  <c r="D914" i="11"/>
  <c r="C914" i="11"/>
  <c r="E902" i="11"/>
  <c r="D902" i="11"/>
  <c r="C902" i="11"/>
  <c r="E897" i="11"/>
  <c r="D897" i="11"/>
  <c r="C897" i="11"/>
  <c r="E894" i="11"/>
  <c r="D894" i="11"/>
  <c r="C894" i="11"/>
  <c r="E891" i="11"/>
  <c r="D891" i="11"/>
  <c r="C891" i="11"/>
  <c r="E885" i="11"/>
  <c r="D885" i="11"/>
  <c r="C885" i="11"/>
  <c r="E882" i="11"/>
  <c r="D882" i="11"/>
  <c r="C882" i="11"/>
  <c r="E871" i="11"/>
  <c r="D871" i="11"/>
  <c r="C871" i="11"/>
  <c r="E867" i="11"/>
  <c r="D867" i="11"/>
  <c r="C867" i="11"/>
  <c r="E864" i="11"/>
  <c r="D864" i="11"/>
  <c r="C864" i="11"/>
  <c r="E861" i="11"/>
  <c r="D861" i="11"/>
  <c r="C861" i="11"/>
  <c r="E858" i="11"/>
  <c r="D858" i="11"/>
  <c r="C858" i="11"/>
  <c r="E855" i="11"/>
  <c r="D855" i="11"/>
  <c r="C855" i="11"/>
  <c r="E852" i="11"/>
  <c r="D852" i="11"/>
  <c r="C852" i="11"/>
  <c r="E848" i="11"/>
  <c r="D848" i="11"/>
  <c r="C848" i="11"/>
  <c r="E845" i="11"/>
  <c r="D845" i="11"/>
  <c r="C845" i="11"/>
  <c r="E842" i="11"/>
  <c r="D842" i="11"/>
  <c r="C842" i="11"/>
  <c r="E833" i="11"/>
  <c r="D833" i="11"/>
  <c r="C833" i="11"/>
  <c r="E821" i="11"/>
  <c r="D821" i="11"/>
  <c r="C821" i="11"/>
  <c r="L820" i="11"/>
  <c r="K820" i="11"/>
  <c r="J820" i="11"/>
  <c r="J819" i="11"/>
  <c r="E816" i="11"/>
  <c r="D816" i="11"/>
  <c r="C816" i="11"/>
  <c r="E813" i="11"/>
  <c r="D813" i="11"/>
  <c r="C813" i="11"/>
  <c r="E808" i="11"/>
  <c r="D808" i="11"/>
  <c r="C808" i="11"/>
  <c r="E805" i="11"/>
  <c r="D805" i="11"/>
  <c r="C805" i="11"/>
  <c r="E800" i="11"/>
  <c r="D800" i="11"/>
  <c r="C800" i="11"/>
  <c r="E797" i="11"/>
  <c r="D797" i="11"/>
  <c r="C797" i="11"/>
  <c r="E794" i="11"/>
  <c r="D794" i="11"/>
  <c r="C794" i="11"/>
  <c r="E791" i="11"/>
  <c r="D791" i="11"/>
  <c r="C791" i="11"/>
  <c r="E786" i="11"/>
  <c r="L819" i="11" s="1"/>
  <c r="D786" i="11"/>
  <c r="K819" i="11" s="1"/>
  <c r="C786" i="11"/>
  <c r="E783" i="11"/>
  <c r="D783" i="11"/>
  <c r="C783" i="11"/>
  <c r="E777" i="11"/>
  <c r="D777" i="11"/>
  <c r="C777" i="11"/>
  <c r="E772" i="11"/>
  <c r="D772" i="11"/>
  <c r="C772" i="11"/>
  <c r="E767" i="11"/>
  <c r="D767" i="11"/>
  <c r="C767" i="11"/>
  <c r="L754" i="11"/>
  <c r="K754" i="11"/>
  <c r="J754" i="11"/>
  <c r="L753" i="11"/>
  <c r="K753" i="11"/>
  <c r="J753" i="11"/>
  <c r="L752" i="11"/>
  <c r="K752" i="11"/>
  <c r="J752" i="11"/>
  <c r="L751" i="11"/>
  <c r="K751" i="11"/>
  <c r="J751" i="11"/>
  <c r="C709" i="11"/>
  <c r="J708" i="11"/>
  <c r="C700" i="11"/>
  <c r="C694" i="11"/>
  <c r="C691" i="11"/>
  <c r="D1616" i="11" l="1"/>
  <c r="C1456" i="11"/>
  <c r="D1456" i="11"/>
  <c r="E1456" i="11"/>
  <c r="E1616" i="11"/>
  <c r="C1616" i="11"/>
  <c r="C873" i="11"/>
  <c r="D873" i="11"/>
  <c r="E873" i="11"/>
  <c r="J709" i="11"/>
  <c r="L923" i="11"/>
  <c r="K821" i="11"/>
  <c r="L821" i="11"/>
  <c r="K1215" i="11"/>
  <c r="D1217" i="11" s="1"/>
  <c r="J1440" i="11"/>
  <c r="K1612" i="11"/>
  <c r="C1266" i="11"/>
  <c r="K1264" i="11"/>
  <c r="E904" i="11"/>
  <c r="E925" i="11"/>
  <c r="K923" i="11"/>
  <c r="J821" i="11"/>
  <c r="D1266" i="11"/>
  <c r="L1264" i="11"/>
  <c r="K1440" i="11"/>
  <c r="C1100" i="11"/>
  <c r="J1098" i="11"/>
  <c r="E1266" i="11"/>
  <c r="L1440" i="11"/>
  <c r="C722" i="11"/>
  <c r="C721" i="11" s="1"/>
  <c r="J755" i="11"/>
  <c r="D1100" i="11"/>
  <c r="K755" i="11"/>
  <c r="E823" i="11"/>
  <c r="C904" i="11"/>
  <c r="E1100" i="11"/>
  <c r="C823" i="11"/>
  <c r="D904" i="11"/>
  <c r="J1215" i="11"/>
  <c r="C1217" i="11" s="1"/>
  <c r="L755" i="11"/>
  <c r="D823" i="11"/>
  <c r="J871" i="11"/>
  <c r="C925" i="11"/>
  <c r="D1218" i="11"/>
  <c r="C1218" i="11"/>
  <c r="L1612" i="11"/>
  <c r="D925" i="11"/>
  <c r="J923" i="11"/>
  <c r="E1218" i="11"/>
  <c r="L1215" i="11"/>
  <c r="E1217" i="11" s="1"/>
  <c r="J1264" i="11"/>
  <c r="J1612" i="11"/>
</calcChain>
</file>

<file path=xl/sharedStrings.xml><?xml version="1.0" encoding="utf-8"?>
<sst xmlns="http://schemas.openxmlformats.org/spreadsheetml/2006/main" count="3046" uniqueCount="704">
  <si>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</si>
  <si>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</si>
  <si>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</si>
  <si>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</si>
  <si>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</si>
  <si>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</si>
  <si>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</si>
  <si>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</si>
  <si>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t xml:space="preserve">1.2. Lietuvos Respublikos valstybės biudžeto dotacijos </t>
  </si>
  <si>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</si>
  <si>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</si>
  <si>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</si>
  <si>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</si>
  <si>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</si>
  <si>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</si>
  <si>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</si>
  <si>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</si>
  <si>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</si>
  <si>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</si>
  <si>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</si>
  <si>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</si>
  <si>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</si>
  <si>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</si>
  <si>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</si>
  <si>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</si>
  <si>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</si>
  <si>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</si>
  <si>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</si>
  <si>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</si>
  <si>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</si>
  <si>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</si>
  <si>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</si>
  <si>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</si>
  <si>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</si>
  <si>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</si>
  <si>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</si>
  <si>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</si>
  <si>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</si>
  <si>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</si>
  <si>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</si>
  <si>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</si>
  <si>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</si>
  <si>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</si>
  <si>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</si>
  <si>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</si>
  <si>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</si>
  <si>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</si>
  <si>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</si>
  <si>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</si>
  <si>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</si>
  <si>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</si>
  <si>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</si>
  <si>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</si>
  <si>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</si>
  <si>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</si>
  <si>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</si>
  <si>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</si>
  <si>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</si>
  <si>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</si>
  <si>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</si>
  <si>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</si>
  <si>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</si>
  <si>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</si>
  <si>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</si>
  <si>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</si>
  <si>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</si>
  <si>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</si>
  <si>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</si>
  <si>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</si>
  <si>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</si>
  <si>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</si>
  <si>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</si>
  <si>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</si>
  <si>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</si>
  <si>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</si>
  <si>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</si>
  <si>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</si>
  <si>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</si>
  <si>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</si>
  <si>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</si>
  <si>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</si>
  <si>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</si>
  <si>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</si>
  <si>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</si>
  <si>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</si>
  <si>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</si>
  <si>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</si>
  <si>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</si>
  <si>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</si>
  <si>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</si>
  <si>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</si>
  <si>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</si>
  <si>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</si>
  <si>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</si>
  <si>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</si>
  <si>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</si>
  <si>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</si>
  <si>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</si>
  <si>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</si>
  <si>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</si>
  <si>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</si>
  <si>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</si>
  <si>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</si>
  <si>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</si>
  <si>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</si>
  <si>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</si>
  <si>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</si>
  <si>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</si>
  <si>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</si>
  <si>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</si>
  <si>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</si>
  <si>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</si>
  <si>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</si>
  <si>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</si>
  <si>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</si>
  <si>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</si>
  <si>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</si>
  <si>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</si>
  <si>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</si>
  <si>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</si>
  <si>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</si>
  <si>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</si>
  <si>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</si>
  <si>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</si>
  <si>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</si>
  <si>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</si>
  <si>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</si>
  <si>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</si>
  <si>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</si>
  <si>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</si>
  <si>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</si>
  <si>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</si>
  <si>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</si>
  <si>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</si>
  <si>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</si>
  <si>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</si>
  <si>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</si>
  <si>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</si>
  <si>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</si>
  <si>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</si>
  <si>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</si>
  <si>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</si>
  <si>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</si>
  <si>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</si>
  <si>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</si>
  <si>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</si>
  <si>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</si>
  <si>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</si>
  <si>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</si>
  <si>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</si>
  <si>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</si>
  <si>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</si>
  <si>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</si>
  <si>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</si>
  <si>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</si>
  <si>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</si>
  <si>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</si>
  <si>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</si>
  <si>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</si>
  <si>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</si>
  <si>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</si>
  <si>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</si>
  <si>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</si>
  <si>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</si>
  <si>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</si>
  <si>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</si>
  <si>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</si>
  <si>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</si>
  <si>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</si>
  <si>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</si>
  <si>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</si>
  <si>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</si>
  <si>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</si>
  <si>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</si>
  <si>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</si>
  <si>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</si>
  <si>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</si>
  <si>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</si>
  <si>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</si>
  <si>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</si>
  <si>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</si>
  <si>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</si>
  <si>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</si>
  <si>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</si>
  <si>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</si>
  <si>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</si>
  <si>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</si>
  <si>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</si>
  <si>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</si>
  <si>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</si>
  <si>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</si>
  <si>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</si>
  <si>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</si>
  <si>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</si>
  <si>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</si>
  <si>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</si>
  <si>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</si>
  <si>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</si>
  <si>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</si>
  <si>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</si>
  <si>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</si>
  <si>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</si>
  <si>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</si>
  <si>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</si>
  <si>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</si>
  <si>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</si>
  <si>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</si>
  <si>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</si>
  <si>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</si>
  <si>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</si>
  <si>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</si>
  <si>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</si>
  <si>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</si>
  <si>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</si>
  <si>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</si>
  <si>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</si>
  <si>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</si>
  <si>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</si>
  <si>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</si>
  <si>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</si>
  <si>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</si>
  <si>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</si>
  <si>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</si>
  <si>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</si>
  <si>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</si>
  <si>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</si>
  <si>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</si>
  <si>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</si>
  <si>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</si>
  <si>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</si>
  <si>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</si>
  <si>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</si>
  <si>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</si>
  <si>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</si>
  <si>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</si>
  <si>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</si>
  <si>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</si>
  <si>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</si>
  <si>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</si>
  <si>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</si>
  <si>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</si>
  <si>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</si>
  <si>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</si>
  <si>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</si>
  <si>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</si>
  <si>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</si>
  <si>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</si>
  <si>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</si>
  <si>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</si>
  <si>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</si>
  <si>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</si>
  <si>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</si>
  <si>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</si>
  <si>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</si>
  <si>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</si>
  <si>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</si>
  <si>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</si>
  <si>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</si>
  <si>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</si>
  <si>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</si>
  <si>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</si>
  <si>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</si>
  <si>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</si>
  <si>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</si>
  <si>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</si>
  <si>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</si>
  <si>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</si>
  <si>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</si>
  <si>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</si>
  <si>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</si>
  <si>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</si>
  <si>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</si>
  <si>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</si>
  <si>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</si>
  <si>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</si>
  <si>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</si>
  <si>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</si>
  <si>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</si>
  <si>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</si>
  <si>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</si>
  <si>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</si>
  <si>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</si>
  <si>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</si>
  <si>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</si>
  <si>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</si>
  <si>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</si>
  <si>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</si>
  <si>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</si>
  <si>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</si>
  <si>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</si>
  <si>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</si>
  <si>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</si>
  <si>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</si>
  <si>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</si>
  <si>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</si>
  <si>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</si>
  <si>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</si>
  <si>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</si>
  <si>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</si>
  <si>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</si>
  <si>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</si>
  <si>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</si>
  <si>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</si>
  <si>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</si>
  <si>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</si>
  <si>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</si>
  <si>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</si>
  <si>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</si>
  <si>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</si>
  <si>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</si>
  <si>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</si>
  <si>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</si>
  <si>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</si>
  <si>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</si>
  <si>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</si>
  <si>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</si>
  <si>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</si>
  <si>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</si>
  <si>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</si>
  <si>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</si>
  <si>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</si>
  <si>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</si>
  <si>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</si>
  <si>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</si>
  <si>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</si>
  <si>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</si>
  <si>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</si>
  <si>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</si>
  <si>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</si>
  <si>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</si>
  <si>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</si>
  <si>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</si>
  <si>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</si>
  <si>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</si>
  <si>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</si>
  <si>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</si>
  <si>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</si>
  <si>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</si>
  <si>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</si>
  <si>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</si>
  <si>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</si>
  <si>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</si>
  <si>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</si>
  <si>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</si>
  <si>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</si>
  <si>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</si>
  <si>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</si>
  <si>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</si>
  <si>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</si>
  <si>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</si>
  <si>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</si>
  <si>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</si>
  <si>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</si>
  <si>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</si>
  <si>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</si>
  <si>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</si>
  <si>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</si>
  <si>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</si>
  <si>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</si>
  <si>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</si>
  <si>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</si>
  <si>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</si>
  <si>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</si>
  <si>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</si>
  <si>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</si>
  <si>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</si>
  <si>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</si>
  <si>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</si>
  <si>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</si>
  <si>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</si>
  <si>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</si>
  <si>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</si>
  <si>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</si>
  <si>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</si>
  <si>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</si>
  <si>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</si>
  <si>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</si>
  <si>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</si>
  <si>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</si>
  <si>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</si>
  <si>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</si>
  <si>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</si>
  <si>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</si>
  <si>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</si>
  <si>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</si>
  <si>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</si>
  <si>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</si>
  <si>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</si>
  <si>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</si>
  <si>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</si>
  <si>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</si>
  <si>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</si>
  <si>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</si>
  <si>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</si>
  <si>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</si>
  <si>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</si>
  <si>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</si>
  <si>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</si>
  <si>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</si>
  <si>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</si>
  <si>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</si>
  <si>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</si>
  <si>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</si>
  <si>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</si>
  <si>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</si>
  <si>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</si>
  <si>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</si>
  <si>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</si>
  <si>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</si>
  <si>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</si>
  <si>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</si>
  <si>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</si>
  <si>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</si>
  <si>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</si>
  <si>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</si>
  <si>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</si>
  <si>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</si>
  <si>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</si>
  <si>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</si>
  <si>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</si>
  <si>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</si>
  <si>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</si>
  <si>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</si>
  <si>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</si>
  <si>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</si>
  <si>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</si>
  <si>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</si>
  <si>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</si>
  <si>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</si>
  <si>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</si>
  <si>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</si>
  <si>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</si>
  <si>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</si>
  <si>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</si>
  <si>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</si>
  <si>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</si>
  <si>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</si>
  <si>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</si>
  <si>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</si>
  <si>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</si>
  <si>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</si>
  <si>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</si>
  <si>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</si>
  <si>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</si>
  <si>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</si>
  <si>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</si>
  <si>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</si>
  <si>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</si>
  <si>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</si>
  <si>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</si>
  <si>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</si>
  <si>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</si>
  <si>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</si>
  <si>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</si>
  <si>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</si>
  <si>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</si>
  <si>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</si>
  <si>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</si>
  <si>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</si>
  <si>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</si>
  <si>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</si>
  <si>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</si>
  <si>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</si>
  <si>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</si>
  <si>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</si>
  <si>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</si>
  <si>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</si>
  <si>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</si>
  <si>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</si>
  <si>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</si>
  <si>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</si>
  <si>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</si>
  <si>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</si>
  <si>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</si>
  <si>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</si>
  <si>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</si>
  <si>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</si>
  <si>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</si>
  <si>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</si>
  <si>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</si>
  <si>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</si>
  <si>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</si>
  <si>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</si>
  <si>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</si>
  <si>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</si>
  <si>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</si>
  <si>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</si>
  <si>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</si>
  <si>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</si>
  <si>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</si>
  <si>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</si>
  <si>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</si>
  <si>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</si>
  <si>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</si>
  <si>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</si>
  <si>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</si>
  <si>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</si>
  <si>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</si>
  <si>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</si>
  <si>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</si>
  <si>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</si>
  <si>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</si>
  <si>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</si>
  <si>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</si>
  <si>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</si>
  <si>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</si>
  <si>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</si>
  <si>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</si>
  <si>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</si>
  <si>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</si>
  <si>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</si>
  <si>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</si>
  <si>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</si>
  <si>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</si>
  <si>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</si>
  <si>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</si>
  <si>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</si>
  <si>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</si>
  <si>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</si>
  <si>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</si>
  <si>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</si>
  <si>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</si>
  <si>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</si>
  <si>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</si>
  <si>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</si>
  <si>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</si>
  <si>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</si>
  <si>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</si>
  <si>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</si>
  <si>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</si>
  <si>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</si>
  <si>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</si>
  <si>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</si>
  <si>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</si>
  <si>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</si>
  <si>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</si>
  <si>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</si>
  <si>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</si>
  <si>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</si>
  <si>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</si>
  <si>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</si>
  <si>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</si>
  <si>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</si>
  <si>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</si>
  <si>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</si>
  <si>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</si>
  <si>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</si>
  <si>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</si>
  <si>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</si>
  <si>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</si>
  <si>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</si>
  <si>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</si>
  <si>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</si>
  <si>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</si>
  <si>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</si>
  <si>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</si>
  <si>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</si>
  <si>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</si>
  <si>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</si>
  <si>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</si>
  <si>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</si>
  <si>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</si>
  <si>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</si>
  <si>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</si>
  <si>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</si>
  <si>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</si>
  <si>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</si>
  <si>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</si>
  <si>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</si>
  <si>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</si>
  <si>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</si>
  <si>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</si>
  <si>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</si>
  <si>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</si>
  <si>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</si>
  <si>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</si>
  <si>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</si>
  <si>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</si>
  <si>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</si>
  <si>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</si>
  <si>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</si>
  <si>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</si>
  <si>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</si>
  <si>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</si>
  <si>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</si>
  <si>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</si>
  <si>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</si>
  <si>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</si>
  <si>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Sveikatos centro sudėtyje teikiamų sveikatos priežiūros paslaugų infrastruktūros modernizavimas Panevėžio mieste</t>
  </si>
  <si>
    <t>288724610, 248209780</t>
  </si>
  <si>
    <t>Bauhauzas – žalesnė Europa</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</si>
  <si>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</si>
  <si>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</si>
  <si>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</si>
  <si>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</si>
  <si>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</si>
  <si>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</si>
  <si>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</si>
  <si>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</si>
  <si>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</si>
  <si>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</si>
  <si>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</si>
  <si>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1.1.3. Grąžintos biudžeto lėšos baigus projektus, finansuojamus Europos Sąjungos, kitos tarptautinės paramos ir bendrojo finansavimo lėšomis </t>
    </r>
    <r>
      <rPr>
        <b/>
        <sz val="9"/>
        <color theme="1"/>
        <rFont val="Times New Roman"/>
        <family val="1"/>
        <charset val="186"/>
      </rPr>
      <t>(SBES)</t>
    </r>
  </si>
  <si>
    <r>
      <t xml:space="preserve">iš jų: 1.2.1. Valstybės  lėšos kitoms dotacijoms </t>
    </r>
    <r>
      <rPr>
        <b/>
        <sz val="9"/>
        <rFont val="Times New Roman"/>
        <family val="1"/>
        <charset val="186"/>
      </rPr>
      <t>(VB)</t>
    </r>
  </si>
  <si>
    <r>
      <t xml:space="preserve">1.2.2. Valstybės lėšos valstybinėms (valstybės perduotoms savivaldybėms) funkcijoms atlikti </t>
    </r>
    <r>
      <rPr>
        <b/>
        <sz val="9"/>
        <color theme="1"/>
        <rFont val="Times New Roman"/>
        <family val="1"/>
        <charset val="186"/>
      </rPr>
      <t>(VBSF)</t>
    </r>
  </si>
  <si>
    <r>
      <t xml:space="preserve">1.2.3. Valstybės lėšos regioninėms įstaigoms ir klasėms finansuoti </t>
    </r>
    <r>
      <rPr>
        <b/>
        <sz val="9"/>
        <color theme="1"/>
        <rFont val="Times New Roman"/>
        <family val="1"/>
        <charset val="186"/>
      </rPr>
      <t>(VBSR)</t>
    </r>
  </si>
  <si>
    <t xml:space="preserve">1.6. Ankstesnių metų lėšų likučiai </t>
  </si>
  <si>
    <t>iš viso</t>
  </si>
  <si>
    <t>Esamo Panevėžio miesto autobusų stoties pastato ir infrastruktūros konversija, pritaikant ją gyventojų ir atvykstančiųjų aptarnavimui teikiant viešąsias paslaugas susisiekimo, turizmo informacijos ir verslo informacijos srityse*</t>
  </si>
  <si>
    <t>Įgyvendinti projektą „Bendrojo ugdymo  mokyklų infrastruktūros pritaikymas įvairių negalių turintiems mokiniams Panevėžio mieste“*</t>
  </si>
  <si>
    <t>Įgyvendinti projektą „Visos dienos mokyklų erdvių sukūrimas Panevėžio miesto ikimokyklinio ugdymo mokyklose“*</t>
  </si>
  <si>
    <t>Įgyvendinti projektą „A. Jakšto gatvės pėsčiųjų ir dviračių tilto (nuo Kranto g. iki A. Jakšto g.) atnaujinimas / įrengimas integruojant į bendrą bevariklio transporto tinklą"*</t>
  </si>
  <si>
    <t>Dviračių arba pėsčiųjų ir / ar dviračių tako Smėlynės g. (nuo J. Basanavičiaus iki S. Kerbedžio g.)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</si>
  <si>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</si>
  <si>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</si>
  <si>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Ramygalos g. (nuo Nemuno g. iki miesto ribos) modernizavimas integruojant į bendrą bevariklio transporto tinklą*</t>
  </si>
  <si>
    <t>Įgyvendinti projektą „Socialinio būsto fondo plėtra Panevėžio mieste“*</t>
  </si>
  <si>
    <t>Socialinių dirbtuvių kūrimas Panevėžyje*</t>
  </si>
  <si>
    <t>Kokybiškų visuomenės sveikatos paslaugų prieinamumo gerinimas Panevėžio mieste *</t>
  </si>
  <si>
    <t>Iš viso programai be VBN</t>
  </si>
  <si>
    <t>Regioninės pažangos priemonės (ES lėšos)*</t>
  </si>
  <si>
    <t>Organizuoti Panevėžio medicinos darbuotojų dienos minėjimą</t>
  </si>
  <si>
    <t>Viso</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</si>
  <si>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</si>
  <si>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</si>
  <si>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</si>
  <si>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iš jų: 1.6.1. Ankstesnių metų lėšų likutis </t>
    </r>
    <r>
      <rPr>
        <b/>
        <sz val="9"/>
        <color theme="1"/>
        <rFont val="Times New Roman"/>
        <family val="1"/>
        <charset val="186"/>
      </rPr>
      <t>(L)</t>
    </r>
  </si>
  <si>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</si>
  <si>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</si>
  <si>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</si>
  <si>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</si>
  <si>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</si>
  <si>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</si>
  <si>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</si>
  <si>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</si>
  <si>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</si>
  <si>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</si>
  <si>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</si>
  <si>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t>2025–2027 METŲ ASIGNAVIMŲ IR KITŲ LĖŠŲ PASISKIRSTYMAS PAGAL PROGRAMAS (TŪKST. EUR)</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</si>
  <si>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</si>
  <si>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</si>
  <si>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</si>
  <si>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r>
      <t xml:space="preserve">2025–2027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 EUR)</t>
    </r>
  </si>
  <si>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</si>
  <si>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</si>
  <si>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</si>
  <si>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</si>
  <si>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</si>
  <si>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</si>
  <si>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</si>
  <si>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„Panevėžio grupinio gyvenimo namų asmenims su intelekto ir (ar) psichikos negalia įkūrimas“*</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</si>
  <si>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</si>
  <si>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</si>
  <si>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</si>
  <si>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</si>
  <si>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</si>
  <si>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</si>
  <si>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</si>
  <si>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</si>
  <si>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</si>
  <si>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</si>
  <si>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</si>
  <si>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</si>
  <si>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</si>
  <si>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</si>
  <si>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</si>
  <si>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</si>
  <si>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</si>
  <si>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</si>
  <si>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r>
      <t xml:space="preserve">2025–2027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</si>
  <si>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</si>
  <si>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</si>
  <si>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</si>
  <si>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</si>
  <si>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</si>
  <si>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</si>
  <si>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 EUR)</t>
    </r>
  </si>
  <si>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</si>
  <si>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</si>
  <si>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r>
      <t xml:space="preserve">2025–2027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 EUR)</t>
    </r>
  </si>
  <si>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</si>
  <si>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</si>
  <si>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r>
      <t xml:space="preserve">2025–2027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 EUR)</t>
    </r>
  </si>
  <si>
    <t xml:space="preserve">Tarptautinių,  nacionalinių fizinio aktyvumo ir sporto renginių organizavimas.
Dalyvavimas sporto varžybose, renginiuose </t>
  </si>
  <si>
    <r>
      <t xml:space="preserve">2025–2027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 EUR)</t>
    </r>
  </si>
  <si>
    <t xml:space="preserve">Ikimokyklinio ugdymo mokyklų aplinkos išlaikymas ir programų įgyvendinimas </t>
  </si>
  <si>
    <t xml:space="preserve">Švietimo, kultūros, sporto ir kitų renginių, projektų įgyvendinimas </t>
  </si>
  <si>
    <t>Pedagoginės psichologinės tarnybos veikla</t>
  </si>
  <si>
    <r>
      <t xml:space="preserve">2025–2027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 EUR)</t>
    </r>
  </si>
  <si>
    <t>Išplėtoti NVO ir bendruomeninių organizacijų veiklą bei paskatinti jų iniciatyvas, gyventojų bendruomeniškumą ir pilietiškumą</t>
  </si>
  <si>
    <r>
      <t xml:space="preserve">2025–2027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</si>
  <si>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 EUR)</t>
    </r>
  </si>
  <si>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</si>
  <si>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</si>
  <si>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</si>
  <si>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</si>
  <si>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</si>
  <si>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</si>
  <si>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</si>
  <si>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</si>
  <si>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</si>
  <si>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</si>
  <si>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PATVIRTINTA 
Panevėžio miesto savivaldybės tarybos 
2025 m. vasario 24 d. sprendimu Nr. 1-30
(Panevėžio miesto savivaldybės tarybos 
2025 m.            d. sprendimo Nr.
redakcija)</t>
  </si>
  <si>
    <t xml:space="preserve">Iš viso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</si>
</sst>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1"/>
      <color theme="1"/>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9"/>
      <color rgb="FFFF0000"/>
      <name val="Times New Roman"/>
      <family val="1"/>
      <charset val="186"/>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10"/>
      <color rgb="FF0070C0"/>
      <name val="Calibri"/>
      <family val="2"/>
      <charset val="186"/>
      <scheme val="minor"/>
    </font>
    <font>
      <sz val="9"/>
      <color rgb="FFC808A3"/>
      <name val="Calibri"/>
      <family val="2"/>
      <charset val="186"/>
      <scheme val="minor"/>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11"/>
      <color rgb="FF0066FF"/>
      <name val="Calibri"/>
      <family val="2"/>
      <charset val="186"/>
      <scheme val="minor"/>
    </font>
    <font>
      <sz val="10"/>
      <color rgb="FFFF0000"/>
      <name val="Times New Roman"/>
      <family val="1"/>
    </font>
    <font>
      <b/>
      <sz val="10"/>
      <color rgb="FFFF0000"/>
      <name val="Times New Roman"/>
      <family val="1"/>
    </font>
    <font>
      <b/>
      <sz val="10"/>
      <color rgb="FFFF0000"/>
      <name val="Times New Roman"/>
      <family val="1"/>
      <charset val="186"/>
    </font>
    <font>
      <sz val="10"/>
      <color rgb="FFFF0000"/>
      <name val="Arial"/>
      <family val="2"/>
      <charset val="186"/>
    </font>
    <font>
      <b/>
      <sz val="9"/>
      <name val="Times New Roman"/>
      <family val="1"/>
    </font>
    <font>
      <sz val="9"/>
      <name val="Times New Roman"/>
      <family val="1"/>
    </font>
    <font>
      <sz val="11"/>
      <color rgb="FF0000FF"/>
      <name val="Calibri"/>
      <family val="2"/>
      <charset val="186"/>
      <scheme val="minor"/>
    </font>
    <font>
      <sz val="10"/>
      <color rgb="FFFF0000"/>
      <name val="Times New Roman"/>
      <family val="1"/>
      <charset val="186"/>
    </font>
    <font>
      <sz val="10"/>
      <color rgb="FFED0000"/>
      <name val="Times New Roman"/>
      <family val="1"/>
      <charset val="186"/>
    </font>
    <font>
      <sz val="11"/>
      <color rgb="FFED0000"/>
      <name val="Calibri"/>
      <family val="2"/>
      <charset val="186"/>
      <scheme val="minor"/>
    </font>
    <font>
      <sz val="9"/>
      <color rgb="FFED0000"/>
      <name val="Times New Roman"/>
      <family val="1"/>
      <charset val="186"/>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8F8F8"/>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6">
    <xf numFmtId="0" fontId="0" fillId="0" borderId="0"/>
    <xf numFmtId="0" fontId="12" fillId="0" borderId="0"/>
    <xf numFmtId="0" fontId="25" fillId="0" borderId="0"/>
    <xf numFmtId="0" fontId="26" fillId="0" borderId="0"/>
    <xf numFmtId="0" fontId="40" fillId="0" borderId="0"/>
    <xf numFmtId="0" fontId="41" fillId="0" borderId="0" applyNumberFormat="0" applyFill="0" applyBorder="0" applyProtection="0"/>
  </cellStyleXfs>
  <cellXfs count="359">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6" fillId="3" borderId="12" xfId="0" applyFont="1" applyFill="1" applyBorder="1"/>
    <xf numFmtId="0" fontId="16" fillId="3" borderId="0" xfId="0" applyFont="1" applyFill="1"/>
    <xf numFmtId="0" fontId="16" fillId="3" borderId="0" xfId="0" applyFont="1" applyFill="1" applyAlignment="1">
      <alignment horizontal="left"/>
    </xf>
    <xf numFmtId="0" fontId="17" fillId="2" borderId="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2" fillId="0" borderId="3" xfId="0" applyNumberFormat="1" applyFont="1" applyBorder="1" applyAlignment="1">
      <alignment horizontal="center" vertical="top"/>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2"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2" fillId="0" borderId="9" xfId="0" applyNumberFormat="1" applyFont="1" applyBorder="1" applyAlignment="1">
      <alignment horizontal="center" vertical="top"/>
    </xf>
    <xf numFmtId="0" fontId="7" fillId="0" borderId="4" xfId="0" applyFont="1" applyBorder="1" applyAlignment="1">
      <alignment horizontal="justify"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3" fillId="0" borderId="0" xfId="0" applyFont="1" applyAlignment="1">
      <alignment horizontal="left"/>
    </xf>
    <xf numFmtId="49" fontId="22" fillId="0" borderId="11" xfId="0" applyNumberFormat="1" applyFont="1" applyBorder="1" applyAlignment="1">
      <alignment horizontal="center" vertical="top"/>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5" fillId="0" borderId="5" xfId="0" applyFont="1" applyBorder="1" applyAlignment="1">
      <alignment vertical="top" wrapText="1"/>
    </xf>
    <xf numFmtId="0" fontId="11" fillId="0" borderId="11" xfId="0" applyFont="1" applyBorder="1" applyAlignment="1">
      <alignment horizontal="center" vertical="top" wrapText="1"/>
    </xf>
    <xf numFmtId="0" fontId="15" fillId="0" borderId="7" xfId="0" applyFont="1" applyBorder="1" applyAlignment="1">
      <alignment vertical="top" wrapText="1"/>
    </xf>
    <xf numFmtId="0" fontId="11" fillId="0" borderId="3" xfId="0" applyFont="1" applyBorder="1" applyAlignment="1">
      <alignment horizontal="center" vertical="top" wrapText="1"/>
    </xf>
    <xf numFmtId="0" fontId="15"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2"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2"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2" fillId="0" borderId="6" xfId="0" applyNumberFormat="1" applyFont="1" applyBorder="1" applyAlignment="1">
      <alignment horizontal="center" vertical="center" wrapText="1"/>
    </xf>
    <xf numFmtId="0" fontId="2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4" fillId="0" borderId="6" xfId="0" applyFont="1" applyBorder="1" applyAlignment="1">
      <alignment horizontal="justify" vertical="center" wrapText="1"/>
    </xf>
    <xf numFmtId="0" fontId="22" fillId="0" borderId="6" xfId="0" applyFont="1" applyBorder="1" applyAlignment="1">
      <alignment horizontal="left" vertical="center" wrapText="1"/>
    </xf>
    <xf numFmtId="0" fontId="17"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2" fillId="9" borderId="6" xfId="0" applyFont="1" applyFill="1" applyBorder="1" applyAlignment="1">
      <alignment horizontal="center" vertical="center" wrapText="1"/>
    </xf>
    <xf numFmtId="0" fontId="22" fillId="9" borderId="6" xfId="0" applyFont="1" applyFill="1" applyBorder="1" applyAlignment="1">
      <alignment horizontal="left" vertical="center" wrapText="1"/>
    </xf>
    <xf numFmtId="0" fontId="17"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2" fillId="0" borderId="6" xfId="0" applyFont="1" applyBorder="1" applyAlignment="1">
      <alignment vertical="center" wrapText="1"/>
    </xf>
    <xf numFmtId="0" fontId="22" fillId="0" borderId="6" xfId="0" applyFont="1" applyBorder="1" applyAlignment="1">
      <alignment horizontal="justify" vertical="center" wrapText="1"/>
    </xf>
    <xf numFmtId="0" fontId="22" fillId="9" borderId="6" xfId="0" applyFont="1" applyFill="1" applyBorder="1" applyAlignment="1">
      <alignment horizontal="justify" vertical="center" wrapText="1"/>
    </xf>
    <xf numFmtId="164" fontId="22"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2" fillId="7" borderId="6" xfId="0" applyNumberFormat="1" applyFont="1" applyFill="1" applyBorder="1" applyAlignment="1">
      <alignment horizontal="center" vertical="center" wrapText="1"/>
    </xf>
    <xf numFmtId="0" fontId="2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0" fontId="24"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2" fillId="8" borderId="6" xfId="0" applyFont="1" applyFill="1" applyBorder="1" applyAlignment="1">
      <alignment vertical="center" wrapText="1"/>
    </xf>
    <xf numFmtId="164" fontId="22" fillId="8" borderId="6" xfId="0" applyNumberFormat="1" applyFont="1" applyFill="1" applyBorder="1" applyAlignment="1">
      <alignment horizontal="center" vertical="center" wrapText="1"/>
    </xf>
    <xf numFmtId="0" fontId="22"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7" fillId="8" borderId="6" xfId="0" applyFont="1" applyFill="1" applyBorder="1" applyAlignment="1">
      <alignment horizontal="justify" vertical="center" wrapText="1"/>
    </xf>
    <xf numFmtId="0" fontId="24" fillId="8" borderId="6" xfId="0" applyFont="1" applyFill="1" applyBorder="1" applyAlignment="1">
      <alignment horizontal="justify" vertical="center" wrapText="1"/>
    </xf>
    <xf numFmtId="164" fontId="22" fillId="0" borderId="6" xfId="0" applyNumberFormat="1" applyFont="1" applyBorder="1" applyAlignment="1">
      <alignment horizontal="justify" vertical="center" wrapText="1"/>
    </xf>
    <xf numFmtId="164" fontId="3" fillId="0" borderId="4" xfId="0" applyNumberFormat="1" applyFont="1" applyBorder="1" applyAlignment="1">
      <alignment horizontal="center" vertical="center" wrapText="1"/>
    </xf>
    <xf numFmtId="164" fontId="0" fillId="0" borderId="0" xfId="0" applyNumberFormat="1"/>
    <xf numFmtId="0" fontId="16" fillId="0" borderId="0" xfId="0" applyFont="1"/>
    <xf numFmtId="0" fontId="11" fillId="0" borderId="0" xfId="0" applyFont="1" applyAlignment="1">
      <alignment vertical="center"/>
    </xf>
    <xf numFmtId="164" fontId="19" fillId="0" borderId="0" xfId="0" applyNumberFormat="1" applyFont="1"/>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4" fillId="0" borderId="4"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4" xfId="0" applyFont="1" applyBorder="1" applyAlignment="1">
      <alignment horizontal="left" vertical="center" wrapText="1"/>
    </xf>
    <xf numFmtId="0" fontId="22"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2"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2" fillId="0" borderId="4" xfId="0" applyNumberFormat="1" applyFont="1" applyBorder="1" applyAlignment="1">
      <alignment horizontal="center" vertical="center" wrapText="1"/>
    </xf>
    <xf numFmtId="0" fontId="24" fillId="0" borderId="6" xfId="0" applyFont="1" applyBorder="1" applyAlignment="1">
      <alignment horizontal="center"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28" fillId="0" borderId="0" xfId="0" applyFont="1"/>
    <xf numFmtId="0" fontId="29" fillId="0" borderId="0" xfId="0" applyFont="1"/>
    <xf numFmtId="0" fontId="30" fillId="0" borderId="0" xfId="0" applyFont="1"/>
    <xf numFmtId="164" fontId="22" fillId="5" borderId="6" xfId="0" applyNumberFormat="1" applyFont="1" applyFill="1" applyBorder="1" applyAlignment="1">
      <alignment horizontal="justify" vertical="center" wrapText="1"/>
    </xf>
    <xf numFmtId="164" fontId="22" fillId="6" borderId="6" xfId="0" applyNumberFormat="1" applyFont="1" applyFill="1" applyBorder="1" applyAlignment="1">
      <alignment horizontal="justify" vertical="center" wrapText="1"/>
    </xf>
    <xf numFmtId="164" fontId="24" fillId="0" borderId="6"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49" fontId="13" fillId="0" borderId="3" xfId="0" applyNumberFormat="1" applyFont="1" applyBorder="1" applyAlignment="1">
      <alignment horizontal="left" vertical="center" wrapText="1"/>
    </xf>
    <xf numFmtId="0" fontId="5" fillId="10" borderId="6" xfId="0" applyFont="1" applyFill="1" applyBorder="1" applyAlignment="1">
      <alignment vertical="center" wrapText="1"/>
    </xf>
    <xf numFmtId="164" fontId="31" fillId="0" borderId="6" xfId="0" applyNumberFormat="1" applyFont="1" applyBorder="1" applyAlignment="1">
      <alignment horizontal="center" vertical="center" wrapText="1"/>
    </xf>
    <xf numFmtId="164" fontId="17" fillId="0" borderId="6"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3" fillId="0" borderId="6" xfId="0" applyFont="1" applyBorder="1" applyAlignment="1">
      <alignment vertical="center" wrapText="1"/>
    </xf>
    <xf numFmtId="2" fontId="22" fillId="0" borderId="6" xfId="0" applyNumberFormat="1" applyFont="1" applyBorder="1" applyAlignment="1">
      <alignment horizontal="justify" vertical="center" wrapText="1"/>
    </xf>
    <xf numFmtId="164" fontId="16" fillId="0" borderId="0" xfId="0" applyNumberFormat="1" applyFont="1"/>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24" fillId="0" borderId="4" xfId="0" applyFont="1" applyBorder="1" applyAlignment="1">
      <alignment horizontal="center" vertical="center" wrapText="1"/>
    </xf>
    <xf numFmtId="0" fontId="13" fillId="0" borderId="1" xfId="0" applyFont="1" applyBorder="1" applyAlignment="1">
      <alignment horizontal="left" vertical="center" wrapText="1"/>
    </xf>
    <xf numFmtId="0" fontId="22" fillId="0" borderId="0" xfId="0" applyFont="1" applyAlignment="1">
      <alignment vertical="center" wrapText="1"/>
    </xf>
    <xf numFmtId="164" fontId="11" fillId="0" borderId="0" xfId="0" applyNumberFormat="1" applyFont="1" applyAlignment="1">
      <alignment horizontal="center" vertical="center" wrapText="1"/>
    </xf>
    <xf numFmtId="0" fontId="22" fillId="0" borderId="0" xfId="0" applyFont="1" applyAlignment="1">
      <alignment horizontal="justify" vertical="center" wrapText="1"/>
    </xf>
    <xf numFmtId="0" fontId="13" fillId="0" borderId="0" xfId="0" applyFont="1" applyAlignment="1">
      <alignment vertical="center" wrapText="1"/>
    </xf>
    <xf numFmtId="0" fontId="17" fillId="0" borderId="0" xfId="0" applyFont="1" applyAlignment="1">
      <alignment horizontal="justify" vertical="center" wrapText="1"/>
    </xf>
    <xf numFmtId="0" fontId="24" fillId="0" borderId="0" xfId="0" applyFont="1" applyAlignment="1">
      <alignment horizontal="justify" vertical="center" wrapText="1"/>
    </xf>
    <xf numFmtId="164" fontId="13" fillId="3" borderId="6" xfId="0" applyNumberFormat="1" applyFont="1" applyFill="1" applyBorder="1" applyAlignment="1">
      <alignment horizontal="center" vertical="center" wrapText="1"/>
    </xf>
    <xf numFmtId="0" fontId="13" fillId="3" borderId="6" xfId="0" applyFont="1" applyFill="1" applyBorder="1" applyAlignment="1">
      <alignment horizontal="center" vertical="center" wrapText="1"/>
    </xf>
    <xf numFmtId="0" fontId="22" fillId="3" borderId="6" xfId="0" applyFont="1" applyFill="1" applyBorder="1" applyAlignment="1">
      <alignment horizontal="left" vertical="center" wrapText="1"/>
    </xf>
    <xf numFmtId="0" fontId="24" fillId="3" borderId="6" xfId="0" applyFont="1" applyFill="1" applyBorder="1" applyAlignment="1">
      <alignment horizontal="justify" vertical="center" wrapText="1"/>
    </xf>
    <xf numFmtId="0" fontId="17" fillId="3" borderId="6" xfId="0" applyFont="1" applyFill="1" applyBorder="1" applyAlignment="1">
      <alignment horizontal="justify" vertical="center" wrapText="1"/>
    </xf>
    <xf numFmtId="0" fontId="32" fillId="0" borderId="0" xfId="0" applyFont="1"/>
    <xf numFmtId="2" fontId="22" fillId="0" borderId="6" xfId="0" applyNumberFormat="1" applyFont="1" applyBorder="1" applyAlignment="1">
      <alignment horizontal="center" vertical="center" wrapText="1"/>
    </xf>
    <xf numFmtId="0" fontId="33" fillId="0" borderId="0" xfId="0" applyFont="1"/>
    <xf numFmtId="0" fontId="22" fillId="0" borderId="6" xfId="0" applyFont="1" applyBorder="1" applyAlignment="1">
      <alignment horizontal="center" wrapText="1"/>
    </xf>
    <xf numFmtId="0" fontId="34" fillId="0" borderId="0" xfId="0" applyFont="1"/>
    <xf numFmtId="0" fontId="13" fillId="11" borderId="6" xfId="0" applyFont="1" applyFill="1" applyBorder="1" applyAlignment="1">
      <alignment horizontal="center" vertical="center" wrapText="1"/>
    </xf>
    <xf numFmtId="0" fontId="35" fillId="0" borderId="0" xfId="0" applyFont="1"/>
    <xf numFmtId="0" fontId="24" fillId="9" borderId="6" xfId="0" applyFont="1" applyFill="1" applyBorder="1" applyAlignment="1">
      <alignment horizontal="justify" vertical="center" wrapText="1"/>
    </xf>
    <xf numFmtId="0" fontId="22" fillId="3" borderId="6" xfId="0" applyFont="1" applyFill="1" applyBorder="1" applyAlignment="1">
      <alignment horizontal="justify" vertical="center" wrapText="1"/>
    </xf>
    <xf numFmtId="0" fontId="36" fillId="0" borderId="0" xfId="0" applyFont="1"/>
    <xf numFmtId="164" fontId="21" fillId="0" borderId="0" xfId="0" applyNumberFormat="1" applyFont="1"/>
    <xf numFmtId="0" fontId="13" fillId="6" borderId="6" xfId="0" applyFont="1" applyFill="1" applyBorder="1" applyAlignment="1">
      <alignment horizontal="left" vertical="top" wrapText="1"/>
    </xf>
    <xf numFmtId="164" fontId="13" fillId="6" borderId="6" xfId="0" applyNumberFormat="1" applyFont="1" applyFill="1" applyBorder="1" applyAlignment="1">
      <alignment horizontal="center" vertical="center" wrapText="1"/>
    </xf>
    <xf numFmtId="0" fontId="22" fillId="6" borderId="6" xfId="0" applyFont="1" applyFill="1" applyBorder="1" applyAlignment="1">
      <alignment horizontal="center" vertical="center" wrapText="1"/>
    </xf>
    <xf numFmtId="0" fontId="17"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0" fontId="13" fillId="3" borderId="6" xfId="0" applyFont="1" applyFill="1" applyBorder="1" applyAlignment="1">
      <alignment horizontal="left" vertical="center" wrapText="1"/>
    </xf>
    <xf numFmtId="0" fontId="13" fillId="6" borderId="1" xfId="0" applyFont="1" applyFill="1" applyBorder="1" applyAlignment="1">
      <alignment vertical="center" wrapText="1"/>
    </xf>
    <xf numFmtId="0" fontId="24"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37" fillId="0" borderId="1" xfId="0" applyFont="1" applyBorder="1" applyAlignment="1">
      <alignment horizontal="left"/>
    </xf>
    <xf numFmtId="49" fontId="13" fillId="0" borderId="9" xfId="0" applyNumberFormat="1" applyFont="1" applyBorder="1" applyAlignment="1">
      <alignment horizontal="center" vertical="top"/>
    </xf>
    <xf numFmtId="164" fontId="38" fillId="0" borderId="6" xfId="0" applyNumberFormat="1" applyFont="1" applyBorder="1" applyAlignment="1">
      <alignment horizontal="center" vertical="center" wrapText="1"/>
    </xf>
    <xf numFmtId="164" fontId="39" fillId="0" borderId="6" xfId="0" applyNumberFormat="1" applyFont="1" applyBorder="1" applyAlignment="1">
      <alignment horizontal="center" vertical="center" wrapText="1"/>
    </xf>
    <xf numFmtId="164" fontId="13" fillId="3" borderId="4" xfId="0" applyNumberFormat="1" applyFont="1" applyFill="1" applyBorder="1" applyAlignment="1">
      <alignment horizontal="center" vertical="center" wrapText="1"/>
    </xf>
    <xf numFmtId="164" fontId="22" fillId="11" borderId="4" xfId="0" applyNumberFormat="1" applyFont="1" applyFill="1" applyBorder="1" applyAlignment="1">
      <alignment horizontal="center" vertical="center" wrapText="1"/>
    </xf>
    <xf numFmtId="164" fontId="22" fillId="3" borderId="6" xfId="0" applyNumberFormat="1" applyFont="1" applyFill="1" applyBorder="1" applyAlignment="1">
      <alignment horizontal="center" vertical="center" wrapText="1"/>
    </xf>
    <xf numFmtId="164" fontId="5" fillId="0" borderId="0" xfId="0" applyNumberFormat="1" applyFont="1" applyAlignment="1">
      <alignment horizontal="center" vertical="center" wrapText="1"/>
    </xf>
    <xf numFmtId="0" fontId="7" fillId="0" borderId="0" xfId="0" applyFont="1" applyAlignment="1">
      <alignment horizontal="left" vertical="top" wrapText="1"/>
    </xf>
    <xf numFmtId="164" fontId="17" fillId="0" borderId="0" xfId="0" applyNumberFormat="1" applyFont="1" applyAlignment="1">
      <alignment horizontal="center" vertical="center" wrapText="1"/>
    </xf>
    <xf numFmtId="2" fontId="22" fillId="9" borderId="6" xfId="0" applyNumberFormat="1" applyFont="1" applyFill="1" applyBorder="1" applyAlignment="1">
      <alignment horizontal="center" vertical="center" wrapText="1"/>
    </xf>
    <xf numFmtId="0" fontId="19" fillId="0" borderId="0" xfId="0" applyFont="1"/>
    <xf numFmtId="164" fontId="42" fillId="0" borderId="0" xfId="0" applyNumberFormat="1" applyFont="1"/>
    <xf numFmtId="164" fontId="22" fillId="3" borderId="4" xfId="0" applyNumberFormat="1" applyFont="1" applyFill="1" applyBorder="1" applyAlignment="1">
      <alignment horizontal="center" vertical="center" wrapText="1"/>
    </xf>
    <xf numFmtId="164" fontId="33" fillId="3" borderId="0" xfId="0" applyNumberFormat="1" applyFont="1" applyFill="1" applyAlignment="1">
      <alignment horizontal="right"/>
    </xf>
    <xf numFmtId="164" fontId="21" fillId="3" borderId="0" xfId="0" applyNumberFormat="1" applyFont="1" applyFill="1" applyAlignment="1">
      <alignment horizontal="center"/>
    </xf>
    <xf numFmtId="0" fontId="22" fillId="3" borderId="6" xfId="0" applyFont="1" applyFill="1" applyBorder="1" applyAlignment="1">
      <alignment horizontal="center" vertical="center" wrapText="1"/>
    </xf>
    <xf numFmtId="0" fontId="13" fillId="0" borderId="6" xfId="0" applyFont="1" applyBorder="1" applyAlignment="1">
      <alignment horizontal="center" wrapText="1"/>
    </xf>
    <xf numFmtId="2" fontId="13" fillId="0" borderId="6" xfId="0" applyNumberFormat="1" applyFont="1" applyBorder="1" applyAlignment="1">
      <alignment horizontal="center" vertical="center" wrapText="1"/>
    </xf>
    <xf numFmtId="0" fontId="14" fillId="0" borderId="0" xfId="0" applyFont="1"/>
    <xf numFmtId="164" fontId="3" fillId="0" borderId="0" xfId="0" applyNumberFormat="1" applyFont="1" applyAlignment="1">
      <alignment horizontal="center"/>
    </xf>
    <xf numFmtId="2" fontId="13" fillId="3" borderId="6" xfId="0" applyNumberFormat="1" applyFont="1" applyFill="1" applyBorder="1" applyAlignment="1">
      <alignment horizontal="center" vertical="center" wrapText="1"/>
    </xf>
    <xf numFmtId="0" fontId="38" fillId="0" borderId="6" xfId="0" applyFont="1" applyBorder="1" applyAlignment="1">
      <alignment horizontal="left" vertical="center" wrapText="1"/>
    </xf>
    <xf numFmtId="164" fontId="43" fillId="0" borderId="6" xfId="0" applyNumberFormat="1" applyFont="1" applyBorder="1" applyAlignment="1">
      <alignment horizontal="center" vertical="center" wrapText="1"/>
    </xf>
    <xf numFmtId="164" fontId="44" fillId="0" borderId="6" xfId="0" applyNumberFormat="1" applyFont="1" applyBorder="1" applyAlignment="1">
      <alignment horizontal="justify" vertical="center" wrapText="1"/>
    </xf>
    <xf numFmtId="164" fontId="45" fillId="0" borderId="6" xfId="0" applyNumberFormat="1" applyFont="1" applyBorder="1" applyAlignment="1">
      <alignment horizontal="justify" vertical="center" wrapText="1"/>
    </xf>
    <xf numFmtId="164" fontId="6" fillId="3" borderId="6" xfId="0" applyNumberFormat="1"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0" fontId="46" fillId="12" borderId="0" xfId="0" applyFont="1" applyFill="1" applyAlignment="1">
      <alignment vertical="center" wrapText="1"/>
    </xf>
    <xf numFmtId="0" fontId="3" fillId="0" borderId="0" xfId="0" applyFont="1"/>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0" borderId="0" xfId="0" applyFont="1"/>
    <xf numFmtId="164" fontId="13" fillId="0" borderId="0" xfId="0" applyNumberFormat="1" applyFont="1"/>
    <xf numFmtId="164" fontId="22" fillId="0" borderId="0" xfId="0" applyNumberFormat="1" applyFont="1"/>
    <xf numFmtId="0" fontId="1" fillId="0" borderId="0" xfId="0" applyFont="1"/>
    <xf numFmtId="164" fontId="16" fillId="3" borderId="0" xfId="0" applyNumberFormat="1" applyFont="1" applyFill="1"/>
    <xf numFmtId="0" fontId="38" fillId="0" borderId="1" xfId="0" applyFont="1" applyBorder="1" applyAlignment="1">
      <alignment horizontal="center" vertical="top"/>
    </xf>
    <xf numFmtId="0" fontId="47" fillId="0" borderId="6" xfId="0" applyFont="1" applyBorder="1" applyAlignment="1">
      <alignment horizontal="justify" vertical="center" wrapText="1"/>
    </xf>
    <xf numFmtId="0" fontId="48" fillId="0" borderId="6" xfId="0" applyFont="1" applyBorder="1" applyAlignment="1">
      <alignment horizontal="center" vertical="center" wrapText="1"/>
    </xf>
    <xf numFmtId="0" fontId="38" fillId="0" borderId="6" xfId="0" applyFont="1" applyBorder="1" applyAlignment="1">
      <alignment horizontal="center" vertical="top"/>
    </xf>
    <xf numFmtId="0" fontId="39" fillId="0" borderId="6" xfId="0" applyFont="1" applyBorder="1" applyAlignment="1">
      <alignment horizontal="left" vertical="center" wrapText="1"/>
    </xf>
    <xf numFmtId="0" fontId="39" fillId="0" borderId="6" xfId="0" applyFont="1" applyBorder="1" applyAlignment="1">
      <alignment horizontal="center" vertical="center" wrapText="1"/>
    </xf>
    <xf numFmtId="0" fontId="48" fillId="0" borderId="6" xfId="0" applyFont="1" applyBorder="1" applyAlignment="1">
      <alignment horizontal="justify" vertical="center" wrapText="1"/>
    </xf>
    <xf numFmtId="0" fontId="49" fillId="0" borderId="0" xfId="0" applyFont="1"/>
    <xf numFmtId="0" fontId="2" fillId="0" borderId="0" xfId="0" applyFont="1" applyAlignment="1">
      <alignment horizontal="left" vertical="center"/>
    </xf>
    <xf numFmtId="164" fontId="50" fillId="0" borderId="6" xfId="0" applyNumberFormat="1" applyFont="1" applyBorder="1" applyAlignment="1">
      <alignment horizontal="center" vertical="center" wrapText="1"/>
    </xf>
    <xf numFmtId="0" fontId="50" fillId="0" borderId="6" xfId="0" applyFont="1" applyBorder="1" applyAlignment="1">
      <alignment horizontal="center" vertical="center" wrapText="1"/>
    </xf>
    <xf numFmtId="164" fontId="28" fillId="0" borderId="0" xfId="0" applyNumberFormat="1" applyFont="1"/>
    <xf numFmtId="0" fontId="51" fillId="0" borderId="6" xfId="0" applyFont="1" applyBorder="1" applyAlignment="1">
      <alignment horizontal="center" vertical="center" wrapText="1"/>
    </xf>
    <xf numFmtId="164" fontId="51" fillId="0" borderId="6" xfId="0" applyNumberFormat="1" applyFont="1" applyBorder="1" applyAlignment="1">
      <alignment horizontal="center" vertical="center" wrapText="1"/>
    </xf>
    <xf numFmtId="164" fontId="52" fillId="0" borderId="0" xfId="0" applyNumberFormat="1" applyFont="1"/>
    <xf numFmtId="164" fontId="51" fillId="0" borderId="0" xfId="0" applyNumberFormat="1" applyFont="1"/>
    <xf numFmtId="49" fontId="51" fillId="0" borderId="13" xfId="0" applyNumberFormat="1" applyFont="1" applyBorder="1" applyAlignment="1">
      <alignment horizontal="center" vertical="top"/>
    </xf>
    <xf numFmtId="49" fontId="51" fillId="0" borderId="11" xfId="0" applyNumberFormat="1" applyFont="1" applyBorder="1" applyAlignment="1">
      <alignment horizontal="center" vertical="top"/>
    </xf>
    <xf numFmtId="164" fontId="51" fillId="3" borderId="6" xfId="0" applyNumberFormat="1" applyFont="1" applyFill="1" applyBorder="1" applyAlignment="1">
      <alignment horizontal="center" vertical="center" wrapText="1"/>
    </xf>
    <xf numFmtId="49" fontId="51" fillId="0" borderId="8" xfId="0" applyNumberFormat="1" applyFont="1" applyBorder="1" applyAlignment="1">
      <alignment horizontal="center" vertical="top"/>
    </xf>
    <xf numFmtId="164" fontId="50" fillId="3" borderId="6" xfId="0" applyNumberFormat="1" applyFont="1" applyFill="1" applyBorder="1" applyAlignment="1">
      <alignment horizontal="center" vertical="center" wrapText="1"/>
    </xf>
    <xf numFmtId="164" fontId="43" fillId="3" borderId="1" xfId="0" applyNumberFormat="1" applyFont="1" applyFill="1" applyBorder="1" applyAlignment="1">
      <alignment horizontal="center" vertical="top"/>
    </xf>
    <xf numFmtId="0" fontId="31" fillId="3" borderId="6" xfId="0" applyFont="1" applyFill="1" applyBorder="1" applyAlignment="1">
      <alignment horizontal="center" vertical="center" wrapText="1"/>
    </xf>
    <xf numFmtId="164" fontId="53" fillId="0" borderId="6" xfId="0" applyNumberFormat="1" applyFont="1" applyBorder="1" applyAlignment="1">
      <alignment horizontal="center" vertical="center" wrapText="1"/>
    </xf>
    <xf numFmtId="0" fontId="53" fillId="0" borderId="6" xfId="0" applyFont="1" applyBorder="1" applyAlignment="1">
      <alignment horizontal="center" vertical="center" wrapText="1"/>
    </xf>
    <xf numFmtId="0" fontId="1" fillId="0" borderId="0" xfId="0" applyFont="1" applyAlignment="1">
      <alignment wrapText="1"/>
    </xf>
    <xf numFmtId="0" fontId="0" fillId="0" borderId="0" xfId="0"/>
    <xf numFmtId="0" fontId="24" fillId="3" borderId="8"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4" fillId="0" borderId="8" xfId="0" applyFont="1" applyBorder="1" applyAlignment="1">
      <alignment vertical="center" wrapText="1"/>
    </xf>
    <xf numFmtId="0" fontId="24" fillId="0" borderId="4"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27" fillId="0" borderId="0" xfId="0" applyFont="1" applyAlignment="1">
      <alignment horizontal="left" vertical="top" wrapText="1"/>
    </xf>
    <xf numFmtId="0" fontId="24" fillId="0" borderId="8" xfId="0" applyFont="1" applyBorder="1" applyAlignment="1">
      <alignment horizontal="left" vertical="center" wrapText="1"/>
    </xf>
    <xf numFmtId="0" fontId="24" fillId="0" borderId="4" xfId="0" applyFont="1" applyBorder="1" applyAlignment="1">
      <alignment horizontal="left" vertical="center" wrapText="1"/>
    </xf>
    <xf numFmtId="0" fontId="0" fillId="0" borderId="4" xfId="0" applyBorder="1" applyAlignment="1">
      <alignment horizontal="lef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 fillId="0" borderId="0" xfId="0" applyFont="1" applyAlignment="1">
      <alignment horizontal="left" vertical="center"/>
    </xf>
    <xf numFmtId="0" fontId="6" fillId="3" borderId="8" xfId="0" applyFont="1" applyFill="1" applyBorder="1" applyAlignment="1">
      <alignment horizontal="left" vertical="center" wrapText="1"/>
    </xf>
    <xf numFmtId="0" fontId="6" fillId="3" borderId="4"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0" fillId="0" borderId="4" xfId="0" applyBorder="1" applyAlignment="1">
      <alignment horizontal="center" vertical="center"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16" fillId="3" borderId="12" xfId="0" applyFont="1" applyFill="1" applyBorder="1" applyAlignment="1">
      <alignment horizontal="left" wrapText="1"/>
    </xf>
    <xf numFmtId="0" fontId="0" fillId="0" borderId="12" xfId="0" applyBorder="1" applyAlignment="1">
      <alignment horizontal="left" wrapText="1"/>
    </xf>
    <xf numFmtId="49" fontId="13" fillId="0" borderId="2" xfId="0" applyNumberFormat="1" applyFont="1" applyBorder="1" applyAlignment="1">
      <alignment horizontal="center" vertical="center" wrapText="1"/>
    </xf>
    <xf numFmtId="49" fontId="22" fillId="0" borderId="2"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22" fillId="0" borderId="2" xfId="0" applyFont="1" applyBorder="1" applyAlignment="1">
      <alignment horizontal="left" vertical="center" wrapText="1"/>
    </xf>
    <xf numFmtId="0" fontId="22" fillId="0" borderId="11" xfId="0" applyFont="1" applyBorder="1" applyAlignment="1">
      <alignment horizontal="left" vertical="center" wrapText="1"/>
    </xf>
    <xf numFmtId="0" fontId="22"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0" fontId="22" fillId="3" borderId="2"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1" fillId="0" borderId="0" xfId="0" applyFont="1" applyAlignment="1">
      <alignment horizontal="left" vertical="top"/>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22" fillId="0" borderId="2" xfId="0" applyFont="1" applyBorder="1" applyAlignment="1">
      <alignment vertical="center" wrapText="1"/>
    </xf>
    <xf numFmtId="0" fontId="22" fillId="0" borderId="11" xfId="0" applyFont="1" applyBorder="1" applyAlignment="1">
      <alignment vertical="center" wrapText="1"/>
    </xf>
    <xf numFmtId="0" fontId="22" fillId="0" borderId="3" xfId="0" applyFont="1" applyBorder="1" applyAlignment="1">
      <alignment vertical="center"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0" fontId="24" fillId="0" borderId="2" xfId="0" applyFont="1" applyBorder="1" applyAlignment="1">
      <alignment horizontal="justify" vertical="top" wrapText="1"/>
    </xf>
    <xf numFmtId="0" fontId="24" fillId="0" borderId="11" xfId="0" applyFont="1" applyBorder="1" applyAlignment="1">
      <alignment horizontal="justify" vertical="top" wrapText="1"/>
    </xf>
    <xf numFmtId="0" fontId="16" fillId="0" borderId="11" xfId="0" applyFont="1" applyBorder="1" applyAlignment="1">
      <alignment horizontal="justify" vertical="top" wrapText="1"/>
    </xf>
    <xf numFmtId="0" fontId="16" fillId="0" borderId="3" xfId="0" applyFont="1" applyBorder="1" applyAlignment="1">
      <alignment horizontal="justify" vertical="top"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16" fillId="3" borderId="12" xfId="0" applyFont="1" applyFill="1" applyBorder="1" applyAlignment="1">
      <alignment horizontal="center" wrapText="1"/>
    </xf>
    <xf numFmtId="0" fontId="0" fillId="0" borderId="12" xfId="0" applyBorder="1" applyAlignment="1">
      <alignment horizontal="center" wrapText="1"/>
    </xf>
    <xf numFmtId="0" fontId="24" fillId="0" borderId="2" xfId="0" applyFont="1" applyBorder="1" applyAlignment="1">
      <alignment horizontal="justify" vertical="center" wrapText="1"/>
    </xf>
    <xf numFmtId="0" fontId="16" fillId="0" borderId="11" xfId="0" applyFont="1" applyBorder="1"/>
    <xf numFmtId="0" fontId="16" fillId="0" borderId="11" xfId="0" applyFont="1" applyBorder="1" applyAlignment="1">
      <alignment horizontal="justify" vertical="top"/>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E48" sqref="E48"/>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265" t="s">
        <v>702</v>
      </c>
      <c r="D1" s="266"/>
      <c r="E1" s="266"/>
    </row>
    <row r="2" spans="1:8" x14ac:dyDescent="0.35">
      <c r="C2" s="266"/>
      <c r="D2" s="266"/>
      <c r="E2" s="266"/>
    </row>
    <row r="3" spans="1:8" x14ac:dyDescent="0.35">
      <c r="C3" s="266"/>
      <c r="D3" s="266"/>
      <c r="E3" s="266"/>
    </row>
    <row r="4" spans="1:8" ht="55.5" customHeight="1" x14ac:dyDescent="0.35">
      <c r="C4" s="266"/>
      <c r="D4" s="266"/>
      <c r="E4" s="266"/>
    </row>
    <row r="6" spans="1:8" ht="34.5" customHeight="1" x14ac:dyDescent="0.35">
      <c r="A6" s="280" t="s">
        <v>638</v>
      </c>
      <c r="B6" s="280"/>
      <c r="C6" s="280"/>
      <c r="D6" s="280"/>
      <c r="E6" s="280"/>
    </row>
    <row r="7" spans="1:8" ht="15.5" thickBot="1" x14ac:dyDescent="0.4">
      <c r="A7" s="288" t="s">
        <v>546</v>
      </c>
      <c r="B7" s="288"/>
      <c r="C7" s="288"/>
      <c r="D7" s="288"/>
      <c r="E7" s="288"/>
      <c r="F7" s="288"/>
      <c r="G7" s="288"/>
      <c r="H7" s="288"/>
    </row>
    <row r="8" spans="1:8" ht="35" thickBot="1" x14ac:dyDescent="0.4">
      <c r="A8" s="291" t="s">
        <v>1</v>
      </c>
      <c r="B8" s="292"/>
      <c r="C8" s="8" t="s">
        <v>16</v>
      </c>
      <c r="D8" s="8" t="s">
        <v>17</v>
      </c>
      <c r="E8" s="8" t="s">
        <v>584</v>
      </c>
      <c r="F8" s="248"/>
      <c r="G8" s="248"/>
      <c r="H8" s="248"/>
    </row>
    <row r="9" spans="1:8" ht="16.25" customHeight="1" thickBot="1" x14ac:dyDescent="0.4">
      <c r="A9" s="289" t="s">
        <v>75</v>
      </c>
      <c r="B9" s="290"/>
      <c r="C9" s="24">
        <f>C52*1</f>
        <v>13994.9</v>
      </c>
      <c r="D9" s="24">
        <f t="shared" ref="D9:E9" si="0">D52*1</f>
        <v>14543.5</v>
      </c>
      <c r="E9" s="24">
        <f t="shared" si="0"/>
        <v>16323.300000000001</v>
      </c>
      <c r="F9" s="248"/>
      <c r="G9" s="248"/>
      <c r="H9" s="248"/>
    </row>
    <row r="10" spans="1:8" ht="16.25" customHeight="1" thickBot="1" x14ac:dyDescent="0.4">
      <c r="A10" s="289" t="s">
        <v>499</v>
      </c>
      <c r="B10" s="290"/>
      <c r="C10" s="24">
        <f>C82*1</f>
        <v>36277.300000000003</v>
      </c>
      <c r="D10" s="24">
        <f t="shared" ref="D10:E10" si="1">D82*1</f>
        <v>40941.600000000006</v>
      </c>
      <c r="E10" s="24">
        <f t="shared" si="1"/>
        <v>23240.400000000001</v>
      </c>
      <c r="F10" s="248"/>
      <c r="G10" s="248"/>
      <c r="H10" s="248"/>
    </row>
    <row r="11" spans="1:8" ht="16.25" customHeight="1" thickBot="1" x14ac:dyDescent="0.4">
      <c r="A11" s="289" t="s">
        <v>500</v>
      </c>
      <c r="B11" s="290"/>
      <c r="C11" s="24">
        <f>C112*1</f>
        <v>803.6</v>
      </c>
      <c r="D11" s="24">
        <f t="shared" ref="D11:E11" si="2">D112*1</f>
        <v>658.6</v>
      </c>
      <c r="E11" s="24">
        <f t="shared" si="2"/>
        <v>1011.6</v>
      </c>
      <c r="F11" s="248"/>
      <c r="G11" s="248"/>
      <c r="H11" s="248"/>
    </row>
    <row r="12" spans="1:8" ht="16.25" customHeight="1" thickBot="1" x14ac:dyDescent="0.4">
      <c r="A12" s="289" t="s">
        <v>534</v>
      </c>
      <c r="B12" s="290"/>
      <c r="C12" s="24">
        <f>C142*1</f>
        <v>452.3</v>
      </c>
      <c r="D12" s="74">
        <f t="shared" ref="D12:E12" si="3">D142*1</f>
        <v>312</v>
      </c>
      <c r="E12" s="74">
        <f t="shared" si="3"/>
        <v>312</v>
      </c>
      <c r="F12" s="248"/>
      <c r="G12" s="248"/>
      <c r="H12" s="248"/>
    </row>
    <row r="13" spans="1:8" ht="16.25" customHeight="1" thickBot="1" x14ac:dyDescent="0.4">
      <c r="A13" s="289" t="s">
        <v>535</v>
      </c>
      <c r="B13" s="290"/>
      <c r="C13" s="74">
        <f>C172*1</f>
        <v>3577</v>
      </c>
      <c r="D13" s="74">
        <f>D172*1</f>
        <v>3718.5</v>
      </c>
      <c r="E13" s="74">
        <f>E172*1</f>
        <v>3976</v>
      </c>
      <c r="F13" s="248"/>
      <c r="G13" s="248"/>
      <c r="H13" s="248"/>
    </row>
    <row r="14" spans="1:8" ht="16.25" customHeight="1" thickBot="1" x14ac:dyDescent="0.4">
      <c r="A14" s="289" t="s">
        <v>536</v>
      </c>
      <c r="B14" s="290"/>
      <c r="C14" s="74">
        <f>C202*1</f>
        <v>4489.5</v>
      </c>
      <c r="D14" s="24">
        <f t="shared" ref="D14:E14" si="4">D202*1</f>
        <v>4152.3999999999996</v>
      </c>
      <c r="E14" s="24">
        <f t="shared" si="4"/>
        <v>4380.8999999999996</v>
      </c>
      <c r="F14" s="248"/>
      <c r="G14" s="248"/>
      <c r="H14" s="248"/>
    </row>
    <row r="15" spans="1:8" ht="16.25" customHeight="1" thickBot="1" x14ac:dyDescent="0.4">
      <c r="A15" s="289" t="s">
        <v>537</v>
      </c>
      <c r="B15" s="290"/>
      <c r="C15" s="74">
        <f>C232*1</f>
        <v>389</v>
      </c>
      <c r="D15" s="74">
        <f t="shared" ref="D15:E15" si="5">D232*1</f>
        <v>403.7</v>
      </c>
      <c r="E15" s="74">
        <f t="shared" si="5"/>
        <v>422.7</v>
      </c>
      <c r="F15" s="248"/>
      <c r="G15" s="248"/>
      <c r="H15" s="248"/>
    </row>
    <row r="16" spans="1:8" ht="16.25" customHeight="1" thickBot="1" x14ac:dyDescent="0.4">
      <c r="A16" s="289" t="s">
        <v>538</v>
      </c>
      <c r="B16" s="290"/>
      <c r="C16" s="24">
        <f>C262*1</f>
        <v>360.8</v>
      </c>
      <c r="D16" s="24">
        <f t="shared" ref="D16:E16" si="6">D262*1</f>
        <v>341.6</v>
      </c>
      <c r="E16" s="74">
        <f t="shared" si="6"/>
        <v>448</v>
      </c>
      <c r="F16" s="248"/>
      <c r="G16" s="248"/>
      <c r="H16" s="248"/>
    </row>
    <row r="17" spans="1:8" ht="15.65" customHeight="1" thickBot="1" x14ac:dyDescent="0.4">
      <c r="A17" s="289" t="s">
        <v>539</v>
      </c>
      <c r="B17" s="290"/>
      <c r="C17" s="24">
        <f>C292*1</f>
        <v>21210.7</v>
      </c>
      <c r="D17" s="74">
        <f t="shared" ref="D17:E17" si="7">D292*1</f>
        <v>20915</v>
      </c>
      <c r="E17" s="74">
        <f t="shared" si="7"/>
        <v>20051</v>
      </c>
      <c r="F17" s="248"/>
      <c r="G17" s="248"/>
      <c r="H17" s="248"/>
    </row>
    <row r="18" spans="1:8" ht="16.25" customHeight="1" thickBot="1" x14ac:dyDescent="0.4">
      <c r="A18" s="289" t="s">
        <v>540</v>
      </c>
      <c r="B18" s="290"/>
      <c r="C18" s="24">
        <f>C322*1</f>
        <v>10974.900000000001</v>
      </c>
      <c r="D18" s="24">
        <f t="shared" ref="D18:E18" si="8">D322*1</f>
        <v>11152.7</v>
      </c>
      <c r="E18" s="24">
        <f t="shared" si="8"/>
        <v>11593.3</v>
      </c>
      <c r="F18" s="248"/>
      <c r="G18" s="248"/>
      <c r="H18" s="248"/>
    </row>
    <row r="19" spans="1:8" ht="16.25" customHeight="1" thickBot="1" x14ac:dyDescent="0.4">
      <c r="A19" s="289" t="s">
        <v>541</v>
      </c>
      <c r="B19" s="290"/>
      <c r="C19" s="24">
        <f>C352*1</f>
        <v>3842.5</v>
      </c>
      <c r="D19" s="24">
        <f t="shared" ref="D19:E19" si="9">D352*1</f>
        <v>3993.2</v>
      </c>
      <c r="E19" s="24">
        <f t="shared" si="9"/>
        <v>4199.3999999999996</v>
      </c>
      <c r="F19" s="248"/>
      <c r="G19" s="248"/>
      <c r="H19" s="248"/>
    </row>
    <row r="20" spans="1:8" ht="16.25" customHeight="1" thickBot="1" x14ac:dyDescent="0.4">
      <c r="A20" s="289" t="s">
        <v>542</v>
      </c>
      <c r="B20" s="290"/>
      <c r="C20" s="24">
        <f>C382*1</f>
        <v>94329.200000000012</v>
      </c>
      <c r="D20" s="24">
        <f t="shared" ref="D20:E20" si="10">D382*1</f>
        <v>94287.299999999988</v>
      </c>
      <c r="E20" s="24">
        <f t="shared" si="10"/>
        <v>95190.6</v>
      </c>
      <c r="F20" s="248"/>
      <c r="G20" s="248"/>
      <c r="H20" s="248"/>
    </row>
    <row r="21" spans="1:8" ht="16.25" customHeight="1" thickBot="1" x14ac:dyDescent="0.4">
      <c r="A21" s="289" t="s">
        <v>543</v>
      </c>
      <c r="B21" s="290"/>
      <c r="C21" s="24">
        <f>C412*1</f>
        <v>305.09999999999997</v>
      </c>
      <c r="D21" s="24">
        <f t="shared" ref="D21:E21" si="11">D412*1</f>
        <v>219.7</v>
      </c>
      <c r="E21" s="24">
        <f t="shared" si="11"/>
        <v>224.7</v>
      </c>
      <c r="F21" s="248"/>
      <c r="G21" s="248"/>
      <c r="H21" s="248"/>
    </row>
    <row r="22" spans="1:8" ht="16.25" customHeight="1" thickBot="1" x14ac:dyDescent="0.4">
      <c r="A22" s="289" t="s">
        <v>544</v>
      </c>
      <c r="B22" s="290"/>
      <c r="C22" s="74">
        <f>C442*1</f>
        <v>63471.999999999993</v>
      </c>
      <c r="D22" s="24">
        <f t="shared" ref="D22:E22" si="12">D442*1</f>
        <v>65188.4</v>
      </c>
      <c r="E22" s="24">
        <f t="shared" si="12"/>
        <v>69002.8</v>
      </c>
      <c r="F22" s="248"/>
      <c r="G22" s="248"/>
      <c r="H22" s="248"/>
    </row>
    <row r="23" spans="1:8" ht="16.25" customHeight="1" thickBot="1" x14ac:dyDescent="0.4">
      <c r="A23" s="289" t="s">
        <v>545</v>
      </c>
      <c r="B23" s="290"/>
      <c r="C23" s="24">
        <f>C472*1</f>
        <v>1244.3999999999999</v>
      </c>
      <c r="D23" s="24">
        <f t="shared" ref="D23:E23" si="13">D472*1</f>
        <v>1235.2</v>
      </c>
      <c r="E23" s="24">
        <f t="shared" si="13"/>
        <v>1256.0999999999999</v>
      </c>
      <c r="F23" s="248"/>
      <c r="G23" s="248"/>
      <c r="H23" s="248"/>
    </row>
    <row r="24" spans="1:8" ht="16.25" customHeight="1" thickBot="1" x14ac:dyDescent="0.4">
      <c r="A24" s="293" t="s">
        <v>703</v>
      </c>
      <c r="B24" s="294"/>
      <c r="C24" s="7">
        <f>SUM(C9:C23)</f>
        <v>255723.2</v>
      </c>
      <c r="D24" s="7">
        <f t="shared" ref="D24:E24" si="14">SUM(D9:D23)</f>
        <v>262063.4</v>
      </c>
      <c r="E24" s="7">
        <f t="shared" si="14"/>
        <v>251632.80000000002</v>
      </c>
      <c r="F24" s="248"/>
      <c r="G24" s="248"/>
      <c r="H24" s="248"/>
    </row>
    <row r="25" spans="1:8" ht="15.5" thickBot="1" x14ac:dyDescent="0.4">
      <c r="A25" s="1"/>
      <c r="B25" s="1"/>
      <c r="C25" s="1"/>
      <c r="D25" s="1"/>
      <c r="E25" s="1"/>
      <c r="F25" s="1"/>
      <c r="G25" s="1"/>
      <c r="H25" s="1"/>
    </row>
    <row r="26" spans="1:8" ht="35" thickBot="1" x14ac:dyDescent="0.4">
      <c r="A26" s="2" t="s">
        <v>0</v>
      </c>
      <c r="B26" s="3" t="s">
        <v>1</v>
      </c>
      <c r="C26" s="8" t="s">
        <v>16</v>
      </c>
      <c r="D26" s="8" t="s">
        <v>17</v>
      </c>
      <c r="E26" s="8" t="s">
        <v>584</v>
      </c>
      <c r="F26" s="1"/>
      <c r="G26" s="1"/>
      <c r="H26" s="1"/>
    </row>
    <row r="27" spans="1:8" ht="15.5" thickBot="1" x14ac:dyDescent="0.4">
      <c r="A27" s="4">
        <v>1</v>
      </c>
      <c r="B27" s="5">
        <v>2</v>
      </c>
      <c r="C27" s="5">
        <v>3</v>
      </c>
      <c r="D27" s="5">
        <v>4</v>
      </c>
      <c r="E27" s="5">
        <v>5</v>
      </c>
      <c r="F27" s="1"/>
      <c r="G27" s="1"/>
      <c r="H27" s="1"/>
    </row>
    <row r="28" spans="1:8" ht="15.5" thickBot="1" x14ac:dyDescent="0.4">
      <c r="A28" s="6"/>
      <c r="B28" s="160" t="s">
        <v>75</v>
      </c>
      <c r="C28" s="7"/>
      <c r="D28" s="7"/>
      <c r="E28" s="7"/>
      <c r="F28" s="1"/>
      <c r="G28" s="1"/>
      <c r="H28" s="1"/>
    </row>
    <row r="29" spans="1:8" ht="16.25" customHeight="1" thickBot="1" x14ac:dyDescent="0.4">
      <c r="A29" s="269" t="s">
        <v>12</v>
      </c>
      <c r="B29" s="270"/>
      <c r="C29" s="72">
        <f>C31+C35+C43+C44+C45+C47+C48</f>
        <v>13994.9</v>
      </c>
      <c r="D29" s="72">
        <f t="shared" ref="D29:E29" si="15">D31+D35+D43+D44+D45+D47+D48</f>
        <v>14543.5</v>
      </c>
      <c r="E29" s="72">
        <f t="shared" si="15"/>
        <v>16323.300000000001</v>
      </c>
      <c r="F29" s="1"/>
      <c r="G29" s="1"/>
      <c r="H29" s="1"/>
    </row>
    <row r="30" spans="1:8" ht="16.25" customHeight="1" x14ac:dyDescent="0.35">
      <c r="A30" s="284" t="s">
        <v>2</v>
      </c>
      <c r="B30" s="285"/>
      <c r="C30" s="12"/>
      <c r="D30" s="12"/>
      <c r="E30" s="12"/>
      <c r="F30" s="1"/>
      <c r="G30" s="1"/>
      <c r="H30" s="1"/>
    </row>
    <row r="31" spans="1:8" ht="16.25" customHeight="1" thickBot="1" x14ac:dyDescent="0.4">
      <c r="A31" s="286" t="s">
        <v>601</v>
      </c>
      <c r="B31" s="287"/>
      <c r="C31" s="75">
        <f>C32+C33+C34</f>
        <v>13245.9</v>
      </c>
      <c r="D31" s="75">
        <f t="shared" ref="D31" si="16">D32+D33+D34</f>
        <v>13797.1</v>
      </c>
      <c r="E31" s="75">
        <f>E32+E33+E34</f>
        <v>15575.6</v>
      </c>
      <c r="F31" s="1"/>
      <c r="G31" s="1"/>
      <c r="H31" s="1"/>
    </row>
    <row r="32" spans="1:8" ht="16.25" customHeight="1" thickBot="1" x14ac:dyDescent="0.4">
      <c r="A32" s="271" t="s">
        <v>76</v>
      </c>
      <c r="B32" s="272"/>
      <c r="C32" s="156"/>
      <c r="D32" s="74"/>
      <c r="E32" s="74"/>
      <c r="F32" s="1"/>
      <c r="G32" s="1"/>
      <c r="H32" s="1"/>
    </row>
    <row r="33" spans="1:8" ht="16.25" customHeight="1" thickBot="1" x14ac:dyDescent="0.4">
      <c r="A33" s="271" t="s">
        <v>7</v>
      </c>
      <c r="B33" s="272"/>
      <c r="C33" s="74">
        <v>13245.9</v>
      </c>
      <c r="D33" s="74">
        <v>13797.1</v>
      </c>
      <c r="E33" s="74">
        <v>15575.6</v>
      </c>
      <c r="F33" s="1"/>
      <c r="G33" s="1"/>
      <c r="H33" s="1"/>
    </row>
    <row r="34" spans="1:8" ht="30" customHeight="1" thickBot="1" x14ac:dyDescent="0.4">
      <c r="A34" s="271" t="s">
        <v>602</v>
      </c>
      <c r="B34" s="283"/>
      <c r="C34" s="74"/>
      <c r="D34" s="73"/>
      <c r="E34" s="73"/>
      <c r="F34" s="1"/>
      <c r="G34" s="1"/>
      <c r="H34" s="1"/>
    </row>
    <row r="35" spans="1:8" ht="16.25" customHeight="1" thickBot="1" x14ac:dyDescent="0.4">
      <c r="A35" s="271" t="s">
        <v>8</v>
      </c>
      <c r="B35" s="272"/>
      <c r="C35" s="73">
        <f>C36+C37+C38+C39+C40+C41</f>
        <v>749</v>
      </c>
      <c r="D35" s="73">
        <f t="shared" ref="D35:E35" si="17">D36+D37+D38+D39+D40+D41</f>
        <v>746.40000000000009</v>
      </c>
      <c r="E35" s="73">
        <f t="shared" si="17"/>
        <v>747.7</v>
      </c>
      <c r="F35" s="1"/>
      <c r="G35" s="1"/>
      <c r="H35" s="1"/>
    </row>
    <row r="36" spans="1:8" ht="16.25" customHeight="1" thickBot="1" x14ac:dyDescent="0.4">
      <c r="A36" s="271" t="s">
        <v>603</v>
      </c>
      <c r="B36" s="272"/>
      <c r="C36" s="156">
        <v>82.4</v>
      </c>
      <c r="D36" s="156">
        <v>73.7</v>
      </c>
      <c r="E36" s="156">
        <v>73.7</v>
      </c>
      <c r="F36" s="1"/>
      <c r="G36" s="1"/>
      <c r="H36" s="1"/>
    </row>
    <row r="37" spans="1:8" ht="32" customHeight="1" thickBot="1" x14ac:dyDescent="0.4">
      <c r="A37" s="271" t="s">
        <v>604</v>
      </c>
      <c r="B37" s="272"/>
      <c r="C37" s="263">
        <v>666.6</v>
      </c>
      <c r="D37" s="156">
        <v>672.7</v>
      </c>
      <c r="E37" s="156">
        <v>674</v>
      </c>
      <c r="F37" s="1"/>
      <c r="G37" s="1"/>
      <c r="H37" s="1"/>
    </row>
    <row r="38" spans="1:8" ht="18.649999999999999" customHeight="1" thickBot="1" x14ac:dyDescent="0.4">
      <c r="A38" s="271" t="s">
        <v>605</v>
      </c>
      <c r="B38" s="272"/>
      <c r="C38" s="148"/>
      <c r="D38" s="163"/>
      <c r="E38" s="163"/>
      <c r="F38" s="1"/>
      <c r="G38" s="1"/>
      <c r="H38" s="1"/>
    </row>
    <row r="39" spans="1:8" ht="23.4" customHeight="1" thickBot="1" x14ac:dyDescent="0.4">
      <c r="A39" s="281" t="s">
        <v>639</v>
      </c>
      <c r="B39" s="282"/>
      <c r="C39" s="148"/>
      <c r="D39" s="163"/>
      <c r="E39" s="163"/>
      <c r="F39" s="1"/>
      <c r="G39" s="1"/>
      <c r="H39" s="1"/>
    </row>
    <row r="40" spans="1:8" ht="26.4" customHeight="1" thickBot="1" x14ac:dyDescent="0.4">
      <c r="A40" s="281" t="s">
        <v>627</v>
      </c>
      <c r="B40" s="282"/>
      <c r="C40" s="148"/>
      <c r="D40" s="163"/>
      <c r="E40" s="163"/>
      <c r="F40" s="1"/>
      <c r="G40" s="1"/>
      <c r="H40" s="1"/>
    </row>
    <row r="41" spans="1:8" ht="16.25" customHeight="1" thickBot="1" x14ac:dyDescent="0.4">
      <c r="A41" s="276" t="s">
        <v>628</v>
      </c>
      <c r="B41" s="277"/>
      <c r="C41" s="156"/>
      <c r="D41" s="162"/>
      <c r="E41" s="162"/>
      <c r="F41" s="1"/>
      <c r="G41" s="1"/>
      <c r="H41" s="1"/>
    </row>
    <row r="42" spans="1:8" ht="16.25" customHeight="1" thickBot="1" x14ac:dyDescent="0.4">
      <c r="A42" s="276" t="s">
        <v>625</v>
      </c>
      <c r="B42" s="277"/>
      <c r="C42" s="162"/>
      <c r="D42" s="162"/>
      <c r="E42" s="162"/>
      <c r="F42" s="1"/>
      <c r="G42" s="1"/>
      <c r="H42" s="1"/>
    </row>
    <row r="43" spans="1:8" ht="16.25" customHeight="1" thickBot="1" x14ac:dyDescent="0.4">
      <c r="A43" s="276" t="s">
        <v>640</v>
      </c>
      <c r="B43" s="277"/>
      <c r="C43" s="162"/>
      <c r="D43" s="162"/>
      <c r="E43" s="162"/>
      <c r="F43" s="1"/>
      <c r="G43" s="1"/>
      <c r="H43" s="1"/>
    </row>
    <row r="44" spans="1:8" ht="16.25" customHeight="1" thickBot="1" x14ac:dyDescent="0.4">
      <c r="A44" s="278" t="s">
        <v>9</v>
      </c>
      <c r="B44" s="279"/>
      <c r="C44" s="162"/>
      <c r="D44" s="162"/>
      <c r="E44" s="162"/>
      <c r="F44" s="1"/>
      <c r="G44" s="1"/>
      <c r="H44" s="1"/>
    </row>
    <row r="45" spans="1:8" ht="16.25" customHeight="1" thickBot="1" x14ac:dyDescent="0.4">
      <c r="A45" s="278" t="s">
        <v>10</v>
      </c>
      <c r="B45" s="279"/>
      <c r="C45" s="162"/>
      <c r="D45" s="162"/>
      <c r="E45" s="162"/>
      <c r="F45" s="1"/>
      <c r="G45" s="1"/>
      <c r="H45" s="1"/>
    </row>
    <row r="46" spans="1:8" ht="16.25" customHeight="1" thickBot="1" x14ac:dyDescent="0.4">
      <c r="A46" s="278" t="s">
        <v>606</v>
      </c>
      <c r="B46" s="279"/>
      <c r="C46" s="156"/>
      <c r="D46" s="156"/>
      <c r="E46" s="156"/>
      <c r="F46" s="1"/>
      <c r="G46" s="1"/>
      <c r="H46" s="1"/>
    </row>
    <row r="47" spans="1:8" ht="18" customHeight="1" thickBot="1" x14ac:dyDescent="0.4">
      <c r="A47" s="271" t="s">
        <v>626</v>
      </c>
      <c r="B47" s="272"/>
      <c r="C47" s="162"/>
      <c r="D47" s="162"/>
      <c r="E47" s="162"/>
      <c r="F47" s="1"/>
      <c r="G47" s="1"/>
      <c r="H47" s="1"/>
    </row>
    <row r="48" spans="1:8" ht="30.75" customHeight="1" thickBot="1" x14ac:dyDescent="0.4">
      <c r="A48" s="271" t="s">
        <v>77</v>
      </c>
      <c r="B48" s="272"/>
      <c r="C48" s="156"/>
      <c r="D48" s="162"/>
      <c r="E48" s="162"/>
      <c r="F48" s="1"/>
      <c r="G48" s="1"/>
      <c r="H48" s="1"/>
    </row>
    <row r="49" spans="1:8" ht="27" customHeight="1" thickBot="1" x14ac:dyDescent="0.4">
      <c r="A49" s="269" t="s">
        <v>11</v>
      </c>
      <c r="B49" s="273"/>
      <c r="C49" s="72">
        <f>C50+C51</f>
        <v>0</v>
      </c>
      <c r="D49" s="72">
        <f t="shared" ref="D49:E49" si="18">D50+D51</f>
        <v>0</v>
      </c>
      <c r="E49" s="72">
        <f t="shared" si="18"/>
        <v>0</v>
      </c>
      <c r="F49" s="1"/>
      <c r="G49" s="1"/>
      <c r="H49" s="1"/>
    </row>
    <row r="50" spans="1:8" ht="18.649999999999999" customHeight="1" thickBot="1" x14ac:dyDescent="0.4">
      <c r="A50" s="274" t="s">
        <v>13</v>
      </c>
      <c r="B50" s="275"/>
      <c r="C50" s="229"/>
      <c r="D50" s="230"/>
      <c r="E50" s="230"/>
      <c r="F50" s="1"/>
      <c r="G50" s="1"/>
      <c r="H50" s="1"/>
    </row>
    <row r="51" spans="1:8" ht="18.649999999999999" customHeight="1" thickBot="1" x14ac:dyDescent="0.4">
      <c r="A51" s="267" t="s">
        <v>497</v>
      </c>
      <c r="B51" s="268"/>
      <c r="C51" s="229"/>
      <c r="D51" s="230"/>
      <c r="E51" s="230"/>
      <c r="F51" s="1"/>
      <c r="G51" s="1"/>
      <c r="H51" s="1"/>
    </row>
    <row r="52" spans="1:8" ht="16.25" customHeight="1" thickBot="1" x14ac:dyDescent="0.4">
      <c r="A52" s="269" t="s">
        <v>14</v>
      </c>
      <c r="B52" s="270"/>
      <c r="C52" s="72">
        <f>C29+C49</f>
        <v>13994.9</v>
      </c>
      <c r="D52" s="72">
        <f t="shared" ref="D52:E52" si="19">D29+D49</f>
        <v>14543.5</v>
      </c>
      <c r="E52" s="72">
        <f t="shared" si="19"/>
        <v>16323.300000000001</v>
      </c>
      <c r="F52" s="1"/>
      <c r="G52" s="1"/>
      <c r="H52" s="1"/>
    </row>
    <row r="53" spans="1:8" ht="24" customHeight="1" thickBot="1" x14ac:dyDescent="0.4">
      <c r="A53" s="278" t="s">
        <v>3</v>
      </c>
      <c r="B53" s="279"/>
      <c r="C53" s="7"/>
      <c r="D53" s="7"/>
      <c r="E53" s="7"/>
      <c r="F53" s="1"/>
      <c r="G53" s="1"/>
      <c r="H53" s="1"/>
    </row>
    <row r="54" spans="1:8" ht="26.4" customHeight="1" thickBot="1" x14ac:dyDescent="0.4">
      <c r="A54" s="278" t="s">
        <v>4</v>
      </c>
      <c r="B54" s="279"/>
      <c r="C54" s="73"/>
      <c r="D54" s="7"/>
      <c r="E54" s="7"/>
      <c r="F54" s="1"/>
      <c r="G54" s="1"/>
      <c r="H54" s="1"/>
    </row>
    <row r="55" spans="1:8" ht="15.5" thickBot="1" x14ac:dyDescent="0.4">
      <c r="A55" s="1"/>
      <c r="B55" s="1"/>
      <c r="C55" s="1"/>
      <c r="D55" s="1"/>
      <c r="E55" s="1"/>
      <c r="F55" s="1"/>
      <c r="G55" s="1"/>
      <c r="H55" s="1"/>
    </row>
    <row r="56" spans="1:8" ht="35" thickBot="1" x14ac:dyDescent="0.4">
      <c r="A56" s="2" t="s">
        <v>0</v>
      </c>
      <c r="B56" s="3" t="s">
        <v>1</v>
      </c>
      <c r="C56" s="8" t="s">
        <v>16</v>
      </c>
      <c r="D56" s="8" t="s">
        <v>17</v>
      </c>
      <c r="E56" s="8" t="s">
        <v>584</v>
      </c>
      <c r="F56" s="1"/>
      <c r="G56" s="1"/>
      <c r="H56" s="1"/>
    </row>
    <row r="57" spans="1:8" ht="15.5" thickBot="1" x14ac:dyDescent="0.4">
      <c r="A57" s="4">
        <v>1</v>
      </c>
      <c r="B57" s="5">
        <v>2</v>
      </c>
      <c r="C57" s="5">
        <v>3</v>
      </c>
      <c r="D57" s="5">
        <v>4</v>
      </c>
      <c r="E57" s="5">
        <v>5</v>
      </c>
      <c r="F57" s="1"/>
      <c r="G57" s="1"/>
      <c r="H57" s="1"/>
    </row>
    <row r="58" spans="1:8" ht="15.5" thickBot="1" x14ac:dyDescent="0.4">
      <c r="A58" s="6"/>
      <c r="B58" s="160" t="s">
        <v>499</v>
      </c>
      <c r="C58" s="7"/>
      <c r="D58" s="7"/>
      <c r="E58" s="7"/>
      <c r="F58" s="1"/>
      <c r="G58" s="1"/>
      <c r="H58" s="1"/>
    </row>
    <row r="59" spans="1:8" ht="18.649999999999999" customHeight="1" thickBot="1" x14ac:dyDescent="0.4">
      <c r="A59" s="269" t="s">
        <v>12</v>
      </c>
      <c r="B59" s="270"/>
      <c r="C59" s="72">
        <f>C61+C65+C73+C74+C75+C77+C78</f>
        <v>36277.300000000003</v>
      </c>
      <c r="D59" s="72">
        <f t="shared" ref="D59:E59" si="20">D61+D65+D73+D74+D75+D77+D78</f>
        <v>40941.600000000006</v>
      </c>
      <c r="E59" s="72">
        <f t="shared" si="20"/>
        <v>23240.400000000001</v>
      </c>
      <c r="F59" s="1"/>
      <c r="G59" s="1"/>
      <c r="H59" s="1"/>
    </row>
    <row r="60" spans="1:8" ht="16.25" customHeight="1" x14ac:dyDescent="0.35">
      <c r="A60" s="284" t="s">
        <v>2</v>
      </c>
      <c r="B60" s="285"/>
      <c r="C60" s="12"/>
      <c r="D60" s="12"/>
      <c r="E60" s="12"/>
      <c r="F60" s="1"/>
      <c r="G60" s="1"/>
      <c r="H60" s="1"/>
    </row>
    <row r="61" spans="1:8" ht="24.65" customHeight="1" thickBot="1" x14ac:dyDescent="0.4">
      <c r="A61" s="286" t="s">
        <v>601</v>
      </c>
      <c r="B61" s="287"/>
      <c r="C61" s="75">
        <f>C62+C63+C64</f>
        <v>127</v>
      </c>
      <c r="D61" s="75">
        <f t="shared" ref="D61" si="21">D62+D63+D64</f>
        <v>45</v>
      </c>
      <c r="E61" s="75">
        <f>E62+E63+E64</f>
        <v>30</v>
      </c>
      <c r="F61" s="1"/>
      <c r="G61" s="1"/>
      <c r="H61" s="1"/>
    </row>
    <row r="62" spans="1:8" ht="24.65" customHeight="1" thickBot="1" x14ac:dyDescent="0.4">
      <c r="A62" s="271" t="s">
        <v>76</v>
      </c>
      <c r="B62" s="272"/>
      <c r="C62" s="156">
        <v>127</v>
      </c>
      <c r="D62" s="74">
        <v>45</v>
      </c>
      <c r="E62" s="74">
        <v>30</v>
      </c>
      <c r="F62" s="1"/>
      <c r="G62" s="1"/>
      <c r="H62" s="1"/>
    </row>
    <row r="63" spans="1:8" ht="16.25" customHeight="1" thickBot="1" x14ac:dyDescent="0.4">
      <c r="A63" s="271" t="s">
        <v>7</v>
      </c>
      <c r="B63" s="272"/>
      <c r="C63" s="74"/>
      <c r="D63" s="73"/>
      <c r="E63" s="73"/>
      <c r="F63" s="1"/>
      <c r="G63" s="1"/>
      <c r="H63" s="1"/>
    </row>
    <row r="64" spans="1:8" ht="24.65" customHeight="1" thickBot="1" x14ac:dyDescent="0.4">
      <c r="A64" s="271" t="s">
        <v>602</v>
      </c>
      <c r="B64" s="283"/>
      <c r="C64" s="74"/>
      <c r="D64" s="73"/>
      <c r="E64" s="73"/>
      <c r="F64" s="1"/>
      <c r="G64" s="1"/>
      <c r="H64" s="1"/>
    </row>
    <row r="65" spans="1:8" ht="21.65" customHeight="1" thickBot="1" x14ac:dyDescent="0.4">
      <c r="A65" s="271" t="s">
        <v>8</v>
      </c>
      <c r="B65" s="272"/>
      <c r="C65" s="73">
        <f>C66+C67+C68+C69+C70+C71</f>
        <v>4867</v>
      </c>
      <c r="D65" s="73">
        <f t="shared" ref="D65:E65" si="22">D66+D67+D68+D69+D70+D71</f>
        <v>1295</v>
      </c>
      <c r="E65" s="73">
        <f t="shared" si="22"/>
        <v>0</v>
      </c>
      <c r="F65" s="1"/>
      <c r="G65" s="1"/>
      <c r="H65" s="1"/>
    </row>
    <row r="66" spans="1:8" ht="20" customHeight="1" thickBot="1" x14ac:dyDescent="0.4">
      <c r="A66" s="271" t="s">
        <v>603</v>
      </c>
      <c r="B66" s="272"/>
      <c r="C66" s="156">
        <v>245</v>
      </c>
      <c r="D66" s="156">
        <v>280</v>
      </c>
      <c r="E66" s="162"/>
      <c r="F66" s="1"/>
      <c r="G66" s="1"/>
      <c r="H66" s="1"/>
    </row>
    <row r="67" spans="1:8" ht="27" customHeight="1" thickBot="1" x14ac:dyDescent="0.4">
      <c r="A67" s="271" t="s">
        <v>604</v>
      </c>
      <c r="B67" s="272"/>
      <c r="C67" s="156"/>
      <c r="D67" s="156"/>
      <c r="E67" s="156"/>
      <c r="F67" s="1"/>
      <c r="G67" s="1"/>
      <c r="H67" s="1"/>
    </row>
    <row r="68" spans="1:8" ht="18" customHeight="1" thickBot="1" x14ac:dyDescent="0.4">
      <c r="A68" s="271" t="s">
        <v>605</v>
      </c>
      <c r="B68" s="272"/>
      <c r="C68" s="148"/>
      <c r="D68" s="163"/>
      <c r="E68" s="163"/>
      <c r="F68" s="1"/>
      <c r="G68" s="1"/>
      <c r="H68" s="1"/>
    </row>
    <row r="69" spans="1:8" ht="20" customHeight="1" thickBot="1" x14ac:dyDescent="0.4">
      <c r="A69" s="281" t="s">
        <v>639</v>
      </c>
      <c r="B69" s="282"/>
      <c r="C69" s="148"/>
      <c r="D69" s="163"/>
      <c r="E69" s="163"/>
      <c r="F69" s="1"/>
      <c r="G69" s="1"/>
      <c r="H69" s="1"/>
    </row>
    <row r="70" spans="1:8" ht="26.4" customHeight="1" thickBot="1" x14ac:dyDescent="0.4">
      <c r="A70" s="281" t="s">
        <v>627</v>
      </c>
      <c r="B70" s="282"/>
      <c r="C70" s="148"/>
      <c r="D70" s="163"/>
      <c r="E70" s="163"/>
      <c r="F70" s="1"/>
      <c r="G70" s="1"/>
      <c r="H70" s="1"/>
    </row>
    <row r="71" spans="1:8" ht="16.25" customHeight="1" thickBot="1" x14ac:dyDescent="0.4">
      <c r="A71" s="276" t="s">
        <v>628</v>
      </c>
      <c r="B71" s="277"/>
      <c r="C71" s="156">
        <v>4622</v>
      </c>
      <c r="D71" s="156">
        <v>1015</v>
      </c>
      <c r="E71" s="162"/>
      <c r="F71" s="1"/>
      <c r="G71" s="1"/>
      <c r="H71" s="1"/>
    </row>
    <row r="72" spans="1:8" ht="20" customHeight="1" thickBot="1" x14ac:dyDescent="0.4">
      <c r="A72" s="276" t="s">
        <v>625</v>
      </c>
      <c r="B72" s="277"/>
      <c r="C72" s="162"/>
      <c r="D72" s="162"/>
      <c r="E72" s="162"/>
      <c r="F72" s="1"/>
      <c r="G72" s="1"/>
      <c r="H72" s="1"/>
    </row>
    <row r="73" spans="1:8" ht="16.25" customHeight="1" thickBot="1" x14ac:dyDescent="0.4">
      <c r="A73" s="276" t="s">
        <v>640</v>
      </c>
      <c r="B73" s="277"/>
      <c r="C73" s="162"/>
      <c r="D73" s="162"/>
      <c r="E73" s="162"/>
      <c r="F73" s="1"/>
      <c r="G73" s="1"/>
      <c r="H73" s="1"/>
    </row>
    <row r="74" spans="1:8" ht="16.25" customHeight="1" thickBot="1" x14ac:dyDescent="0.4">
      <c r="A74" s="276" t="s">
        <v>629</v>
      </c>
      <c r="B74" s="277"/>
      <c r="C74" s="162">
        <v>14230.1</v>
      </c>
      <c r="D74" s="162">
        <v>28446.9</v>
      </c>
      <c r="E74" s="162">
        <v>18989.900000000001</v>
      </c>
      <c r="F74" s="1"/>
      <c r="G74" s="1"/>
      <c r="H74" s="1"/>
    </row>
    <row r="75" spans="1:8" ht="16.25" customHeight="1" thickBot="1" x14ac:dyDescent="0.4">
      <c r="A75" s="278" t="s">
        <v>10</v>
      </c>
      <c r="B75" s="279"/>
      <c r="C75" s="162">
        <v>6000</v>
      </c>
      <c r="D75" s="162"/>
      <c r="E75" s="162"/>
      <c r="F75" s="1"/>
      <c r="G75" s="1"/>
      <c r="H75" s="1"/>
    </row>
    <row r="76" spans="1:8" ht="18" customHeight="1" thickBot="1" x14ac:dyDescent="0.4">
      <c r="A76" s="278" t="s">
        <v>606</v>
      </c>
      <c r="B76" s="279"/>
      <c r="C76" s="156"/>
      <c r="D76" s="156"/>
      <c r="E76" s="156"/>
      <c r="F76" s="1"/>
      <c r="G76" s="1"/>
      <c r="H76" s="1"/>
    </row>
    <row r="77" spans="1:8" ht="17" customHeight="1" thickBot="1" x14ac:dyDescent="0.4">
      <c r="A77" s="271" t="s">
        <v>626</v>
      </c>
      <c r="B77" s="272"/>
      <c r="C77" s="162">
        <v>11053.2</v>
      </c>
      <c r="D77" s="162">
        <v>11154.7</v>
      </c>
      <c r="E77" s="162">
        <v>4220.5</v>
      </c>
      <c r="F77" s="1"/>
      <c r="G77" s="1"/>
      <c r="H77" s="1"/>
    </row>
    <row r="78" spans="1:8" ht="30" customHeight="1" thickBot="1" x14ac:dyDescent="0.4">
      <c r="A78" s="271" t="s">
        <v>77</v>
      </c>
      <c r="B78" s="272"/>
      <c r="C78" s="156"/>
      <c r="D78" s="162"/>
      <c r="E78" s="162"/>
      <c r="F78" s="1"/>
      <c r="G78" s="1"/>
      <c r="H78" s="1"/>
    </row>
    <row r="79" spans="1:8" ht="30.65" customHeight="1" thickBot="1" x14ac:dyDescent="0.4">
      <c r="A79" s="269" t="s">
        <v>11</v>
      </c>
      <c r="B79" s="273"/>
      <c r="C79" s="72">
        <f>C80+C81</f>
        <v>0</v>
      </c>
      <c r="D79" s="72">
        <f t="shared" ref="D79:E79" si="23">D80+D81</f>
        <v>0</v>
      </c>
      <c r="E79" s="72">
        <f t="shared" si="23"/>
        <v>0</v>
      </c>
      <c r="F79" s="1"/>
      <c r="G79" s="1"/>
      <c r="H79" s="1"/>
    </row>
    <row r="80" spans="1:8" ht="16.25" customHeight="1" thickBot="1" x14ac:dyDescent="0.4">
      <c r="A80" s="274" t="s">
        <v>13</v>
      </c>
      <c r="B80" s="275"/>
      <c r="C80" s="229"/>
      <c r="D80" s="230"/>
      <c r="E80" s="230"/>
      <c r="F80" s="1"/>
      <c r="G80" s="1"/>
      <c r="H80" s="1"/>
    </row>
    <row r="81" spans="1:8" ht="23.4" customHeight="1" thickBot="1" x14ac:dyDescent="0.4">
      <c r="A81" s="267" t="s">
        <v>497</v>
      </c>
      <c r="B81" s="268"/>
      <c r="C81" s="229"/>
      <c r="D81" s="230"/>
      <c r="E81" s="230"/>
      <c r="F81" s="1"/>
      <c r="G81" s="1"/>
      <c r="H81" s="1"/>
    </row>
    <row r="82" spans="1:8" ht="23.4" customHeight="1" thickBot="1" x14ac:dyDescent="0.4">
      <c r="A82" s="269" t="s">
        <v>14</v>
      </c>
      <c r="B82" s="270"/>
      <c r="C82" s="72">
        <f>C59+C79</f>
        <v>36277.300000000003</v>
      </c>
      <c r="D82" s="72">
        <f t="shared" ref="D82:E82" si="24">D59+D79</f>
        <v>40941.600000000006</v>
      </c>
      <c r="E82" s="72">
        <f t="shared" si="24"/>
        <v>23240.400000000001</v>
      </c>
      <c r="F82" s="1"/>
      <c r="G82" s="1"/>
      <c r="H82" s="1"/>
    </row>
    <row r="83" spans="1:8" ht="21" customHeight="1" thickBot="1" x14ac:dyDescent="0.4">
      <c r="A83" s="278" t="s">
        <v>3</v>
      </c>
      <c r="B83" s="279"/>
      <c r="C83" s="24">
        <v>7558.7</v>
      </c>
      <c r="D83" s="24">
        <v>21408.2</v>
      </c>
      <c r="E83" s="24">
        <v>13844.4</v>
      </c>
      <c r="F83" s="1"/>
      <c r="G83" s="1"/>
      <c r="H83" s="1"/>
    </row>
    <row r="84" spans="1:8" ht="24.65" customHeight="1" thickBot="1" x14ac:dyDescent="0.4">
      <c r="A84" s="278" t="s">
        <v>4</v>
      </c>
      <c r="B84" s="279"/>
      <c r="C84" s="73"/>
      <c r="D84" s="7"/>
      <c r="E84" s="7"/>
      <c r="F84" s="1"/>
      <c r="G84" s="1"/>
      <c r="H84" s="1"/>
    </row>
    <row r="85" spans="1:8" ht="15.5" thickBot="1" x14ac:dyDescent="0.4">
      <c r="A85" s="211"/>
      <c r="B85" s="211"/>
      <c r="C85" s="212"/>
      <c r="D85" s="210"/>
      <c r="E85" s="210"/>
      <c r="F85" s="1"/>
      <c r="G85" s="1"/>
      <c r="H85" s="1"/>
    </row>
    <row r="86" spans="1:8" ht="35" thickBot="1" x14ac:dyDescent="0.4">
      <c r="A86" s="2" t="s">
        <v>0</v>
      </c>
      <c r="B86" s="3" t="s">
        <v>1</v>
      </c>
      <c r="C86" s="8" t="s">
        <v>16</v>
      </c>
      <c r="D86" s="8" t="s">
        <v>17</v>
      </c>
      <c r="E86" s="8" t="s">
        <v>584</v>
      </c>
      <c r="F86" s="1"/>
      <c r="G86" s="1"/>
      <c r="H86" s="1"/>
    </row>
    <row r="87" spans="1:8" ht="15.5" thickBot="1" x14ac:dyDescent="0.4">
      <c r="A87" s="4">
        <v>1</v>
      </c>
      <c r="B87" s="5">
        <v>2</v>
      </c>
      <c r="C87" s="5">
        <v>3</v>
      </c>
      <c r="D87" s="5">
        <v>4</v>
      </c>
      <c r="E87" s="5">
        <v>5</v>
      </c>
      <c r="F87" s="1"/>
      <c r="G87" s="1"/>
      <c r="H87" s="1"/>
    </row>
    <row r="88" spans="1:8" ht="16.25" customHeight="1" thickBot="1" x14ac:dyDescent="0.4">
      <c r="A88" s="6"/>
      <c r="B88" s="160" t="s">
        <v>500</v>
      </c>
      <c r="C88" s="7"/>
      <c r="D88" s="7"/>
      <c r="E88" s="7"/>
      <c r="F88" s="1"/>
      <c r="G88" s="1"/>
      <c r="H88" s="1"/>
    </row>
    <row r="89" spans="1:8" ht="16.25" customHeight="1" thickBot="1" x14ac:dyDescent="0.4">
      <c r="A89" s="269" t="s">
        <v>12</v>
      </c>
      <c r="B89" s="270"/>
      <c r="C89" s="72">
        <f>C91+C95+C103+C104+C105+C107+C108</f>
        <v>803.6</v>
      </c>
      <c r="D89" s="72">
        <f t="shared" ref="D89:E89" si="25">D91+D95+D103+D104+D105+D107+D108</f>
        <v>658.6</v>
      </c>
      <c r="E89" s="72">
        <f t="shared" si="25"/>
        <v>1011.6</v>
      </c>
      <c r="F89" s="1"/>
      <c r="G89" s="1"/>
      <c r="H89" s="1"/>
    </row>
    <row r="90" spans="1:8" ht="16.25" customHeight="1" x14ac:dyDescent="0.35">
      <c r="A90" s="284" t="s">
        <v>2</v>
      </c>
      <c r="B90" s="285"/>
      <c r="C90" s="12"/>
      <c r="D90" s="12"/>
      <c r="E90" s="12"/>
      <c r="F90" s="1"/>
      <c r="G90" s="1"/>
      <c r="H90" s="1"/>
    </row>
    <row r="91" spans="1:8" ht="16.25" customHeight="1" thickBot="1" x14ac:dyDescent="0.4">
      <c r="A91" s="286" t="s">
        <v>601</v>
      </c>
      <c r="B91" s="287"/>
      <c r="C91" s="75">
        <f>C92+C93+C94</f>
        <v>435.6</v>
      </c>
      <c r="D91" s="75">
        <f t="shared" ref="D91" si="26">D92+D93+D94</f>
        <v>658.6</v>
      </c>
      <c r="E91" s="75">
        <f>E92+E93+E94</f>
        <v>1011.6</v>
      </c>
      <c r="F91" s="1"/>
      <c r="G91" s="1"/>
      <c r="H91" s="1"/>
    </row>
    <row r="92" spans="1:8" ht="16.25" customHeight="1" thickBot="1" x14ac:dyDescent="0.4">
      <c r="A92" s="271" t="s">
        <v>76</v>
      </c>
      <c r="B92" s="272"/>
      <c r="C92" s="148">
        <v>435.6</v>
      </c>
      <c r="D92" s="74">
        <v>658.6</v>
      </c>
      <c r="E92" s="24">
        <v>1011.6</v>
      </c>
      <c r="F92" s="1"/>
      <c r="G92" s="1"/>
      <c r="H92" s="1"/>
    </row>
    <row r="93" spans="1:8" ht="22.25" customHeight="1" thickBot="1" x14ac:dyDescent="0.4">
      <c r="A93" s="271" t="s">
        <v>7</v>
      </c>
      <c r="B93" s="272"/>
      <c r="C93" s="24"/>
      <c r="D93" s="7"/>
      <c r="E93" s="7"/>
      <c r="F93" s="1"/>
      <c r="G93" s="1"/>
      <c r="H93" s="1"/>
    </row>
    <row r="94" spans="1:8" ht="29.4" customHeight="1" thickBot="1" x14ac:dyDescent="0.4">
      <c r="A94" s="271" t="s">
        <v>602</v>
      </c>
      <c r="B94" s="283"/>
      <c r="C94" s="24"/>
      <c r="D94" s="7"/>
      <c r="E94" s="7"/>
      <c r="F94" s="1"/>
      <c r="G94" s="1"/>
      <c r="H94" s="1"/>
    </row>
    <row r="95" spans="1:8" ht="24" customHeight="1" thickBot="1" x14ac:dyDescent="0.4">
      <c r="A95" s="271" t="s">
        <v>8</v>
      </c>
      <c r="B95" s="272"/>
      <c r="C95" s="73">
        <f>C96+C97+C98+C99+C100+C101</f>
        <v>0</v>
      </c>
      <c r="D95" s="73">
        <f t="shared" ref="D95" si="27">D96+D97+D98+D99+D100+D101</f>
        <v>0</v>
      </c>
      <c r="E95" s="73">
        <f t="shared" ref="E95" si="28">E96+E97+E98+E99+E100+E101</f>
        <v>0</v>
      </c>
      <c r="F95" s="1"/>
      <c r="G95" s="1"/>
      <c r="H95" s="1"/>
    </row>
    <row r="96" spans="1:8" ht="20.399999999999999" customHeight="1" thickBot="1" x14ac:dyDescent="0.4">
      <c r="A96" s="271" t="s">
        <v>603</v>
      </c>
      <c r="B96" s="272"/>
      <c r="C96" s="161"/>
      <c r="D96" s="162"/>
      <c r="E96" s="162"/>
      <c r="F96" s="1"/>
      <c r="G96" s="1"/>
      <c r="H96" s="1"/>
    </row>
    <row r="97" spans="1:8" ht="30" customHeight="1" thickBot="1" x14ac:dyDescent="0.4">
      <c r="A97" s="271" t="s">
        <v>604</v>
      </c>
      <c r="B97" s="272"/>
      <c r="C97" s="161"/>
      <c r="D97" s="156"/>
      <c r="E97" s="156"/>
      <c r="F97" s="1"/>
      <c r="G97" s="1"/>
      <c r="H97" s="1"/>
    </row>
    <row r="98" spans="1:8" ht="21" customHeight="1" thickBot="1" x14ac:dyDescent="0.4">
      <c r="A98" s="271" t="s">
        <v>605</v>
      </c>
      <c r="B98" s="272"/>
      <c r="C98" s="148"/>
      <c r="D98" s="163"/>
      <c r="E98" s="163"/>
      <c r="F98" s="1"/>
      <c r="G98" s="1"/>
      <c r="H98" s="1"/>
    </row>
    <row r="99" spans="1:8" ht="21" customHeight="1" thickBot="1" x14ac:dyDescent="0.4">
      <c r="A99" s="281" t="s">
        <v>624</v>
      </c>
      <c r="B99" s="282"/>
      <c r="C99" s="148"/>
      <c r="D99" s="163"/>
      <c r="E99" s="163"/>
      <c r="F99" s="1"/>
      <c r="G99" s="1"/>
      <c r="H99" s="1"/>
    </row>
    <row r="100" spans="1:8" ht="29" customHeight="1" thickBot="1" x14ac:dyDescent="0.4">
      <c r="A100" s="281" t="s">
        <v>627</v>
      </c>
      <c r="B100" s="282"/>
      <c r="C100" s="148"/>
      <c r="D100" s="163"/>
      <c r="E100" s="163"/>
      <c r="F100" s="1"/>
      <c r="G100" s="1"/>
      <c r="H100" s="1"/>
    </row>
    <row r="101" spans="1:8" ht="16.25" customHeight="1" thickBot="1" x14ac:dyDescent="0.4">
      <c r="A101" s="276" t="s">
        <v>628</v>
      </c>
      <c r="B101" s="277"/>
      <c r="C101" s="148"/>
      <c r="D101" s="163"/>
      <c r="E101" s="163"/>
      <c r="F101" s="1"/>
      <c r="G101" s="1"/>
      <c r="H101" s="1"/>
    </row>
    <row r="102" spans="1:8" ht="16.25" customHeight="1" thickBot="1" x14ac:dyDescent="0.4">
      <c r="A102" s="276" t="s">
        <v>625</v>
      </c>
      <c r="B102" s="277"/>
      <c r="C102" s="163"/>
      <c r="D102" s="163"/>
      <c r="E102" s="163"/>
      <c r="F102" s="1"/>
      <c r="G102" s="1"/>
      <c r="H102" s="1"/>
    </row>
    <row r="103" spans="1:8" ht="16.25" customHeight="1" thickBot="1" x14ac:dyDescent="0.4">
      <c r="A103" s="276" t="s">
        <v>640</v>
      </c>
      <c r="B103" s="277"/>
      <c r="C103" s="163"/>
      <c r="D103" s="163"/>
      <c r="E103" s="163"/>
      <c r="F103" s="1"/>
      <c r="G103" s="1"/>
      <c r="H103" s="1"/>
    </row>
    <row r="104" spans="1:8" ht="16.25" customHeight="1" thickBot="1" x14ac:dyDescent="0.4">
      <c r="A104" s="278" t="s">
        <v>9</v>
      </c>
      <c r="B104" s="279"/>
      <c r="C104" s="163"/>
      <c r="D104" s="163"/>
      <c r="E104" s="163"/>
      <c r="F104" s="1"/>
      <c r="G104" s="1"/>
      <c r="H104" s="1"/>
    </row>
    <row r="105" spans="1:8" ht="18.649999999999999" customHeight="1" thickBot="1" x14ac:dyDescent="0.4">
      <c r="A105" s="278" t="s">
        <v>10</v>
      </c>
      <c r="B105" s="279"/>
      <c r="C105" s="163"/>
      <c r="D105" s="163"/>
      <c r="E105" s="163"/>
      <c r="F105" s="1"/>
      <c r="G105" s="1"/>
      <c r="H105" s="1"/>
    </row>
    <row r="106" spans="1:8" ht="18" customHeight="1" thickBot="1" x14ac:dyDescent="0.4">
      <c r="A106" s="278" t="s">
        <v>606</v>
      </c>
      <c r="B106" s="279"/>
      <c r="C106" s="156"/>
      <c r="D106" s="156"/>
      <c r="E106" s="156"/>
      <c r="F106" s="1"/>
      <c r="G106" s="1"/>
      <c r="H106" s="1"/>
    </row>
    <row r="107" spans="1:8" ht="22.25" customHeight="1" thickBot="1" x14ac:dyDescent="0.4">
      <c r="A107" s="271" t="s">
        <v>626</v>
      </c>
      <c r="B107" s="272"/>
      <c r="C107" s="156">
        <v>368</v>
      </c>
      <c r="D107" s="163"/>
      <c r="E107" s="163"/>
      <c r="F107" s="1"/>
      <c r="G107" s="1"/>
      <c r="H107" s="1"/>
    </row>
    <row r="108" spans="1:8" ht="27" customHeight="1" thickBot="1" x14ac:dyDescent="0.4">
      <c r="A108" s="271" t="s">
        <v>77</v>
      </c>
      <c r="B108" s="272"/>
      <c r="C108" s="148"/>
      <c r="D108" s="163"/>
      <c r="E108" s="163"/>
      <c r="F108" s="1"/>
      <c r="G108" s="1"/>
      <c r="H108" s="1"/>
    </row>
    <row r="109" spans="1:8" ht="24.65" customHeight="1" thickBot="1" x14ac:dyDescent="0.4">
      <c r="A109" s="269" t="s">
        <v>11</v>
      </c>
      <c r="B109" s="273"/>
      <c r="C109" s="72">
        <f>C110+C111</f>
        <v>0</v>
      </c>
      <c r="D109" s="72">
        <f t="shared" ref="D109" si="29">D110+D111</f>
        <v>0</v>
      </c>
      <c r="E109" s="72">
        <f t="shared" ref="E109" si="30">E110+E111</f>
        <v>0</v>
      </c>
      <c r="F109" s="1"/>
      <c r="G109" s="1"/>
      <c r="H109" s="1"/>
    </row>
    <row r="110" spans="1:8" ht="20" customHeight="1" thickBot="1" x14ac:dyDescent="0.4">
      <c r="A110" s="274" t="s">
        <v>13</v>
      </c>
      <c r="B110" s="275"/>
      <c r="C110" s="25"/>
      <c r="D110" s="13"/>
      <c r="E110" s="13"/>
      <c r="F110" s="1"/>
      <c r="G110" s="1"/>
      <c r="H110" s="1"/>
    </row>
    <row r="111" spans="1:8" ht="24.65" customHeight="1" thickBot="1" x14ac:dyDescent="0.4">
      <c r="A111" s="267" t="s">
        <v>497</v>
      </c>
      <c r="B111" s="268"/>
      <c r="C111" s="25"/>
      <c r="D111" s="13"/>
      <c r="E111" s="13"/>
      <c r="F111" s="1"/>
      <c r="G111" s="1"/>
      <c r="H111" s="1"/>
    </row>
    <row r="112" spans="1:8" ht="19.25" customHeight="1" thickBot="1" x14ac:dyDescent="0.4">
      <c r="A112" s="269" t="s">
        <v>14</v>
      </c>
      <c r="B112" s="270"/>
      <c r="C112" s="72">
        <f>C89+C109</f>
        <v>803.6</v>
      </c>
      <c r="D112" s="72">
        <f t="shared" ref="D112:E112" si="31">D89+D109</f>
        <v>658.6</v>
      </c>
      <c r="E112" s="72">
        <f t="shared" si="31"/>
        <v>1011.6</v>
      </c>
      <c r="F112" s="1"/>
      <c r="G112" s="1"/>
      <c r="H112" s="1"/>
    </row>
    <row r="113" spans="1:8" ht="19.25" customHeight="1" thickBot="1" x14ac:dyDescent="0.4">
      <c r="A113" s="278" t="s">
        <v>3</v>
      </c>
      <c r="B113" s="279"/>
      <c r="C113" s="7"/>
      <c r="D113" s="7"/>
      <c r="E113" s="7"/>
      <c r="F113" s="1"/>
      <c r="G113" s="1"/>
      <c r="H113" s="1"/>
    </row>
    <row r="114" spans="1:8" ht="25.25" customHeight="1" thickBot="1" x14ac:dyDescent="0.4">
      <c r="A114" s="278" t="s">
        <v>4</v>
      </c>
      <c r="B114" s="279"/>
      <c r="C114" s="73"/>
      <c r="D114" s="7"/>
      <c r="E114" s="7"/>
      <c r="F114" s="1"/>
      <c r="G114" s="1"/>
      <c r="H114" s="1"/>
    </row>
    <row r="115" spans="1:8" ht="15.5" thickBot="1" x14ac:dyDescent="0.4">
      <c r="A115" s="1"/>
      <c r="B115" s="1"/>
      <c r="C115" s="1"/>
      <c r="D115" s="1"/>
      <c r="E115" s="1"/>
      <c r="F115" s="1"/>
      <c r="G115" s="1"/>
      <c r="H115" s="1"/>
    </row>
    <row r="116" spans="1:8" ht="35" thickBot="1" x14ac:dyDescent="0.4">
      <c r="A116" s="2" t="s">
        <v>0</v>
      </c>
      <c r="B116" s="3" t="s">
        <v>1</v>
      </c>
      <c r="C116" s="8" t="s">
        <v>16</v>
      </c>
      <c r="D116" s="8" t="s">
        <v>17</v>
      </c>
      <c r="E116" s="8" t="s">
        <v>584</v>
      </c>
      <c r="F116" s="1"/>
      <c r="G116" s="1"/>
      <c r="H116" s="1"/>
    </row>
    <row r="117" spans="1:8" ht="15.5" thickBot="1" x14ac:dyDescent="0.4">
      <c r="A117" s="4">
        <v>1</v>
      </c>
      <c r="B117" s="5">
        <v>2</v>
      </c>
      <c r="C117" s="5">
        <v>3</v>
      </c>
      <c r="D117" s="5">
        <v>4</v>
      </c>
      <c r="E117" s="5">
        <v>5</v>
      </c>
      <c r="F117" s="1"/>
      <c r="G117" s="1"/>
      <c r="H117" s="1"/>
    </row>
    <row r="118" spans="1:8" ht="16.25" customHeight="1" thickBot="1" x14ac:dyDescent="0.4">
      <c r="A118" s="6"/>
      <c r="B118" s="160" t="s">
        <v>534</v>
      </c>
      <c r="C118" s="7"/>
      <c r="D118" s="7"/>
      <c r="E118" s="7"/>
      <c r="F118" s="1"/>
      <c r="G118" s="1"/>
      <c r="H118" s="1"/>
    </row>
    <row r="119" spans="1:8" ht="16.25" customHeight="1" thickBot="1" x14ac:dyDescent="0.4">
      <c r="A119" s="269" t="s">
        <v>12</v>
      </c>
      <c r="B119" s="270"/>
      <c r="C119" s="72">
        <f>C121+C125+C133+C134+C135+C137+C138</f>
        <v>452.3</v>
      </c>
      <c r="D119" s="72">
        <f t="shared" ref="D119:E119" si="32">D121+D125+D133+D134+D135+D137+D138</f>
        <v>312</v>
      </c>
      <c r="E119" s="72">
        <f t="shared" si="32"/>
        <v>312</v>
      </c>
      <c r="F119" s="1"/>
      <c r="G119" s="1"/>
      <c r="H119" s="1"/>
    </row>
    <row r="120" spans="1:8" ht="16.25" customHeight="1" x14ac:dyDescent="0.35">
      <c r="A120" s="284" t="s">
        <v>2</v>
      </c>
      <c r="B120" s="285"/>
      <c r="C120" s="12"/>
      <c r="D120" s="12"/>
      <c r="E120" s="12"/>
      <c r="F120" s="1"/>
      <c r="G120" s="1"/>
      <c r="H120" s="1"/>
    </row>
    <row r="121" spans="1:8" ht="16.25" customHeight="1" thickBot="1" x14ac:dyDescent="0.4">
      <c r="A121" s="286" t="s">
        <v>601</v>
      </c>
      <c r="B121" s="287"/>
      <c r="C121" s="75">
        <f>C122+C123+C124</f>
        <v>312</v>
      </c>
      <c r="D121" s="75">
        <f t="shared" ref="D121" si="33">D122+D123+D124</f>
        <v>312</v>
      </c>
      <c r="E121" s="75">
        <f>E122+E123+E124</f>
        <v>312</v>
      </c>
      <c r="F121" s="1"/>
      <c r="G121" s="1"/>
      <c r="H121" s="1"/>
    </row>
    <row r="122" spans="1:8" ht="16.25" customHeight="1" thickBot="1" x14ac:dyDescent="0.4">
      <c r="A122" s="271" t="s">
        <v>76</v>
      </c>
      <c r="B122" s="272"/>
      <c r="C122" s="156">
        <v>312</v>
      </c>
      <c r="D122" s="74">
        <v>312</v>
      </c>
      <c r="E122" s="74">
        <v>312</v>
      </c>
      <c r="F122" s="1"/>
      <c r="G122" s="1"/>
      <c r="H122" s="1"/>
    </row>
    <row r="123" spans="1:8" ht="25.25" customHeight="1" thickBot="1" x14ac:dyDescent="0.4">
      <c r="A123" s="271" t="s">
        <v>7</v>
      </c>
      <c r="B123" s="272"/>
      <c r="C123" s="24"/>
      <c r="D123" s="7"/>
      <c r="E123" s="7"/>
      <c r="F123" s="1"/>
      <c r="G123" s="1"/>
      <c r="H123" s="1"/>
    </row>
    <row r="124" spans="1:8" ht="30" customHeight="1" thickBot="1" x14ac:dyDescent="0.4">
      <c r="A124" s="271" t="s">
        <v>602</v>
      </c>
      <c r="B124" s="283"/>
      <c r="C124" s="24"/>
      <c r="D124" s="7"/>
      <c r="E124" s="7"/>
      <c r="F124" s="1"/>
      <c r="G124" s="1"/>
      <c r="H124" s="1"/>
    </row>
    <row r="125" spans="1:8" ht="24.65" customHeight="1" thickBot="1" x14ac:dyDescent="0.4">
      <c r="A125" s="271" t="s">
        <v>8</v>
      </c>
      <c r="B125" s="272"/>
      <c r="C125" s="73">
        <f>C126+C127+C128+C129+C130+C131</f>
        <v>0</v>
      </c>
      <c r="D125" s="73">
        <f t="shared" ref="D125" si="34">D126+D127+D128+D129+D130+D131</f>
        <v>0</v>
      </c>
      <c r="E125" s="73">
        <f t="shared" ref="E125" si="35">E126+E127+E128+E129+E130+E131</f>
        <v>0</v>
      </c>
      <c r="F125" s="1"/>
      <c r="G125" s="1"/>
      <c r="H125" s="1"/>
    </row>
    <row r="126" spans="1:8" ht="29.4" customHeight="1" thickBot="1" x14ac:dyDescent="0.4">
      <c r="A126" s="271" t="s">
        <v>603</v>
      </c>
      <c r="B126" s="272"/>
      <c r="C126" s="161"/>
      <c r="D126" s="162"/>
      <c r="E126" s="162"/>
      <c r="F126" s="1"/>
      <c r="G126" s="1"/>
      <c r="H126" s="1"/>
    </row>
    <row r="127" spans="1:8" ht="25.25" customHeight="1" thickBot="1" x14ac:dyDescent="0.4">
      <c r="A127" s="271" t="s">
        <v>604</v>
      </c>
      <c r="B127" s="272"/>
      <c r="C127" s="161"/>
      <c r="D127" s="156"/>
      <c r="E127" s="156"/>
      <c r="F127" s="1"/>
      <c r="G127" s="1"/>
      <c r="H127" s="1"/>
    </row>
    <row r="128" spans="1:8" ht="20" customHeight="1" thickBot="1" x14ac:dyDescent="0.4">
      <c r="A128" s="271" t="s">
        <v>605</v>
      </c>
      <c r="B128" s="272"/>
      <c r="C128" s="148"/>
      <c r="D128" s="163"/>
      <c r="E128" s="163"/>
      <c r="F128" s="1"/>
      <c r="G128" s="1"/>
      <c r="H128" s="1"/>
    </row>
    <row r="129" spans="1:8" ht="19.25" customHeight="1" thickBot="1" x14ac:dyDescent="0.4">
      <c r="A129" s="281" t="s">
        <v>624</v>
      </c>
      <c r="B129" s="282"/>
      <c r="C129" s="148"/>
      <c r="D129" s="163"/>
      <c r="E129" s="163"/>
      <c r="F129" s="1"/>
      <c r="G129" s="1"/>
      <c r="H129" s="1"/>
    </row>
    <row r="130" spans="1:8" ht="33.65" customHeight="1" thickBot="1" x14ac:dyDescent="0.4">
      <c r="A130" s="281" t="s">
        <v>627</v>
      </c>
      <c r="B130" s="282"/>
      <c r="C130" s="148"/>
      <c r="D130" s="163"/>
      <c r="E130" s="163"/>
      <c r="F130" s="1"/>
      <c r="G130" s="1"/>
      <c r="H130" s="1"/>
    </row>
    <row r="131" spans="1:8" ht="16.25" customHeight="1" thickBot="1" x14ac:dyDescent="0.4">
      <c r="A131" s="276" t="s">
        <v>628</v>
      </c>
      <c r="B131" s="277"/>
      <c r="C131" s="148"/>
      <c r="D131" s="163"/>
      <c r="E131" s="163"/>
      <c r="F131" s="1"/>
      <c r="G131" s="1"/>
      <c r="H131" s="1"/>
    </row>
    <row r="132" spans="1:8" ht="16.25" customHeight="1" thickBot="1" x14ac:dyDescent="0.4">
      <c r="A132" s="276" t="s">
        <v>625</v>
      </c>
      <c r="B132" s="277"/>
      <c r="C132" s="163"/>
      <c r="D132" s="163"/>
      <c r="E132" s="163"/>
      <c r="F132" s="1"/>
      <c r="G132" s="1"/>
      <c r="H132" s="1"/>
    </row>
    <row r="133" spans="1:8" ht="16.25" customHeight="1" thickBot="1" x14ac:dyDescent="0.4">
      <c r="A133" s="276" t="s">
        <v>640</v>
      </c>
      <c r="B133" s="277"/>
      <c r="C133" s="163"/>
      <c r="D133" s="163"/>
      <c r="E133" s="163"/>
      <c r="F133" s="1"/>
      <c r="G133" s="1"/>
      <c r="H133" s="1"/>
    </row>
    <row r="134" spans="1:8" ht="16.25" customHeight="1" thickBot="1" x14ac:dyDescent="0.4">
      <c r="A134" s="276" t="s">
        <v>629</v>
      </c>
      <c r="B134" s="277"/>
      <c r="C134" s="163"/>
      <c r="D134" s="163"/>
      <c r="E134" s="163"/>
      <c r="F134" s="1"/>
      <c r="G134" s="1"/>
      <c r="H134" s="1"/>
    </row>
    <row r="135" spans="1:8" ht="16.25" customHeight="1" thickBot="1" x14ac:dyDescent="0.4">
      <c r="A135" s="278" t="s">
        <v>10</v>
      </c>
      <c r="B135" s="279"/>
      <c r="C135" s="163"/>
      <c r="D135" s="163"/>
      <c r="E135" s="163"/>
      <c r="F135" s="1"/>
      <c r="G135" s="1"/>
      <c r="H135" s="1"/>
    </row>
    <row r="136" spans="1:8" ht="20.399999999999999" customHeight="1" thickBot="1" x14ac:dyDescent="0.4">
      <c r="A136" s="278" t="s">
        <v>606</v>
      </c>
      <c r="B136" s="279"/>
      <c r="C136" s="156"/>
      <c r="D136" s="156"/>
      <c r="E136" s="156"/>
      <c r="F136" s="1"/>
      <c r="G136" s="1"/>
      <c r="H136" s="1"/>
    </row>
    <row r="137" spans="1:8" ht="24" customHeight="1" thickBot="1" x14ac:dyDescent="0.4">
      <c r="A137" s="271" t="s">
        <v>626</v>
      </c>
      <c r="B137" s="272"/>
      <c r="C137" s="148"/>
      <c r="D137" s="163"/>
      <c r="E137" s="163"/>
      <c r="F137" s="1"/>
      <c r="G137" s="1"/>
      <c r="H137" s="1"/>
    </row>
    <row r="138" spans="1:8" ht="27.75" customHeight="1" thickBot="1" x14ac:dyDescent="0.4">
      <c r="A138" s="271" t="s">
        <v>77</v>
      </c>
      <c r="B138" s="272"/>
      <c r="C138" s="148">
        <v>140.30000000000001</v>
      </c>
      <c r="D138" s="163"/>
      <c r="E138" s="163"/>
      <c r="F138" s="1"/>
      <c r="G138" s="1"/>
      <c r="H138" s="1"/>
    </row>
    <row r="139" spans="1:8" ht="23.4" customHeight="1" thickBot="1" x14ac:dyDescent="0.4">
      <c r="A139" s="269" t="s">
        <v>11</v>
      </c>
      <c r="B139" s="273"/>
      <c r="C139" s="72">
        <f>C140+C141</f>
        <v>0</v>
      </c>
      <c r="D139" s="72">
        <f t="shared" ref="D139" si="36">D140+D141</f>
        <v>0</v>
      </c>
      <c r="E139" s="72">
        <f t="shared" ref="E139" si="37">E140+E141</f>
        <v>0</v>
      </c>
      <c r="F139" s="1"/>
      <c r="G139" s="1"/>
      <c r="H139" s="1"/>
    </row>
    <row r="140" spans="1:8" ht="27" customHeight="1" thickBot="1" x14ac:dyDescent="0.4">
      <c r="A140" s="274" t="s">
        <v>13</v>
      </c>
      <c r="B140" s="275"/>
      <c r="C140" s="25"/>
      <c r="D140" s="13"/>
      <c r="E140" s="13"/>
      <c r="F140" s="1"/>
      <c r="G140" s="1"/>
      <c r="H140" s="1"/>
    </row>
    <row r="141" spans="1:8" ht="24" customHeight="1" thickBot="1" x14ac:dyDescent="0.4">
      <c r="A141" s="267" t="s">
        <v>497</v>
      </c>
      <c r="B141" s="268"/>
      <c r="C141" s="25"/>
      <c r="D141" s="13"/>
      <c r="E141" s="13"/>
      <c r="F141" s="1"/>
      <c r="G141" s="1"/>
      <c r="H141" s="1"/>
    </row>
    <row r="142" spans="1:8" ht="16.25" customHeight="1" thickBot="1" x14ac:dyDescent="0.4">
      <c r="A142" s="269" t="s">
        <v>14</v>
      </c>
      <c r="B142" s="270"/>
      <c r="C142" s="72">
        <f>C119+C139</f>
        <v>452.3</v>
      </c>
      <c r="D142" s="72">
        <f t="shared" ref="D142:E142" si="38">D119+D139</f>
        <v>312</v>
      </c>
      <c r="E142" s="72">
        <f t="shared" si="38"/>
        <v>312</v>
      </c>
      <c r="F142" s="1"/>
      <c r="G142" s="1"/>
      <c r="H142" s="1"/>
    </row>
    <row r="143" spans="1:8" ht="20.399999999999999" customHeight="1" thickBot="1" x14ac:dyDescent="0.4">
      <c r="A143" s="278" t="s">
        <v>3</v>
      </c>
      <c r="B143" s="279"/>
      <c r="C143" s="7"/>
      <c r="D143" s="7"/>
      <c r="E143" s="7"/>
      <c r="F143" s="1"/>
      <c r="G143" s="1"/>
      <c r="H143" s="1"/>
    </row>
    <row r="144" spans="1:8" ht="29.4" customHeight="1" thickBot="1" x14ac:dyDescent="0.4">
      <c r="A144" s="278" t="s">
        <v>4</v>
      </c>
      <c r="B144" s="279"/>
      <c r="C144" s="73"/>
      <c r="D144" s="7"/>
      <c r="E144" s="7"/>
      <c r="F144" s="1"/>
      <c r="G144" s="1"/>
      <c r="H144" s="1"/>
    </row>
    <row r="145" spans="1:8" ht="15.5" thickBot="1" x14ac:dyDescent="0.4">
      <c r="A145" s="1"/>
      <c r="B145" s="1"/>
      <c r="C145" s="1"/>
      <c r="D145" s="1"/>
      <c r="E145" s="1"/>
      <c r="F145" s="1"/>
      <c r="G145" s="1"/>
      <c r="H145" s="1"/>
    </row>
    <row r="146" spans="1:8" ht="35" thickBot="1" x14ac:dyDescent="0.4">
      <c r="A146" s="2" t="s">
        <v>0</v>
      </c>
      <c r="B146" s="3" t="s">
        <v>1</v>
      </c>
      <c r="C146" s="8" t="s">
        <v>16</v>
      </c>
      <c r="D146" s="8" t="s">
        <v>17</v>
      </c>
      <c r="E146" s="8" t="s">
        <v>584</v>
      </c>
      <c r="F146" s="1"/>
      <c r="G146" s="1"/>
      <c r="H146" s="1"/>
    </row>
    <row r="147" spans="1:8" ht="15.5" thickBot="1" x14ac:dyDescent="0.4">
      <c r="A147" s="4">
        <v>1</v>
      </c>
      <c r="B147" s="5">
        <v>2</v>
      </c>
      <c r="C147" s="5">
        <v>3</v>
      </c>
      <c r="D147" s="5">
        <v>4</v>
      </c>
      <c r="E147" s="5">
        <v>5</v>
      </c>
      <c r="F147" s="1"/>
      <c r="G147" s="1"/>
      <c r="H147" s="1"/>
    </row>
    <row r="148" spans="1:8" ht="16.25" customHeight="1" thickBot="1" x14ac:dyDescent="0.4">
      <c r="A148" s="6"/>
      <c r="B148" s="160" t="s">
        <v>535</v>
      </c>
      <c r="C148" s="7"/>
      <c r="D148" s="7"/>
      <c r="E148" s="7"/>
      <c r="F148" s="1"/>
      <c r="G148" s="1"/>
      <c r="H148" s="1"/>
    </row>
    <row r="149" spans="1:8" ht="16.25" customHeight="1" thickBot="1" x14ac:dyDescent="0.4">
      <c r="A149" s="269" t="s">
        <v>12</v>
      </c>
      <c r="B149" s="270"/>
      <c r="C149" s="72">
        <f>C151+C155+C163+C164+C165+C167+C168</f>
        <v>3577</v>
      </c>
      <c r="D149" s="72">
        <f t="shared" ref="D149:E149" si="39">D151+D155+D163+D164+D165+D167+D168</f>
        <v>3718.5</v>
      </c>
      <c r="E149" s="72">
        <f t="shared" si="39"/>
        <v>3976</v>
      </c>
      <c r="F149" s="1"/>
      <c r="G149" s="1"/>
      <c r="H149" s="1"/>
    </row>
    <row r="150" spans="1:8" ht="16.25" customHeight="1" x14ac:dyDescent="0.35">
      <c r="A150" s="284" t="s">
        <v>2</v>
      </c>
      <c r="B150" s="285"/>
      <c r="C150" s="12"/>
      <c r="D150" s="12"/>
      <c r="E150" s="12"/>
      <c r="F150" s="1"/>
      <c r="G150" s="1"/>
      <c r="H150" s="1"/>
    </row>
    <row r="151" spans="1:8" ht="16.25" customHeight="1" thickBot="1" x14ac:dyDescent="0.4">
      <c r="A151" s="286" t="s">
        <v>601</v>
      </c>
      <c r="B151" s="287"/>
      <c r="C151" s="75">
        <f>C152+C153+C154</f>
        <v>1277</v>
      </c>
      <c r="D151" s="75">
        <f t="shared" ref="D151" si="40">D152+D153+D154</f>
        <v>3718.5</v>
      </c>
      <c r="E151" s="75">
        <f>E152+E153+E154</f>
        <v>3976</v>
      </c>
      <c r="F151" s="1"/>
      <c r="G151" s="1"/>
      <c r="H151" s="1"/>
    </row>
    <row r="152" spans="1:8" ht="16.25" customHeight="1" thickBot="1" x14ac:dyDescent="0.4">
      <c r="A152" s="271" t="s">
        <v>76</v>
      </c>
      <c r="B152" s="272"/>
      <c r="C152" s="156">
        <v>1277</v>
      </c>
      <c r="D152" s="74">
        <v>3718.5</v>
      </c>
      <c r="E152" s="74">
        <v>3976</v>
      </c>
      <c r="F152" s="1"/>
      <c r="G152" s="1"/>
      <c r="H152" s="1"/>
    </row>
    <row r="153" spans="1:8" ht="18.649999999999999" customHeight="1" thickBot="1" x14ac:dyDescent="0.4">
      <c r="A153" s="271" t="s">
        <v>7</v>
      </c>
      <c r="B153" s="272"/>
      <c r="C153" s="74"/>
      <c r="D153" s="73"/>
      <c r="E153" s="73"/>
      <c r="F153" s="1"/>
      <c r="G153" s="1"/>
      <c r="H153" s="1"/>
    </row>
    <row r="154" spans="1:8" ht="25.25" customHeight="1" thickBot="1" x14ac:dyDescent="0.4">
      <c r="A154" s="271" t="s">
        <v>602</v>
      </c>
      <c r="B154" s="283"/>
      <c r="C154" s="24"/>
      <c r="D154" s="7"/>
      <c r="E154" s="7"/>
      <c r="F154" s="1"/>
      <c r="G154" s="1"/>
      <c r="H154" s="1"/>
    </row>
    <row r="155" spans="1:8" ht="24" customHeight="1" thickBot="1" x14ac:dyDescent="0.4">
      <c r="A155" s="271" t="s">
        <v>8</v>
      </c>
      <c r="B155" s="272"/>
      <c r="C155" s="73">
        <f>C156+C157+C158+C159+C160+C161</f>
        <v>0</v>
      </c>
      <c r="D155" s="73">
        <f t="shared" ref="D155" si="41">D156+D157+D158+D159+D160+D161</f>
        <v>0</v>
      </c>
      <c r="E155" s="73">
        <f t="shared" ref="E155" si="42">E156+E157+E158+E159+E160+E161</f>
        <v>0</v>
      </c>
      <c r="F155" s="1"/>
      <c r="G155" s="1"/>
      <c r="H155" s="1"/>
    </row>
    <row r="156" spans="1:8" ht="26.4" customHeight="1" thickBot="1" x14ac:dyDescent="0.4">
      <c r="A156" s="271" t="s">
        <v>603</v>
      </c>
      <c r="B156" s="272"/>
      <c r="C156" s="161"/>
      <c r="D156" s="162"/>
      <c r="E156" s="162"/>
      <c r="F156" s="1"/>
      <c r="G156" s="1"/>
      <c r="H156" s="1"/>
    </row>
    <row r="157" spans="1:8" ht="24.65" customHeight="1" thickBot="1" x14ac:dyDescent="0.4">
      <c r="A157" s="271" t="s">
        <v>604</v>
      </c>
      <c r="B157" s="272"/>
      <c r="C157" s="161"/>
      <c r="D157" s="156"/>
      <c r="E157" s="156"/>
      <c r="F157" s="1"/>
      <c r="G157" s="1"/>
      <c r="H157" s="1"/>
    </row>
    <row r="158" spans="1:8" ht="26" customHeight="1" thickBot="1" x14ac:dyDescent="0.4">
      <c r="A158" s="271" t="s">
        <v>605</v>
      </c>
      <c r="B158" s="272"/>
      <c r="C158" s="148"/>
      <c r="D158" s="163"/>
      <c r="E158" s="163"/>
      <c r="F158" s="1"/>
      <c r="G158" s="1"/>
      <c r="H158" s="1"/>
    </row>
    <row r="159" spans="1:8" ht="25.25" customHeight="1" thickBot="1" x14ac:dyDescent="0.4">
      <c r="A159" s="281" t="s">
        <v>624</v>
      </c>
      <c r="B159" s="282"/>
      <c r="C159" s="148"/>
      <c r="D159" s="163"/>
      <c r="E159" s="163"/>
      <c r="F159" s="1"/>
      <c r="G159" s="1"/>
      <c r="H159" s="1"/>
    </row>
    <row r="160" spans="1:8" ht="26" customHeight="1" thickBot="1" x14ac:dyDescent="0.4">
      <c r="A160" s="281" t="s">
        <v>627</v>
      </c>
      <c r="B160" s="282"/>
      <c r="C160" s="148"/>
      <c r="D160" s="163"/>
      <c r="E160" s="163"/>
      <c r="F160" s="1"/>
      <c r="G160" s="1"/>
      <c r="H160" s="1"/>
    </row>
    <row r="161" spans="1:8" ht="16.25" customHeight="1" thickBot="1" x14ac:dyDescent="0.4">
      <c r="A161" s="276" t="s">
        <v>628</v>
      </c>
      <c r="B161" s="277"/>
      <c r="C161" s="148"/>
      <c r="D161" s="163"/>
      <c r="E161" s="163"/>
      <c r="F161" s="1"/>
      <c r="G161" s="1"/>
      <c r="H161" s="1"/>
    </row>
    <row r="162" spans="1:8" ht="16.25" customHeight="1" thickBot="1" x14ac:dyDescent="0.4">
      <c r="A162" s="276" t="s">
        <v>625</v>
      </c>
      <c r="B162" s="277"/>
      <c r="C162" s="163"/>
      <c r="D162" s="163"/>
      <c r="E162" s="163"/>
      <c r="F162" s="1"/>
      <c r="G162" s="1"/>
      <c r="H162" s="1"/>
    </row>
    <row r="163" spans="1:8" ht="16.25" customHeight="1" thickBot="1" x14ac:dyDescent="0.4">
      <c r="A163" s="276" t="s">
        <v>641</v>
      </c>
      <c r="B163" s="277"/>
      <c r="C163" s="163"/>
      <c r="D163" s="163"/>
      <c r="E163" s="163"/>
      <c r="F163" s="1"/>
      <c r="G163" s="1"/>
      <c r="H163" s="1"/>
    </row>
    <row r="164" spans="1:8" ht="16.25" customHeight="1" thickBot="1" x14ac:dyDescent="0.4">
      <c r="A164" s="276" t="s">
        <v>629</v>
      </c>
      <c r="B164" s="277"/>
      <c r="C164" s="163"/>
      <c r="D164" s="163"/>
      <c r="E164" s="163"/>
      <c r="F164" s="1"/>
      <c r="G164" s="1"/>
      <c r="H164" s="1"/>
    </row>
    <row r="165" spans="1:8" ht="16.25" customHeight="1" thickBot="1" x14ac:dyDescent="0.4">
      <c r="A165" s="278" t="s">
        <v>10</v>
      </c>
      <c r="B165" s="279"/>
      <c r="C165" s="163"/>
      <c r="D165" s="163"/>
      <c r="E165" s="163"/>
      <c r="F165" s="1"/>
      <c r="G165" s="1"/>
      <c r="H165" s="1"/>
    </row>
    <row r="166" spans="1:8" ht="15" customHeight="1" thickBot="1" x14ac:dyDescent="0.4">
      <c r="A166" s="278" t="s">
        <v>606</v>
      </c>
      <c r="B166" s="279"/>
      <c r="C166" s="156"/>
      <c r="D166" s="156"/>
      <c r="E166" s="156"/>
      <c r="F166" s="1"/>
      <c r="G166" s="1"/>
      <c r="H166" s="1"/>
    </row>
    <row r="167" spans="1:8" ht="23" customHeight="1" thickBot="1" x14ac:dyDescent="0.4">
      <c r="A167" s="271" t="s">
        <v>626</v>
      </c>
      <c r="B167" s="272"/>
      <c r="C167" s="156">
        <v>2300</v>
      </c>
      <c r="D167" s="163"/>
      <c r="E167" s="163"/>
      <c r="F167" s="1"/>
      <c r="G167" s="1"/>
      <c r="H167" s="1"/>
    </row>
    <row r="168" spans="1:8" ht="25.5" customHeight="1" thickBot="1" x14ac:dyDescent="0.4">
      <c r="A168" s="271" t="s">
        <v>77</v>
      </c>
      <c r="B168" s="272"/>
      <c r="C168" s="148"/>
      <c r="D168" s="163"/>
      <c r="E168" s="163"/>
      <c r="F168" s="1"/>
      <c r="G168" s="1"/>
      <c r="H168" s="1"/>
    </row>
    <row r="169" spans="1:8" ht="25.25" customHeight="1" thickBot="1" x14ac:dyDescent="0.4">
      <c r="A169" s="269" t="s">
        <v>11</v>
      </c>
      <c r="B169" s="273"/>
      <c r="C169" s="72">
        <f>C170+C171</f>
        <v>0</v>
      </c>
      <c r="D169" s="72">
        <f t="shared" ref="D169" si="43">D170+D171</f>
        <v>0</v>
      </c>
      <c r="E169" s="72">
        <f t="shared" ref="E169" si="44">E170+E171</f>
        <v>0</v>
      </c>
      <c r="F169" s="1"/>
      <c r="G169" s="1"/>
      <c r="H169" s="1"/>
    </row>
    <row r="170" spans="1:8" ht="20" customHeight="1" thickBot="1" x14ac:dyDescent="0.4">
      <c r="A170" s="274" t="s">
        <v>13</v>
      </c>
      <c r="B170" s="275"/>
      <c r="C170" s="25"/>
      <c r="D170" s="13"/>
      <c r="E170" s="13"/>
      <c r="F170" s="1"/>
      <c r="G170" s="1"/>
      <c r="H170" s="1"/>
    </row>
    <row r="171" spans="1:8" ht="24" customHeight="1" thickBot="1" x14ac:dyDescent="0.4">
      <c r="A171" s="267" t="s">
        <v>497</v>
      </c>
      <c r="B171" s="268"/>
      <c r="C171" s="25"/>
      <c r="D171" s="13"/>
      <c r="E171" s="13"/>
      <c r="F171" s="1"/>
      <c r="G171" s="1"/>
      <c r="H171" s="1"/>
    </row>
    <row r="172" spans="1:8" ht="25.25" customHeight="1" thickBot="1" x14ac:dyDescent="0.4">
      <c r="A172" s="269" t="s">
        <v>14</v>
      </c>
      <c r="B172" s="270"/>
      <c r="C172" s="72">
        <f>C149+C169</f>
        <v>3577</v>
      </c>
      <c r="D172" s="72">
        <f t="shared" ref="D172:E172" si="45">D149+D169</f>
        <v>3718.5</v>
      </c>
      <c r="E172" s="72">
        <f t="shared" si="45"/>
        <v>3976</v>
      </c>
      <c r="F172" s="1"/>
      <c r="G172" s="1"/>
      <c r="H172" s="1"/>
    </row>
    <row r="173" spans="1:8" ht="27" customHeight="1" thickBot="1" x14ac:dyDescent="0.4">
      <c r="A173" s="278" t="s">
        <v>3</v>
      </c>
      <c r="B173" s="279"/>
      <c r="C173" s="7"/>
      <c r="D173" s="7"/>
      <c r="E173" s="7"/>
      <c r="F173" s="1"/>
      <c r="G173" s="1"/>
      <c r="H173" s="1"/>
    </row>
    <row r="174" spans="1:8" ht="26.4" customHeight="1" thickBot="1" x14ac:dyDescent="0.4">
      <c r="A174" s="278" t="s">
        <v>4</v>
      </c>
      <c r="B174" s="279"/>
      <c r="C174" s="73"/>
      <c r="D174" s="7"/>
      <c r="E174" s="7"/>
      <c r="F174" s="1"/>
      <c r="G174" s="1"/>
      <c r="H174" s="1"/>
    </row>
    <row r="175" spans="1:8" ht="15.5" thickBot="1" x14ac:dyDescent="0.4">
      <c r="A175" s="1"/>
      <c r="B175" s="1"/>
      <c r="C175" s="1"/>
      <c r="D175" s="1"/>
      <c r="E175" s="1"/>
      <c r="F175" s="1"/>
      <c r="G175" s="1"/>
      <c r="H175" s="1"/>
    </row>
    <row r="176" spans="1:8" ht="35" thickBot="1" x14ac:dyDescent="0.4">
      <c r="A176" s="2" t="s">
        <v>0</v>
      </c>
      <c r="B176" s="3" t="s">
        <v>1</v>
      </c>
      <c r="C176" s="8" t="s">
        <v>16</v>
      </c>
      <c r="D176" s="8" t="s">
        <v>17</v>
      </c>
      <c r="E176" s="8" t="s">
        <v>584</v>
      </c>
      <c r="F176" s="1"/>
      <c r="G176" s="1"/>
      <c r="H176" s="1"/>
    </row>
    <row r="177" spans="1:8" ht="15.5" thickBot="1" x14ac:dyDescent="0.4">
      <c r="A177" s="4">
        <v>1</v>
      </c>
      <c r="B177" s="5">
        <v>2</v>
      </c>
      <c r="C177" s="5">
        <v>3</v>
      </c>
      <c r="D177" s="5">
        <v>4</v>
      </c>
      <c r="E177" s="5">
        <v>5</v>
      </c>
      <c r="F177" s="1"/>
      <c r="G177" s="1"/>
      <c r="H177" s="1"/>
    </row>
    <row r="178" spans="1:8" ht="16.25" customHeight="1" thickBot="1" x14ac:dyDescent="0.4">
      <c r="A178" s="6"/>
      <c r="B178" s="160" t="s">
        <v>536</v>
      </c>
      <c r="C178" s="7"/>
      <c r="D178" s="7"/>
      <c r="E178" s="7"/>
      <c r="F178" s="1"/>
      <c r="G178" s="1"/>
      <c r="H178" s="1"/>
    </row>
    <row r="179" spans="1:8" ht="16.25" customHeight="1" thickBot="1" x14ac:dyDescent="0.4">
      <c r="A179" s="269" t="s">
        <v>12</v>
      </c>
      <c r="B179" s="270"/>
      <c r="C179" s="72">
        <f>C181+C185+C193+C194+C195+C197+C198</f>
        <v>4489.5</v>
      </c>
      <c r="D179" s="72">
        <f t="shared" ref="D179:E179" si="46">D181+D185+D193+D194+D195+D197+D198</f>
        <v>4152.3999999999996</v>
      </c>
      <c r="E179" s="72">
        <f t="shared" si="46"/>
        <v>4380.8999999999996</v>
      </c>
      <c r="F179" s="1"/>
      <c r="G179" s="1"/>
      <c r="H179" s="1"/>
    </row>
    <row r="180" spans="1:8" ht="16.25" customHeight="1" x14ac:dyDescent="0.35">
      <c r="A180" s="284" t="s">
        <v>2</v>
      </c>
      <c r="B180" s="285"/>
      <c r="C180" s="12"/>
      <c r="D180" s="12"/>
      <c r="E180" s="12"/>
      <c r="F180" s="1"/>
      <c r="G180" s="1"/>
      <c r="H180" s="1"/>
    </row>
    <row r="181" spans="1:8" ht="16.25" customHeight="1" thickBot="1" x14ac:dyDescent="0.4">
      <c r="A181" s="286" t="s">
        <v>601</v>
      </c>
      <c r="B181" s="287"/>
      <c r="C181" s="75">
        <f>C182+C183+C184</f>
        <v>2969.6</v>
      </c>
      <c r="D181" s="75">
        <f t="shared" ref="D181" si="47">D182+D183+D184</f>
        <v>3444.4</v>
      </c>
      <c r="E181" s="75">
        <f>E182+E183+E184</f>
        <v>3644.9</v>
      </c>
      <c r="F181" s="1"/>
      <c r="G181" s="1"/>
      <c r="H181" s="1"/>
    </row>
    <row r="182" spans="1:8" ht="16.25" customHeight="1" thickBot="1" x14ac:dyDescent="0.4">
      <c r="A182" s="271" t="s">
        <v>76</v>
      </c>
      <c r="B182" s="272"/>
      <c r="C182" s="264">
        <v>2969.6</v>
      </c>
      <c r="D182" s="74">
        <v>3444.4</v>
      </c>
      <c r="E182" s="24">
        <v>3644.9</v>
      </c>
      <c r="F182" s="1"/>
      <c r="G182" s="1"/>
      <c r="H182" s="1"/>
    </row>
    <row r="183" spans="1:8" ht="16.25" customHeight="1" thickBot="1" x14ac:dyDescent="0.4">
      <c r="A183" s="271" t="s">
        <v>7</v>
      </c>
      <c r="B183" s="272"/>
      <c r="C183" s="24"/>
      <c r="D183" s="7"/>
      <c r="E183" s="7"/>
      <c r="F183" s="1"/>
      <c r="G183" s="1"/>
      <c r="H183" s="1"/>
    </row>
    <row r="184" spans="1:8" ht="27" customHeight="1" thickBot="1" x14ac:dyDescent="0.4">
      <c r="A184" s="271" t="s">
        <v>602</v>
      </c>
      <c r="B184" s="283"/>
      <c r="C184" s="24"/>
      <c r="D184" s="7"/>
      <c r="E184" s="7"/>
      <c r="F184" s="1"/>
      <c r="G184" s="1"/>
      <c r="H184" s="1"/>
    </row>
    <row r="185" spans="1:8" ht="23" customHeight="1" thickBot="1" x14ac:dyDescent="0.4">
      <c r="A185" s="271" t="s">
        <v>8</v>
      </c>
      <c r="B185" s="272"/>
      <c r="C185" s="73">
        <f>C186+C187+C188+C189+C190+C191</f>
        <v>0</v>
      </c>
      <c r="D185" s="73">
        <f t="shared" ref="D185" si="48">D186+D187+D188+D189+D190+D191</f>
        <v>0</v>
      </c>
      <c r="E185" s="73">
        <f t="shared" ref="E185" si="49">E186+E187+E188+E189+E190+E191</f>
        <v>0</v>
      </c>
      <c r="F185" s="1"/>
      <c r="G185" s="1"/>
      <c r="H185" s="1"/>
    </row>
    <row r="186" spans="1:8" ht="31.25" customHeight="1" thickBot="1" x14ac:dyDescent="0.4">
      <c r="A186" s="271" t="s">
        <v>603</v>
      </c>
      <c r="B186" s="272"/>
      <c r="C186" s="161"/>
      <c r="D186" s="162"/>
      <c r="E186" s="162"/>
      <c r="F186" s="1"/>
      <c r="G186" s="1"/>
      <c r="H186" s="1"/>
    </row>
    <row r="187" spans="1:8" ht="30" customHeight="1" thickBot="1" x14ac:dyDescent="0.4">
      <c r="A187" s="271" t="s">
        <v>604</v>
      </c>
      <c r="B187" s="272"/>
      <c r="C187" s="161"/>
      <c r="D187" s="156"/>
      <c r="E187" s="156"/>
      <c r="F187" s="1"/>
      <c r="G187" s="1"/>
      <c r="H187" s="1"/>
    </row>
    <row r="188" spans="1:8" ht="27" customHeight="1" thickBot="1" x14ac:dyDescent="0.4">
      <c r="A188" s="271" t="s">
        <v>605</v>
      </c>
      <c r="B188" s="272"/>
      <c r="C188" s="148"/>
      <c r="D188" s="163"/>
      <c r="E188" s="163"/>
      <c r="F188" s="1"/>
      <c r="G188" s="1"/>
      <c r="H188" s="1"/>
    </row>
    <row r="189" spans="1:8" ht="23" customHeight="1" thickBot="1" x14ac:dyDescent="0.4">
      <c r="A189" s="281" t="s">
        <v>624</v>
      </c>
      <c r="B189" s="282"/>
      <c r="C189" s="148"/>
      <c r="D189" s="163"/>
      <c r="E189" s="163"/>
      <c r="F189" s="1"/>
      <c r="G189" s="1"/>
      <c r="H189" s="1"/>
    </row>
    <row r="190" spans="1:8" ht="32.4" customHeight="1" thickBot="1" x14ac:dyDescent="0.4">
      <c r="A190" s="281" t="s">
        <v>627</v>
      </c>
      <c r="B190" s="282"/>
      <c r="C190" s="148"/>
      <c r="D190" s="163"/>
      <c r="E190" s="163"/>
      <c r="F190" s="1"/>
      <c r="G190" s="1"/>
      <c r="H190" s="1"/>
    </row>
    <row r="191" spans="1:8" ht="16.25" customHeight="1" thickBot="1" x14ac:dyDescent="0.4">
      <c r="A191" s="276" t="s">
        <v>628</v>
      </c>
      <c r="B191" s="277"/>
      <c r="C191" s="148"/>
      <c r="D191" s="163"/>
      <c r="E191" s="163"/>
      <c r="F191" s="1"/>
      <c r="G191" s="1"/>
      <c r="H191" s="1"/>
    </row>
    <row r="192" spans="1:8" ht="16.25" customHeight="1" thickBot="1" x14ac:dyDescent="0.4">
      <c r="A192" s="276" t="s">
        <v>625</v>
      </c>
      <c r="B192" s="277"/>
      <c r="C192" s="148"/>
      <c r="D192" s="148"/>
      <c r="E192" s="148"/>
      <c r="F192" s="1"/>
      <c r="G192" s="1"/>
      <c r="H192" s="1"/>
    </row>
    <row r="193" spans="1:8" ht="16.25" customHeight="1" thickBot="1" x14ac:dyDescent="0.4">
      <c r="A193" s="276" t="s">
        <v>641</v>
      </c>
      <c r="B193" s="277"/>
      <c r="C193" s="156">
        <v>678</v>
      </c>
      <c r="D193" s="156">
        <v>708</v>
      </c>
      <c r="E193" s="156">
        <v>736</v>
      </c>
      <c r="F193" s="1"/>
      <c r="G193" s="1"/>
      <c r="H193" s="1"/>
    </row>
    <row r="194" spans="1:8" ht="16.25" customHeight="1" thickBot="1" x14ac:dyDescent="0.4">
      <c r="A194" s="278" t="s">
        <v>9</v>
      </c>
      <c r="B194" s="279"/>
      <c r="C194" s="163"/>
      <c r="D194" s="163"/>
      <c r="E194" s="163"/>
      <c r="F194" s="1"/>
      <c r="G194" s="1"/>
      <c r="H194" s="1"/>
    </row>
    <row r="195" spans="1:8" ht="19.25" customHeight="1" thickBot="1" x14ac:dyDescent="0.4">
      <c r="A195" s="278" t="s">
        <v>10</v>
      </c>
      <c r="B195" s="279"/>
      <c r="C195" s="163"/>
      <c r="D195" s="163"/>
      <c r="E195" s="163"/>
      <c r="F195" s="1"/>
      <c r="G195" s="1"/>
      <c r="H195" s="1"/>
    </row>
    <row r="196" spans="1:8" ht="24.65" customHeight="1" thickBot="1" x14ac:dyDescent="0.4">
      <c r="A196" s="278" t="s">
        <v>606</v>
      </c>
      <c r="B196" s="279"/>
      <c r="C196" s="156"/>
      <c r="D196" s="156"/>
      <c r="E196" s="156"/>
      <c r="F196" s="1"/>
      <c r="G196" s="1"/>
      <c r="H196" s="1"/>
    </row>
    <row r="197" spans="1:8" ht="23" customHeight="1" thickBot="1" x14ac:dyDescent="0.4">
      <c r="A197" s="271" t="s">
        <v>626</v>
      </c>
      <c r="B197" s="272"/>
      <c r="C197" s="148">
        <v>841.9</v>
      </c>
      <c r="D197" s="163"/>
      <c r="E197" s="163"/>
      <c r="F197" s="1"/>
      <c r="G197" s="1"/>
      <c r="H197" s="1"/>
    </row>
    <row r="198" spans="1:8" ht="27" customHeight="1" thickBot="1" x14ac:dyDescent="0.4">
      <c r="A198" s="271" t="s">
        <v>77</v>
      </c>
      <c r="B198" s="272"/>
      <c r="C198" s="148"/>
      <c r="D198" s="163"/>
      <c r="E198" s="163"/>
      <c r="F198" s="1"/>
      <c r="G198" s="1"/>
      <c r="H198" s="1"/>
    </row>
    <row r="199" spans="1:8" ht="23.4" customHeight="1" thickBot="1" x14ac:dyDescent="0.4">
      <c r="A199" s="269" t="s">
        <v>11</v>
      </c>
      <c r="B199" s="273"/>
      <c r="C199" s="72">
        <f>C200+C201</f>
        <v>0</v>
      </c>
      <c r="D199" s="72">
        <f t="shared" ref="D199" si="50">D200+D201</f>
        <v>0</v>
      </c>
      <c r="E199" s="72">
        <f t="shared" ref="E199" si="51">E200+E201</f>
        <v>0</v>
      </c>
      <c r="F199" s="1"/>
      <c r="G199" s="1"/>
      <c r="H199" s="1"/>
    </row>
    <row r="200" spans="1:8" ht="24.65" customHeight="1" thickBot="1" x14ac:dyDescent="0.4">
      <c r="A200" s="274" t="s">
        <v>13</v>
      </c>
      <c r="B200" s="275"/>
      <c r="C200" s="25"/>
      <c r="D200" s="13"/>
      <c r="E200" s="13"/>
      <c r="F200" s="1"/>
      <c r="G200" s="1"/>
      <c r="H200" s="1"/>
    </row>
    <row r="201" spans="1:8" ht="26.4" customHeight="1" thickBot="1" x14ac:dyDescent="0.4">
      <c r="A201" s="267" t="s">
        <v>497</v>
      </c>
      <c r="B201" s="268"/>
      <c r="C201" s="25"/>
      <c r="D201" s="13"/>
      <c r="E201" s="13"/>
      <c r="F201" s="1"/>
      <c r="G201" s="1"/>
      <c r="H201" s="1"/>
    </row>
    <row r="202" spans="1:8" ht="27" customHeight="1" thickBot="1" x14ac:dyDescent="0.4">
      <c r="A202" s="269" t="s">
        <v>14</v>
      </c>
      <c r="B202" s="270"/>
      <c r="C202" s="72">
        <f>C179+C199</f>
        <v>4489.5</v>
      </c>
      <c r="D202" s="72">
        <f t="shared" ref="D202:E202" si="52">D179+D199</f>
        <v>4152.3999999999996</v>
      </c>
      <c r="E202" s="72">
        <f t="shared" si="52"/>
        <v>4380.8999999999996</v>
      </c>
      <c r="F202" s="1"/>
      <c r="G202" s="1"/>
      <c r="H202" s="1"/>
    </row>
    <row r="203" spans="1:8" ht="27" customHeight="1" thickBot="1" x14ac:dyDescent="0.4">
      <c r="A203" s="278" t="s">
        <v>3</v>
      </c>
      <c r="B203" s="279"/>
      <c r="C203" s="7"/>
      <c r="D203" s="7"/>
      <c r="E203" s="7"/>
      <c r="F203" s="1"/>
      <c r="G203" s="1"/>
      <c r="H203" s="1"/>
    </row>
    <row r="204" spans="1:8" ht="27" customHeight="1" thickBot="1" x14ac:dyDescent="0.4">
      <c r="A204" s="278" t="s">
        <v>4</v>
      </c>
      <c r="B204" s="279"/>
      <c r="C204" s="73"/>
      <c r="D204" s="7"/>
      <c r="E204" s="7"/>
      <c r="F204" s="1"/>
      <c r="G204" s="1"/>
      <c r="H204" s="1"/>
    </row>
    <row r="205" spans="1:8" ht="15.5" thickBot="1" x14ac:dyDescent="0.4">
      <c r="A205" s="1"/>
      <c r="B205" s="1"/>
      <c r="C205" s="1"/>
      <c r="D205" s="1"/>
      <c r="E205" s="1"/>
      <c r="F205" s="1"/>
      <c r="G205" s="1"/>
      <c r="H205" s="1"/>
    </row>
    <row r="206" spans="1:8" ht="35" thickBot="1" x14ac:dyDescent="0.4">
      <c r="A206" s="2" t="s">
        <v>0</v>
      </c>
      <c r="B206" s="3" t="s">
        <v>1</v>
      </c>
      <c r="C206" s="8" t="s">
        <v>16</v>
      </c>
      <c r="D206" s="8" t="s">
        <v>17</v>
      </c>
      <c r="E206" s="8" t="s">
        <v>584</v>
      </c>
      <c r="F206" s="1"/>
      <c r="G206" s="1"/>
      <c r="H206" s="1"/>
    </row>
    <row r="207" spans="1:8" ht="15.5" thickBot="1" x14ac:dyDescent="0.4">
      <c r="A207" s="4">
        <v>1</v>
      </c>
      <c r="B207" s="5">
        <v>2</v>
      </c>
      <c r="C207" s="5">
        <v>3</v>
      </c>
      <c r="D207" s="5">
        <v>4</v>
      </c>
      <c r="E207" s="5">
        <v>5</v>
      </c>
      <c r="F207" s="1"/>
      <c r="G207" s="1"/>
      <c r="H207" s="1"/>
    </row>
    <row r="208" spans="1:8" ht="16.25" customHeight="1" thickBot="1" x14ac:dyDescent="0.4">
      <c r="A208" s="6"/>
      <c r="B208" s="160" t="s">
        <v>537</v>
      </c>
      <c r="C208" s="7"/>
      <c r="D208" s="7"/>
      <c r="E208" s="7"/>
      <c r="F208" s="1"/>
      <c r="G208" s="1"/>
      <c r="H208" s="1"/>
    </row>
    <row r="209" spans="1:8" ht="16.25" customHeight="1" thickBot="1" x14ac:dyDescent="0.4">
      <c r="A209" s="269" t="s">
        <v>12</v>
      </c>
      <c r="B209" s="270"/>
      <c r="C209" s="72">
        <f>C211+C215+C223+C224+C225+C227+C228</f>
        <v>389</v>
      </c>
      <c r="D209" s="72">
        <f t="shared" ref="D209:E209" si="53">D211+D215+D223+D224+D225+D227+D228</f>
        <v>403.7</v>
      </c>
      <c r="E209" s="72">
        <f t="shared" si="53"/>
        <v>422.7</v>
      </c>
      <c r="F209" s="1"/>
      <c r="G209" s="1"/>
      <c r="H209" s="1"/>
    </row>
    <row r="210" spans="1:8" ht="16.25" customHeight="1" x14ac:dyDescent="0.35">
      <c r="A210" s="284" t="s">
        <v>2</v>
      </c>
      <c r="B210" s="285"/>
      <c r="C210" s="12"/>
      <c r="D210" s="12"/>
      <c r="E210" s="12"/>
      <c r="F210" s="1"/>
      <c r="G210" s="1"/>
      <c r="H210" s="1"/>
    </row>
    <row r="211" spans="1:8" ht="16.25" customHeight="1" thickBot="1" x14ac:dyDescent="0.4">
      <c r="A211" s="286" t="s">
        <v>601</v>
      </c>
      <c r="B211" s="287"/>
      <c r="C211" s="75">
        <f>C212+C213+C214</f>
        <v>389</v>
      </c>
      <c r="D211" s="75">
        <f t="shared" ref="D211" si="54">D212+D213+D214</f>
        <v>403.7</v>
      </c>
      <c r="E211" s="75">
        <f>E212+E213+E214</f>
        <v>422.7</v>
      </c>
      <c r="F211" s="1"/>
      <c r="G211" s="1"/>
      <c r="H211" s="1"/>
    </row>
    <row r="212" spans="1:8" ht="16.25" customHeight="1" thickBot="1" x14ac:dyDescent="0.4">
      <c r="A212" s="271" t="s">
        <v>76</v>
      </c>
      <c r="B212" s="272"/>
      <c r="C212" s="156">
        <v>389</v>
      </c>
      <c r="D212" s="74">
        <v>403.7</v>
      </c>
      <c r="E212" s="24">
        <v>422.7</v>
      </c>
      <c r="F212" s="1"/>
      <c r="G212" s="1"/>
      <c r="H212" s="1"/>
    </row>
    <row r="213" spans="1:8" ht="20.399999999999999" customHeight="1" thickBot="1" x14ac:dyDescent="0.4">
      <c r="A213" s="271" t="s">
        <v>7</v>
      </c>
      <c r="B213" s="272"/>
      <c r="C213" s="24"/>
      <c r="D213" s="7"/>
      <c r="E213" s="7"/>
      <c r="F213" s="1"/>
      <c r="G213" s="1"/>
      <c r="H213" s="1"/>
    </row>
    <row r="214" spans="1:8" ht="28.25" customHeight="1" thickBot="1" x14ac:dyDescent="0.4">
      <c r="A214" s="271" t="s">
        <v>602</v>
      </c>
      <c r="B214" s="283"/>
      <c r="C214" s="24"/>
      <c r="D214" s="7"/>
      <c r="E214" s="7"/>
      <c r="F214" s="1"/>
      <c r="G214" s="1"/>
      <c r="H214" s="1"/>
    </row>
    <row r="215" spans="1:8" ht="24.65" customHeight="1" thickBot="1" x14ac:dyDescent="0.4">
      <c r="A215" s="271" t="s">
        <v>8</v>
      </c>
      <c r="B215" s="272"/>
      <c r="C215" s="73">
        <f>C216+C217+C218+C219+C220+C221</f>
        <v>0</v>
      </c>
      <c r="D215" s="73">
        <f t="shared" ref="D215" si="55">D216+D217+D218+D219+D220+D221</f>
        <v>0</v>
      </c>
      <c r="E215" s="73">
        <f t="shared" ref="E215" si="56">E216+E217+E218+E219+E220+E221</f>
        <v>0</v>
      </c>
      <c r="F215" s="1"/>
      <c r="G215" s="1"/>
      <c r="H215" s="1"/>
    </row>
    <row r="216" spans="1:8" ht="23.4" customHeight="1" thickBot="1" x14ac:dyDescent="0.4">
      <c r="A216" s="271" t="s">
        <v>603</v>
      </c>
      <c r="B216" s="272"/>
      <c r="C216" s="161"/>
      <c r="D216" s="162"/>
      <c r="E216" s="162"/>
      <c r="F216" s="1"/>
      <c r="G216" s="1"/>
      <c r="H216" s="1"/>
    </row>
    <row r="217" spans="1:8" ht="23.4" customHeight="1" thickBot="1" x14ac:dyDescent="0.4">
      <c r="A217" s="271" t="s">
        <v>604</v>
      </c>
      <c r="B217" s="272"/>
      <c r="C217" s="161"/>
      <c r="D217" s="156"/>
      <c r="E217" s="156"/>
      <c r="F217" s="1"/>
      <c r="G217" s="1"/>
      <c r="H217" s="1"/>
    </row>
    <row r="218" spans="1:8" ht="27" customHeight="1" thickBot="1" x14ac:dyDescent="0.4">
      <c r="A218" s="271" t="s">
        <v>605</v>
      </c>
      <c r="B218" s="272"/>
      <c r="C218" s="148"/>
      <c r="D218" s="163"/>
      <c r="E218" s="163"/>
      <c r="F218" s="1"/>
      <c r="G218" s="1"/>
      <c r="H218" s="1"/>
    </row>
    <row r="219" spans="1:8" ht="24" customHeight="1" thickBot="1" x14ac:dyDescent="0.4">
      <c r="A219" s="281" t="s">
        <v>624</v>
      </c>
      <c r="B219" s="282"/>
      <c r="C219" s="148"/>
      <c r="D219" s="163"/>
      <c r="E219" s="163"/>
      <c r="F219" s="1"/>
      <c r="G219" s="1"/>
      <c r="H219" s="1"/>
    </row>
    <row r="220" spans="1:8" ht="32" customHeight="1" thickBot="1" x14ac:dyDescent="0.4">
      <c r="A220" s="281" t="s">
        <v>627</v>
      </c>
      <c r="B220" s="282"/>
      <c r="C220" s="148"/>
      <c r="D220" s="163"/>
      <c r="E220" s="163"/>
      <c r="F220" s="1"/>
      <c r="G220" s="1"/>
      <c r="H220" s="1"/>
    </row>
    <row r="221" spans="1:8" ht="16.25" customHeight="1" thickBot="1" x14ac:dyDescent="0.4">
      <c r="A221" s="276" t="s">
        <v>628</v>
      </c>
      <c r="B221" s="277"/>
      <c r="C221" s="148"/>
      <c r="D221" s="163"/>
      <c r="E221" s="163"/>
      <c r="F221" s="1"/>
      <c r="G221" s="1"/>
      <c r="H221" s="1"/>
    </row>
    <row r="222" spans="1:8" ht="16.25" customHeight="1" thickBot="1" x14ac:dyDescent="0.4">
      <c r="A222" s="276" t="s">
        <v>625</v>
      </c>
      <c r="B222" s="277"/>
      <c r="C222" s="163"/>
      <c r="D222" s="163"/>
      <c r="E222" s="163"/>
      <c r="F222" s="1"/>
      <c r="G222" s="1"/>
      <c r="H222" s="1"/>
    </row>
    <row r="223" spans="1:8" ht="16.25" customHeight="1" thickBot="1" x14ac:dyDescent="0.4">
      <c r="A223" s="276" t="s">
        <v>641</v>
      </c>
      <c r="B223" s="277"/>
      <c r="C223" s="163"/>
      <c r="D223" s="163"/>
      <c r="E223" s="163"/>
      <c r="F223" s="1"/>
      <c r="G223" s="1"/>
      <c r="H223" s="1"/>
    </row>
    <row r="224" spans="1:8" ht="16.25" customHeight="1" thickBot="1" x14ac:dyDescent="0.4">
      <c r="A224" s="278" t="s">
        <v>9</v>
      </c>
      <c r="B224" s="279"/>
      <c r="C224" s="163"/>
      <c r="D224" s="163"/>
      <c r="E224" s="163"/>
      <c r="F224" s="1"/>
      <c r="G224" s="1"/>
      <c r="H224" s="1"/>
    </row>
    <row r="225" spans="1:8" ht="20.399999999999999" customHeight="1" thickBot="1" x14ac:dyDescent="0.4">
      <c r="A225" s="278" t="s">
        <v>10</v>
      </c>
      <c r="B225" s="279"/>
      <c r="C225" s="163"/>
      <c r="D225" s="163"/>
      <c r="E225" s="163"/>
      <c r="F225" s="1"/>
      <c r="G225" s="1"/>
      <c r="H225" s="1"/>
    </row>
    <row r="226" spans="1:8" ht="24.65" customHeight="1" thickBot="1" x14ac:dyDescent="0.4">
      <c r="A226" s="278" t="s">
        <v>606</v>
      </c>
      <c r="B226" s="279"/>
      <c r="C226" s="156"/>
      <c r="D226" s="156"/>
      <c r="E226" s="156"/>
      <c r="F226" s="1"/>
      <c r="G226" s="1"/>
      <c r="H226" s="1"/>
    </row>
    <row r="227" spans="1:8" ht="21" customHeight="1" thickBot="1" x14ac:dyDescent="0.4">
      <c r="A227" s="271" t="s">
        <v>626</v>
      </c>
      <c r="B227" s="272"/>
      <c r="C227" s="148"/>
      <c r="D227" s="163"/>
      <c r="E227" s="163"/>
      <c r="F227" s="1"/>
      <c r="G227" s="1"/>
      <c r="H227" s="1"/>
    </row>
    <row r="228" spans="1:8" ht="26.25" customHeight="1" thickBot="1" x14ac:dyDescent="0.4">
      <c r="A228" s="271" t="s">
        <v>77</v>
      </c>
      <c r="B228" s="272"/>
      <c r="C228" s="148"/>
      <c r="D228" s="163"/>
      <c r="E228" s="163"/>
      <c r="F228" s="1"/>
      <c r="G228" s="1"/>
      <c r="H228" s="1"/>
    </row>
    <row r="229" spans="1:8" ht="25.25" customHeight="1" thickBot="1" x14ac:dyDescent="0.4">
      <c r="A229" s="269" t="s">
        <v>11</v>
      </c>
      <c r="B229" s="273"/>
      <c r="C229" s="72">
        <f>C230+C231</f>
        <v>0</v>
      </c>
      <c r="D229" s="72">
        <f t="shared" ref="D229" si="57">D230+D231</f>
        <v>0</v>
      </c>
      <c r="E229" s="72">
        <f t="shared" ref="E229" si="58">E230+E231</f>
        <v>0</v>
      </c>
      <c r="F229" s="1"/>
      <c r="G229" s="1"/>
      <c r="H229" s="1"/>
    </row>
    <row r="230" spans="1:8" ht="24" customHeight="1" thickBot="1" x14ac:dyDescent="0.4">
      <c r="A230" s="274" t="s">
        <v>13</v>
      </c>
      <c r="B230" s="275"/>
      <c r="C230" s="25"/>
      <c r="D230" s="13"/>
      <c r="E230" s="13"/>
      <c r="F230" s="1"/>
      <c r="G230" s="1"/>
      <c r="H230" s="1"/>
    </row>
    <row r="231" spans="1:8" ht="24" customHeight="1" thickBot="1" x14ac:dyDescent="0.4">
      <c r="A231" s="267" t="s">
        <v>497</v>
      </c>
      <c r="B231" s="268"/>
      <c r="C231" s="25"/>
      <c r="D231" s="13"/>
      <c r="E231" s="13"/>
      <c r="F231" s="1"/>
      <c r="G231" s="1"/>
      <c r="H231" s="1"/>
    </row>
    <row r="232" spans="1:8" ht="26" customHeight="1" thickBot="1" x14ac:dyDescent="0.4">
      <c r="A232" s="269" t="s">
        <v>14</v>
      </c>
      <c r="B232" s="270"/>
      <c r="C232" s="72">
        <f>C209+C229</f>
        <v>389</v>
      </c>
      <c r="D232" s="72">
        <f t="shared" ref="D232:E232" si="59">D209+D229</f>
        <v>403.7</v>
      </c>
      <c r="E232" s="72">
        <f t="shared" si="59"/>
        <v>422.7</v>
      </c>
      <c r="F232" s="1"/>
      <c r="G232" s="1"/>
      <c r="H232" s="1"/>
    </row>
    <row r="233" spans="1:8" ht="26" customHeight="1" thickBot="1" x14ac:dyDescent="0.4">
      <c r="A233" s="278" t="s">
        <v>3</v>
      </c>
      <c r="B233" s="279"/>
      <c r="C233" s="7"/>
      <c r="D233" s="7"/>
      <c r="E233" s="7"/>
      <c r="F233" s="1"/>
      <c r="G233" s="1"/>
      <c r="H233" s="1"/>
    </row>
    <row r="234" spans="1:8" ht="26" customHeight="1" thickBot="1" x14ac:dyDescent="0.4">
      <c r="A234" s="278" t="s">
        <v>4</v>
      </c>
      <c r="B234" s="279"/>
      <c r="C234" s="73"/>
      <c r="D234" s="7"/>
      <c r="E234" s="7"/>
      <c r="F234" s="1"/>
      <c r="G234" s="1"/>
      <c r="H234" s="1"/>
    </row>
    <row r="235" spans="1:8" ht="15.5" thickBot="1" x14ac:dyDescent="0.4">
      <c r="A235" s="1"/>
      <c r="B235" s="1"/>
      <c r="C235" s="1"/>
      <c r="D235" s="1"/>
      <c r="E235" s="1"/>
      <c r="F235" s="1"/>
      <c r="G235" s="1"/>
      <c r="H235" s="1"/>
    </row>
    <row r="236" spans="1:8" ht="35" thickBot="1" x14ac:dyDescent="0.4">
      <c r="A236" s="2" t="s">
        <v>0</v>
      </c>
      <c r="B236" s="3" t="s">
        <v>1</v>
      </c>
      <c r="C236" s="8" t="s">
        <v>16</v>
      </c>
      <c r="D236" s="8" t="s">
        <v>17</v>
      </c>
      <c r="E236" s="8" t="s">
        <v>584</v>
      </c>
      <c r="F236" s="1"/>
      <c r="G236" s="1"/>
      <c r="H236" s="1"/>
    </row>
    <row r="237" spans="1:8" ht="20" customHeight="1" thickBot="1" x14ac:dyDescent="0.4">
      <c r="A237" s="4">
        <v>1</v>
      </c>
      <c r="B237" s="5">
        <v>2</v>
      </c>
      <c r="C237" s="5">
        <v>3</v>
      </c>
      <c r="D237" s="5">
        <v>4</v>
      </c>
      <c r="E237" s="5">
        <v>5</v>
      </c>
      <c r="F237" s="1"/>
      <c r="G237" s="1"/>
      <c r="H237" s="1"/>
    </row>
    <row r="238" spans="1:8" ht="16.25" customHeight="1" thickBot="1" x14ac:dyDescent="0.4">
      <c r="A238" s="6"/>
      <c r="B238" s="160" t="s">
        <v>538</v>
      </c>
      <c r="C238" s="7"/>
      <c r="D238" s="7"/>
      <c r="E238" s="7"/>
      <c r="F238" s="1"/>
      <c r="G238" s="1"/>
      <c r="H238" s="1"/>
    </row>
    <row r="239" spans="1:8" ht="16.25" customHeight="1" thickBot="1" x14ac:dyDescent="0.4">
      <c r="A239" s="269" t="s">
        <v>12</v>
      </c>
      <c r="B239" s="270"/>
      <c r="C239" s="72">
        <f>C241+C245+C253+C254+C255+C257+C258</f>
        <v>360.8</v>
      </c>
      <c r="D239" s="72">
        <f t="shared" ref="D239:E239" si="60">D241+D245+D253+D254+D255+D257+D258</f>
        <v>341.6</v>
      </c>
      <c r="E239" s="72">
        <f t="shared" si="60"/>
        <v>448</v>
      </c>
      <c r="F239" s="1"/>
      <c r="G239" s="1"/>
      <c r="H239" s="1"/>
    </row>
    <row r="240" spans="1:8" ht="16.25" customHeight="1" x14ac:dyDescent="0.35">
      <c r="A240" s="284" t="s">
        <v>2</v>
      </c>
      <c r="B240" s="285"/>
      <c r="C240" s="12"/>
      <c r="D240" s="12"/>
      <c r="E240" s="12"/>
      <c r="F240" s="1"/>
      <c r="G240" s="1"/>
      <c r="H240" s="1"/>
    </row>
    <row r="241" spans="1:8" ht="16.25" customHeight="1" thickBot="1" x14ac:dyDescent="0.4">
      <c r="A241" s="286" t="s">
        <v>601</v>
      </c>
      <c r="B241" s="287"/>
      <c r="C241" s="75">
        <f>C242+C243+C244</f>
        <v>360.8</v>
      </c>
      <c r="D241" s="75">
        <f t="shared" ref="D241" si="61">D242+D243+D244</f>
        <v>341.6</v>
      </c>
      <c r="E241" s="75">
        <f>E242+E243+E244</f>
        <v>448</v>
      </c>
      <c r="F241" s="1"/>
      <c r="G241" s="1"/>
      <c r="H241" s="1"/>
    </row>
    <row r="242" spans="1:8" ht="16.25" customHeight="1" thickBot="1" x14ac:dyDescent="0.4">
      <c r="A242" s="271" t="s">
        <v>76</v>
      </c>
      <c r="B242" s="272"/>
      <c r="C242" s="148">
        <v>360.8</v>
      </c>
      <c r="D242" s="74">
        <v>341.6</v>
      </c>
      <c r="E242" s="74">
        <v>448</v>
      </c>
      <c r="F242" s="1"/>
      <c r="G242" s="1"/>
      <c r="H242" s="1"/>
    </row>
    <row r="243" spans="1:8" ht="16.25" customHeight="1" thickBot="1" x14ac:dyDescent="0.4">
      <c r="A243" s="271" t="s">
        <v>7</v>
      </c>
      <c r="B243" s="272"/>
      <c r="C243" s="24"/>
      <c r="D243" s="7"/>
      <c r="E243" s="7"/>
      <c r="F243" s="1"/>
      <c r="G243" s="1"/>
      <c r="H243" s="1"/>
    </row>
    <row r="244" spans="1:8" ht="32.4" customHeight="1" thickBot="1" x14ac:dyDescent="0.4">
      <c r="A244" s="271" t="s">
        <v>602</v>
      </c>
      <c r="B244" s="283"/>
      <c r="C244" s="24"/>
      <c r="D244" s="7"/>
      <c r="E244" s="7"/>
      <c r="F244" s="1"/>
      <c r="G244" s="1"/>
      <c r="H244" s="1"/>
    </row>
    <row r="245" spans="1:8" ht="23" customHeight="1" thickBot="1" x14ac:dyDescent="0.4">
      <c r="A245" s="271" t="s">
        <v>8</v>
      </c>
      <c r="B245" s="272"/>
      <c r="C245" s="73">
        <f>C246+C247+C248+C249+C250+C251</f>
        <v>0</v>
      </c>
      <c r="D245" s="73">
        <f t="shared" ref="D245" si="62">D246+D247+D248+D249+D250+D251</f>
        <v>0</v>
      </c>
      <c r="E245" s="73">
        <f t="shared" ref="E245" si="63">E246+E247+E248+E249+E250+E251</f>
        <v>0</v>
      </c>
      <c r="F245" s="1"/>
      <c r="G245" s="1"/>
      <c r="H245" s="1"/>
    </row>
    <row r="246" spans="1:8" ht="27" customHeight="1" thickBot="1" x14ac:dyDescent="0.4">
      <c r="A246" s="271" t="s">
        <v>603</v>
      </c>
      <c r="B246" s="272"/>
      <c r="C246" s="161"/>
      <c r="D246" s="162"/>
      <c r="E246" s="162"/>
      <c r="F246" s="1"/>
      <c r="G246" s="1"/>
      <c r="H246" s="1"/>
    </row>
    <row r="247" spans="1:8" ht="29.4" customHeight="1" thickBot="1" x14ac:dyDescent="0.4">
      <c r="A247" s="271" t="s">
        <v>604</v>
      </c>
      <c r="B247" s="272"/>
      <c r="C247" s="161"/>
      <c r="D247" s="156"/>
      <c r="E247" s="156"/>
      <c r="F247" s="1"/>
      <c r="G247" s="1"/>
      <c r="H247" s="1"/>
    </row>
    <row r="248" spans="1:8" ht="29" customHeight="1" thickBot="1" x14ac:dyDescent="0.4">
      <c r="A248" s="271" t="s">
        <v>605</v>
      </c>
      <c r="B248" s="272"/>
      <c r="C248" s="148"/>
      <c r="D248" s="163"/>
      <c r="E248" s="163"/>
      <c r="F248" s="1"/>
      <c r="G248" s="1"/>
      <c r="H248" s="1"/>
    </row>
    <row r="249" spans="1:8" ht="23.4" customHeight="1" thickBot="1" x14ac:dyDescent="0.4">
      <c r="A249" s="281" t="s">
        <v>624</v>
      </c>
      <c r="B249" s="282"/>
      <c r="C249" s="148"/>
      <c r="D249" s="163"/>
      <c r="E249" s="163"/>
      <c r="F249" s="1"/>
      <c r="G249" s="1"/>
      <c r="H249" s="1"/>
    </row>
    <row r="250" spans="1:8" ht="34.25" customHeight="1" thickBot="1" x14ac:dyDescent="0.4">
      <c r="A250" s="281" t="s">
        <v>627</v>
      </c>
      <c r="B250" s="282"/>
      <c r="C250" s="148"/>
      <c r="D250" s="163"/>
      <c r="E250" s="163"/>
      <c r="F250" s="1"/>
      <c r="G250" s="1"/>
      <c r="H250" s="1"/>
    </row>
    <row r="251" spans="1:8" ht="16.25" customHeight="1" thickBot="1" x14ac:dyDescent="0.4">
      <c r="A251" s="276" t="s">
        <v>628</v>
      </c>
      <c r="B251" s="277"/>
      <c r="C251" s="148"/>
      <c r="D251" s="163"/>
      <c r="E251" s="163"/>
      <c r="F251" s="1"/>
      <c r="G251" s="1"/>
      <c r="H251" s="1"/>
    </row>
    <row r="252" spans="1:8" ht="16.25" customHeight="1" thickBot="1" x14ac:dyDescent="0.4">
      <c r="A252" s="276" t="s">
        <v>625</v>
      </c>
      <c r="B252" s="277"/>
      <c r="C252" s="163"/>
      <c r="D252" s="163"/>
      <c r="E252" s="163"/>
      <c r="F252" s="1"/>
      <c r="G252" s="1"/>
      <c r="H252" s="1"/>
    </row>
    <row r="253" spans="1:8" ht="16.25" customHeight="1" thickBot="1" x14ac:dyDescent="0.4">
      <c r="A253" s="276" t="s">
        <v>641</v>
      </c>
      <c r="B253" s="277"/>
      <c r="C253" s="163"/>
      <c r="D253" s="163"/>
      <c r="E253" s="163"/>
      <c r="F253" s="1"/>
      <c r="G253" s="1"/>
      <c r="H253" s="1"/>
    </row>
    <row r="254" spans="1:8" ht="16.25" customHeight="1" thickBot="1" x14ac:dyDescent="0.4">
      <c r="A254" s="278" t="s">
        <v>9</v>
      </c>
      <c r="B254" s="279"/>
      <c r="C254" s="163"/>
      <c r="D254" s="163"/>
      <c r="E254" s="163"/>
      <c r="F254" s="1"/>
      <c r="G254" s="1"/>
      <c r="H254" s="1"/>
    </row>
    <row r="255" spans="1:8" ht="16.25" customHeight="1" thickBot="1" x14ac:dyDescent="0.4">
      <c r="A255" s="278" t="s">
        <v>10</v>
      </c>
      <c r="B255" s="279"/>
      <c r="C255" s="163"/>
      <c r="D255" s="163"/>
      <c r="E255" s="163"/>
      <c r="F255" s="1"/>
      <c r="G255" s="1"/>
      <c r="H255" s="1"/>
    </row>
    <row r="256" spans="1:8" ht="21" customHeight="1" thickBot="1" x14ac:dyDescent="0.4">
      <c r="A256" s="278" t="s">
        <v>606</v>
      </c>
      <c r="B256" s="279"/>
      <c r="C256" s="156"/>
      <c r="D256" s="156"/>
      <c r="E256" s="156"/>
      <c r="F256" s="1"/>
      <c r="G256" s="1"/>
      <c r="H256" s="1"/>
    </row>
    <row r="257" spans="1:8" ht="23" customHeight="1" thickBot="1" x14ac:dyDescent="0.4">
      <c r="A257" s="271" t="s">
        <v>626</v>
      </c>
      <c r="B257" s="272"/>
      <c r="C257" s="148"/>
      <c r="D257" s="163"/>
      <c r="E257" s="163"/>
      <c r="F257" s="1"/>
      <c r="G257" s="1"/>
      <c r="H257" s="1"/>
    </row>
    <row r="258" spans="1:8" ht="25.5" customHeight="1" thickBot="1" x14ac:dyDescent="0.4">
      <c r="A258" s="271" t="s">
        <v>77</v>
      </c>
      <c r="B258" s="272"/>
      <c r="C258" s="148"/>
      <c r="D258" s="163"/>
      <c r="E258" s="163"/>
      <c r="F258" s="1"/>
      <c r="G258" s="1"/>
      <c r="H258" s="1"/>
    </row>
    <row r="259" spans="1:8" ht="27.65" customHeight="1" thickBot="1" x14ac:dyDescent="0.4">
      <c r="A259" s="269" t="s">
        <v>11</v>
      </c>
      <c r="B259" s="273"/>
      <c r="C259" s="72">
        <f>C260+C261</f>
        <v>0</v>
      </c>
      <c r="D259" s="72">
        <f t="shared" ref="D259" si="64">D260+D261</f>
        <v>0</v>
      </c>
      <c r="E259" s="72">
        <f t="shared" ref="E259" si="65">E260+E261</f>
        <v>0</v>
      </c>
      <c r="F259" s="1"/>
      <c r="G259" s="1"/>
      <c r="H259" s="1"/>
    </row>
    <row r="260" spans="1:8" ht="17" customHeight="1" thickBot="1" x14ac:dyDescent="0.4">
      <c r="A260" s="274" t="s">
        <v>13</v>
      </c>
      <c r="B260" s="275"/>
      <c r="C260" s="25"/>
      <c r="D260" s="13"/>
      <c r="E260" s="13"/>
      <c r="F260" s="1"/>
      <c r="G260" s="1"/>
      <c r="H260" s="1"/>
    </row>
    <row r="261" spans="1:8" ht="25.25" customHeight="1" thickBot="1" x14ac:dyDescent="0.4">
      <c r="A261" s="267" t="s">
        <v>497</v>
      </c>
      <c r="B261" s="268"/>
      <c r="C261" s="25"/>
      <c r="D261" s="13"/>
      <c r="E261" s="13"/>
      <c r="F261" s="1"/>
      <c r="G261" s="1"/>
      <c r="H261" s="1"/>
    </row>
    <row r="262" spans="1:8" ht="21.65" customHeight="1" thickBot="1" x14ac:dyDescent="0.4">
      <c r="A262" s="269" t="s">
        <v>14</v>
      </c>
      <c r="B262" s="270"/>
      <c r="C262" s="72">
        <f>C239+C259</f>
        <v>360.8</v>
      </c>
      <c r="D262" s="72">
        <f t="shared" ref="D262:E262" si="66">D239+D259</f>
        <v>341.6</v>
      </c>
      <c r="E262" s="72">
        <f t="shared" si="66"/>
        <v>448</v>
      </c>
      <c r="F262" s="1"/>
      <c r="G262" s="1"/>
      <c r="H262" s="1"/>
    </row>
    <row r="263" spans="1:8" ht="21.65" customHeight="1" thickBot="1" x14ac:dyDescent="0.4">
      <c r="A263" s="278" t="s">
        <v>3</v>
      </c>
      <c r="B263" s="279"/>
      <c r="C263" s="7"/>
      <c r="D263" s="7"/>
      <c r="E263" s="7"/>
      <c r="F263" s="1"/>
      <c r="G263" s="1"/>
      <c r="H263" s="1"/>
    </row>
    <row r="264" spans="1:8" ht="21.65" customHeight="1" thickBot="1" x14ac:dyDescent="0.4">
      <c r="A264" s="278" t="s">
        <v>4</v>
      </c>
      <c r="B264" s="279"/>
      <c r="C264" s="73"/>
      <c r="D264" s="7"/>
      <c r="E264" s="7"/>
      <c r="F264" s="1"/>
      <c r="G264" s="1"/>
      <c r="H264" s="1"/>
    </row>
    <row r="265" spans="1:8" ht="15.5" thickBot="1" x14ac:dyDescent="0.4">
      <c r="A265" s="1"/>
      <c r="B265" s="1"/>
      <c r="C265" s="1"/>
      <c r="D265" s="1"/>
      <c r="E265" s="1"/>
      <c r="F265" s="1"/>
      <c r="G265" s="1"/>
      <c r="H265" s="1"/>
    </row>
    <row r="266" spans="1:8" ht="35" thickBot="1" x14ac:dyDescent="0.4">
      <c r="A266" s="2" t="s">
        <v>0</v>
      </c>
      <c r="B266" s="3" t="s">
        <v>1</v>
      </c>
      <c r="C266" s="8" t="s">
        <v>16</v>
      </c>
      <c r="D266" s="8" t="s">
        <v>17</v>
      </c>
      <c r="E266" s="8" t="s">
        <v>584</v>
      </c>
      <c r="F266" s="1"/>
      <c r="G266" s="1"/>
      <c r="H266" s="1"/>
    </row>
    <row r="267" spans="1:8" ht="15.5" thickBot="1" x14ac:dyDescent="0.4">
      <c r="A267" s="4">
        <v>1</v>
      </c>
      <c r="B267" s="5">
        <v>2</v>
      </c>
      <c r="C267" s="5">
        <v>3</v>
      </c>
      <c r="D267" s="5">
        <v>4</v>
      </c>
      <c r="E267" s="5">
        <v>5</v>
      </c>
      <c r="F267" s="1"/>
      <c r="G267" s="1"/>
      <c r="H267" s="1"/>
    </row>
    <row r="268" spans="1:8" ht="27" customHeight="1" thickBot="1" x14ac:dyDescent="0.4">
      <c r="A268" s="6"/>
      <c r="B268" s="160" t="s">
        <v>539</v>
      </c>
      <c r="C268" s="7"/>
      <c r="D268" s="7"/>
      <c r="E268" s="7"/>
      <c r="F268" s="1"/>
      <c r="G268" s="1"/>
      <c r="H268" s="1"/>
    </row>
    <row r="269" spans="1:8" ht="16.25" customHeight="1" thickBot="1" x14ac:dyDescent="0.4">
      <c r="A269" s="269" t="s">
        <v>12</v>
      </c>
      <c r="B269" s="270"/>
      <c r="C269" s="72">
        <f>C271+C275+C283+C284+C285+C287+C288</f>
        <v>21210.7</v>
      </c>
      <c r="D269" s="72">
        <f t="shared" ref="D269:E269" si="67">D271+D275+D283+D284+D285+D287+D288</f>
        <v>20915</v>
      </c>
      <c r="E269" s="72">
        <f t="shared" si="67"/>
        <v>20051</v>
      </c>
      <c r="F269" s="1"/>
      <c r="G269" s="1"/>
      <c r="H269" s="1"/>
    </row>
    <row r="270" spans="1:8" ht="16.25" customHeight="1" x14ac:dyDescent="0.35">
      <c r="A270" s="284" t="s">
        <v>2</v>
      </c>
      <c r="B270" s="285"/>
      <c r="C270" s="12"/>
      <c r="D270" s="12"/>
      <c r="E270" s="12"/>
      <c r="F270" s="1"/>
      <c r="G270" s="1"/>
      <c r="H270" s="1"/>
    </row>
    <row r="271" spans="1:8" ht="16.25" customHeight="1" thickBot="1" x14ac:dyDescent="0.4">
      <c r="A271" s="286" t="s">
        <v>601</v>
      </c>
      <c r="B271" s="287"/>
      <c r="C271" s="75">
        <f>C272+C273+C274</f>
        <v>16418.400000000001</v>
      </c>
      <c r="D271" s="75">
        <f t="shared" ref="D271" si="68">D272+D273+D274</f>
        <v>16912</v>
      </c>
      <c r="E271" s="75">
        <f>E272+E273+E274</f>
        <v>16048</v>
      </c>
      <c r="F271" s="1"/>
      <c r="G271" s="1"/>
      <c r="H271" s="1"/>
    </row>
    <row r="272" spans="1:8" ht="16.25" customHeight="1" thickBot="1" x14ac:dyDescent="0.4">
      <c r="A272" s="271" t="s">
        <v>76</v>
      </c>
      <c r="B272" s="272"/>
      <c r="C272" s="263">
        <v>16418.400000000001</v>
      </c>
      <c r="D272" s="74">
        <v>16912</v>
      </c>
      <c r="E272" s="74">
        <v>16048</v>
      </c>
      <c r="F272" s="1"/>
      <c r="G272" s="1"/>
      <c r="H272" s="1"/>
    </row>
    <row r="273" spans="1:8" ht="18" customHeight="1" thickBot="1" x14ac:dyDescent="0.4">
      <c r="A273" s="271" t="s">
        <v>7</v>
      </c>
      <c r="B273" s="272"/>
      <c r="C273" s="24"/>
      <c r="D273" s="7"/>
      <c r="E273" s="7"/>
      <c r="F273" s="1"/>
      <c r="G273" s="1"/>
      <c r="H273" s="1"/>
    </row>
    <row r="274" spans="1:8" ht="24.65" customHeight="1" thickBot="1" x14ac:dyDescent="0.4">
      <c r="A274" s="271" t="s">
        <v>602</v>
      </c>
      <c r="B274" s="283"/>
      <c r="C274" s="24"/>
      <c r="D274" s="7"/>
      <c r="E274" s="7"/>
      <c r="F274" s="1"/>
      <c r="G274" s="1"/>
      <c r="H274" s="1"/>
    </row>
    <row r="275" spans="1:8" ht="29.4" customHeight="1" thickBot="1" x14ac:dyDescent="0.4">
      <c r="A275" s="271" t="s">
        <v>8</v>
      </c>
      <c r="B275" s="272"/>
      <c r="C275" s="73">
        <f>C276+C277+C278+C279+C280+C281</f>
        <v>4625.8</v>
      </c>
      <c r="D275" s="73">
        <f t="shared" ref="D275" si="69">D276+D277+D278+D279+D280+D281</f>
        <v>4003</v>
      </c>
      <c r="E275" s="73">
        <f t="shared" ref="E275" si="70">E276+E277+E278+E279+E280+E281</f>
        <v>4003</v>
      </c>
      <c r="F275" s="1"/>
      <c r="G275" s="1"/>
      <c r="H275" s="1"/>
    </row>
    <row r="276" spans="1:8" ht="21.65" customHeight="1" thickBot="1" x14ac:dyDescent="0.4">
      <c r="A276" s="271" t="s">
        <v>603</v>
      </c>
      <c r="B276" s="272"/>
      <c r="C276" s="161"/>
      <c r="D276" s="162"/>
      <c r="E276" s="162"/>
      <c r="F276" s="1"/>
      <c r="G276" s="1"/>
      <c r="H276" s="1"/>
    </row>
    <row r="277" spans="1:8" ht="26.4" customHeight="1" thickBot="1" x14ac:dyDescent="0.4">
      <c r="A277" s="271" t="s">
        <v>604</v>
      </c>
      <c r="B277" s="272"/>
      <c r="C277" s="161"/>
      <c r="D277" s="156"/>
      <c r="E277" s="156"/>
      <c r="F277" s="1"/>
      <c r="G277" s="1"/>
      <c r="H277" s="1"/>
    </row>
    <row r="278" spans="1:8" ht="31.25" customHeight="1" thickBot="1" x14ac:dyDescent="0.4">
      <c r="A278" s="271" t="s">
        <v>605</v>
      </c>
      <c r="B278" s="272"/>
      <c r="C278" s="148"/>
      <c r="D278" s="163"/>
      <c r="E278" s="163"/>
      <c r="F278" s="1"/>
      <c r="G278" s="1"/>
      <c r="H278" s="1"/>
    </row>
    <row r="279" spans="1:8" ht="25.25" customHeight="1" thickBot="1" x14ac:dyDescent="0.4">
      <c r="A279" s="281" t="s">
        <v>624</v>
      </c>
      <c r="B279" s="282"/>
      <c r="C279" s="148"/>
      <c r="D279" s="163"/>
      <c r="E279" s="163"/>
      <c r="F279" s="1"/>
      <c r="G279" s="1"/>
      <c r="H279" s="1"/>
    </row>
    <row r="280" spans="1:8" ht="24.65" customHeight="1" thickBot="1" x14ac:dyDescent="0.4">
      <c r="A280" s="281" t="s">
        <v>627</v>
      </c>
      <c r="B280" s="282"/>
      <c r="C280" s="156">
        <v>4625.8</v>
      </c>
      <c r="D280" s="156">
        <v>4003</v>
      </c>
      <c r="E280" s="156">
        <v>4003</v>
      </c>
      <c r="F280" s="1"/>
      <c r="G280" s="1"/>
      <c r="H280" s="1"/>
    </row>
    <row r="281" spans="1:8" ht="16.25" customHeight="1" thickBot="1" x14ac:dyDescent="0.4">
      <c r="A281" s="276" t="s">
        <v>628</v>
      </c>
      <c r="B281" s="277"/>
      <c r="C281" s="148"/>
      <c r="D281" s="163"/>
      <c r="E281" s="163"/>
      <c r="F281" s="1"/>
      <c r="G281" s="1"/>
      <c r="H281" s="1"/>
    </row>
    <row r="282" spans="1:8" ht="16.25" customHeight="1" thickBot="1" x14ac:dyDescent="0.4">
      <c r="A282" s="276" t="s">
        <v>625</v>
      </c>
      <c r="B282" s="277"/>
      <c r="C282" s="163"/>
      <c r="D282" s="163"/>
      <c r="E282" s="163"/>
      <c r="F282" s="1"/>
      <c r="G282" s="1"/>
      <c r="H282" s="1"/>
    </row>
    <row r="283" spans="1:8" ht="16.25" customHeight="1" thickBot="1" x14ac:dyDescent="0.4">
      <c r="A283" s="276" t="s">
        <v>641</v>
      </c>
      <c r="B283" s="277"/>
      <c r="C283" s="163"/>
      <c r="D283" s="163"/>
      <c r="E283" s="163"/>
      <c r="F283" s="1"/>
      <c r="G283" s="1"/>
      <c r="H283" s="1"/>
    </row>
    <row r="284" spans="1:8" ht="16.25" customHeight="1" thickBot="1" x14ac:dyDescent="0.4">
      <c r="A284" s="278" t="s">
        <v>9</v>
      </c>
      <c r="B284" s="279"/>
      <c r="C284" s="163"/>
      <c r="D284" s="163"/>
      <c r="E284" s="163"/>
      <c r="F284" s="1"/>
      <c r="G284" s="1"/>
      <c r="H284" s="1"/>
    </row>
    <row r="285" spans="1:8" ht="16.25" customHeight="1" thickBot="1" x14ac:dyDescent="0.4">
      <c r="A285" s="278" t="s">
        <v>10</v>
      </c>
      <c r="B285" s="279"/>
      <c r="C285" s="163"/>
      <c r="D285" s="163"/>
      <c r="E285" s="163"/>
      <c r="F285" s="1"/>
      <c r="G285" s="1"/>
      <c r="H285" s="1"/>
    </row>
    <row r="286" spans="1:8" ht="25.25" customHeight="1" thickBot="1" x14ac:dyDescent="0.4">
      <c r="A286" s="278" t="s">
        <v>606</v>
      </c>
      <c r="B286" s="279"/>
      <c r="C286" s="156"/>
      <c r="D286" s="156"/>
      <c r="E286" s="156"/>
      <c r="F286" s="1"/>
      <c r="G286" s="1"/>
      <c r="H286" s="1"/>
    </row>
    <row r="287" spans="1:8" ht="22.25" customHeight="1" thickBot="1" x14ac:dyDescent="0.4">
      <c r="A287" s="271" t="s">
        <v>626</v>
      </c>
      <c r="B287" s="272"/>
      <c r="C287" s="148">
        <v>166.5</v>
      </c>
      <c r="D287" s="163"/>
      <c r="E287" s="163"/>
      <c r="F287" s="1"/>
      <c r="G287" s="1"/>
      <c r="H287" s="1"/>
    </row>
    <row r="288" spans="1:8" ht="26.25" customHeight="1" thickBot="1" x14ac:dyDescent="0.4">
      <c r="A288" s="271" t="s">
        <v>77</v>
      </c>
      <c r="B288" s="272"/>
      <c r="C288" s="148"/>
      <c r="D288" s="163"/>
      <c r="E288" s="163"/>
      <c r="F288" s="1"/>
      <c r="G288" s="1"/>
      <c r="H288" s="1"/>
    </row>
    <row r="289" spans="1:8" ht="31.25" customHeight="1" thickBot="1" x14ac:dyDescent="0.4">
      <c r="A289" s="269" t="s">
        <v>11</v>
      </c>
      <c r="B289" s="273"/>
      <c r="C289" s="72">
        <f>C290+C291</f>
        <v>0</v>
      </c>
      <c r="D289" s="72">
        <f t="shared" ref="D289" si="71">D290+D291</f>
        <v>0</v>
      </c>
      <c r="E289" s="72">
        <f t="shared" ref="E289" si="72">E290+E291</f>
        <v>0</v>
      </c>
      <c r="F289" s="1"/>
      <c r="G289" s="1"/>
      <c r="H289" s="1"/>
    </row>
    <row r="290" spans="1:8" ht="16.25" customHeight="1" thickBot="1" x14ac:dyDescent="0.4">
      <c r="A290" s="274" t="s">
        <v>13</v>
      </c>
      <c r="B290" s="275"/>
      <c r="C290" s="25"/>
      <c r="D290" s="13"/>
      <c r="E290" s="13"/>
      <c r="F290" s="1"/>
      <c r="G290" s="1"/>
      <c r="H290" s="1"/>
    </row>
    <row r="291" spans="1:8" ht="26.4" customHeight="1" thickBot="1" x14ac:dyDescent="0.4">
      <c r="A291" s="267" t="s">
        <v>497</v>
      </c>
      <c r="B291" s="268"/>
      <c r="C291" s="25"/>
      <c r="D291" s="13"/>
      <c r="E291" s="13"/>
      <c r="F291" s="1"/>
      <c r="G291" s="1"/>
      <c r="H291" s="1"/>
    </row>
    <row r="292" spans="1:8" ht="27" customHeight="1" thickBot="1" x14ac:dyDescent="0.4">
      <c r="A292" s="269" t="s">
        <v>14</v>
      </c>
      <c r="B292" s="270"/>
      <c r="C292" s="72">
        <f>C269+C289</f>
        <v>21210.7</v>
      </c>
      <c r="D292" s="72">
        <f t="shared" ref="D292:E292" si="73">D269+D289</f>
        <v>20915</v>
      </c>
      <c r="E292" s="72">
        <f t="shared" si="73"/>
        <v>20051</v>
      </c>
      <c r="F292" s="1"/>
      <c r="G292" s="1"/>
      <c r="H292" s="1"/>
    </row>
    <row r="293" spans="1:8" ht="27" customHeight="1" thickBot="1" x14ac:dyDescent="0.4">
      <c r="A293" s="278" t="s">
        <v>3</v>
      </c>
      <c r="B293" s="279"/>
      <c r="C293" s="7"/>
      <c r="D293" s="7"/>
      <c r="E293" s="7"/>
      <c r="F293" s="1"/>
      <c r="G293" s="1"/>
      <c r="H293" s="1"/>
    </row>
    <row r="294" spans="1:8" ht="27" customHeight="1" thickBot="1" x14ac:dyDescent="0.4">
      <c r="A294" s="278" t="s">
        <v>4</v>
      </c>
      <c r="B294" s="279"/>
      <c r="C294" s="73"/>
      <c r="D294" s="7"/>
      <c r="E294" s="7"/>
      <c r="F294" s="1"/>
      <c r="G294" s="1"/>
      <c r="H294" s="1"/>
    </row>
    <row r="295" spans="1:8" ht="15.5" thickBot="1" x14ac:dyDescent="0.4">
      <c r="A295" s="1"/>
      <c r="B295" s="1"/>
      <c r="C295" s="1"/>
      <c r="D295" s="1"/>
      <c r="E295" s="1"/>
      <c r="F295" s="1"/>
      <c r="G295" s="1"/>
      <c r="H295" s="1"/>
    </row>
    <row r="296" spans="1:8" ht="35" thickBot="1" x14ac:dyDescent="0.4">
      <c r="A296" s="2" t="s">
        <v>0</v>
      </c>
      <c r="B296" s="3" t="s">
        <v>1</v>
      </c>
      <c r="C296" s="8" t="s">
        <v>16</v>
      </c>
      <c r="D296" s="8" t="s">
        <v>17</v>
      </c>
      <c r="E296" s="8" t="s">
        <v>584</v>
      </c>
      <c r="F296" s="1"/>
      <c r="G296" s="1"/>
      <c r="H296" s="1"/>
    </row>
    <row r="297" spans="1:8" ht="15.5" thickBot="1" x14ac:dyDescent="0.4">
      <c r="A297" s="4">
        <v>1</v>
      </c>
      <c r="B297" s="5">
        <v>2</v>
      </c>
      <c r="C297" s="5">
        <v>3</v>
      </c>
      <c r="D297" s="5">
        <v>4</v>
      </c>
      <c r="E297" s="5">
        <v>5</v>
      </c>
      <c r="F297" s="1"/>
      <c r="G297" s="1"/>
      <c r="H297" s="1"/>
    </row>
    <row r="298" spans="1:8" ht="16.25" customHeight="1" thickBot="1" x14ac:dyDescent="0.4">
      <c r="A298" s="6"/>
      <c r="B298" s="160" t="s">
        <v>540</v>
      </c>
      <c r="C298" s="7"/>
      <c r="D298" s="7"/>
      <c r="E298" s="7"/>
      <c r="F298" s="1"/>
      <c r="G298" s="1"/>
      <c r="H298" s="1"/>
    </row>
    <row r="299" spans="1:8" ht="16.25" customHeight="1" thickBot="1" x14ac:dyDescent="0.4">
      <c r="A299" s="269" t="s">
        <v>12</v>
      </c>
      <c r="B299" s="270"/>
      <c r="C299" s="72">
        <f>C301+C305+C313+C314+C315+C317+C318</f>
        <v>10974.900000000001</v>
      </c>
      <c r="D299" s="72">
        <f t="shared" ref="D299:E299" si="74">D301+D305+D313+D314+D315+D317+D318</f>
        <v>11152.7</v>
      </c>
      <c r="E299" s="72">
        <f t="shared" si="74"/>
        <v>11593.3</v>
      </c>
      <c r="F299" s="1"/>
      <c r="G299" s="1"/>
      <c r="H299" s="1"/>
    </row>
    <row r="300" spans="1:8" ht="16.25" customHeight="1" x14ac:dyDescent="0.35">
      <c r="A300" s="284" t="s">
        <v>2</v>
      </c>
      <c r="B300" s="285"/>
      <c r="C300" s="12"/>
      <c r="D300" s="12"/>
      <c r="E300" s="12"/>
      <c r="F300" s="1"/>
      <c r="G300" s="1"/>
      <c r="H300" s="1"/>
    </row>
    <row r="301" spans="1:8" ht="16.25" customHeight="1" thickBot="1" x14ac:dyDescent="0.4">
      <c r="A301" s="286" t="s">
        <v>601</v>
      </c>
      <c r="B301" s="287"/>
      <c r="C301" s="75">
        <f>C302+C303+C304</f>
        <v>9757.1</v>
      </c>
      <c r="D301" s="75">
        <f t="shared" ref="D301" si="75">D302+D303+D304</f>
        <v>10150.6</v>
      </c>
      <c r="E301" s="75">
        <f>E302+E303+E304</f>
        <v>10527.8</v>
      </c>
      <c r="F301" s="1"/>
      <c r="G301" s="1"/>
      <c r="H301" s="1"/>
    </row>
    <row r="302" spans="1:8" ht="16.25" customHeight="1" thickBot="1" x14ac:dyDescent="0.4">
      <c r="A302" s="271" t="s">
        <v>76</v>
      </c>
      <c r="B302" s="272"/>
      <c r="C302" s="148">
        <v>9757.1</v>
      </c>
      <c r="D302" s="74">
        <v>10150.6</v>
      </c>
      <c r="E302" s="24">
        <v>10527.8</v>
      </c>
      <c r="F302" s="1"/>
      <c r="G302" s="1"/>
      <c r="H302" s="1"/>
    </row>
    <row r="303" spans="1:8" ht="20.399999999999999" customHeight="1" thickBot="1" x14ac:dyDescent="0.4">
      <c r="A303" s="271" t="s">
        <v>7</v>
      </c>
      <c r="B303" s="272"/>
      <c r="C303" s="24"/>
      <c r="D303" s="7"/>
      <c r="E303" s="7"/>
      <c r="F303" s="1"/>
      <c r="G303" s="1"/>
      <c r="H303" s="1"/>
    </row>
    <row r="304" spans="1:8" ht="28.25" customHeight="1" thickBot="1" x14ac:dyDescent="0.4">
      <c r="A304" s="271" t="s">
        <v>602</v>
      </c>
      <c r="B304" s="283"/>
      <c r="C304" s="24"/>
      <c r="D304" s="7"/>
      <c r="E304" s="7"/>
      <c r="F304" s="1"/>
      <c r="G304" s="1"/>
      <c r="H304" s="1"/>
    </row>
    <row r="305" spans="1:8" ht="21" customHeight="1" thickBot="1" x14ac:dyDescent="0.4">
      <c r="A305" s="271" t="s">
        <v>8</v>
      </c>
      <c r="B305" s="272"/>
      <c r="C305" s="73">
        <f>C306+C307+C308+C309+C310+C311</f>
        <v>35.1</v>
      </c>
      <c r="D305" s="73">
        <f t="shared" ref="D305" si="76">D306+D307+D308+D309+D310+D311</f>
        <v>35.1</v>
      </c>
      <c r="E305" s="73">
        <f t="shared" ref="E305" si="77">E306+E307+E308+E309+E310+E311</f>
        <v>35.1</v>
      </c>
      <c r="F305" s="1"/>
      <c r="G305" s="1"/>
      <c r="H305" s="1"/>
    </row>
    <row r="306" spans="1:8" ht="29.4" customHeight="1" thickBot="1" x14ac:dyDescent="0.4">
      <c r="A306" s="271" t="s">
        <v>603</v>
      </c>
      <c r="B306" s="272"/>
      <c r="C306" s="156">
        <v>35.1</v>
      </c>
      <c r="D306" s="156">
        <v>35.1</v>
      </c>
      <c r="E306" s="156">
        <v>35.1</v>
      </c>
      <c r="F306" s="1"/>
      <c r="G306" s="1"/>
      <c r="H306" s="1"/>
    </row>
    <row r="307" spans="1:8" ht="32.4" customHeight="1" thickBot="1" x14ac:dyDescent="0.4">
      <c r="A307" s="271" t="s">
        <v>604</v>
      </c>
      <c r="B307" s="272"/>
      <c r="C307" s="161"/>
      <c r="D307" s="156"/>
      <c r="E307" s="156"/>
      <c r="F307" s="1"/>
      <c r="G307" s="1"/>
      <c r="H307" s="1"/>
    </row>
    <row r="308" spans="1:8" ht="29" customHeight="1" thickBot="1" x14ac:dyDescent="0.4">
      <c r="A308" s="271" t="s">
        <v>605</v>
      </c>
      <c r="B308" s="272"/>
      <c r="C308" s="148"/>
      <c r="D308" s="163"/>
      <c r="E308" s="163"/>
      <c r="F308" s="1"/>
      <c r="G308" s="1"/>
      <c r="H308" s="1"/>
    </row>
    <row r="309" spans="1:8" ht="24.65" customHeight="1" thickBot="1" x14ac:dyDescent="0.4">
      <c r="A309" s="281" t="s">
        <v>624</v>
      </c>
      <c r="B309" s="282"/>
      <c r="C309" s="148"/>
      <c r="D309" s="163"/>
      <c r="E309" s="163"/>
      <c r="F309" s="1"/>
      <c r="G309" s="1"/>
      <c r="H309" s="1"/>
    </row>
    <row r="310" spans="1:8" ht="25.25" customHeight="1" thickBot="1" x14ac:dyDescent="0.4">
      <c r="A310" s="281" t="s">
        <v>627</v>
      </c>
      <c r="B310" s="282"/>
      <c r="C310" s="148"/>
      <c r="D310" s="163"/>
      <c r="E310" s="163"/>
      <c r="F310" s="1"/>
      <c r="G310" s="1"/>
      <c r="H310" s="1"/>
    </row>
    <row r="311" spans="1:8" ht="16.25" customHeight="1" thickBot="1" x14ac:dyDescent="0.4">
      <c r="A311" s="276" t="s">
        <v>628</v>
      </c>
      <c r="B311" s="277"/>
      <c r="C311" s="148"/>
      <c r="D311" s="163"/>
      <c r="E311" s="163"/>
      <c r="F311" s="1"/>
      <c r="G311" s="1"/>
      <c r="H311" s="1"/>
    </row>
    <row r="312" spans="1:8" ht="16.25" customHeight="1" thickBot="1" x14ac:dyDescent="0.4">
      <c r="A312" s="276" t="s">
        <v>625</v>
      </c>
      <c r="B312" s="277"/>
      <c r="C312" s="163"/>
      <c r="D312" s="163"/>
      <c r="E312" s="163"/>
      <c r="F312" s="1"/>
      <c r="G312" s="1"/>
      <c r="H312" s="1"/>
    </row>
    <row r="313" spans="1:8" ht="16.25" customHeight="1" thickBot="1" x14ac:dyDescent="0.4">
      <c r="A313" s="276" t="s">
        <v>641</v>
      </c>
      <c r="B313" s="277"/>
      <c r="C313" s="156">
        <v>953.7</v>
      </c>
      <c r="D313" s="156">
        <v>967</v>
      </c>
      <c r="E313" s="156">
        <v>1030.4000000000001</v>
      </c>
      <c r="F313" s="1"/>
      <c r="G313" s="1"/>
      <c r="H313" s="1"/>
    </row>
    <row r="314" spans="1:8" ht="16.25" customHeight="1" thickBot="1" x14ac:dyDescent="0.4">
      <c r="A314" s="278" t="s">
        <v>9</v>
      </c>
      <c r="B314" s="279"/>
      <c r="C314" s="163"/>
      <c r="D314" s="163"/>
      <c r="E314" s="163"/>
      <c r="F314" s="1"/>
      <c r="G314" s="1"/>
      <c r="H314" s="1"/>
    </row>
    <row r="315" spans="1:8" ht="16.25" customHeight="1" thickBot="1" x14ac:dyDescent="0.4">
      <c r="A315" s="278" t="s">
        <v>10</v>
      </c>
      <c r="B315" s="279"/>
      <c r="C315" s="163"/>
      <c r="D315" s="163"/>
      <c r="E315" s="163"/>
      <c r="F315" s="1"/>
      <c r="G315" s="1"/>
      <c r="H315" s="1"/>
    </row>
    <row r="316" spans="1:8" ht="24" customHeight="1" thickBot="1" x14ac:dyDescent="0.4">
      <c r="A316" s="278" t="s">
        <v>606</v>
      </c>
      <c r="B316" s="279"/>
      <c r="C316" s="156"/>
      <c r="D316" s="156"/>
      <c r="E316" s="156"/>
      <c r="F316" s="1"/>
      <c r="G316" s="1"/>
      <c r="H316" s="1"/>
    </row>
    <row r="317" spans="1:8" ht="24.65" customHeight="1" thickBot="1" x14ac:dyDescent="0.4">
      <c r="A317" s="271" t="s">
        <v>626</v>
      </c>
      <c r="B317" s="272"/>
      <c r="C317" s="156">
        <v>229</v>
      </c>
      <c r="D317" s="163"/>
      <c r="E317" s="163"/>
      <c r="F317" s="1"/>
      <c r="G317" s="1"/>
      <c r="H317" s="1"/>
    </row>
    <row r="318" spans="1:8" ht="26.25" customHeight="1" thickBot="1" x14ac:dyDescent="0.4">
      <c r="A318" s="271" t="s">
        <v>77</v>
      </c>
      <c r="B318" s="272"/>
      <c r="C318" s="148"/>
      <c r="D318" s="163"/>
      <c r="E318" s="163"/>
      <c r="F318" s="1"/>
      <c r="G318" s="1"/>
      <c r="H318" s="1"/>
    </row>
    <row r="319" spans="1:8" ht="27" customHeight="1" thickBot="1" x14ac:dyDescent="0.4">
      <c r="A319" s="269" t="s">
        <v>11</v>
      </c>
      <c r="B319" s="273"/>
      <c r="C319" s="72">
        <f>C320+C321</f>
        <v>0</v>
      </c>
      <c r="D319" s="72">
        <f t="shared" ref="D319" si="78">D320+D321</f>
        <v>0</v>
      </c>
      <c r="E319" s="72">
        <f t="shared" ref="E319" si="79">E320+E321</f>
        <v>0</v>
      </c>
      <c r="F319" s="1"/>
      <c r="G319" s="1"/>
      <c r="H319" s="1"/>
    </row>
    <row r="320" spans="1:8" ht="16.25" customHeight="1" thickBot="1" x14ac:dyDescent="0.4">
      <c r="A320" s="274" t="s">
        <v>13</v>
      </c>
      <c r="B320" s="275"/>
      <c r="C320" s="25"/>
      <c r="D320" s="13"/>
      <c r="E320" s="13"/>
      <c r="F320" s="1"/>
      <c r="G320" s="1"/>
      <c r="H320" s="1"/>
    </row>
    <row r="321" spans="1:8" ht="27.65" customHeight="1" thickBot="1" x14ac:dyDescent="0.4">
      <c r="A321" s="267" t="s">
        <v>497</v>
      </c>
      <c r="B321" s="268"/>
      <c r="C321" s="25"/>
      <c r="D321" s="13"/>
      <c r="E321" s="13"/>
      <c r="F321" s="1"/>
      <c r="G321" s="1"/>
      <c r="H321" s="1"/>
    </row>
    <row r="322" spans="1:8" ht="23.4" customHeight="1" thickBot="1" x14ac:dyDescent="0.4">
      <c r="A322" s="269" t="s">
        <v>14</v>
      </c>
      <c r="B322" s="270"/>
      <c r="C322" s="72">
        <f>C299+C319</f>
        <v>10974.900000000001</v>
      </c>
      <c r="D322" s="72">
        <f t="shared" ref="D322:E322" si="80">D299+D319</f>
        <v>11152.7</v>
      </c>
      <c r="E322" s="72">
        <f t="shared" si="80"/>
        <v>11593.3</v>
      </c>
      <c r="F322" s="1"/>
      <c r="G322" s="1"/>
      <c r="H322" s="1"/>
    </row>
    <row r="323" spans="1:8" ht="23" customHeight="1" thickBot="1" x14ac:dyDescent="0.4">
      <c r="A323" s="278" t="s">
        <v>3</v>
      </c>
      <c r="B323" s="279"/>
      <c r="C323" s="7"/>
      <c r="D323" s="7"/>
      <c r="E323" s="7"/>
      <c r="F323" s="1"/>
      <c r="G323" s="1"/>
      <c r="H323" s="1"/>
    </row>
    <row r="324" spans="1:8" ht="31.25" customHeight="1" thickBot="1" x14ac:dyDescent="0.4">
      <c r="A324" s="278" t="s">
        <v>4</v>
      </c>
      <c r="B324" s="279"/>
      <c r="C324" s="73"/>
      <c r="D324" s="7"/>
      <c r="E324" s="7"/>
      <c r="F324" s="1"/>
      <c r="G324" s="1"/>
      <c r="H324" s="1"/>
    </row>
    <row r="325" spans="1:8" ht="15.5" thickBot="1" x14ac:dyDescent="0.4">
      <c r="A325" s="1"/>
      <c r="B325" s="1"/>
      <c r="C325" s="1"/>
      <c r="D325" s="1"/>
      <c r="E325" s="1"/>
      <c r="F325" s="1"/>
      <c r="G325" s="1"/>
      <c r="H325" s="1"/>
    </row>
    <row r="326" spans="1:8" ht="35" thickBot="1" x14ac:dyDescent="0.4">
      <c r="A326" s="2" t="s">
        <v>0</v>
      </c>
      <c r="B326" s="3" t="s">
        <v>1</v>
      </c>
      <c r="C326" s="8" t="s">
        <v>16</v>
      </c>
      <c r="D326" s="8" t="s">
        <v>17</v>
      </c>
      <c r="E326" s="8" t="s">
        <v>584</v>
      </c>
      <c r="F326" s="1"/>
      <c r="G326" s="1"/>
      <c r="H326" s="1"/>
    </row>
    <row r="327" spans="1:8" ht="15.5" thickBot="1" x14ac:dyDescent="0.4">
      <c r="A327" s="4">
        <v>1</v>
      </c>
      <c r="B327" s="5">
        <v>2</v>
      </c>
      <c r="C327" s="5">
        <v>3</v>
      </c>
      <c r="D327" s="5">
        <v>4</v>
      </c>
      <c r="E327" s="5">
        <v>5</v>
      </c>
      <c r="F327" s="1"/>
      <c r="G327" s="1"/>
      <c r="H327" s="1"/>
    </row>
    <row r="328" spans="1:8" ht="16.25" customHeight="1" thickBot="1" x14ac:dyDescent="0.4">
      <c r="A328" s="6"/>
      <c r="B328" s="160" t="s">
        <v>541</v>
      </c>
      <c r="C328" s="7"/>
      <c r="D328" s="7"/>
      <c r="E328" s="7"/>
      <c r="F328" s="1"/>
      <c r="G328" s="1"/>
      <c r="H328" s="1"/>
    </row>
    <row r="329" spans="1:8" ht="16.25" customHeight="1" thickBot="1" x14ac:dyDescent="0.4">
      <c r="A329" s="269" t="s">
        <v>12</v>
      </c>
      <c r="B329" s="270"/>
      <c r="C329" s="72">
        <f>C331+C335+C343+C344+C345+C347+C348</f>
        <v>3842.5</v>
      </c>
      <c r="D329" s="72">
        <f t="shared" ref="D329:E329" si="81">D331+D335+D343+D344+D345+D347+D348</f>
        <v>3993.2</v>
      </c>
      <c r="E329" s="72">
        <f t="shared" si="81"/>
        <v>4199.3999999999996</v>
      </c>
      <c r="F329" s="1"/>
      <c r="G329" s="1"/>
      <c r="H329" s="1"/>
    </row>
    <row r="330" spans="1:8" ht="16.25" customHeight="1" x14ac:dyDescent="0.35">
      <c r="A330" s="284" t="s">
        <v>2</v>
      </c>
      <c r="B330" s="285"/>
      <c r="C330" s="12"/>
      <c r="D330" s="12"/>
      <c r="E330" s="12"/>
      <c r="F330" s="1"/>
      <c r="G330" s="1"/>
      <c r="H330" s="1"/>
    </row>
    <row r="331" spans="1:8" ht="16.25" customHeight="1" thickBot="1" x14ac:dyDescent="0.4">
      <c r="A331" s="286" t="s">
        <v>601</v>
      </c>
      <c r="B331" s="287"/>
      <c r="C331" s="75">
        <f>C332+C333+C334</f>
        <v>3630.6</v>
      </c>
      <c r="D331" s="75">
        <f t="shared" ref="D331" si="82">D332+D333+D334</f>
        <v>3808.2</v>
      </c>
      <c r="E331" s="75">
        <f>E332+E333+E334</f>
        <v>4014.4</v>
      </c>
      <c r="F331" s="1"/>
      <c r="G331" s="1"/>
      <c r="H331" s="1"/>
    </row>
    <row r="332" spans="1:8" ht="16.25" customHeight="1" thickBot="1" x14ac:dyDescent="0.4">
      <c r="A332" s="271" t="s">
        <v>76</v>
      </c>
      <c r="B332" s="272"/>
      <c r="C332" s="156">
        <v>3630.6</v>
      </c>
      <c r="D332" s="74">
        <v>3808.2</v>
      </c>
      <c r="E332" s="74">
        <v>4014.4</v>
      </c>
      <c r="F332" s="1"/>
      <c r="G332" s="1"/>
      <c r="H332" s="1"/>
    </row>
    <row r="333" spans="1:8" ht="18" customHeight="1" thickBot="1" x14ac:dyDescent="0.4">
      <c r="A333" s="271" t="s">
        <v>7</v>
      </c>
      <c r="B333" s="272"/>
      <c r="C333" s="74"/>
      <c r="D333" s="73"/>
      <c r="E333" s="73"/>
      <c r="F333" s="1"/>
      <c r="G333" s="1"/>
      <c r="H333" s="1"/>
    </row>
    <row r="334" spans="1:8" ht="28.25" customHeight="1" thickBot="1" x14ac:dyDescent="0.4">
      <c r="A334" s="271" t="s">
        <v>602</v>
      </c>
      <c r="B334" s="283"/>
      <c r="C334" s="74"/>
      <c r="D334" s="73"/>
      <c r="E334" s="73"/>
      <c r="F334" s="1"/>
      <c r="G334" s="1"/>
      <c r="H334" s="1"/>
    </row>
    <row r="335" spans="1:8" ht="24.65" customHeight="1" thickBot="1" x14ac:dyDescent="0.4">
      <c r="A335" s="271" t="s">
        <v>8</v>
      </c>
      <c r="B335" s="272"/>
      <c r="C335" s="73">
        <f>C336+C337+C338+C339+C340+C341</f>
        <v>0</v>
      </c>
      <c r="D335" s="73">
        <f t="shared" ref="D335" si="83">D336+D337+D338+D339+D340+D341</f>
        <v>0</v>
      </c>
      <c r="E335" s="73">
        <f t="shared" ref="E335" si="84">E336+E337+E338+E339+E340+E341</f>
        <v>0</v>
      </c>
      <c r="F335" s="1"/>
      <c r="G335" s="1"/>
      <c r="H335" s="1"/>
    </row>
    <row r="336" spans="1:8" ht="26" customHeight="1" thickBot="1" x14ac:dyDescent="0.4">
      <c r="A336" s="271" t="s">
        <v>603</v>
      </c>
      <c r="B336" s="272"/>
      <c r="C336" s="156"/>
      <c r="D336" s="156"/>
      <c r="E336" s="156"/>
      <c r="F336" s="1"/>
      <c r="G336" s="1"/>
      <c r="H336" s="1"/>
    </row>
    <row r="337" spans="1:8" ht="24.65" customHeight="1" thickBot="1" x14ac:dyDescent="0.4">
      <c r="A337" s="271" t="s">
        <v>604</v>
      </c>
      <c r="B337" s="272"/>
      <c r="C337" s="161"/>
      <c r="D337" s="156"/>
      <c r="E337" s="156"/>
      <c r="F337" s="1"/>
      <c r="G337" s="1"/>
      <c r="H337" s="1"/>
    </row>
    <row r="338" spans="1:8" ht="23.4" customHeight="1" thickBot="1" x14ac:dyDescent="0.4">
      <c r="A338" s="271" t="s">
        <v>605</v>
      </c>
      <c r="B338" s="272"/>
      <c r="C338" s="156"/>
      <c r="D338" s="156"/>
      <c r="E338" s="156"/>
      <c r="F338" s="1"/>
      <c r="G338" s="1"/>
      <c r="H338" s="1"/>
    </row>
    <row r="339" spans="1:8" ht="21" customHeight="1" thickBot="1" x14ac:dyDescent="0.4">
      <c r="A339" s="281" t="s">
        <v>624</v>
      </c>
      <c r="B339" s="282"/>
      <c r="C339" s="148"/>
      <c r="D339" s="148"/>
      <c r="E339" s="148"/>
      <c r="F339" s="1"/>
      <c r="G339" s="1"/>
      <c r="H339" s="1"/>
    </row>
    <row r="340" spans="1:8" ht="31.25" customHeight="1" thickBot="1" x14ac:dyDescent="0.4">
      <c r="A340" s="281" t="s">
        <v>627</v>
      </c>
      <c r="B340" s="282"/>
      <c r="C340" s="148"/>
      <c r="D340" s="163"/>
      <c r="E340" s="163"/>
      <c r="F340" s="1"/>
      <c r="G340" s="1"/>
      <c r="H340" s="1"/>
    </row>
    <row r="341" spans="1:8" ht="16.25" customHeight="1" thickBot="1" x14ac:dyDescent="0.4">
      <c r="A341" s="276" t="s">
        <v>628</v>
      </c>
      <c r="B341" s="277"/>
      <c r="C341" s="148"/>
      <c r="D341" s="163"/>
      <c r="E341" s="163"/>
      <c r="F341" s="1"/>
      <c r="G341" s="1"/>
      <c r="H341" s="1"/>
    </row>
    <row r="342" spans="1:8" ht="16.25" customHeight="1" thickBot="1" x14ac:dyDescent="0.4">
      <c r="A342" s="276" t="s">
        <v>625</v>
      </c>
      <c r="B342" s="277"/>
      <c r="C342" s="163"/>
      <c r="D342" s="163"/>
      <c r="E342" s="163"/>
      <c r="F342" s="1"/>
      <c r="G342" s="1"/>
      <c r="H342" s="1"/>
    </row>
    <row r="343" spans="1:8" ht="16.25" customHeight="1" thickBot="1" x14ac:dyDescent="0.4">
      <c r="A343" s="276" t="s">
        <v>641</v>
      </c>
      <c r="B343" s="277"/>
      <c r="C343" s="156">
        <v>180</v>
      </c>
      <c r="D343" s="74">
        <v>185</v>
      </c>
      <c r="E343" s="74">
        <v>185</v>
      </c>
      <c r="F343" s="1"/>
      <c r="G343" s="1"/>
      <c r="H343" s="1"/>
    </row>
    <row r="344" spans="1:8" ht="16.25" customHeight="1" thickBot="1" x14ac:dyDescent="0.4">
      <c r="A344" s="276" t="s">
        <v>629</v>
      </c>
      <c r="B344" s="277"/>
      <c r="C344" s="163"/>
      <c r="D344" s="163"/>
      <c r="E344" s="163"/>
      <c r="F344" s="1"/>
      <c r="G344" s="1"/>
      <c r="H344" s="1"/>
    </row>
    <row r="345" spans="1:8" ht="16.25" customHeight="1" thickBot="1" x14ac:dyDescent="0.4">
      <c r="A345" s="276" t="s">
        <v>630</v>
      </c>
      <c r="B345" s="277"/>
      <c r="C345" s="163"/>
      <c r="D345" s="163"/>
      <c r="E345" s="163"/>
      <c r="F345" s="1"/>
      <c r="G345" s="1"/>
      <c r="H345" s="1"/>
    </row>
    <row r="346" spans="1:8" ht="19.25" customHeight="1" thickBot="1" x14ac:dyDescent="0.4">
      <c r="A346" s="276" t="s">
        <v>606</v>
      </c>
      <c r="B346" s="277"/>
      <c r="C346" s="156"/>
      <c r="D346" s="156"/>
      <c r="E346" s="156"/>
      <c r="F346" s="1"/>
      <c r="G346" s="1"/>
      <c r="H346" s="1"/>
    </row>
    <row r="347" spans="1:8" ht="24.65" customHeight="1" thickBot="1" x14ac:dyDescent="0.4">
      <c r="A347" s="281" t="s">
        <v>631</v>
      </c>
      <c r="B347" s="282"/>
      <c r="C347" s="156">
        <v>31.9</v>
      </c>
      <c r="D347" s="163"/>
      <c r="E347" s="163"/>
      <c r="F347" s="1"/>
      <c r="G347" s="1"/>
      <c r="H347" s="1"/>
    </row>
    <row r="348" spans="1:8" ht="26.25" customHeight="1" thickBot="1" x14ac:dyDescent="0.4">
      <c r="A348" s="281" t="s">
        <v>632</v>
      </c>
      <c r="B348" s="282"/>
      <c r="C348" s="148"/>
      <c r="D348" s="163"/>
      <c r="E348" s="163"/>
      <c r="F348" s="1"/>
      <c r="G348" s="1"/>
      <c r="H348" s="1"/>
    </row>
    <row r="349" spans="1:8" ht="24.65" customHeight="1" thickBot="1" x14ac:dyDescent="0.4">
      <c r="A349" s="269" t="s">
        <v>11</v>
      </c>
      <c r="B349" s="273"/>
      <c r="C349" s="72">
        <f>C350+C351</f>
        <v>0</v>
      </c>
      <c r="D349" s="72">
        <f t="shared" ref="D349" si="85">D350+D351</f>
        <v>0</v>
      </c>
      <c r="E349" s="72">
        <f t="shared" ref="E349" si="86">E350+E351</f>
        <v>0</v>
      </c>
      <c r="F349" s="1"/>
      <c r="G349" s="1"/>
      <c r="H349" s="1"/>
    </row>
    <row r="350" spans="1:8" ht="22.25" customHeight="1" thickBot="1" x14ac:dyDescent="0.4">
      <c r="A350" s="274" t="s">
        <v>13</v>
      </c>
      <c r="B350" s="275"/>
      <c r="C350" s="25"/>
      <c r="D350" s="13"/>
      <c r="E350" s="13"/>
      <c r="F350" s="1"/>
      <c r="G350" s="1"/>
      <c r="H350" s="1"/>
    </row>
    <row r="351" spans="1:8" ht="28.25" customHeight="1" thickBot="1" x14ac:dyDescent="0.4">
      <c r="A351" s="267" t="s">
        <v>497</v>
      </c>
      <c r="B351" s="268"/>
      <c r="C351" s="25"/>
      <c r="D351" s="13"/>
      <c r="E351" s="13"/>
      <c r="F351" s="1"/>
      <c r="G351" s="1"/>
      <c r="H351" s="1"/>
    </row>
    <row r="352" spans="1:8" ht="24" customHeight="1" thickBot="1" x14ac:dyDescent="0.4">
      <c r="A352" s="269" t="s">
        <v>14</v>
      </c>
      <c r="B352" s="270"/>
      <c r="C352" s="72">
        <f>C329+C349</f>
        <v>3842.5</v>
      </c>
      <c r="D352" s="72">
        <f t="shared" ref="D352:E352" si="87">D329+D349</f>
        <v>3993.2</v>
      </c>
      <c r="E352" s="72">
        <f t="shared" si="87"/>
        <v>4199.3999999999996</v>
      </c>
      <c r="F352" s="1"/>
      <c r="G352" s="1"/>
      <c r="H352" s="1"/>
    </row>
    <row r="353" spans="1:8" ht="24" customHeight="1" thickBot="1" x14ac:dyDescent="0.4">
      <c r="A353" s="278" t="s">
        <v>3</v>
      </c>
      <c r="B353" s="279"/>
      <c r="C353" s="7"/>
      <c r="D353" s="7"/>
      <c r="E353" s="7"/>
      <c r="F353" s="1"/>
      <c r="G353" s="1"/>
      <c r="H353" s="1"/>
    </row>
    <row r="354" spans="1:8" ht="24" customHeight="1" thickBot="1" x14ac:dyDescent="0.4">
      <c r="A354" s="278" t="s">
        <v>4</v>
      </c>
      <c r="B354" s="279"/>
      <c r="C354" s="73"/>
      <c r="D354" s="7"/>
      <c r="E354" s="7"/>
      <c r="F354" s="1"/>
      <c r="G354" s="1"/>
      <c r="H354" s="1"/>
    </row>
    <row r="355" spans="1:8" ht="15.5" thickBot="1" x14ac:dyDescent="0.4">
      <c r="A355" s="1"/>
      <c r="B355" s="1"/>
      <c r="C355" s="1"/>
      <c r="D355" s="1"/>
      <c r="E355" s="1"/>
      <c r="F355" s="1"/>
      <c r="G355" s="1"/>
      <c r="H355" s="1"/>
    </row>
    <row r="356" spans="1:8" ht="35" thickBot="1" x14ac:dyDescent="0.4">
      <c r="A356" s="2" t="s">
        <v>0</v>
      </c>
      <c r="B356" s="3" t="s">
        <v>1</v>
      </c>
      <c r="C356" s="8" t="s">
        <v>16</v>
      </c>
      <c r="D356" s="8" t="s">
        <v>17</v>
      </c>
      <c r="E356" s="8" t="s">
        <v>584</v>
      </c>
      <c r="F356" s="1"/>
      <c r="G356" s="1"/>
      <c r="H356" s="1"/>
    </row>
    <row r="357" spans="1:8" ht="15.5" thickBot="1" x14ac:dyDescent="0.4">
      <c r="A357" s="4">
        <v>1</v>
      </c>
      <c r="B357" s="5">
        <v>2</v>
      </c>
      <c r="C357" s="5">
        <v>3</v>
      </c>
      <c r="D357" s="5">
        <v>4</v>
      </c>
      <c r="E357" s="5">
        <v>5</v>
      </c>
      <c r="F357" s="1"/>
      <c r="G357" s="1"/>
      <c r="H357" s="1"/>
    </row>
    <row r="358" spans="1:8" ht="16.25" customHeight="1" thickBot="1" x14ac:dyDescent="0.4">
      <c r="A358" s="6"/>
      <c r="B358" s="160" t="s">
        <v>542</v>
      </c>
      <c r="C358" s="7"/>
      <c r="D358" s="7"/>
      <c r="E358" s="7"/>
      <c r="F358" s="1"/>
      <c r="G358" s="1"/>
      <c r="H358" s="1"/>
    </row>
    <row r="359" spans="1:8" ht="16.25" customHeight="1" thickBot="1" x14ac:dyDescent="0.4">
      <c r="A359" s="269" t="s">
        <v>12</v>
      </c>
      <c r="B359" s="270"/>
      <c r="C359" s="72">
        <f>C361+C365+C373+C374+C375+C377+C378</f>
        <v>94329.200000000012</v>
      </c>
      <c r="D359" s="72">
        <f t="shared" ref="D359:E359" si="88">D361+D365+D373+D374+D375+D377+D378</f>
        <v>94287.299999999988</v>
      </c>
      <c r="E359" s="72">
        <f t="shared" si="88"/>
        <v>95190.6</v>
      </c>
      <c r="F359" s="1"/>
      <c r="G359" s="1"/>
      <c r="H359" s="1"/>
    </row>
    <row r="360" spans="1:8" ht="16.25" customHeight="1" x14ac:dyDescent="0.35">
      <c r="A360" s="284" t="s">
        <v>2</v>
      </c>
      <c r="B360" s="285"/>
      <c r="C360" s="12"/>
      <c r="D360" s="12"/>
      <c r="E360" s="12"/>
      <c r="F360" s="1"/>
      <c r="G360" s="1"/>
      <c r="H360" s="1"/>
    </row>
    <row r="361" spans="1:8" ht="16.25" customHeight="1" thickBot="1" x14ac:dyDescent="0.4">
      <c r="A361" s="286" t="s">
        <v>601</v>
      </c>
      <c r="B361" s="287"/>
      <c r="C361" s="75">
        <f>C362+C363+C364</f>
        <v>33568.300000000003</v>
      </c>
      <c r="D361" s="75">
        <f t="shared" ref="D361" si="89">D362+D363+D364</f>
        <v>35350.5</v>
      </c>
      <c r="E361" s="75">
        <f>E362+E363+E364</f>
        <v>36618.800000000003</v>
      </c>
      <c r="F361" s="1"/>
      <c r="G361" s="1"/>
      <c r="H361" s="1"/>
    </row>
    <row r="362" spans="1:8" ht="16.25" customHeight="1" thickBot="1" x14ac:dyDescent="0.4">
      <c r="A362" s="271" t="s">
        <v>76</v>
      </c>
      <c r="B362" s="272"/>
      <c r="C362" s="156">
        <v>33568.300000000003</v>
      </c>
      <c r="D362" s="74">
        <v>35350.5</v>
      </c>
      <c r="E362" s="74">
        <v>36618.800000000003</v>
      </c>
      <c r="F362" s="1"/>
      <c r="G362" s="1"/>
      <c r="H362" s="1"/>
    </row>
    <row r="363" spans="1:8" ht="16.25" customHeight="1" thickBot="1" x14ac:dyDescent="0.4">
      <c r="A363" s="271" t="s">
        <v>7</v>
      </c>
      <c r="B363" s="272"/>
      <c r="C363" s="74"/>
      <c r="D363" s="73"/>
      <c r="E363" s="73"/>
      <c r="F363" s="1"/>
      <c r="G363" s="1"/>
      <c r="H363" s="1"/>
    </row>
    <row r="364" spans="1:8" ht="25.25" customHeight="1" thickBot="1" x14ac:dyDescent="0.4">
      <c r="A364" s="271" t="s">
        <v>602</v>
      </c>
      <c r="B364" s="283"/>
      <c r="C364" s="74"/>
      <c r="D364" s="73"/>
      <c r="E364" s="73"/>
      <c r="F364" s="1"/>
      <c r="G364" s="1"/>
      <c r="H364" s="1"/>
    </row>
    <row r="365" spans="1:8" ht="20.399999999999999" customHeight="1" thickBot="1" x14ac:dyDescent="0.4">
      <c r="A365" s="271" t="s">
        <v>8</v>
      </c>
      <c r="B365" s="272"/>
      <c r="C365" s="73">
        <f>C366+C367+C368+C369+C370+C371</f>
        <v>56103.9</v>
      </c>
      <c r="D365" s="73">
        <f t="shared" ref="D365:E365" si="90">D366+D367+D368+D369+D370+D371</f>
        <v>55397.4</v>
      </c>
      <c r="E365" s="73">
        <f t="shared" si="90"/>
        <v>55397.4</v>
      </c>
      <c r="F365" s="1"/>
      <c r="G365" s="1"/>
      <c r="H365" s="1"/>
    </row>
    <row r="366" spans="1:8" ht="27" customHeight="1" thickBot="1" x14ac:dyDescent="0.4">
      <c r="A366" s="271" t="s">
        <v>603</v>
      </c>
      <c r="B366" s="272"/>
      <c r="C366" s="263">
        <v>2516</v>
      </c>
      <c r="D366" s="156">
        <v>1809.5</v>
      </c>
      <c r="E366" s="156">
        <v>1809.5</v>
      </c>
      <c r="F366" s="1"/>
      <c r="G366" s="1"/>
      <c r="H366" s="1"/>
    </row>
    <row r="367" spans="1:8" ht="28.25" customHeight="1" thickBot="1" x14ac:dyDescent="0.4">
      <c r="A367" s="271" t="s">
        <v>604</v>
      </c>
      <c r="B367" s="272"/>
      <c r="C367" s="161"/>
      <c r="D367" s="156"/>
      <c r="E367" s="156"/>
      <c r="F367" s="1"/>
      <c r="G367" s="1"/>
      <c r="H367" s="1"/>
    </row>
    <row r="368" spans="1:8" ht="23.4" customHeight="1" thickBot="1" x14ac:dyDescent="0.4">
      <c r="A368" s="271" t="s">
        <v>605</v>
      </c>
      <c r="B368" s="272"/>
      <c r="C368" s="156">
        <v>2501</v>
      </c>
      <c r="D368" s="156">
        <v>2501</v>
      </c>
      <c r="E368" s="156">
        <v>2501</v>
      </c>
      <c r="F368" s="1"/>
      <c r="G368" s="1"/>
      <c r="H368" s="1"/>
    </row>
    <row r="369" spans="1:8" ht="24.65" customHeight="1" thickBot="1" x14ac:dyDescent="0.4">
      <c r="A369" s="281" t="s">
        <v>624</v>
      </c>
      <c r="B369" s="282"/>
      <c r="C369" s="148">
        <v>51086.9</v>
      </c>
      <c r="D369" s="148">
        <v>51086.9</v>
      </c>
      <c r="E369" s="148">
        <v>51086.9</v>
      </c>
      <c r="F369" s="1"/>
      <c r="G369" s="1"/>
      <c r="H369" s="1"/>
    </row>
    <row r="370" spans="1:8" ht="25.25" customHeight="1" thickBot="1" x14ac:dyDescent="0.4">
      <c r="A370" s="281" t="s">
        <v>627</v>
      </c>
      <c r="B370" s="282"/>
      <c r="C370" s="148"/>
      <c r="D370" s="163"/>
      <c r="E370" s="163"/>
      <c r="F370" s="1"/>
      <c r="G370" s="1"/>
      <c r="H370" s="1"/>
    </row>
    <row r="371" spans="1:8" ht="16.25" customHeight="1" thickBot="1" x14ac:dyDescent="0.4">
      <c r="A371" s="276" t="s">
        <v>628</v>
      </c>
      <c r="B371" s="277"/>
      <c r="C371" s="148"/>
      <c r="D371" s="163"/>
      <c r="E371" s="163"/>
      <c r="F371" s="1"/>
      <c r="G371" s="1"/>
      <c r="H371" s="1"/>
    </row>
    <row r="372" spans="1:8" ht="16.25" customHeight="1" thickBot="1" x14ac:dyDescent="0.4">
      <c r="A372" s="276" t="s">
        <v>625</v>
      </c>
      <c r="B372" s="277"/>
      <c r="C372" s="163"/>
      <c r="D372" s="163"/>
      <c r="E372" s="163"/>
      <c r="F372" s="1"/>
      <c r="G372" s="1"/>
      <c r="H372" s="1"/>
    </row>
    <row r="373" spans="1:8" ht="16.25" customHeight="1" thickBot="1" x14ac:dyDescent="0.4">
      <c r="A373" s="276" t="s">
        <v>641</v>
      </c>
      <c r="B373" s="277"/>
      <c r="C373" s="156">
        <v>3156.1</v>
      </c>
      <c r="D373" s="74">
        <v>3152.2</v>
      </c>
      <c r="E373" s="74">
        <v>3152.2</v>
      </c>
      <c r="F373" s="1"/>
      <c r="G373" s="1"/>
      <c r="H373" s="1"/>
    </row>
    <row r="374" spans="1:8" ht="16.25" customHeight="1" thickBot="1" x14ac:dyDescent="0.4">
      <c r="A374" s="276" t="s">
        <v>629</v>
      </c>
      <c r="B374" s="277"/>
      <c r="C374" s="264">
        <v>1141.9000000000001</v>
      </c>
      <c r="D374" s="148">
        <v>387.2</v>
      </c>
      <c r="E374" s="148">
        <v>22.2</v>
      </c>
      <c r="F374" s="1"/>
      <c r="G374" s="1"/>
      <c r="H374" s="1"/>
    </row>
    <row r="375" spans="1:8" ht="16.25" customHeight="1" thickBot="1" x14ac:dyDescent="0.4">
      <c r="A375" s="278" t="s">
        <v>10</v>
      </c>
      <c r="B375" s="279"/>
      <c r="C375" s="163"/>
      <c r="D375" s="163"/>
      <c r="E375" s="163"/>
      <c r="F375" s="1"/>
      <c r="G375" s="1"/>
      <c r="H375" s="1"/>
    </row>
    <row r="376" spans="1:8" ht="21" customHeight="1" thickBot="1" x14ac:dyDescent="0.4">
      <c r="A376" s="278" t="s">
        <v>606</v>
      </c>
      <c r="B376" s="279"/>
      <c r="C376" s="156"/>
      <c r="D376" s="156"/>
      <c r="E376" s="156"/>
      <c r="F376" s="1"/>
      <c r="G376" s="1"/>
      <c r="H376" s="1"/>
    </row>
    <row r="377" spans="1:8" ht="23.4" customHeight="1" thickBot="1" x14ac:dyDescent="0.4">
      <c r="A377" s="271" t="s">
        <v>626</v>
      </c>
      <c r="B377" s="272"/>
      <c r="C377" s="156">
        <v>359</v>
      </c>
      <c r="D377" s="163"/>
      <c r="E377" s="163"/>
      <c r="F377" s="1"/>
      <c r="G377" s="1"/>
      <c r="H377" s="1"/>
    </row>
    <row r="378" spans="1:8" ht="30" customHeight="1" thickBot="1" x14ac:dyDescent="0.4">
      <c r="A378" s="271" t="s">
        <v>77</v>
      </c>
      <c r="B378" s="272"/>
      <c r="C378" s="148"/>
      <c r="D378" s="163"/>
      <c r="E378" s="163"/>
      <c r="F378" s="1"/>
      <c r="G378" s="1"/>
      <c r="H378" s="1"/>
    </row>
    <row r="379" spans="1:8" ht="24" customHeight="1" thickBot="1" x14ac:dyDescent="0.4">
      <c r="A379" s="269" t="s">
        <v>11</v>
      </c>
      <c r="B379" s="273"/>
      <c r="C379" s="72">
        <f>C380+C381</f>
        <v>0</v>
      </c>
      <c r="D379" s="72">
        <f t="shared" ref="D379:E379" si="91">D380+D381</f>
        <v>0</v>
      </c>
      <c r="E379" s="72">
        <f t="shared" si="91"/>
        <v>0</v>
      </c>
      <c r="F379" s="1"/>
      <c r="G379" s="1"/>
      <c r="H379" s="1"/>
    </row>
    <row r="380" spans="1:8" ht="20" customHeight="1" thickBot="1" x14ac:dyDescent="0.4">
      <c r="A380" s="274" t="s">
        <v>13</v>
      </c>
      <c r="B380" s="275"/>
      <c r="C380" s="25"/>
      <c r="D380" s="13"/>
      <c r="E380" s="13"/>
      <c r="F380" s="1"/>
      <c r="G380" s="1"/>
      <c r="H380" s="1"/>
    </row>
    <row r="381" spans="1:8" ht="27" customHeight="1" thickBot="1" x14ac:dyDescent="0.4">
      <c r="A381" s="267" t="s">
        <v>497</v>
      </c>
      <c r="B381" s="268"/>
      <c r="C381" s="25"/>
      <c r="D381" s="13"/>
      <c r="E381" s="13"/>
      <c r="F381" s="1"/>
      <c r="G381" s="1"/>
      <c r="H381" s="1"/>
    </row>
    <row r="382" spans="1:8" ht="21.65" customHeight="1" thickBot="1" x14ac:dyDescent="0.4">
      <c r="A382" s="269" t="s">
        <v>14</v>
      </c>
      <c r="B382" s="270"/>
      <c r="C382" s="72">
        <f>C359+C379</f>
        <v>94329.200000000012</v>
      </c>
      <c r="D382" s="72">
        <f t="shared" ref="D382:E382" si="92">D359+D379</f>
        <v>94287.299999999988</v>
      </c>
      <c r="E382" s="72">
        <f t="shared" si="92"/>
        <v>95190.6</v>
      </c>
      <c r="F382" s="1"/>
      <c r="G382" s="1"/>
      <c r="H382" s="1"/>
    </row>
    <row r="383" spans="1:8" ht="21.65" customHeight="1" thickBot="1" x14ac:dyDescent="0.4">
      <c r="A383" s="278" t="s">
        <v>3</v>
      </c>
      <c r="B383" s="279"/>
      <c r="C383" s="7"/>
      <c r="D383" s="7"/>
      <c r="E383" s="7"/>
      <c r="F383" s="1"/>
      <c r="G383" s="1"/>
      <c r="H383" s="1"/>
    </row>
    <row r="384" spans="1:8" ht="21.65" customHeight="1" thickBot="1" x14ac:dyDescent="0.4">
      <c r="A384" s="278" t="s">
        <v>4</v>
      </c>
      <c r="B384" s="279"/>
      <c r="C384" s="73"/>
      <c r="D384" s="7"/>
      <c r="E384" s="7"/>
      <c r="F384" s="1"/>
      <c r="G384" s="1"/>
      <c r="H384" s="1"/>
    </row>
    <row r="385" spans="1:8" ht="15.5" thickBot="1" x14ac:dyDescent="0.4">
      <c r="A385" s="1"/>
      <c r="B385" s="1"/>
      <c r="C385" s="1"/>
      <c r="D385" s="1"/>
      <c r="E385" s="1"/>
      <c r="F385" s="1"/>
      <c r="G385" s="1"/>
      <c r="H385" s="1"/>
    </row>
    <row r="386" spans="1:8" ht="35" thickBot="1" x14ac:dyDescent="0.4">
      <c r="A386" s="2" t="s">
        <v>0</v>
      </c>
      <c r="B386" s="3" t="s">
        <v>1</v>
      </c>
      <c r="C386" s="8" t="s">
        <v>16</v>
      </c>
      <c r="D386" s="8" t="s">
        <v>17</v>
      </c>
      <c r="E386" s="8" t="s">
        <v>584</v>
      </c>
      <c r="F386" s="1"/>
      <c r="G386" s="1"/>
      <c r="H386" s="1"/>
    </row>
    <row r="387" spans="1:8" ht="15.5" thickBot="1" x14ac:dyDescent="0.4">
      <c r="A387" s="4">
        <v>1</v>
      </c>
      <c r="B387" s="5">
        <v>2</v>
      </c>
      <c r="C387" s="5">
        <v>3</v>
      </c>
      <c r="D387" s="5">
        <v>4</v>
      </c>
      <c r="E387" s="5">
        <v>5</v>
      </c>
      <c r="F387" s="1"/>
      <c r="G387" s="1"/>
      <c r="H387" s="1"/>
    </row>
    <row r="388" spans="1:8" ht="29.4" customHeight="1" thickBot="1" x14ac:dyDescent="0.4">
      <c r="A388" s="6"/>
      <c r="B388" s="160" t="s">
        <v>543</v>
      </c>
      <c r="C388" s="7"/>
      <c r="D388" s="7"/>
      <c r="E388" s="7"/>
      <c r="F388" s="1"/>
      <c r="G388" s="1"/>
      <c r="H388" s="1"/>
    </row>
    <row r="389" spans="1:8" ht="16.25" customHeight="1" thickBot="1" x14ac:dyDescent="0.4">
      <c r="A389" s="269" t="s">
        <v>12</v>
      </c>
      <c r="B389" s="270"/>
      <c r="C389" s="72">
        <f>C391+C395+C403+C404+C405+C407+C408</f>
        <v>305.09999999999997</v>
      </c>
      <c r="D389" s="72">
        <f t="shared" ref="D389:E389" si="93">D391+D395+D403+D404+D405+D407+D408</f>
        <v>219.7</v>
      </c>
      <c r="E389" s="72">
        <f t="shared" si="93"/>
        <v>224.7</v>
      </c>
      <c r="F389" s="1"/>
      <c r="G389" s="1"/>
      <c r="H389" s="1"/>
    </row>
    <row r="390" spans="1:8" ht="16.25" customHeight="1" x14ac:dyDescent="0.35">
      <c r="A390" s="284" t="s">
        <v>2</v>
      </c>
      <c r="B390" s="285"/>
      <c r="C390" s="12"/>
      <c r="D390" s="12"/>
      <c r="E390" s="12"/>
      <c r="F390" s="1"/>
      <c r="G390" s="1"/>
      <c r="H390" s="1"/>
    </row>
    <row r="391" spans="1:8" ht="16.25" customHeight="1" thickBot="1" x14ac:dyDescent="0.4">
      <c r="A391" s="286" t="s">
        <v>601</v>
      </c>
      <c r="B391" s="287"/>
      <c r="C391" s="75">
        <f>C392+C393+C394</f>
        <v>247.2</v>
      </c>
      <c r="D391" s="75">
        <f t="shared" ref="D391" si="94">D392+D393+D394</f>
        <v>219.7</v>
      </c>
      <c r="E391" s="75">
        <f>E392+E393+E394</f>
        <v>224.7</v>
      </c>
      <c r="F391" s="1"/>
      <c r="G391" s="1"/>
      <c r="H391" s="1"/>
    </row>
    <row r="392" spans="1:8" ht="16.25" customHeight="1" thickBot="1" x14ac:dyDescent="0.4">
      <c r="A392" s="271" t="s">
        <v>76</v>
      </c>
      <c r="B392" s="272"/>
      <c r="C392" s="148">
        <v>247.2</v>
      </c>
      <c r="D392" s="74">
        <v>219.7</v>
      </c>
      <c r="E392" s="24">
        <v>224.7</v>
      </c>
      <c r="F392" s="1"/>
      <c r="G392" s="1"/>
      <c r="H392" s="1"/>
    </row>
    <row r="393" spans="1:8" ht="27.65" customHeight="1" thickBot="1" x14ac:dyDescent="0.4">
      <c r="A393" s="271" t="s">
        <v>7</v>
      </c>
      <c r="B393" s="272"/>
      <c r="C393" s="24"/>
      <c r="D393" s="7"/>
      <c r="E393" s="7"/>
      <c r="F393" s="1"/>
      <c r="G393" s="1"/>
      <c r="H393" s="1"/>
    </row>
    <row r="394" spans="1:8" ht="30" customHeight="1" thickBot="1" x14ac:dyDescent="0.4">
      <c r="A394" s="271" t="s">
        <v>602</v>
      </c>
      <c r="B394" s="283"/>
      <c r="C394" s="24"/>
      <c r="D394" s="7"/>
      <c r="E394" s="7"/>
      <c r="F394" s="1"/>
      <c r="G394" s="1"/>
      <c r="H394" s="1"/>
    </row>
    <row r="395" spans="1:8" ht="28.25" customHeight="1" thickBot="1" x14ac:dyDescent="0.4">
      <c r="A395" s="271" t="s">
        <v>8</v>
      </c>
      <c r="B395" s="272"/>
      <c r="C395" s="73">
        <f>C396+C397+C398+C399+C400+C401</f>
        <v>57.9</v>
      </c>
      <c r="D395" s="73">
        <f t="shared" ref="D395" si="95">D396+D397+D398+D399+D400+D401</f>
        <v>0</v>
      </c>
      <c r="E395" s="73">
        <f t="shared" ref="E395" si="96">E396+E397+E398+E399+E400+E401</f>
        <v>0</v>
      </c>
      <c r="F395" s="1"/>
      <c r="G395" s="1"/>
      <c r="H395" s="1"/>
    </row>
    <row r="396" spans="1:8" ht="29.4" customHeight="1" thickBot="1" x14ac:dyDescent="0.4">
      <c r="A396" s="271" t="s">
        <v>603</v>
      </c>
      <c r="B396" s="272"/>
      <c r="C396" s="156">
        <v>57.9</v>
      </c>
      <c r="D396" s="162"/>
      <c r="E396" s="162"/>
      <c r="F396" s="1"/>
      <c r="G396" s="1"/>
      <c r="H396" s="1"/>
    </row>
    <row r="397" spans="1:8" ht="29.4" customHeight="1" thickBot="1" x14ac:dyDescent="0.4">
      <c r="A397" s="271" t="s">
        <v>604</v>
      </c>
      <c r="B397" s="272"/>
      <c r="C397" s="161"/>
      <c r="D397" s="156"/>
      <c r="E397" s="156"/>
      <c r="F397" s="1"/>
      <c r="G397" s="1"/>
      <c r="H397" s="1"/>
    </row>
    <row r="398" spans="1:8" ht="20.399999999999999" customHeight="1" thickBot="1" x14ac:dyDescent="0.4">
      <c r="A398" s="271" t="s">
        <v>605</v>
      </c>
      <c r="B398" s="272"/>
      <c r="C398" s="148"/>
      <c r="D398" s="163"/>
      <c r="E398" s="163"/>
      <c r="F398" s="1"/>
      <c r="G398" s="1"/>
      <c r="H398" s="1"/>
    </row>
    <row r="399" spans="1:8" ht="28.25" customHeight="1" thickBot="1" x14ac:dyDescent="0.4">
      <c r="A399" s="281" t="s">
        <v>624</v>
      </c>
      <c r="B399" s="282"/>
      <c r="C399" s="148"/>
      <c r="D399" s="163"/>
      <c r="E399" s="163"/>
      <c r="F399" s="1"/>
      <c r="G399" s="1"/>
      <c r="H399" s="1"/>
    </row>
    <row r="400" spans="1:8" ht="23.4" customHeight="1" thickBot="1" x14ac:dyDescent="0.4">
      <c r="A400" s="281" t="s">
        <v>627</v>
      </c>
      <c r="B400" s="282"/>
      <c r="C400" s="148"/>
      <c r="D400" s="163"/>
      <c r="E400" s="163"/>
      <c r="F400" s="1"/>
      <c r="G400" s="1"/>
      <c r="H400" s="1"/>
    </row>
    <row r="401" spans="1:8" ht="16.25" customHeight="1" thickBot="1" x14ac:dyDescent="0.4">
      <c r="A401" s="276" t="s">
        <v>628</v>
      </c>
      <c r="B401" s="277"/>
      <c r="C401" s="148"/>
      <c r="D401" s="163"/>
      <c r="E401" s="163"/>
      <c r="F401" s="1"/>
      <c r="G401" s="1"/>
      <c r="H401" s="1"/>
    </row>
    <row r="402" spans="1:8" ht="16.25" customHeight="1" thickBot="1" x14ac:dyDescent="0.4">
      <c r="A402" s="276" t="s">
        <v>625</v>
      </c>
      <c r="B402" s="277"/>
      <c r="C402" s="163"/>
      <c r="D402" s="163"/>
      <c r="E402" s="163"/>
      <c r="F402" s="1"/>
      <c r="G402" s="1"/>
      <c r="H402" s="1"/>
    </row>
    <row r="403" spans="1:8" ht="16.25" customHeight="1" thickBot="1" x14ac:dyDescent="0.4">
      <c r="A403" s="276" t="s">
        <v>641</v>
      </c>
      <c r="B403" s="277"/>
      <c r="C403" s="163"/>
      <c r="D403" s="163"/>
      <c r="E403" s="163"/>
      <c r="F403" s="1"/>
      <c r="G403" s="1"/>
      <c r="H403" s="1"/>
    </row>
    <row r="404" spans="1:8" ht="16.25" customHeight="1" thickBot="1" x14ac:dyDescent="0.4">
      <c r="A404" s="278" t="s">
        <v>9</v>
      </c>
      <c r="B404" s="279"/>
      <c r="C404" s="163"/>
      <c r="D404" s="163"/>
      <c r="E404" s="163"/>
      <c r="F404" s="1"/>
      <c r="G404" s="1"/>
      <c r="H404" s="1"/>
    </row>
    <row r="405" spans="1:8" ht="16.25" customHeight="1" thickBot="1" x14ac:dyDescent="0.4">
      <c r="A405" s="278" t="s">
        <v>10</v>
      </c>
      <c r="B405" s="279"/>
      <c r="C405" s="163"/>
      <c r="D405" s="163"/>
      <c r="E405" s="163"/>
      <c r="F405" s="1"/>
      <c r="G405" s="1"/>
      <c r="H405" s="1"/>
    </row>
    <row r="406" spans="1:8" ht="25.25" customHeight="1" thickBot="1" x14ac:dyDescent="0.4">
      <c r="A406" s="278" t="s">
        <v>606</v>
      </c>
      <c r="B406" s="279"/>
      <c r="C406" s="156"/>
      <c r="D406" s="156"/>
      <c r="E406" s="156"/>
      <c r="F406" s="1"/>
      <c r="G406" s="1"/>
      <c r="H406" s="1"/>
    </row>
    <row r="407" spans="1:8" ht="22.25" customHeight="1" thickBot="1" x14ac:dyDescent="0.4">
      <c r="A407" s="271" t="s">
        <v>626</v>
      </c>
      <c r="B407" s="272"/>
      <c r="C407" s="148"/>
      <c r="D407" s="163"/>
      <c r="E407" s="163"/>
      <c r="F407" s="1"/>
      <c r="G407" s="1"/>
      <c r="H407" s="1"/>
    </row>
    <row r="408" spans="1:8" ht="24.65" customHeight="1" thickBot="1" x14ac:dyDescent="0.4">
      <c r="A408" s="271" t="s">
        <v>77</v>
      </c>
      <c r="B408" s="272"/>
      <c r="C408" s="148"/>
      <c r="D408" s="163"/>
      <c r="E408" s="163"/>
      <c r="F408" s="1"/>
      <c r="G408" s="1"/>
      <c r="H408" s="1"/>
    </row>
    <row r="409" spans="1:8" ht="27.65" customHeight="1" thickBot="1" x14ac:dyDescent="0.4">
      <c r="A409" s="269" t="s">
        <v>11</v>
      </c>
      <c r="B409" s="273"/>
      <c r="C409" s="72">
        <f>C410+C411</f>
        <v>0</v>
      </c>
      <c r="D409" s="72">
        <f t="shared" ref="D409" si="97">D410+D411</f>
        <v>0</v>
      </c>
      <c r="E409" s="72">
        <f t="shared" ref="E409" si="98">E410+E411</f>
        <v>0</v>
      </c>
      <c r="F409" s="1"/>
      <c r="G409" s="1"/>
      <c r="H409" s="1"/>
    </row>
    <row r="410" spans="1:8" ht="21" customHeight="1" thickBot="1" x14ac:dyDescent="0.4">
      <c r="A410" s="274" t="s">
        <v>13</v>
      </c>
      <c r="B410" s="275"/>
      <c r="C410" s="25"/>
      <c r="D410" s="13"/>
      <c r="E410" s="13"/>
      <c r="F410" s="1"/>
      <c r="G410" s="1"/>
      <c r="H410" s="1"/>
    </row>
    <row r="411" spans="1:8" ht="26.4" customHeight="1" thickBot="1" x14ac:dyDescent="0.4">
      <c r="A411" s="267" t="s">
        <v>497</v>
      </c>
      <c r="B411" s="268"/>
      <c r="C411" s="25"/>
      <c r="D411" s="13"/>
      <c r="E411" s="13"/>
      <c r="F411" s="1"/>
      <c r="G411" s="1"/>
      <c r="H411" s="1"/>
    </row>
    <row r="412" spans="1:8" ht="22.25" customHeight="1" thickBot="1" x14ac:dyDescent="0.4">
      <c r="A412" s="269" t="s">
        <v>14</v>
      </c>
      <c r="B412" s="270"/>
      <c r="C412" s="72">
        <f>C389+C409</f>
        <v>305.09999999999997</v>
      </c>
      <c r="D412" s="72">
        <f t="shared" ref="D412:E412" si="99">D389+D409</f>
        <v>219.7</v>
      </c>
      <c r="E412" s="72">
        <f t="shared" si="99"/>
        <v>224.7</v>
      </c>
      <c r="F412" s="1"/>
      <c r="G412" s="1"/>
      <c r="H412" s="1"/>
    </row>
    <row r="413" spans="1:8" ht="22.25" customHeight="1" thickBot="1" x14ac:dyDescent="0.4">
      <c r="A413" s="278" t="s">
        <v>3</v>
      </c>
      <c r="B413" s="279"/>
      <c r="C413" s="7"/>
      <c r="D413" s="7"/>
      <c r="E413" s="7"/>
      <c r="F413" s="1"/>
      <c r="G413" s="1"/>
      <c r="H413" s="1"/>
    </row>
    <row r="414" spans="1:8" ht="31.25" customHeight="1" thickBot="1" x14ac:dyDescent="0.4">
      <c r="A414" s="278" t="s">
        <v>4</v>
      </c>
      <c r="B414" s="279"/>
      <c r="C414" s="73"/>
      <c r="D414" s="7"/>
      <c r="E414" s="7"/>
      <c r="F414" s="1"/>
      <c r="G414" s="1"/>
      <c r="H414" s="1"/>
    </row>
    <row r="415" spans="1:8" ht="15.5" thickBot="1" x14ac:dyDescent="0.4">
      <c r="A415" s="1"/>
      <c r="B415" s="1"/>
      <c r="C415" s="1"/>
      <c r="D415" s="1"/>
      <c r="E415" s="1"/>
      <c r="F415" s="1"/>
      <c r="G415" s="1"/>
      <c r="H415" s="1"/>
    </row>
    <row r="416" spans="1:8" ht="35" thickBot="1" x14ac:dyDescent="0.4">
      <c r="A416" s="2" t="s">
        <v>0</v>
      </c>
      <c r="B416" s="3" t="s">
        <v>1</v>
      </c>
      <c r="C416" s="8" t="s">
        <v>16</v>
      </c>
      <c r="D416" s="8" t="s">
        <v>17</v>
      </c>
      <c r="E416" s="8" t="s">
        <v>584</v>
      </c>
      <c r="F416" s="1"/>
      <c r="G416" s="1"/>
      <c r="H416" s="1"/>
    </row>
    <row r="417" spans="1:8" ht="16.25" customHeight="1" thickBot="1" x14ac:dyDescent="0.4">
      <c r="A417" s="4">
        <v>1</v>
      </c>
      <c r="B417" s="5">
        <v>2</v>
      </c>
      <c r="C417" s="5">
        <v>3</v>
      </c>
      <c r="D417" s="5">
        <v>4</v>
      </c>
      <c r="E417" s="5">
        <v>5</v>
      </c>
      <c r="F417" s="1"/>
      <c r="G417" s="1"/>
      <c r="H417" s="1"/>
    </row>
    <row r="418" spans="1:8" ht="15.5" thickBot="1" x14ac:dyDescent="0.4">
      <c r="A418" s="6"/>
      <c r="B418" s="160" t="s">
        <v>544</v>
      </c>
      <c r="C418" s="7"/>
      <c r="D418" s="7"/>
      <c r="E418" s="7"/>
      <c r="F418" s="1"/>
      <c r="G418" s="1"/>
      <c r="H418" s="1"/>
    </row>
    <row r="419" spans="1:8" ht="16.25" customHeight="1" thickBot="1" x14ac:dyDescent="0.4">
      <c r="A419" s="269" t="s">
        <v>12</v>
      </c>
      <c r="B419" s="270"/>
      <c r="C419" s="72">
        <f>C421+C425+C433+C434+C435+C437+C438</f>
        <v>29230.399999999994</v>
      </c>
      <c r="D419" s="72">
        <f t="shared" ref="D419:E419" si="100">D421+D425+D433+D434+D435+D437+D438</f>
        <v>30417.300000000003</v>
      </c>
      <c r="E419" s="72">
        <f t="shared" si="100"/>
        <v>33425.4</v>
      </c>
      <c r="F419" s="1"/>
      <c r="G419" s="1"/>
      <c r="H419" s="1"/>
    </row>
    <row r="420" spans="1:8" ht="16.25" customHeight="1" x14ac:dyDescent="0.35">
      <c r="A420" s="284" t="s">
        <v>2</v>
      </c>
      <c r="B420" s="285"/>
      <c r="C420" s="12"/>
      <c r="D420" s="12"/>
      <c r="E420" s="12"/>
      <c r="F420" s="1"/>
      <c r="G420" s="1"/>
      <c r="H420" s="1"/>
    </row>
    <row r="421" spans="1:8" ht="16.25" customHeight="1" thickBot="1" x14ac:dyDescent="0.4">
      <c r="A421" s="286" t="s">
        <v>601</v>
      </c>
      <c r="B421" s="287"/>
      <c r="C421" s="75">
        <f>C422+C423+C424</f>
        <v>18662.099999999999</v>
      </c>
      <c r="D421" s="75">
        <f t="shared" ref="D421" si="101">D422+D423+D424</f>
        <v>20000.400000000001</v>
      </c>
      <c r="E421" s="75">
        <f>E422+E423+E424</f>
        <v>22796.7</v>
      </c>
      <c r="F421" s="1"/>
      <c r="G421" s="1"/>
      <c r="H421" s="1"/>
    </row>
    <row r="422" spans="1:8" ht="18.649999999999999" customHeight="1" thickBot="1" x14ac:dyDescent="0.4">
      <c r="A422" s="271" t="s">
        <v>76</v>
      </c>
      <c r="B422" s="272"/>
      <c r="C422" s="148">
        <v>18662.099999999999</v>
      </c>
      <c r="D422" s="74">
        <v>20000.400000000001</v>
      </c>
      <c r="E422" s="24">
        <v>22796.7</v>
      </c>
      <c r="F422" s="1"/>
      <c r="G422" s="1"/>
      <c r="H422" s="1"/>
    </row>
    <row r="423" spans="1:8" ht="23.4" customHeight="1" thickBot="1" x14ac:dyDescent="0.4">
      <c r="A423" s="271" t="s">
        <v>7</v>
      </c>
      <c r="B423" s="272"/>
      <c r="C423" s="24"/>
      <c r="D423" s="7"/>
      <c r="E423" s="7"/>
      <c r="F423" s="1"/>
      <c r="G423" s="1"/>
      <c r="H423" s="1"/>
    </row>
    <row r="424" spans="1:8" ht="29.4" customHeight="1" thickBot="1" x14ac:dyDescent="0.4">
      <c r="A424" s="271" t="s">
        <v>602</v>
      </c>
      <c r="B424" s="283"/>
      <c r="C424" s="24"/>
      <c r="D424" s="7"/>
      <c r="E424" s="7"/>
      <c r="F424" s="1"/>
      <c r="G424" s="1"/>
      <c r="H424" s="1"/>
    </row>
    <row r="425" spans="1:8" ht="29.4" customHeight="1" thickBot="1" x14ac:dyDescent="0.4">
      <c r="A425" s="271" t="s">
        <v>8</v>
      </c>
      <c r="B425" s="272"/>
      <c r="C425" s="73">
        <f>C426+C427+C428+C429+C430+C431</f>
        <v>10158.599999999999</v>
      </c>
      <c r="D425" s="73">
        <f t="shared" ref="D425:E425" si="102">D426+D427+D428+D429+D430+D431</f>
        <v>10017.4</v>
      </c>
      <c r="E425" s="73">
        <f t="shared" si="102"/>
        <v>10061.599999999999</v>
      </c>
      <c r="F425" s="1"/>
      <c r="G425" s="1"/>
      <c r="H425" s="1"/>
    </row>
    <row r="426" spans="1:8" ht="28.25" customHeight="1" thickBot="1" x14ac:dyDescent="0.4">
      <c r="A426" s="271" t="s">
        <v>603</v>
      </c>
      <c r="B426" s="272"/>
      <c r="C426" s="161">
        <v>1297.8</v>
      </c>
      <c r="D426" s="156">
        <v>1036.9000000000001</v>
      </c>
      <c r="E426" s="156">
        <v>1036.9000000000001</v>
      </c>
      <c r="F426" s="1"/>
      <c r="G426" s="1"/>
      <c r="H426" s="1"/>
    </row>
    <row r="427" spans="1:8" ht="32" customHeight="1" thickBot="1" x14ac:dyDescent="0.4">
      <c r="A427" s="271" t="s">
        <v>604</v>
      </c>
      <c r="B427" s="272"/>
      <c r="C427" s="161">
        <v>8428.4</v>
      </c>
      <c r="D427" s="156">
        <v>8548.1</v>
      </c>
      <c r="E427" s="156">
        <v>8592.2999999999993</v>
      </c>
      <c r="F427" s="1"/>
      <c r="G427" s="1"/>
      <c r="H427" s="1"/>
    </row>
    <row r="428" spans="1:8" ht="16.25" customHeight="1" thickBot="1" x14ac:dyDescent="0.4">
      <c r="A428" s="271" t="s">
        <v>605</v>
      </c>
      <c r="B428" s="272"/>
      <c r="C428" s="156">
        <v>112</v>
      </c>
      <c r="D428" s="156">
        <v>112</v>
      </c>
      <c r="E428" s="156">
        <v>112</v>
      </c>
      <c r="F428" s="1"/>
      <c r="G428" s="1"/>
      <c r="H428" s="1"/>
    </row>
    <row r="429" spans="1:8" ht="23.4" customHeight="1" thickBot="1" x14ac:dyDescent="0.4">
      <c r="A429" s="281" t="s">
        <v>624</v>
      </c>
      <c r="B429" s="282"/>
      <c r="C429" s="148">
        <v>320.39999999999998</v>
      </c>
      <c r="D429" s="148">
        <v>320.39999999999998</v>
      </c>
      <c r="E429" s="148">
        <v>320.39999999999998</v>
      </c>
      <c r="F429" s="1"/>
      <c r="G429" s="1"/>
      <c r="H429" s="1"/>
    </row>
    <row r="430" spans="1:8" ht="30" customHeight="1" thickBot="1" x14ac:dyDescent="0.4">
      <c r="A430" s="281" t="s">
        <v>627</v>
      </c>
      <c r="B430" s="282"/>
      <c r="C430" s="148"/>
      <c r="D430" s="163"/>
      <c r="E430" s="163"/>
      <c r="F430" s="1"/>
      <c r="G430" s="1"/>
      <c r="H430" s="1"/>
    </row>
    <row r="431" spans="1:8" ht="16.25" customHeight="1" thickBot="1" x14ac:dyDescent="0.4">
      <c r="A431" s="276" t="s">
        <v>628</v>
      </c>
      <c r="B431" s="277"/>
      <c r="C431" s="148"/>
      <c r="D431" s="163"/>
      <c r="E431" s="163"/>
      <c r="F431" s="1"/>
      <c r="G431" s="1"/>
      <c r="H431" s="1"/>
    </row>
    <row r="432" spans="1:8" ht="16.25" customHeight="1" thickBot="1" x14ac:dyDescent="0.4">
      <c r="A432" s="276" t="s">
        <v>625</v>
      </c>
      <c r="B432" s="277"/>
      <c r="C432" s="163"/>
      <c r="D432" s="163"/>
      <c r="E432" s="163"/>
      <c r="F432" s="1"/>
      <c r="G432" s="1"/>
      <c r="H432" s="1"/>
    </row>
    <row r="433" spans="1:8" ht="16.25" customHeight="1" thickBot="1" x14ac:dyDescent="0.4">
      <c r="A433" s="276" t="s">
        <v>641</v>
      </c>
      <c r="B433" s="277"/>
      <c r="C433" s="156">
        <v>256.5</v>
      </c>
      <c r="D433" s="156">
        <v>318.39999999999998</v>
      </c>
      <c r="E433" s="156">
        <v>486</v>
      </c>
      <c r="F433" s="1"/>
      <c r="G433" s="1"/>
      <c r="H433" s="1"/>
    </row>
    <row r="434" spans="1:8" ht="16.25" customHeight="1" thickBot="1" x14ac:dyDescent="0.4">
      <c r="A434" s="278" t="s">
        <v>9</v>
      </c>
      <c r="B434" s="279"/>
      <c r="C434" s="148">
        <v>81.099999999999994</v>
      </c>
      <c r="D434" s="148">
        <v>81.099999999999994</v>
      </c>
      <c r="E434" s="148">
        <v>81.099999999999994</v>
      </c>
      <c r="F434" s="1"/>
      <c r="G434" s="1"/>
      <c r="H434" s="1"/>
    </row>
    <row r="435" spans="1:8" ht="25.25" customHeight="1" thickBot="1" x14ac:dyDescent="0.4">
      <c r="A435" s="278" t="s">
        <v>10</v>
      </c>
      <c r="B435" s="279"/>
      <c r="C435" s="163"/>
      <c r="D435" s="163"/>
      <c r="E435" s="163"/>
      <c r="F435" s="1"/>
      <c r="G435" s="1"/>
      <c r="H435" s="1"/>
    </row>
    <row r="436" spans="1:8" ht="16.25" customHeight="1" thickBot="1" x14ac:dyDescent="0.4">
      <c r="A436" s="278" t="s">
        <v>606</v>
      </c>
      <c r="B436" s="279"/>
      <c r="C436" s="156"/>
      <c r="D436" s="156"/>
      <c r="E436" s="156"/>
      <c r="F436" s="1"/>
      <c r="G436" s="1"/>
      <c r="H436" s="1"/>
    </row>
    <row r="437" spans="1:8" ht="22.25" customHeight="1" thickBot="1" x14ac:dyDescent="0.4">
      <c r="A437" s="271" t="s">
        <v>626</v>
      </c>
      <c r="B437" s="272"/>
      <c r="C437" s="148">
        <v>72.099999999999994</v>
      </c>
      <c r="D437" s="163"/>
      <c r="E437" s="163"/>
      <c r="F437" s="1"/>
      <c r="G437" s="1"/>
      <c r="H437" s="1"/>
    </row>
    <row r="438" spans="1:8" ht="27" customHeight="1" thickBot="1" x14ac:dyDescent="0.4">
      <c r="A438" s="271" t="s">
        <v>77</v>
      </c>
      <c r="B438" s="272"/>
      <c r="C438" s="148"/>
      <c r="D438" s="163"/>
      <c r="E438" s="163"/>
      <c r="F438" s="1"/>
      <c r="G438" s="1"/>
      <c r="H438" s="1"/>
    </row>
    <row r="439" spans="1:8" ht="23" customHeight="1" thickBot="1" x14ac:dyDescent="0.4">
      <c r="A439" s="269" t="s">
        <v>11</v>
      </c>
      <c r="B439" s="273"/>
      <c r="C439" s="72">
        <f>C440+C441</f>
        <v>34241.599999999999</v>
      </c>
      <c r="D439" s="72">
        <f t="shared" ref="D439:E439" si="103">D440+D441</f>
        <v>34771.1</v>
      </c>
      <c r="E439" s="72">
        <f t="shared" si="103"/>
        <v>35577.4</v>
      </c>
      <c r="F439" s="1"/>
      <c r="G439" s="1"/>
      <c r="H439" s="1"/>
    </row>
    <row r="440" spans="1:8" ht="26" customHeight="1" thickBot="1" x14ac:dyDescent="0.4">
      <c r="A440" s="274" t="s">
        <v>13</v>
      </c>
      <c r="B440" s="275"/>
      <c r="C440" s="262">
        <v>34241.599999999999</v>
      </c>
      <c r="D440" s="25">
        <v>34771.1</v>
      </c>
      <c r="E440" s="25">
        <v>35577.4</v>
      </c>
      <c r="F440" s="1"/>
      <c r="G440" s="1"/>
      <c r="H440" s="1"/>
    </row>
    <row r="441" spans="1:8" ht="24.65" customHeight="1" thickBot="1" x14ac:dyDescent="0.4">
      <c r="A441" s="267" t="s">
        <v>497</v>
      </c>
      <c r="B441" s="268"/>
      <c r="C441" s="25"/>
      <c r="D441" s="13"/>
      <c r="E441" s="13"/>
      <c r="F441" s="1"/>
      <c r="G441" s="1"/>
      <c r="H441" s="1"/>
    </row>
    <row r="442" spans="1:8" ht="30" customHeight="1" thickBot="1" x14ac:dyDescent="0.4">
      <c r="A442" s="269" t="s">
        <v>14</v>
      </c>
      <c r="B442" s="270"/>
      <c r="C442" s="72">
        <f>C419+C439</f>
        <v>63471.999999999993</v>
      </c>
      <c r="D442" s="72">
        <f t="shared" ref="D442:E442" si="104">D419+D439</f>
        <v>65188.4</v>
      </c>
      <c r="E442" s="72">
        <f t="shared" si="104"/>
        <v>69002.8</v>
      </c>
      <c r="F442" s="1"/>
      <c r="G442" s="1"/>
      <c r="H442" s="1"/>
    </row>
    <row r="443" spans="1:8" ht="27.65" customHeight="1" thickBot="1" x14ac:dyDescent="0.4">
      <c r="A443" s="278" t="s">
        <v>3</v>
      </c>
      <c r="B443" s="279"/>
      <c r="C443" s="7"/>
      <c r="D443" s="7"/>
      <c r="E443" s="7"/>
      <c r="F443" s="1"/>
      <c r="G443" s="1"/>
      <c r="H443" s="1"/>
    </row>
    <row r="444" spans="1:8" ht="29.4" customHeight="1" thickBot="1" x14ac:dyDescent="0.4">
      <c r="A444" s="278" t="s">
        <v>4</v>
      </c>
      <c r="B444" s="279"/>
      <c r="C444" s="73"/>
      <c r="D444" s="7"/>
      <c r="E444" s="7"/>
      <c r="F444" s="1"/>
      <c r="G444" s="1"/>
      <c r="H444" s="1"/>
    </row>
    <row r="445" spans="1:8" ht="15.5" thickBot="1" x14ac:dyDescent="0.4">
      <c r="A445" s="1"/>
      <c r="B445" s="1"/>
      <c r="C445" s="1"/>
      <c r="D445" s="1"/>
      <c r="E445" s="1"/>
      <c r="F445" s="1"/>
      <c r="G445" s="1"/>
      <c r="H445" s="1"/>
    </row>
    <row r="446" spans="1:8" ht="35" thickBot="1" x14ac:dyDescent="0.4">
      <c r="A446" s="2" t="s">
        <v>0</v>
      </c>
      <c r="B446" s="3" t="s">
        <v>1</v>
      </c>
      <c r="C446" s="8" t="s">
        <v>16</v>
      </c>
      <c r="D446" s="8" t="s">
        <v>17</v>
      </c>
      <c r="E446" s="8" t="s">
        <v>584</v>
      </c>
      <c r="F446" s="1"/>
      <c r="G446" s="1"/>
      <c r="H446" s="1"/>
    </row>
    <row r="447" spans="1:8" ht="16.25" customHeight="1" thickBot="1" x14ac:dyDescent="0.4">
      <c r="A447" s="4">
        <v>1</v>
      </c>
      <c r="B447" s="5">
        <v>2</v>
      </c>
      <c r="C447" s="5">
        <v>3</v>
      </c>
      <c r="D447" s="5">
        <v>4</v>
      </c>
      <c r="E447" s="5">
        <v>5</v>
      </c>
      <c r="F447" s="1"/>
      <c r="G447" s="1"/>
      <c r="H447" s="1"/>
    </row>
    <row r="448" spans="1:8" ht="15.5" thickBot="1" x14ac:dyDescent="0.4">
      <c r="A448" s="6"/>
      <c r="B448" s="160" t="s">
        <v>545</v>
      </c>
      <c r="C448" s="7"/>
      <c r="D448" s="7"/>
      <c r="E448" s="7"/>
      <c r="F448" s="1"/>
      <c r="G448" s="1"/>
      <c r="H448" s="1"/>
    </row>
    <row r="449" spans="1:8" ht="16.25" customHeight="1" thickBot="1" x14ac:dyDescent="0.4">
      <c r="A449" s="269" t="s">
        <v>12</v>
      </c>
      <c r="B449" s="270"/>
      <c r="C449" s="72">
        <f>C451+C455+C463+C464+C465+C467+C468</f>
        <v>1244.3999999999999</v>
      </c>
      <c r="D449" s="72">
        <f t="shared" ref="D449:E449" si="105">D451+D455+D463+D464+D465+D467+D468</f>
        <v>1235.2</v>
      </c>
      <c r="E449" s="72">
        <f t="shared" si="105"/>
        <v>1256.0999999999999</v>
      </c>
      <c r="F449" s="1"/>
      <c r="G449" s="1"/>
      <c r="H449" s="1"/>
    </row>
    <row r="450" spans="1:8" ht="16.25" customHeight="1" x14ac:dyDescent="0.35">
      <c r="A450" s="284" t="s">
        <v>2</v>
      </c>
      <c r="B450" s="285"/>
      <c r="C450" s="12"/>
      <c r="D450" s="12"/>
      <c r="E450" s="12"/>
      <c r="F450" s="1"/>
      <c r="G450" s="1"/>
      <c r="H450" s="1"/>
    </row>
    <row r="451" spans="1:8" ht="16.25" customHeight="1" thickBot="1" x14ac:dyDescent="0.4">
      <c r="A451" s="286" t="s">
        <v>601</v>
      </c>
      <c r="B451" s="287"/>
      <c r="C451" s="75">
        <f>C452+C453+C454</f>
        <v>111.3</v>
      </c>
      <c r="D451" s="75">
        <f t="shared" ref="D451" si="106">D452+D453+D454</f>
        <v>112.7</v>
      </c>
      <c r="E451" s="75">
        <f>E452+E453+E454</f>
        <v>113.8</v>
      </c>
      <c r="F451" s="1"/>
      <c r="G451" s="1"/>
      <c r="H451" s="1"/>
    </row>
    <row r="452" spans="1:8" ht="16.25" customHeight="1" thickBot="1" x14ac:dyDescent="0.4">
      <c r="A452" s="271" t="s">
        <v>76</v>
      </c>
      <c r="B452" s="272"/>
      <c r="C452" s="148">
        <v>33.299999999999997</v>
      </c>
      <c r="D452" s="74">
        <v>34.700000000000003</v>
      </c>
      <c r="E452" s="24">
        <v>35.799999999999997</v>
      </c>
      <c r="F452" s="1"/>
      <c r="G452" s="1"/>
      <c r="H452" s="1"/>
    </row>
    <row r="453" spans="1:8" ht="16.25" customHeight="1" thickBot="1" x14ac:dyDescent="0.4">
      <c r="A453" s="271" t="s">
        <v>7</v>
      </c>
      <c r="B453" s="272"/>
      <c r="C453" s="74">
        <v>78</v>
      </c>
      <c r="D453" s="74">
        <v>78</v>
      </c>
      <c r="E453" s="74">
        <v>78</v>
      </c>
      <c r="F453" s="1"/>
      <c r="G453" s="1"/>
      <c r="H453" s="1"/>
    </row>
    <row r="454" spans="1:8" ht="26" customHeight="1" thickBot="1" x14ac:dyDescent="0.4">
      <c r="A454" s="271" t="s">
        <v>602</v>
      </c>
      <c r="B454" s="283"/>
      <c r="C454" s="24"/>
      <c r="D454" s="7"/>
      <c r="E454" s="7"/>
      <c r="F454" s="1"/>
      <c r="G454" s="1"/>
      <c r="H454" s="1"/>
    </row>
    <row r="455" spans="1:8" ht="27" customHeight="1" thickBot="1" x14ac:dyDescent="0.4">
      <c r="A455" s="271" t="s">
        <v>8</v>
      </c>
      <c r="B455" s="272"/>
      <c r="C455" s="73">
        <f>C456+C457+C458+C459+C460+C461</f>
        <v>1100.3</v>
      </c>
      <c r="D455" s="73">
        <f t="shared" ref="D455" si="107">D456+D457+D458+D459+D460+D461</f>
        <v>1119.5</v>
      </c>
      <c r="E455" s="73">
        <f t="shared" ref="E455" si="108">E456+E457+E458+E459+E460+E461</f>
        <v>1139.3</v>
      </c>
      <c r="F455" s="1"/>
      <c r="G455" s="1"/>
      <c r="H455" s="1"/>
    </row>
    <row r="456" spans="1:8" ht="26.4" customHeight="1" thickBot="1" x14ac:dyDescent="0.4">
      <c r="A456" s="271" t="s">
        <v>603</v>
      </c>
      <c r="B456" s="272"/>
      <c r="C456" s="161"/>
      <c r="D456" s="162"/>
      <c r="E456" s="162"/>
      <c r="F456" s="1"/>
      <c r="G456" s="1"/>
      <c r="H456" s="1"/>
    </row>
    <row r="457" spans="1:8" ht="28.25" customHeight="1" thickBot="1" x14ac:dyDescent="0.4">
      <c r="A457" s="271" t="s">
        <v>604</v>
      </c>
      <c r="B457" s="272"/>
      <c r="C457" s="156">
        <v>1100.3</v>
      </c>
      <c r="D457" s="156">
        <v>1119.5</v>
      </c>
      <c r="E457" s="156">
        <v>1139.3</v>
      </c>
      <c r="F457" s="1"/>
      <c r="G457" s="1"/>
      <c r="H457" s="1"/>
    </row>
    <row r="458" spans="1:8" ht="16.25" customHeight="1" thickBot="1" x14ac:dyDescent="0.4">
      <c r="A458" s="271" t="s">
        <v>605</v>
      </c>
      <c r="B458" s="272"/>
      <c r="C458" s="148"/>
      <c r="D458" s="163"/>
      <c r="E458" s="163"/>
      <c r="F458" s="1"/>
      <c r="G458" s="1"/>
      <c r="H458" s="1"/>
    </row>
    <row r="459" spans="1:8" ht="24.65" customHeight="1" thickBot="1" x14ac:dyDescent="0.4">
      <c r="A459" s="281" t="s">
        <v>624</v>
      </c>
      <c r="B459" s="282"/>
      <c r="C459" s="148"/>
      <c r="D459" s="163"/>
      <c r="E459" s="163"/>
      <c r="F459" s="1"/>
      <c r="G459" s="1"/>
      <c r="H459" s="1"/>
    </row>
    <row r="460" spans="1:8" ht="26.4" customHeight="1" thickBot="1" x14ac:dyDescent="0.4">
      <c r="A460" s="281" t="s">
        <v>627</v>
      </c>
      <c r="B460" s="282"/>
      <c r="C460" s="148"/>
      <c r="D460" s="163"/>
      <c r="E460" s="163"/>
      <c r="F460" s="1"/>
      <c r="G460" s="1"/>
      <c r="H460" s="1"/>
    </row>
    <row r="461" spans="1:8" ht="16.25" customHeight="1" thickBot="1" x14ac:dyDescent="0.4">
      <c r="A461" s="276" t="s">
        <v>628</v>
      </c>
      <c r="B461" s="277"/>
      <c r="C461" s="148"/>
      <c r="D461" s="163"/>
      <c r="E461" s="163"/>
      <c r="F461" s="1"/>
      <c r="G461" s="1"/>
      <c r="H461" s="1"/>
    </row>
    <row r="462" spans="1:8" ht="16.25" customHeight="1" thickBot="1" x14ac:dyDescent="0.4">
      <c r="A462" s="276" t="s">
        <v>625</v>
      </c>
      <c r="B462" s="277"/>
      <c r="C462" s="163"/>
      <c r="D462" s="163"/>
      <c r="E462" s="163"/>
      <c r="F462" s="1"/>
      <c r="G462" s="1"/>
      <c r="H462" s="1"/>
    </row>
    <row r="463" spans="1:8" ht="16.25" customHeight="1" thickBot="1" x14ac:dyDescent="0.4">
      <c r="A463" s="276" t="s">
        <v>641</v>
      </c>
      <c r="B463" s="277"/>
      <c r="C463" s="156">
        <v>3</v>
      </c>
      <c r="D463" s="156">
        <v>3</v>
      </c>
      <c r="E463" s="156">
        <v>3</v>
      </c>
      <c r="F463" s="1"/>
      <c r="G463" s="1"/>
      <c r="H463" s="1"/>
    </row>
    <row r="464" spans="1:8" ht="16.25" customHeight="1" thickBot="1" x14ac:dyDescent="0.4">
      <c r="A464" s="278" t="s">
        <v>9</v>
      </c>
      <c r="B464" s="279"/>
      <c r="C464" s="163"/>
      <c r="D464" s="163"/>
      <c r="E464" s="163"/>
      <c r="F464" s="1"/>
      <c r="G464" s="1"/>
      <c r="H464" s="1"/>
    </row>
    <row r="465" spans="1:8" ht="21.65" customHeight="1" thickBot="1" x14ac:dyDescent="0.4">
      <c r="A465" s="278" t="s">
        <v>10</v>
      </c>
      <c r="B465" s="279"/>
      <c r="C465" s="163"/>
      <c r="D465" s="163"/>
      <c r="E465" s="163"/>
      <c r="F465" s="1"/>
      <c r="G465" s="1"/>
      <c r="H465" s="1"/>
    </row>
    <row r="466" spans="1:8" ht="21" customHeight="1" thickBot="1" x14ac:dyDescent="0.4">
      <c r="A466" s="278" t="s">
        <v>606</v>
      </c>
      <c r="B466" s="279"/>
      <c r="C466" s="156"/>
      <c r="D466" s="156"/>
      <c r="E466" s="156"/>
      <c r="F466" s="1"/>
      <c r="G466" s="1"/>
      <c r="H466" s="1"/>
    </row>
    <row r="467" spans="1:8" ht="26.4" customHeight="1" thickBot="1" x14ac:dyDescent="0.4">
      <c r="A467" s="271" t="s">
        <v>626</v>
      </c>
      <c r="B467" s="272"/>
      <c r="C467" s="148">
        <v>8.6</v>
      </c>
      <c r="D467" s="163"/>
      <c r="E467" s="163"/>
      <c r="F467" s="1"/>
      <c r="G467" s="1"/>
      <c r="H467" s="1"/>
    </row>
    <row r="468" spans="1:8" ht="29.25" customHeight="1" thickBot="1" x14ac:dyDescent="0.4">
      <c r="A468" s="271" t="s">
        <v>77</v>
      </c>
      <c r="B468" s="272"/>
      <c r="C468" s="148">
        <v>21.2</v>
      </c>
      <c r="D468" s="163"/>
      <c r="E468" s="163"/>
      <c r="F468" s="1"/>
      <c r="G468" s="1"/>
      <c r="H468" s="1"/>
    </row>
    <row r="469" spans="1:8" ht="30.65" customHeight="1" thickBot="1" x14ac:dyDescent="0.4">
      <c r="A469" s="269" t="s">
        <v>11</v>
      </c>
      <c r="B469" s="273"/>
      <c r="C469" s="72">
        <f>C470+C471</f>
        <v>0</v>
      </c>
      <c r="D469" s="72">
        <f t="shared" ref="D469" si="109">D470+D471</f>
        <v>0</v>
      </c>
      <c r="E469" s="72">
        <f t="shared" ref="E469" si="110">E470+E471</f>
        <v>0</v>
      </c>
      <c r="F469" s="1"/>
      <c r="G469" s="1"/>
      <c r="H469" s="1"/>
    </row>
    <row r="470" spans="1:8" ht="24.65" customHeight="1" thickBot="1" x14ac:dyDescent="0.4">
      <c r="A470" s="274" t="s">
        <v>13</v>
      </c>
      <c r="B470" s="275"/>
      <c r="C470" s="25"/>
      <c r="D470" s="13"/>
      <c r="E470" s="13"/>
      <c r="F470" s="1"/>
      <c r="G470" s="1"/>
      <c r="H470" s="1"/>
    </row>
    <row r="471" spans="1:8" ht="21.65" customHeight="1" thickBot="1" x14ac:dyDescent="0.4">
      <c r="A471" s="267" t="s">
        <v>497</v>
      </c>
      <c r="B471" s="268"/>
      <c r="C471" s="25"/>
      <c r="D471" s="13"/>
      <c r="E471" s="13"/>
      <c r="F471" s="1"/>
      <c r="G471" s="1"/>
      <c r="H471" s="1"/>
    </row>
    <row r="472" spans="1:8" ht="28.25" customHeight="1" thickBot="1" x14ac:dyDescent="0.4">
      <c r="A472" s="269" t="s">
        <v>14</v>
      </c>
      <c r="B472" s="270"/>
      <c r="C472" s="72">
        <f>C449+C469</f>
        <v>1244.3999999999999</v>
      </c>
      <c r="D472" s="72">
        <f t="shared" ref="D472:E472" si="111">D449+D469</f>
        <v>1235.2</v>
      </c>
      <c r="E472" s="72">
        <f t="shared" si="111"/>
        <v>1256.0999999999999</v>
      </c>
    </row>
    <row r="473" spans="1:8" ht="15" customHeight="1" thickBot="1" x14ac:dyDescent="0.4">
      <c r="A473" s="278" t="s">
        <v>3</v>
      </c>
      <c r="B473" s="279"/>
      <c r="C473" s="7"/>
      <c r="D473" s="7"/>
      <c r="E473" s="7"/>
    </row>
    <row r="474" spans="1:8" ht="26.4" customHeight="1" thickBot="1" x14ac:dyDescent="0.4">
      <c r="A474" s="278" t="s">
        <v>4</v>
      </c>
      <c r="B474" s="279"/>
      <c r="C474" s="73"/>
      <c r="D474" s="7"/>
      <c r="E474" s="7"/>
    </row>
  </sheetData>
  <mergeCells count="410">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93:B93"/>
    <mergeCell ref="A94:B94"/>
    <mergeCell ref="A95:B95"/>
    <mergeCell ref="A96:B96"/>
    <mergeCell ref="A97:B97"/>
    <mergeCell ref="A103:B103"/>
    <mergeCell ref="A109:B109"/>
    <mergeCell ref="A110:B110"/>
    <mergeCell ref="A111:B111"/>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41:B41"/>
    <mergeCell ref="A42:B42"/>
    <mergeCell ref="A44:B44"/>
    <mergeCell ref="A45:B45"/>
    <mergeCell ref="A46:B46"/>
    <mergeCell ref="A47:B47"/>
    <mergeCell ref="A62:B62"/>
    <mergeCell ref="A63:B63"/>
    <mergeCell ref="A64:B64"/>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159:B159"/>
    <mergeCell ref="A160:B160"/>
    <mergeCell ref="A161:B161"/>
    <mergeCell ref="A162:B162"/>
    <mergeCell ref="A163:B163"/>
    <mergeCell ref="A154:B154"/>
    <mergeCell ref="A155:B155"/>
    <mergeCell ref="A156:B156"/>
    <mergeCell ref="A157:B157"/>
    <mergeCell ref="A158:B158"/>
    <mergeCell ref="A169:B169"/>
    <mergeCell ref="A170:B170"/>
    <mergeCell ref="A171:B171"/>
    <mergeCell ref="A179:B179"/>
    <mergeCell ref="A164:B164"/>
    <mergeCell ref="A165:B165"/>
    <mergeCell ref="A166:B166"/>
    <mergeCell ref="A167:B167"/>
    <mergeCell ref="A168:B168"/>
    <mergeCell ref="A173:B173"/>
    <mergeCell ref="A174:B174"/>
    <mergeCell ref="A185:B185"/>
    <mergeCell ref="A186:B186"/>
    <mergeCell ref="A187:B187"/>
    <mergeCell ref="A188:B188"/>
    <mergeCell ref="A189:B189"/>
    <mergeCell ref="A180:B180"/>
    <mergeCell ref="A181:B181"/>
    <mergeCell ref="A182:B182"/>
    <mergeCell ref="A183:B183"/>
    <mergeCell ref="A184:B184"/>
    <mergeCell ref="A195:B195"/>
    <mergeCell ref="A196:B196"/>
    <mergeCell ref="A197:B197"/>
    <mergeCell ref="A198:B198"/>
    <mergeCell ref="A199:B199"/>
    <mergeCell ref="A190:B190"/>
    <mergeCell ref="A191:B191"/>
    <mergeCell ref="A192:B192"/>
    <mergeCell ref="A193:B193"/>
    <mergeCell ref="A194:B194"/>
    <mergeCell ref="A211:B211"/>
    <mergeCell ref="A212:B212"/>
    <mergeCell ref="A213:B213"/>
    <mergeCell ref="A214:B214"/>
    <mergeCell ref="A215:B215"/>
    <mergeCell ref="A200:B200"/>
    <mergeCell ref="A201:B201"/>
    <mergeCell ref="A209:B209"/>
    <mergeCell ref="A210:B210"/>
    <mergeCell ref="A203:B203"/>
    <mergeCell ref="A204:B204"/>
    <mergeCell ref="A221:B221"/>
    <mergeCell ref="A222:B222"/>
    <mergeCell ref="A223:B223"/>
    <mergeCell ref="A224:B224"/>
    <mergeCell ref="A225:B225"/>
    <mergeCell ref="A216:B216"/>
    <mergeCell ref="A217:B217"/>
    <mergeCell ref="A218:B218"/>
    <mergeCell ref="A219:B219"/>
    <mergeCell ref="A220:B220"/>
    <mergeCell ref="A231:B231"/>
    <mergeCell ref="A239:B239"/>
    <mergeCell ref="A240:B240"/>
    <mergeCell ref="A241:B241"/>
    <mergeCell ref="A226:B226"/>
    <mergeCell ref="A227:B227"/>
    <mergeCell ref="A228:B228"/>
    <mergeCell ref="A229:B229"/>
    <mergeCell ref="A230:B230"/>
    <mergeCell ref="A233:B233"/>
    <mergeCell ref="A234:B234"/>
    <mergeCell ref="A247:B247"/>
    <mergeCell ref="A248:B248"/>
    <mergeCell ref="A249:B249"/>
    <mergeCell ref="A250:B250"/>
    <mergeCell ref="A251:B251"/>
    <mergeCell ref="A242:B242"/>
    <mergeCell ref="A243:B243"/>
    <mergeCell ref="A244:B244"/>
    <mergeCell ref="A245:B245"/>
    <mergeCell ref="A246:B246"/>
    <mergeCell ref="A257:B257"/>
    <mergeCell ref="A258:B258"/>
    <mergeCell ref="A259:B259"/>
    <mergeCell ref="A260:B260"/>
    <mergeCell ref="A261:B261"/>
    <mergeCell ref="A252:B252"/>
    <mergeCell ref="A253:B253"/>
    <mergeCell ref="A254:B254"/>
    <mergeCell ref="A255:B255"/>
    <mergeCell ref="A256:B256"/>
    <mergeCell ref="A284:B284"/>
    <mergeCell ref="A285:B285"/>
    <mergeCell ref="A286:B286"/>
    <mergeCell ref="A287:B287"/>
    <mergeCell ref="A278:B278"/>
    <mergeCell ref="A279:B279"/>
    <mergeCell ref="A280:B280"/>
    <mergeCell ref="A281:B281"/>
    <mergeCell ref="A282:B282"/>
    <mergeCell ref="A299:B299"/>
    <mergeCell ref="A300:B300"/>
    <mergeCell ref="A301:B301"/>
    <mergeCell ref="A302:B302"/>
    <mergeCell ref="A303:B303"/>
    <mergeCell ref="A288:B288"/>
    <mergeCell ref="A289:B289"/>
    <mergeCell ref="A290:B290"/>
    <mergeCell ref="A291:B291"/>
    <mergeCell ref="A309:B309"/>
    <mergeCell ref="A310:B310"/>
    <mergeCell ref="A311:B311"/>
    <mergeCell ref="A312:B312"/>
    <mergeCell ref="A313:B313"/>
    <mergeCell ref="A304:B304"/>
    <mergeCell ref="A305:B305"/>
    <mergeCell ref="A306:B306"/>
    <mergeCell ref="A307:B307"/>
    <mergeCell ref="A308:B308"/>
    <mergeCell ref="A319:B319"/>
    <mergeCell ref="A320:B320"/>
    <mergeCell ref="A321:B321"/>
    <mergeCell ref="A329:B329"/>
    <mergeCell ref="A314:B314"/>
    <mergeCell ref="A315:B315"/>
    <mergeCell ref="A316:B316"/>
    <mergeCell ref="A317:B317"/>
    <mergeCell ref="A318:B318"/>
    <mergeCell ref="A335:B335"/>
    <mergeCell ref="A336:B336"/>
    <mergeCell ref="A337:B337"/>
    <mergeCell ref="A338:B338"/>
    <mergeCell ref="A339:B339"/>
    <mergeCell ref="A330:B330"/>
    <mergeCell ref="A331:B331"/>
    <mergeCell ref="A332:B332"/>
    <mergeCell ref="A333:B333"/>
    <mergeCell ref="A334:B334"/>
    <mergeCell ref="A345:B345"/>
    <mergeCell ref="A346:B346"/>
    <mergeCell ref="A347:B347"/>
    <mergeCell ref="A348:B348"/>
    <mergeCell ref="A349:B349"/>
    <mergeCell ref="A340:B340"/>
    <mergeCell ref="A341:B341"/>
    <mergeCell ref="A342:B342"/>
    <mergeCell ref="A343:B343"/>
    <mergeCell ref="A344:B344"/>
    <mergeCell ref="A361:B361"/>
    <mergeCell ref="A362:B362"/>
    <mergeCell ref="A363:B363"/>
    <mergeCell ref="A364:B364"/>
    <mergeCell ref="A365:B365"/>
    <mergeCell ref="A350:B350"/>
    <mergeCell ref="A351:B351"/>
    <mergeCell ref="A359:B359"/>
    <mergeCell ref="A360:B360"/>
    <mergeCell ref="A371:B371"/>
    <mergeCell ref="A372:B372"/>
    <mergeCell ref="A373:B373"/>
    <mergeCell ref="A374:B374"/>
    <mergeCell ref="A375:B375"/>
    <mergeCell ref="A366:B366"/>
    <mergeCell ref="A367:B367"/>
    <mergeCell ref="A368:B368"/>
    <mergeCell ref="A369:B369"/>
    <mergeCell ref="A370:B370"/>
    <mergeCell ref="A381:B381"/>
    <mergeCell ref="A389:B389"/>
    <mergeCell ref="A390:B390"/>
    <mergeCell ref="A391:B391"/>
    <mergeCell ref="A382:B382"/>
    <mergeCell ref="A376:B376"/>
    <mergeCell ref="A377:B377"/>
    <mergeCell ref="A378:B378"/>
    <mergeCell ref="A379:B379"/>
    <mergeCell ref="A380:B380"/>
    <mergeCell ref="A384:B384"/>
    <mergeCell ref="A397:B397"/>
    <mergeCell ref="A398:B398"/>
    <mergeCell ref="A399:B399"/>
    <mergeCell ref="A400:B400"/>
    <mergeCell ref="A401:B401"/>
    <mergeCell ref="A392:B392"/>
    <mergeCell ref="A393:B393"/>
    <mergeCell ref="A394:B394"/>
    <mergeCell ref="A395:B395"/>
    <mergeCell ref="A396:B396"/>
    <mergeCell ref="A407:B407"/>
    <mergeCell ref="A408:B408"/>
    <mergeCell ref="A409:B409"/>
    <mergeCell ref="A410:B410"/>
    <mergeCell ref="A411:B411"/>
    <mergeCell ref="A412:B412"/>
    <mergeCell ref="A413:B413"/>
    <mergeCell ref="A402:B402"/>
    <mergeCell ref="A403:B403"/>
    <mergeCell ref="A404:B404"/>
    <mergeCell ref="A405:B405"/>
    <mergeCell ref="A406:B406"/>
    <mergeCell ref="A430:B430"/>
    <mergeCell ref="A431:B431"/>
    <mergeCell ref="A422:B422"/>
    <mergeCell ref="A423:B423"/>
    <mergeCell ref="A424:B424"/>
    <mergeCell ref="A425:B425"/>
    <mergeCell ref="A426:B426"/>
    <mergeCell ref="A419:B419"/>
    <mergeCell ref="A420:B420"/>
    <mergeCell ref="A421:B421"/>
    <mergeCell ref="A429:B429"/>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s>
  <phoneticPr fontId="18"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M1616"/>
  <sheetViews>
    <sheetView tabSelected="1" workbookViewId="0">
      <selection activeCell="M837" sqref="M837"/>
    </sheetView>
  </sheetViews>
  <sheetFormatPr defaultRowHeight="14.5" x14ac:dyDescent="0.35"/>
  <cols>
    <col min="2" max="2" width="39.36328125" customWidth="1"/>
    <col min="3" max="5" width="10.6328125" customWidth="1"/>
    <col min="6" max="6" width="11.6328125" customWidth="1"/>
    <col min="7" max="7" width="10.453125" customWidth="1"/>
    <col min="8" max="8" width="11.453125" customWidth="1"/>
    <col min="9" max="9" width="11.90625" customWidth="1"/>
    <col min="10" max="10" width="10.54296875" customWidth="1"/>
    <col min="11" max="11" width="10.36328125" customWidth="1"/>
  </cols>
  <sheetData>
    <row r="1" spans="1:12" ht="131.25" customHeight="1" x14ac:dyDescent="0.35">
      <c r="F1" s="265" t="s">
        <v>702</v>
      </c>
      <c r="G1" s="265"/>
      <c r="H1" s="265"/>
      <c r="I1" s="265"/>
    </row>
    <row r="3" spans="1:12" ht="27" customHeight="1" x14ac:dyDescent="0.35">
      <c r="A3" s="336" t="s">
        <v>547</v>
      </c>
      <c r="B3" s="336"/>
      <c r="C3" s="336"/>
      <c r="D3" s="336"/>
      <c r="E3" s="336"/>
      <c r="F3" s="336"/>
      <c r="G3" s="336"/>
      <c r="H3" s="336"/>
      <c r="I3" s="336"/>
    </row>
    <row r="4" spans="1:12" ht="15" x14ac:dyDescent="0.35">
      <c r="A4" s="133" t="s">
        <v>15</v>
      </c>
      <c r="B4" s="46"/>
      <c r="C4" s="132"/>
      <c r="D4" s="132"/>
      <c r="E4" s="132"/>
      <c r="F4" s="132"/>
      <c r="G4" s="132"/>
      <c r="H4" s="132"/>
      <c r="I4" s="132"/>
    </row>
    <row r="5" spans="1:12" ht="15" thickBot="1" x14ac:dyDescent="0.4">
      <c r="A5" s="45" t="s">
        <v>642</v>
      </c>
      <c r="B5" s="132"/>
      <c r="C5" s="45"/>
      <c r="D5" s="45"/>
      <c r="E5" s="45"/>
      <c r="F5" s="46"/>
      <c r="G5" s="47"/>
      <c r="H5" s="47"/>
      <c r="I5" s="47"/>
    </row>
    <row r="6" spans="1:12" ht="81.650000000000006" customHeight="1" thickBot="1" x14ac:dyDescent="0.4">
      <c r="A6" s="48" t="s">
        <v>5</v>
      </c>
      <c r="B6" s="49" t="s">
        <v>598</v>
      </c>
      <c r="C6" s="49" t="s">
        <v>16</v>
      </c>
      <c r="D6" s="49" t="s">
        <v>17</v>
      </c>
      <c r="E6" s="49" t="s">
        <v>584</v>
      </c>
      <c r="F6" s="49" t="s">
        <v>6</v>
      </c>
      <c r="G6" s="49" t="s">
        <v>23</v>
      </c>
      <c r="H6" s="49" t="s">
        <v>18</v>
      </c>
      <c r="I6" s="49" t="s">
        <v>40</v>
      </c>
      <c r="J6" s="232"/>
      <c r="K6" s="232"/>
      <c r="L6" s="232"/>
    </row>
    <row r="7" spans="1:12" ht="15" thickBot="1" x14ac:dyDescent="0.4">
      <c r="A7" s="233">
        <v>1</v>
      </c>
      <c r="B7" s="234">
        <v>2</v>
      </c>
      <c r="C7" s="234">
        <v>3</v>
      </c>
      <c r="D7" s="234">
        <v>4</v>
      </c>
      <c r="E7" s="234">
        <v>5</v>
      </c>
      <c r="F7" s="234">
        <v>6</v>
      </c>
      <c r="G7" s="234">
        <v>7</v>
      </c>
      <c r="H7" s="234">
        <v>8</v>
      </c>
      <c r="I7" s="234">
        <v>9</v>
      </c>
      <c r="J7" s="232"/>
      <c r="K7" s="232"/>
      <c r="L7" s="232"/>
    </row>
    <row r="8" spans="1:12" ht="26.5" thickBot="1" x14ac:dyDescent="0.4">
      <c r="A8" s="105" t="s">
        <v>21</v>
      </c>
      <c r="B8" s="164" t="s">
        <v>100</v>
      </c>
      <c r="C8" s="113"/>
      <c r="D8" s="113"/>
      <c r="E8" s="113"/>
      <c r="F8" s="52" t="s">
        <v>19</v>
      </c>
      <c r="G8" s="164"/>
      <c r="H8" s="113"/>
      <c r="I8" s="113"/>
      <c r="J8" s="235"/>
      <c r="K8" s="235"/>
      <c r="L8" s="235"/>
    </row>
    <row r="9" spans="1:12" ht="15" thickBot="1" x14ac:dyDescent="0.4">
      <c r="A9" s="105" t="s">
        <v>20</v>
      </c>
      <c r="B9" s="164" t="s">
        <v>101</v>
      </c>
      <c r="C9" s="165"/>
      <c r="D9" s="165"/>
      <c r="E9" s="165"/>
      <c r="F9" s="52" t="s">
        <v>22</v>
      </c>
      <c r="G9" s="164"/>
      <c r="H9" s="113"/>
      <c r="I9" s="113"/>
      <c r="J9" s="235"/>
      <c r="K9" s="235"/>
      <c r="L9" s="235"/>
    </row>
    <row r="10" spans="1:12" ht="15" thickBot="1" x14ac:dyDescent="0.4">
      <c r="A10" s="298" t="s">
        <v>86</v>
      </c>
      <c r="B10" s="337" t="s">
        <v>526</v>
      </c>
      <c r="C10" s="110">
        <v>8805.5</v>
      </c>
      <c r="D10" s="110">
        <v>9252.9</v>
      </c>
      <c r="E10" s="110">
        <v>9721</v>
      </c>
      <c r="F10" s="103"/>
      <c r="G10" s="101" t="s">
        <v>24</v>
      </c>
      <c r="H10" s="102">
        <v>288724610</v>
      </c>
      <c r="I10" s="101">
        <v>0</v>
      </c>
      <c r="J10" s="236">
        <f>C10+C15+C18+C20+C22+C24</f>
        <v>13245.9</v>
      </c>
      <c r="K10" s="236">
        <f t="shared" ref="K10:L10" si="0">D10+D15+D18+D20+D22+D24</f>
        <v>13797.1</v>
      </c>
      <c r="L10" s="236">
        <f t="shared" si="0"/>
        <v>15575.6</v>
      </c>
    </row>
    <row r="11" spans="1:12" ht="15" thickBot="1" x14ac:dyDescent="0.4">
      <c r="A11" s="298"/>
      <c r="B11" s="337"/>
      <c r="C11" s="110"/>
      <c r="D11" s="110"/>
      <c r="E11" s="110"/>
      <c r="F11" s="103"/>
      <c r="G11" s="101" t="s">
        <v>25</v>
      </c>
      <c r="H11" s="104"/>
      <c r="I11" s="101"/>
      <c r="J11" s="235">
        <f>C11*1</f>
        <v>0</v>
      </c>
      <c r="K11" s="235">
        <f t="shared" ref="K11:L12" si="1">D11*1</f>
        <v>0</v>
      </c>
      <c r="L11" s="235">
        <f t="shared" si="1"/>
        <v>0</v>
      </c>
    </row>
    <row r="12" spans="1:12" ht="15" thickBot="1" x14ac:dyDescent="0.4">
      <c r="A12" s="298"/>
      <c r="B12" s="337"/>
      <c r="C12" s="110">
        <v>82.4</v>
      </c>
      <c r="D12" s="110">
        <v>73.7</v>
      </c>
      <c r="E12" s="110">
        <v>73.7</v>
      </c>
      <c r="F12" s="103"/>
      <c r="G12" s="101" t="s">
        <v>26</v>
      </c>
      <c r="H12" s="104"/>
      <c r="I12" s="101"/>
      <c r="J12" s="235">
        <f>C12*1</f>
        <v>82.4</v>
      </c>
      <c r="K12" s="235">
        <f t="shared" si="1"/>
        <v>73.7</v>
      </c>
      <c r="L12" s="235">
        <f t="shared" si="1"/>
        <v>73.7</v>
      </c>
    </row>
    <row r="13" spans="1:12" ht="15" thickBot="1" x14ac:dyDescent="0.4">
      <c r="A13" s="298"/>
      <c r="B13" s="337"/>
      <c r="C13" s="110">
        <v>24.6</v>
      </c>
      <c r="D13" s="110">
        <v>24.6</v>
      </c>
      <c r="E13" s="110">
        <v>24.7</v>
      </c>
      <c r="F13" s="103"/>
      <c r="G13" s="101" t="s">
        <v>28</v>
      </c>
      <c r="H13" s="104"/>
      <c r="I13" s="101"/>
      <c r="J13" s="255">
        <f>C44+C13</f>
        <v>666.6</v>
      </c>
      <c r="K13" s="236">
        <f t="shared" ref="K13:L13" si="2">D44+D13</f>
        <v>672.7</v>
      </c>
      <c r="L13" s="236">
        <f t="shared" si="2"/>
        <v>674</v>
      </c>
    </row>
    <row r="14" spans="1:12" ht="15" thickBot="1" x14ac:dyDescent="0.4">
      <c r="A14" s="299"/>
      <c r="B14" s="338"/>
      <c r="C14" s="110">
        <f>C10+C12+C13</f>
        <v>8912.5</v>
      </c>
      <c r="D14" s="110">
        <f t="shared" ref="D14:E14" si="3">D10+D12+D13</f>
        <v>9351.2000000000007</v>
      </c>
      <c r="E14" s="110">
        <f t="shared" si="3"/>
        <v>9819.4000000000015</v>
      </c>
      <c r="F14" s="103"/>
      <c r="G14" s="100" t="s">
        <v>29</v>
      </c>
      <c r="H14" s="104"/>
      <c r="I14" s="101"/>
      <c r="J14" s="237">
        <f>J10+J11++J12+J13</f>
        <v>13994.9</v>
      </c>
      <c r="K14" s="237">
        <f t="shared" ref="K14:L14" si="4">K10+K11++K12+K13</f>
        <v>14543.500000000002</v>
      </c>
      <c r="L14" s="237">
        <f t="shared" si="4"/>
        <v>16323.300000000001</v>
      </c>
    </row>
    <row r="15" spans="1:12" ht="16.25" customHeight="1" thickBot="1" x14ac:dyDescent="0.4">
      <c r="A15" s="317" t="s">
        <v>30</v>
      </c>
      <c r="B15" s="302" t="s">
        <v>643</v>
      </c>
      <c r="C15" s="110">
        <v>1226.0999999999999</v>
      </c>
      <c r="D15" s="110">
        <v>1245.7</v>
      </c>
      <c r="E15" s="110">
        <v>1262.5</v>
      </c>
      <c r="F15" s="103"/>
      <c r="G15" s="101" t="s">
        <v>24</v>
      </c>
      <c r="H15" s="102">
        <v>288724610</v>
      </c>
      <c r="I15" s="101">
        <v>0</v>
      </c>
      <c r="J15" s="235"/>
      <c r="K15" s="235"/>
      <c r="L15" s="235"/>
    </row>
    <row r="16" spans="1:12" ht="15" thickBot="1" x14ac:dyDescent="0.4">
      <c r="A16" s="300"/>
      <c r="B16" s="303"/>
      <c r="C16" s="110"/>
      <c r="D16" s="110"/>
      <c r="E16" s="110"/>
      <c r="F16" s="103"/>
      <c r="G16" s="101" t="s">
        <v>26</v>
      </c>
      <c r="H16" s="104"/>
      <c r="I16" s="101"/>
      <c r="J16" s="235"/>
      <c r="K16" s="235"/>
      <c r="L16" s="235"/>
    </row>
    <row r="17" spans="1:13" ht="15" thickBot="1" x14ac:dyDescent="0.4">
      <c r="A17" s="301"/>
      <c r="B17" s="304"/>
      <c r="C17" s="110">
        <f>C15+C16</f>
        <v>1226.0999999999999</v>
      </c>
      <c r="D17" s="110">
        <f t="shared" ref="D17:E17" si="5">D15+D16</f>
        <v>1245.7</v>
      </c>
      <c r="E17" s="110">
        <f t="shared" si="5"/>
        <v>1262.5</v>
      </c>
      <c r="F17" s="103"/>
      <c r="G17" s="100" t="s">
        <v>29</v>
      </c>
      <c r="H17" s="104"/>
      <c r="I17" s="101"/>
      <c r="J17" s="235"/>
      <c r="K17" s="235"/>
      <c r="L17" s="235"/>
    </row>
    <row r="18" spans="1:13" ht="17" customHeight="1" thickBot="1" x14ac:dyDescent="0.4">
      <c r="A18" s="317" t="s">
        <v>32</v>
      </c>
      <c r="B18" s="302" t="s">
        <v>31</v>
      </c>
      <c r="C18" s="110">
        <v>392.5</v>
      </c>
      <c r="D18" s="110">
        <v>420</v>
      </c>
      <c r="E18" s="110">
        <v>449.4</v>
      </c>
      <c r="F18" s="103"/>
      <c r="G18" s="101" t="s">
        <v>24</v>
      </c>
      <c r="H18" s="102">
        <v>188692873</v>
      </c>
      <c r="I18" s="101">
        <v>0</v>
      </c>
      <c r="J18" s="235"/>
      <c r="K18" s="235"/>
      <c r="L18" s="235"/>
    </row>
    <row r="19" spans="1:13" ht="15" thickBot="1" x14ac:dyDescent="0.4">
      <c r="A19" s="301"/>
      <c r="B19" s="304"/>
      <c r="C19" s="110"/>
      <c r="D19" s="110"/>
      <c r="E19" s="110"/>
      <c r="F19" s="103"/>
      <c r="G19" s="100" t="s">
        <v>29</v>
      </c>
      <c r="H19" s="104"/>
      <c r="I19" s="101"/>
      <c r="J19" s="232"/>
      <c r="K19" s="232"/>
      <c r="L19" s="232"/>
      <c r="M19" s="132"/>
    </row>
    <row r="20" spans="1:13" ht="21" customHeight="1" thickBot="1" x14ac:dyDescent="0.4">
      <c r="A20" s="317" t="s">
        <v>34</v>
      </c>
      <c r="B20" s="302" t="s">
        <v>33</v>
      </c>
      <c r="C20" s="110">
        <v>887.5</v>
      </c>
      <c r="D20" s="110">
        <v>887.5</v>
      </c>
      <c r="E20" s="110">
        <v>2087.5</v>
      </c>
      <c r="F20" s="103"/>
      <c r="G20" s="101" t="s">
        <v>24</v>
      </c>
      <c r="H20" s="102">
        <v>288724610</v>
      </c>
      <c r="I20" s="101">
        <v>0</v>
      </c>
      <c r="J20" s="232"/>
      <c r="K20" s="232"/>
      <c r="L20" s="232"/>
    </row>
    <row r="21" spans="1:13" ht="15" thickBot="1" x14ac:dyDescent="0.4">
      <c r="A21" s="301"/>
      <c r="B21" s="304"/>
      <c r="C21" s="110"/>
      <c r="D21" s="110"/>
      <c r="E21" s="110"/>
      <c r="F21" s="103"/>
      <c r="G21" s="100" t="s">
        <v>29</v>
      </c>
      <c r="H21" s="104"/>
      <c r="I21" s="101"/>
      <c r="J21" s="232"/>
      <c r="K21" s="232"/>
      <c r="L21" s="232"/>
    </row>
    <row r="22" spans="1:13" ht="31.25" customHeight="1" thickBot="1" x14ac:dyDescent="0.4">
      <c r="A22" s="317" t="s">
        <v>35</v>
      </c>
      <c r="B22" s="302" t="s">
        <v>36</v>
      </c>
      <c r="C22" s="110">
        <v>300</v>
      </c>
      <c r="D22" s="110">
        <v>300</v>
      </c>
      <c r="E22" s="110">
        <v>300</v>
      </c>
      <c r="F22" s="103"/>
      <c r="G22" s="101" t="s">
        <v>24</v>
      </c>
      <c r="H22" s="102">
        <v>288724610</v>
      </c>
      <c r="I22" s="101">
        <v>0</v>
      </c>
      <c r="J22" s="232"/>
      <c r="K22" s="232"/>
      <c r="L22" s="232"/>
    </row>
    <row r="23" spans="1:13" ht="15" thickBot="1" x14ac:dyDescent="0.4">
      <c r="A23" s="301"/>
      <c r="B23" s="304"/>
      <c r="C23" s="110"/>
      <c r="D23" s="110"/>
      <c r="E23" s="110"/>
      <c r="F23" s="103"/>
      <c r="G23" s="100" t="s">
        <v>29</v>
      </c>
      <c r="H23" s="102"/>
      <c r="I23" s="101"/>
      <c r="J23" s="232"/>
      <c r="K23" s="232"/>
      <c r="L23" s="232"/>
    </row>
    <row r="24" spans="1:13" ht="15" customHeight="1" thickBot="1" x14ac:dyDescent="0.4">
      <c r="A24" s="317" t="s">
        <v>39</v>
      </c>
      <c r="B24" s="302" t="s">
        <v>38</v>
      </c>
      <c r="C24" s="110">
        <v>1634.3</v>
      </c>
      <c r="D24" s="110">
        <v>1691</v>
      </c>
      <c r="E24" s="110">
        <v>1755.2</v>
      </c>
      <c r="F24" s="103"/>
      <c r="G24" s="101" t="s">
        <v>24</v>
      </c>
      <c r="H24" s="102">
        <v>306008754</v>
      </c>
      <c r="I24" s="101">
        <v>0</v>
      </c>
      <c r="J24" s="232"/>
      <c r="K24" s="232"/>
      <c r="L24" s="232"/>
    </row>
    <row r="25" spans="1:13" ht="15" thickBot="1" x14ac:dyDescent="0.4">
      <c r="A25" s="301"/>
      <c r="B25" s="304"/>
      <c r="C25" s="110"/>
      <c r="D25" s="110"/>
      <c r="E25" s="110"/>
      <c r="F25" s="103"/>
      <c r="G25" s="100" t="s">
        <v>29</v>
      </c>
      <c r="H25" s="102"/>
      <c r="I25" s="167"/>
      <c r="J25" s="232"/>
      <c r="K25" s="232"/>
      <c r="L25" s="232"/>
    </row>
    <row r="26" spans="1:13" ht="15" thickBot="1" x14ac:dyDescent="0.4">
      <c r="A26" s="16"/>
      <c r="B26" s="20" t="s">
        <v>42</v>
      </c>
      <c r="C26" s="99">
        <f>C10+C15+C18+C22+C24+C20+C12+C13</f>
        <v>13352.9</v>
      </c>
      <c r="D26" s="99">
        <f t="shared" ref="D26:E26" si="6">D10+D15+D18+D22+D24+D20+D12+D13</f>
        <v>13895.400000000001</v>
      </c>
      <c r="E26" s="99">
        <f t="shared" si="6"/>
        <v>15674.000000000002</v>
      </c>
      <c r="F26" s="113"/>
      <c r="G26" s="164"/>
      <c r="H26" s="113"/>
      <c r="I26" s="113"/>
      <c r="J26" s="232"/>
      <c r="K26" s="232"/>
      <c r="L26" s="232"/>
    </row>
    <row r="27" spans="1:13" ht="32" customHeight="1" thickBot="1" x14ac:dyDescent="0.4">
      <c r="A27" s="135" t="s">
        <v>41</v>
      </c>
      <c r="B27" s="136" t="s">
        <v>104</v>
      </c>
      <c r="C27" s="140"/>
      <c r="D27" s="140"/>
      <c r="E27" s="140"/>
      <c r="F27" s="140"/>
      <c r="G27" s="168"/>
      <c r="H27" s="140"/>
      <c r="I27" s="140"/>
      <c r="J27" s="232"/>
      <c r="K27" s="232"/>
      <c r="L27" s="232"/>
    </row>
    <row r="28" spans="1:13" ht="27" customHeight="1" thickBot="1" x14ac:dyDescent="0.4">
      <c r="A28" s="150" t="s">
        <v>44</v>
      </c>
      <c r="B28" s="149" t="s">
        <v>43</v>
      </c>
      <c r="C28" s="101">
        <v>1.5</v>
      </c>
      <c r="D28" s="110">
        <v>1.5</v>
      </c>
      <c r="E28" s="110">
        <v>1.5</v>
      </c>
      <c r="F28" s="113"/>
      <c r="G28" s="101" t="s">
        <v>28</v>
      </c>
      <c r="H28" s="102">
        <v>288724610</v>
      </c>
      <c r="I28" s="101" t="s">
        <v>78</v>
      </c>
      <c r="J28" s="232"/>
      <c r="K28" s="232"/>
      <c r="L28" s="232"/>
    </row>
    <row r="29" spans="1:13" ht="15" thickBot="1" x14ac:dyDescent="0.4">
      <c r="A29" s="150" t="s">
        <v>45</v>
      </c>
      <c r="B29" s="149" t="s">
        <v>58</v>
      </c>
      <c r="C29" s="110">
        <v>54</v>
      </c>
      <c r="D29" s="110">
        <v>54</v>
      </c>
      <c r="E29" s="110">
        <v>54</v>
      </c>
      <c r="F29" s="113"/>
      <c r="G29" s="101" t="s">
        <v>28</v>
      </c>
      <c r="H29" s="102">
        <v>288724610</v>
      </c>
      <c r="I29" s="101" t="s">
        <v>78</v>
      </c>
      <c r="J29" s="232"/>
      <c r="K29" s="232"/>
      <c r="L29" s="232"/>
    </row>
    <row r="30" spans="1:13" ht="15" thickBot="1" x14ac:dyDescent="0.4">
      <c r="A30" s="157" t="s">
        <v>46</v>
      </c>
      <c r="B30" s="158" t="s">
        <v>59</v>
      </c>
      <c r="C30" s="101">
        <v>104.5</v>
      </c>
      <c r="D30" s="110">
        <v>102.9</v>
      </c>
      <c r="E30" s="110">
        <v>103.1</v>
      </c>
      <c r="F30" s="113"/>
      <c r="G30" s="101" t="s">
        <v>28</v>
      </c>
      <c r="H30" s="22">
        <v>288724610</v>
      </c>
      <c r="I30" s="17">
        <v>0</v>
      </c>
      <c r="J30" s="232"/>
      <c r="K30" s="232"/>
      <c r="L30" s="232"/>
    </row>
    <row r="31" spans="1:13" ht="26.5" thickBot="1" x14ac:dyDescent="0.4">
      <c r="A31" s="157" t="s">
        <v>47</v>
      </c>
      <c r="B31" s="158" t="s">
        <v>60</v>
      </c>
      <c r="C31" s="110">
        <v>17</v>
      </c>
      <c r="D31" s="110">
        <v>17</v>
      </c>
      <c r="E31" s="110">
        <v>17</v>
      </c>
      <c r="F31" s="9"/>
      <c r="G31" s="17" t="s">
        <v>28</v>
      </c>
      <c r="H31" s="22">
        <v>288724610</v>
      </c>
      <c r="I31" s="17" t="s">
        <v>79</v>
      </c>
      <c r="J31" s="232"/>
      <c r="K31" s="232"/>
      <c r="L31" s="232"/>
    </row>
    <row r="32" spans="1:13" ht="15" thickBot="1" x14ac:dyDescent="0.4">
      <c r="A32" s="157" t="s">
        <v>48</v>
      </c>
      <c r="B32" s="158" t="s">
        <v>61</v>
      </c>
      <c r="C32" s="110">
        <v>8.6</v>
      </c>
      <c r="D32" s="110">
        <v>8.6</v>
      </c>
      <c r="E32" s="110">
        <v>8.6</v>
      </c>
      <c r="F32" s="9"/>
      <c r="G32" s="17" t="s">
        <v>28</v>
      </c>
      <c r="H32" s="22">
        <v>288724610</v>
      </c>
      <c r="I32" s="17" t="s">
        <v>80</v>
      </c>
      <c r="J32" s="232"/>
      <c r="K32" s="232"/>
      <c r="L32" s="232"/>
    </row>
    <row r="33" spans="1:12" ht="15" thickBot="1" x14ac:dyDescent="0.4">
      <c r="A33" s="157" t="s">
        <v>49</v>
      </c>
      <c r="B33" s="158" t="s">
        <v>63</v>
      </c>
      <c r="C33" s="110">
        <v>64.7</v>
      </c>
      <c r="D33" s="110">
        <v>64.7</v>
      </c>
      <c r="E33" s="110">
        <v>64.7</v>
      </c>
      <c r="F33" s="9"/>
      <c r="G33" s="17" t="s">
        <v>28</v>
      </c>
      <c r="H33" s="22">
        <v>288724610</v>
      </c>
      <c r="I33" s="17" t="s">
        <v>79</v>
      </c>
      <c r="J33" s="232"/>
      <c r="K33" s="232"/>
      <c r="L33" s="232"/>
    </row>
    <row r="34" spans="1:12" ht="15" thickBot="1" x14ac:dyDescent="0.4">
      <c r="A34" s="157" t="s">
        <v>50</v>
      </c>
      <c r="B34" s="158" t="s">
        <v>62</v>
      </c>
      <c r="C34" s="110">
        <v>7.3</v>
      </c>
      <c r="D34" s="110">
        <v>7.3</v>
      </c>
      <c r="E34" s="110">
        <v>7.3</v>
      </c>
      <c r="F34" s="9"/>
      <c r="G34" s="17" t="s">
        <v>28</v>
      </c>
      <c r="H34" s="22">
        <v>288724610</v>
      </c>
      <c r="I34" s="17" t="s">
        <v>81</v>
      </c>
      <c r="J34" s="232"/>
      <c r="K34" s="232"/>
      <c r="L34" s="232"/>
    </row>
    <row r="35" spans="1:12" ht="15" thickBot="1" x14ac:dyDescent="0.4">
      <c r="A35" s="157" t="s">
        <v>51</v>
      </c>
      <c r="B35" s="158" t="s">
        <v>68</v>
      </c>
      <c r="C35" s="110">
        <v>23.5</v>
      </c>
      <c r="D35" s="110">
        <v>23.5</v>
      </c>
      <c r="E35" s="110">
        <v>23.5</v>
      </c>
      <c r="F35" s="9"/>
      <c r="G35" s="17" t="s">
        <v>28</v>
      </c>
      <c r="H35" s="22">
        <v>288724610</v>
      </c>
      <c r="I35" s="17">
        <v>0</v>
      </c>
      <c r="J35" s="232"/>
      <c r="K35" s="232"/>
      <c r="L35" s="232"/>
    </row>
    <row r="36" spans="1:12" ht="24" customHeight="1" thickBot="1" x14ac:dyDescent="0.4">
      <c r="A36" s="150" t="s">
        <v>52</v>
      </c>
      <c r="B36" s="149" t="s">
        <v>64</v>
      </c>
      <c r="C36" s="110">
        <v>28.5</v>
      </c>
      <c r="D36" s="110">
        <v>28.5</v>
      </c>
      <c r="E36" s="110">
        <v>28.5</v>
      </c>
      <c r="F36" s="9"/>
      <c r="G36" s="17" t="s">
        <v>28</v>
      </c>
      <c r="H36" s="22">
        <v>288724610</v>
      </c>
      <c r="I36" s="17" t="s">
        <v>82</v>
      </c>
      <c r="J36" s="232"/>
      <c r="K36" s="232"/>
      <c r="L36" s="232"/>
    </row>
    <row r="37" spans="1:12" ht="27" customHeight="1" thickBot="1" x14ac:dyDescent="0.4">
      <c r="A37" s="150" t="s">
        <v>53</v>
      </c>
      <c r="B37" s="149" t="s">
        <v>65</v>
      </c>
      <c r="C37" s="110">
        <v>9.1</v>
      </c>
      <c r="D37" s="110">
        <v>9.1</v>
      </c>
      <c r="E37" s="110">
        <v>9.1</v>
      </c>
      <c r="F37" s="9"/>
      <c r="G37" s="17" t="s">
        <v>28</v>
      </c>
      <c r="H37" s="22">
        <v>288724610</v>
      </c>
      <c r="I37" s="17" t="s">
        <v>79</v>
      </c>
      <c r="J37" s="232"/>
      <c r="K37" s="232"/>
      <c r="L37" s="232"/>
    </row>
    <row r="38" spans="1:12" ht="26.5" thickBot="1" x14ac:dyDescent="0.4">
      <c r="A38" s="150" t="s">
        <v>54</v>
      </c>
      <c r="B38" s="158" t="s">
        <v>67</v>
      </c>
      <c r="C38" s="101">
        <v>0.3</v>
      </c>
      <c r="D38" s="101">
        <v>0.3</v>
      </c>
      <c r="E38" s="101">
        <v>0.3</v>
      </c>
      <c r="F38" s="113"/>
      <c r="G38" s="101" t="s">
        <v>28</v>
      </c>
      <c r="H38" s="102">
        <v>288724610</v>
      </c>
      <c r="I38" s="101" t="s">
        <v>82</v>
      </c>
      <c r="J38" s="232"/>
      <c r="K38" s="232"/>
      <c r="L38" s="232"/>
    </row>
    <row r="39" spans="1:12" ht="27" customHeight="1" thickBot="1" x14ac:dyDescent="0.4">
      <c r="A39" s="157" t="s">
        <v>55</v>
      </c>
      <c r="B39" s="158" t="s">
        <v>69</v>
      </c>
      <c r="C39" s="252">
        <v>182.6</v>
      </c>
      <c r="D39" s="101">
        <v>187.4</v>
      </c>
      <c r="E39" s="101">
        <v>188.4</v>
      </c>
      <c r="F39" s="113"/>
      <c r="G39" s="252" t="s">
        <v>28</v>
      </c>
      <c r="H39" s="102">
        <v>288724610</v>
      </c>
      <c r="I39" s="101" t="s">
        <v>81</v>
      </c>
      <c r="J39" s="235"/>
      <c r="K39" s="232"/>
      <c r="L39" s="232"/>
    </row>
    <row r="40" spans="1:12" ht="40.25" customHeight="1" thickBot="1" x14ac:dyDescent="0.4">
      <c r="A40" s="157" t="s">
        <v>56</v>
      </c>
      <c r="B40" s="158" t="s">
        <v>70</v>
      </c>
      <c r="C40" s="101"/>
      <c r="D40" s="101"/>
      <c r="E40" s="101"/>
      <c r="F40" s="113"/>
      <c r="G40" s="101" t="s">
        <v>28</v>
      </c>
      <c r="H40" s="102">
        <v>288724610</v>
      </c>
      <c r="I40" s="101" t="s">
        <v>83</v>
      </c>
      <c r="J40" s="232"/>
      <c r="K40" s="232"/>
      <c r="L40" s="232"/>
    </row>
    <row r="41" spans="1:12" ht="15" thickBot="1" x14ac:dyDescent="0.4">
      <c r="A41" s="157" t="s">
        <v>57</v>
      </c>
      <c r="B41" s="158" t="s">
        <v>71</v>
      </c>
      <c r="C41" s="67">
        <v>26.5</v>
      </c>
      <c r="D41" s="137">
        <v>26.5</v>
      </c>
      <c r="E41" s="137">
        <v>26.5</v>
      </c>
      <c r="F41" s="140"/>
      <c r="G41" s="67" t="s">
        <v>28</v>
      </c>
      <c r="H41" s="139">
        <v>288724610</v>
      </c>
      <c r="I41" s="67" t="s">
        <v>83</v>
      </c>
      <c r="J41" s="232"/>
      <c r="K41" s="232"/>
      <c r="L41" s="232"/>
    </row>
    <row r="42" spans="1:12" ht="27" customHeight="1" thickBot="1" x14ac:dyDescent="0.4">
      <c r="A42" s="157" t="s">
        <v>66</v>
      </c>
      <c r="B42" s="158" t="s">
        <v>72</v>
      </c>
      <c r="C42" s="110">
        <v>26.1</v>
      </c>
      <c r="D42" s="110">
        <v>29</v>
      </c>
      <c r="E42" s="110">
        <v>29</v>
      </c>
      <c r="F42" s="113"/>
      <c r="G42" s="101" t="s">
        <v>28</v>
      </c>
      <c r="H42" s="102">
        <v>288724610</v>
      </c>
      <c r="I42" s="101">
        <v>0</v>
      </c>
      <c r="J42" s="232"/>
      <c r="K42" s="232"/>
      <c r="L42" s="232"/>
    </row>
    <row r="43" spans="1:12" ht="26.5" thickBot="1" x14ac:dyDescent="0.4">
      <c r="A43" s="135" t="s">
        <v>581</v>
      </c>
      <c r="B43" s="170" t="s">
        <v>583</v>
      </c>
      <c r="C43" s="67">
        <v>87.8</v>
      </c>
      <c r="D43" s="137">
        <v>87.8</v>
      </c>
      <c r="E43" s="137">
        <v>87.8</v>
      </c>
      <c r="F43" s="140"/>
      <c r="G43" s="67" t="s">
        <v>28</v>
      </c>
      <c r="H43" s="139">
        <v>288724610</v>
      </c>
      <c r="I43" s="67">
        <v>0</v>
      </c>
      <c r="J43" s="232"/>
      <c r="K43" s="232"/>
      <c r="L43" s="232"/>
    </row>
    <row r="44" spans="1:12" ht="15" thickBot="1" x14ac:dyDescent="0.4">
      <c r="A44" s="16"/>
      <c r="B44" s="164" t="s">
        <v>73</v>
      </c>
      <c r="C44" s="110">
        <f>C28+C29+C30+C31+C32+C33+C34+C35+C36+C37+C38+C39+C40+C41+C42+C43</f>
        <v>642</v>
      </c>
      <c r="D44" s="110">
        <f t="shared" ref="D44:E44" si="7">D28+D29+D30+D31+D32+D33+D34+D35+D36+D37+D38+D39+D40+D41+D42+D43</f>
        <v>648.1</v>
      </c>
      <c r="E44" s="110">
        <f t="shared" si="7"/>
        <v>649.29999999999995</v>
      </c>
      <c r="F44" s="113"/>
      <c r="G44" s="101"/>
      <c r="H44" s="167"/>
      <c r="I44" s="101"/>
      <c r="J44" s="232"/>
      <c r="K44" s="232"/>
      <c r="L44" s="232"/>
    </row>
    <row r="45" spans="1:12" ht="15" thickBot="1" x14ac:dyDescent="0.4">
      <c r="A45" s="16"/>
      <c r="B45" s="112" t="s">
        <v>466</v>
      </c>
      <c r="C45" s="99">
        <f>C26+C44</f>
        <v>13994.9</v>
      </c>
      <c r="D45" s="99">
        <f t="shared" ref="D45:E45" si="8">D26+D44</f>
        <v>14543.500000000002</v>
      </c>
      <c r="E45" s="99">
        <f t="shared" si="8"/>
        <v>16323.300000000001</v>
      </c>
      <c r="F45" s="113"/>
      <c r="G45" s="164"/>
      <c r="H45" s="113"/>
      <c r="I45" s="167"/>
      <c r="J45" s="232"/>
      <c r="K45" s="232"/>
      <c r="L45" s="232"/>
    </row>
    <row r="46" spans="1:12" ht="15" x14ac:dyDescent="0.35">
      <c r="A46" s="21"/>
      <c r="B46" s="171"/>
      <c r="C46" s="172"/>
      <c r="D46" s="172"/>
      <c r="E46" s="172"/>
      <c r="F46" s="173"/>
      <c r="G46" s="174"/>
      <c r="H46" s="175"/>
      <c r="I46" s="176"/>
    </row>
    <row r="47" spans="1:12" x14ac:dyDescent="0.35">
      <c r="A47" s="21"/>
      <c r="B47" s="171"/>
      <c r="C47" s="173"/>
      <c r="D47" s="173"/>
      <c r="E47" s="173"/>
      <c r="F47" s="173"/>
      <c r="G47" s="174"/>
      <c r="H47" s="173"/>
      <c r="I47" s="173"/>
    </row>
    <row r="48" spans="1:12" ht="15" thickBot="1" x14ac:dyDescent="0.4">
      <c r="A48" s="45" t="s">
        <v>670</v>
      </c>
      <c r="B48" s="132"/>
      <c r="C48" s="45"/>
      <c r="D48" s="45"/>
      <c r="E48" s="45"/>
      <c r="F48" s="46"/>
      <c r="G48" s="47"/>
      <c r="H48" s="14"/>
      <c r="I48" s="14"/>
    </row>
    <row r="49" spans="1:11" ht="58" thickBot="1" x14ac:dyDescent="0.4">
      <c r="A49" s="48" t="s">
        <v>5</v>
      </c>
      <c r="B49" s="49" t="s">
        <v>598</v>
      </c>
      <c r="C49" s="49" t="s">
        <v>16</v>
      </c>
      <c r="D49" s="49" t="s">
        <v>17</v>
      </c>
      <c r="E49" s="49" t="s">
        <v>584</v>
      </c>
      <c r="F49" s="49" t="s">
        <v>6</v>
      </c>
      <c r="G49" s="49" t="s">
        <v>23</v>
      </c>
      <c r="H49" s="49" t="s">
        <v>18</v>
      </c>
      <c r="I49" s="49" t="s">
        <v>40</v>
      </c>
      <c r="J49" s="132"/>
      <c r="K49" s="132"/>
    </row>
    <row r="50" spans="1:11" ht="15" customHeight="1" thickBot="1" x14ac:dyDescent="0.4">
      <c r="A50" s="50">
        <v>1</v>
      </c>
      <c r="B50" s="51">
        <v>2</v>
      </c>
      <c r="C50" s="51">
        <v>3</v>
      </c>
      <c r="D50" s="51">
        <v>4</v>
      </c>
      <c r="E50" s="51">
        <v>5</v>
      </c>
      <c r="F50" s="51">
        <v>6</v>
      </c>
      <c r="G50" s="51">
        <v>7</v>
      </c>
      <c r="H50" s="51">
        <v>8</v>
      </c>
      <c r="I50" s="51">
        <v>9</v>
      </c>
    </row>
    <row r="51" spans="1:11" ht="30.65" customHeight="1" thickBot="1" x14ac:dyDescent="0.4">
      <c r="A51" s="91" t="s">
        <v>21</v>
      </c>
      <c r="B51" s="92" t="s">
        <v>102</v>
      </c>
      <c r="C51" s="93"/>
      <c r="D51" s="93"/>
      <c r="E51" s="93"/>
      <c r="F51" s="94" t="s">
        <v>84</v>
      </c>
      <c r="G51" s="92"/>
      <c r="H51" s="93"/>
      <c r="I51" s="93"/>
    </row>
    <row r="52" spans="1:11" ht="39.5" thickBot="1" x14ac:dyDescent="0.4">
      <c r="A52" s="95" t="s">
        <v>20</v>
      </c>
      <c r="B52" s="96" t="s">
        <v>103</v>
      </c>
      <c r="C52" s="97"/>
      <c r="D52" s="97"/>
      <c r="E52" s="97"/>
      <c r="F52" s="98" t="s">
        <v>85</v>
      </c>
      <c r="G52" s="96"/>
      <c r="H52" s="97"/>
      <c r="I52" s="97"/>
    </row>
    <row r="53" spans="1:11" ht="15" customHeight="1" thickBot="1" x14ac:dyDescent="0.4">
      <c r="A53" s="298" t="s">
        <v>86</v>
      </c>
      <c r="B53" s="321" t="s">
        <v>644</v>
      </c>
      <c r="C53" s="99">
        <f>C73+C60+C66+C79</f>
        <v>0</v>
      </c>
      <c r="D53" s="99">
        <f t="shared" ref="D53:E57" si="9">D73+D60+D66+D79</f>
        <v>0</v>
      </c>
      <c r="E53" s="99">
        <f t="shared" si="9"/>
        <v>0</v>
      </c>
      <c r="F53" s="52" t="s">
        <v>89</v>
      </c>
      <c r="G53" s="101" t="s">
        <v>24</v>
      </c>
      <c r="H53" s="102">
        <v>288724610</v>
      </c>
      <c r="I53" s="101">
        <v>0</v>
      </c>
    </row>
    <row r="54" spans="1:11" ht="15" thickBot="1" x14ac:dyDescent="0.4">
      <c r="A54" s="298"/>
      <c r="B54" s="322"/>
      <c r="C54" s="99">
        <f>C74+C61+C67+C80</f>
        <v>2019.3</v>
      </c>
      <c r="D54" s="99">
        <f t="shared" si="9"/>
        <v>3086</v>
      </c>
      <c r="E54" s="99">
        <f t="shared" si="9"/>
        <v>2736.6</v>
      </c>
      <c r="F54" s="103"/>
      <c r="G54" s="101" t="s">
        <v>27</v>
      </c>
      <c r="H54" s="104"/>
      <c r="I54" s="101"/>
    </row>
    <row r="55" spans="1:11" ht="15" thickBot="1" x14ac:dyDescent="0.4">
      <c r="A55" s="298"/>
      <c r="B55" s="322"/>
      <c r="C55" s="99">
        <f>C75+C62+C68+C81</f>
        <v>0</v>
      </c>
      <c r="D55" s="99">
        <f t="shared" si="9"/>
        <v>0</v>
      </c>
      <c r="E55" s="99">
        <f t="shared" si="9"/>
        <v>0</v>
      </c>
      <c r="F55" s="103"/>
      <c r="G55" s="101" t="s">
        <v>87</v>
      </c>
      <c r="H55" s="104"/>
      <c r="I55" s="101"/>
    </row>
    <row r="56" spans="1:11" ht="15" customHeight="1" thickBot="1" x14ac:dyDescent="0.4">
      <c r="A56" s="298"/>
      <c r="B56" s="322"/>
      <c r="C56" s="99">
        <f>C76+C63+C69+C82</f>
        <v>300</v>
      </c>
      <c r="D56" s="99">
        <f t="shared" si="9"/>
        <v>3280</v>
      </c>
      <c r="E56" s="99">
        <f t="shared" si="9"/>
        <v>3128.3</v>
      </c>
      <c r="F56" s="103"/>
      <c r="G56" s="101" t="s">
        <v>25</v>
      </c>
      <c r="H56" s="104"/>
      <c r="I56" s="101"/>
    </row>
    <row r="57" spans="1:11" ht="15" thickBot="1" x14ac:dyDescent="0.4">
      <c r="A57" s="298"/>
      <c r="B57" s="322"/>
      <c r="C57" s="99">
        <f>C77+C64+C70+C83</f>
        <v>2128</v>
      </c>
      <c r="D57" s="99">
        <f t="shared" si="9"/>
        <v>1015</v>
      </c>
      <c r="E57" s="99">
        <f t="shared" si="9"/>
        <v>0</v>
      </c>
      <c r="F57" s="103"/>
      <c r="G57" s="101" t="s">
        <v>88</v>
      </c>
      <c r="H57" s="104"/>
      <c r="I57" s="101"/>
    </row>
    <row r="58" spans="1:11" ht="15" thickBot="1" x14ac:dyDescent="0.4">
      <c r="A58" s="298"/>
      <c r="B58" s="322"/>
      <c r="C58" s="99">
        <f>C71*1</f>
        <v>0</v>
      </c>
      <c r="D58" s="99">
        <f t="shared" ref="D58:E58" si="10">D71*1</f>
        <v>0</v>
      </c>
      <c r="E58" s="99">
        <f t="shared" si="10"/>
        <v>0</v>
      </c>
      <c r="F58" s="103"/>
      <c r="G58" s="101" t="s">
        <v>600</v>
      </c>
      <c r="H58" s="104"/>
      <c r="I58" s="101"/>
    </row>
    <row r="59" spans="1:11" ht="15" thickBot="1" x14ac:dyDescent="0.4">
      <c r="A59" s="299"/>
      <c r="B59" s="323"/>
      <c r="C59" s="115">
        <f>SUM(C53:C58)</f>
        <v>4447.3</v>
      </c>
      <c r="D59" s="115">
        <f>SUM(D53:D58)</f>
        <v>7381</v>
      </c>
      <c r="E59" s="115">
        <f t="shared" ref="E59" si="11">SUM(E53:E58)</f>
        <v>5864.9</v>
      </c>
      <c r="F59" s="107"/>
      <c r="G59" s="106" t="s">
        <v>29</v>
      </c>
      <c r="H59" s="108"/>
      <c r="I59" s="109"/>
    </row>
    <row r="60" spans="1:11" ht="15" customHeight="1" thickBot="1" x14ac:dyDescent="0.4">
      <c r="A60" s="310"/>
      <c r="B60" s="295" t="s">
        <v>498</v>
      </c>
      <c r="C60" s="137"/>
      <c r="D60" s="67"/>
      <c r="E60" s="67"/>
      <c r="F60" s="138"/>
      <c r="G60" s="67" t="s">
        <v>24</v>
      </c>
      <c r="H60" s="139">
        <v>304929400</v>
      </c>
      <c r="I60" s="67"/>
    </row>
    <row r="61" spans="1:11" ht="15" thickBot="1" x14ac:dyDescent="0.4">
      <c r="A61" s="298"/>
      <c r="B61" s="296"/>
      <c r="C61" s="110">
        <v>485</v>
      </c>
      <c r="D61" s="101">
        <v>0</v>
      </c>
      <c r="E61" s="101">
        <v>0</v>
      </c>
      <c r="F61" s="103"/>
      <c r="G61" s="101" t="s">
        <v>27</v>
      </c>
      <c r="H61" s="104"/>
      <c r="I61" s="101"/>
    </row>
    <row r="62" spans="1:11" ht="15" customHeight="1" thickBot="1" x14ac:dyDescent="0.4">
      <c r="A62" s="298"/>
      <c r="B62" s="296"/>
      <c r="C62" s="101"/>
      <c r="D62" s="101"/>
      <c r="E62" s="101"/>
      <c r="F62" s="103"/>
      <c r="G62" s="101" t="s">
        <v>87</v>
      </c>
      <c r="H62" s="104"/>
      <c r="I62" s="101"/>
    </row>
    <row r="63" spans="1:11" ht="15" thickBot="1" x14ac:dyDescent="0.4">
      <c r="A63" s="298"/>
      <c r="B63" s="296"/>
      <c r="C63" s="101"/>
      <c r="D63" s="101"/>
      <c r="E63" s="101"/>
      <c r="F63" s="103"/>
      <c r="G63" s="101" t="s">
        <v>25</v>
      </c>
      <c r="H63" s="104"/>
      <c r="I63" s="101"/>
    </row>
    <row r="64" spans="1:11" ht="15" thickBot="1" x14ac:dyDescent="0.4">
      <c r="A64" s="298"/>
      <c r="B64" s="296"/>
      <c r="C64" s="101"/>
      <c r="D64" s="101"/>
      <c r="E64" s="101"/>
      <c r="F64" s="103"/>
      <c r="G64" s="101" t="s">
        <v>88</v>
      </c>
      <c r="H64" s="104"/>
      <c r="I64" s="101"/>
    </row>
    <row r="65" spans="1:10" ht="15" thickBot="1" x14ac:dyDescent="0.4">
      <c r="A65" s="299"/>
      <c r="B65" s="297"/>
      <c r="C65" s="115">
        <f>SUM(C60:C64)</f>
        <v>485</v>
      </c>
      <c r="D65" s="106">
        <f t="shared" ref="D65:E65" si="12">SUM(D60:D64)</f>
        <v>0</v>
      </c>
      <c r="E65" s="106">
        <f t="shared" si="12"/>
        <v>0</v>
      </c>
      <c r="F65" s="107"/>
      <c r="G65" s="106" t="s">
        <v>29</v>
      </c>
      <c r="H65" s="108"/>
      <c r="I65" s="109"/>
    </row>
    <row r="66" spans="1:10" ht="15" customHeight="1" thickBot="1" x14ac:dyDescent="0.4">
      <c r="A66" s="327"/>
      <c r="B66" s="295" t="s">
        <v>645</v>
      </c>
      <c r="C66" s="177"/>
      <c r="D66" s="178"/>
      <c r="E66" s="178"/>
      <c r="F66" s="179"/>
      <c r="G66" s="178" t="s">
        <v>24</v>
      </c>
      <c r="H66" s="180">
        <v>288724610</v>
      </c>
      <c r="I66" s="178"/>
      <c r="J66" s="151"/>
    </row>
    <row r="67" spans="1:10" ht="15" thickBot="1" x14ac:dyDescent="0.4">
      <c r="A67" s="328"/>
      <c r="B67" s="296"/>
      <c r="C67" s="260">
        <v>239</v>
      </c>
      <c r="D67" s="177">
        <v>1000</v>
      </c>
      <c r="E67" s="177">
        <v>1000</v>
      </c>
      <c r="F67" s="179"/>
      <c r="G67" s="178" t="s">
        <v>27</v>
      </c>
      <c r="H67" s="181"/>
      <c r="I67" s="178"/>
    </row>
    <row r="68" spans="1:10" ht="15" customHeight="1" thickBot="1" x14ac:dyDescent="0.4">
      <c r="A68" s="328"/>
      <c r="B68" s="296"/>
      <c r="C68" s="177"/>
      <c r="D68" s="177"/>
      <c r="E68" s="177"/>
      <c r="F68" s="179"/>
      <c r="G68" s="178" t="s">
        <v>87</v>
      </c>
      <c r="H68" s="181"/>
      <c r="I68" s="178"/>
    </row>
    <row r="69" spans="1:10" ht="15" thickBot="1" x14ac:dyDescent="0.4">
      <c r="A69" s="328"/>
      <c r="B69" s="296"/>
      <c r="C69" s="177"/>
      <c r="D69" s="177">
        <v>3000</v>
      </c>
      <c r="E69" s="177">
        <v>3000</v>
      </c>
      <c r="F69" s="179"/>
      <c r="G69" s="178" t="s">
        <v>25</v>
      </c>
      <c r="H69" s="181"/>
      <c r="I69" s="178"/>
    </row>
    <row r="70" spans="1:10" ht="15" thickBot="1" x14ac:dyDescent="0.4">
      <c r="A70" s="328"/>
      <c r="B70" s="296"/>
      <c r="C70" s="177"/>
      <c r="D70" s="178"/>
      <c r="E70" s="178"/>
      <c r="F70" s="179"/>
      <c r="G70" s="178" t="s">
        <v>88</v>
      </c>
      <c r="H70" s="181"/>
      <c r="I70" s="178"/>
    </row>
    <row r="71" spans="1:10" ht="15" thickBot="1" x14ac:dyDescent="0.4">
      <c r="A71" s="328"/>
      <c r="B71" s="296"/>
      <c r="C71" s="177"/>
      <c r="D71" s="178"/>
      <c r="E71" s="178"/>
      <c r="F71" s="179"/>
      <c r="G71" s="101" t="s">
        <v>600</v>
      </c>
      <c r="H71" s="181"/>
      <c r="I71" s="178"/>
      <c r="J71" s="151"/>
    </row>
    <row r="72" spans="1:10" ht="16.25" customHeight="1" thickBot="1" x14ac:dyDescent="0.4">
      <c r="A72" s="329"/>
      <c r="B72" s="297"/>
      <c r="C72" s="115">
        <f>C66+C67+C68+C69+C70+C71</f>
        <v>239</v>
      </c>
      <c r="D72" s="115">
        <f t="shared" ref="D72:E72" si="13">D66+D67+D68+D69+D70+D71</f>
        <v>4000</v>
      </c>
      <c r="E72" s="115">
        <f t="shared" si="13"/>
        <v>4000</v>
      </c>
      <c r="F72" s="107"/>
      <c r="G72" s="106"/>
      <c r="H72" s="108"/>
      <c r="I72" s="109"/>
    </row>
    <row r="73" spans="1:10" ht="15" customHeight="1" thickBot="1" x14ac:dyDescent="0.4">
      <c r="A73" s="298"/>
      <c r="B73" s="295" t="s">
        <v>549</v>
      </c>
      <c r="C73" s="101"/>
      <c r="D73" s="101"/>
      <c r="E73" s="101"/>
      <c r="F73" s="52"/>
      <c r="G73" s="101" t="s">
        <v>24</v>
      </c>
      <c r="H73" s="102">
        <v>288724610</v>
      </c>
      <c r="I73" s="101">
        <v>0</v>
      </c>
    </row>
    <row r="74" spans="1:10" ht="15" thickBot="1" x14ac:dyDescent="0.4">
      <c r="A74" s="298"/>
      <c r="B74" s="296"/>
      <c r="C74" s="249">
        <v>1275.3</v>
      </c>
      <c r="D74" s="110">
        <v>2086</v>
      </c>
      <c r="E74" s="101">
        <v>1736.6</v>
      </c>
      <c r="F74" s="103"/>
      <c r="G74" s="101" t="s">
        <v>27</v>
      </c>
      <c r="H74" s="104"/>
      <c r="I74" s="101"/>
    </row>
    <row r="75" spans="1:10" ht="15" thickBot="1" x14ac:dyDescent="0.4">
      <c r="A75" s="298"/>
      <c r="B75" s="296"/>
      <c r="C75" s="101"/>
      <c r="D75" s="110"/>
      <c r="E75" s="101"/>
      <c r="F75" s="103"/>
      <c r="G75" s="101" t="s">
        <v>87</v>
      </c>
      <c r="H75" s="104"/>
      <c r="I75" s="101"/>
    </row>
    <row r="76" spans="1:10" ht="15" thickBot="1" x14ac:dyDescent="0.4">
      <c r="A76" s="298"/>
      <c r="B76" s="296"/>
      <c r="C76" s="101">
        <v>300</v>
      </c>
      <c r="D76" s="110">
        <v>280</v>
      </c>
      <c r="E76" s="101">
        <v>128.30000000000001</v>
      </c>
      <c r="F76" s="103"/>
      <c r="G76" s="101" t="s">
        <v>25</v>
      </c>
      <c r="H76" s="104"/>
      <c r="I76" s="101"/>
    </row>
    <row r="77" spans="1:10" ht="15" thickBot="1" x14ac:dyDescent="0.4">
      <c r="A77" s="298"/>
      <c r="B77" s="296"/>
      <c r="C77" s="177">
        <v>2128</v>
      </c>
      <c r="D77" s="110">
        <v>1015</v>
      </c>
      <c r="E77" s="101"/>
      <c r="F77" s="103"/>
      <c r="G77" s="101" t="s">
        <v>88</v>
      </c>
      <c r="H77" s="104"/>
      <c r="I77" s="101"/>
      <c r="J77" s="182"/>
    </row>
    <row r="78" spans="1:10" ht="15" thickBot="1" x14ac:dyDescent="0.4">
      <c r="A78" s="299"/>
      <c r="B78" s="297"/>
      <c r="C78" s="115">
        <f>SUM(C73:C77)</f>
        <v>3703.3</v>
      </c>
      <c r="D78" s="115">
        <f>SUM(D73:D77)</f>
        <v>3381</v>
      </c>
      <c r="E78" s="115">
        <f>SUM(E73:E77)</f>
        <v>1864.8999999999999</v>
      </c>
      <c r="F78" s="107"/>
      <c r="G78" s="106" t="s">
        <v>29</v>
      </c>
      <c r="H78" s="108"/>
      <c r="I78" s="109"/>
    </row>
    <row r="79" spans="1:10" ht="15" customHeight="1" thickBot="1" x14ac:dyDescent="0.4">
      <c r="A79" s="298"/>
      <c r="B79" s="295" t="s">
        <v>698</v>
      </c>
      <c r="C79" s="100"/>
      <c r="D79" s="100"/>
      <c r="E79" s="100"/>
      <c r="F79" s="52"/>
      <c r="G79" s="101" t="s">
        <v>24</v>
      </c>
      <c r="H79" s="102">
        <v>288724610</v>
      </c>
      <c r="I79" s="101">
        <v>0</v>
      </c>
    </row>
    <row r="80" spans="1:10" ht="15" thickBot="1" x14ac:dyDescent="0.4">
      <c r="A80" s="298"/>
      <c r="B80" s="296"/>
      <c r="C80" s="110">
        <v>20</v>
      </c>
      <c r="D80" s="100"/>
      <c r="E80" s="100"/>
      <c r="F80" s="103"/>
      <c r="G80" s="101" t="s">
        <v>27</v>
      </c>
      <c r="H80" s="104"/>
      <c r="I80" s="101"/>
    </row>
    <row r="81" spans="1:10" ht="15" thickBot="1" x14ac:dyDescent="0.4">
      <c r="A81" s="298"/>
      <c r="B81" s="296"/>
      <c r="C81" s="99"/>
      <c r="D81" s="100"/>
      <c r="E81" s="100"/>
      <c r="F81" s="103"/>
      <c r="G81" s="101" t="s">
        <v>87</v>
      </c>
      <c r="H81" s="104"/>
      <c r="I81" s="101"/>
    </row>
    <row r="82" spans="1:10" ht="15" thickBot="1" x14ac:dyDescent="0.4">
      <c r="A82" s="298"/>
      <c r="B82" s="296"/>
      <c r="C82" s="100"/>
      <c r="D82" s="100"/>
      <c r="E82" s="100"/>
      <c r="F82" s="103"/>
      <c r="G82" s="101" t="s">
        <v>25</v>
      </c>
      <c r="H82" s="104"/>
      <c r="I82" s="101"/>
    </row>
    <row r="83" spans="1:10" ht="15" thickBot="1" x14ac:dyDescent="0.4">
      <c r="A83" s="298"/>
      <c r="B83" s="296"/>
      <c r="C83" s="100"/>
      <c r="D83" s="100"/>
      <c r="E83" s="100"/>
      <c r="F83" s="103"/>
      <c r="G83" s="101" t="s">
        <v>88</v>
      </c>
      <c r="H83" s="104"/>
      <c r="I83" s="101"/>
    </row>
    <row r="84" spans="1:10" ht="15" thickBot="1" x14ac:dyDescent="0.4">
      <c r="A84" s="299"/>
      <c r="B84" s="297"/>
      <c r="C84" s="115">
        <f>C79+C80+C81+C82+C83</f>
        <v>20</v>
      </c>
      <c r="D84" s="115">
        <f t="shared" ref="D84:E84" si="14">D79+D80+D81+D82+D83</f>
        <v>0</v>
      </c>
      <c r="E84" s="115">
        <f t="shared" si="14"/>
        <v>0</v>
      </c>
      <c r="F84" s="107"/>
      <c r="G84" s="106" t="s">
        <v>29</v>
      </c>
      <c r="H84" s="108"/>
      <c r="I84" s="109"/>
    </row>
    <row r="85" spans="1:10" ht="15" customHeight="1" thickBot="1" x14ac:dyDescent="0.4">
      <c r="A85" s="298" t="s">
        <v>30</v>
      </c>
      <c r="B85" s="321" t="s">
        <v>91</v>
      </c>
      <c r="C85" s="100">
        <f>C92*1</f>
        <v>0</v>
      </c>
      <c r="D85" s="100">
        <f t="shared" ref="D85:E89" si="15">D92*1</f>
        <v>0</v>
      </c>
      <c r="E85" s="100">
        <f t="shared" si="15"/>
        <v>0</v>
      </c>
      <c r="F85" s="52" t="s">
        <v>90</v>
      </c>
      <c r="G85" s="101" t="s">
        <v>24</v>
      </c>
      <c r="H85" s="102"/>
      <c r="I85" s="101"/>
      <c r="J85" s="151"/>
    </row>
    <row r="86" spans="1:10" ht="15" thickBot="1" x14ac:dyDescent="0.4">
      <c r="A86" s="298"/>
      <c r="B86" s="322"/>
      <c r="C86" s="99">
        <f>C93+C99</f>
        <v>116.5</v>
      </c>
      <c r="D86" s="100">
        <f t="shared" si="15"/>
        <v>0</v>
      </c>
      <c r="E86" s="100">
        <f t="shared" si="15"/>
        <v>0</v>
      </c>
      <c r="F86" s="103"/>
      <c r="G86" s="101" t="s">
        <v>27</v>
      </c>
      <c r="H86" s="104"/>
      <c r="I86" s="101"/>
    </row>
    <row r="87" spans="1:10" ht="15" thickBot="1" x14ac:dyDescent="0.4">
      <c r="A87" s="298"/>
      <c r="B87" s="322"/>
      <c r="C87" s="100">
        <f>C94*1</f>
        <v>0</v>
      </c>
      <c r="D87" s="100">
        <f t="shared" si="15"/>
        <v>0</v>
      </c>
      <c r="E87" s="100">
        <f t="shared" si="15"/>
        <v>0</v>
      </c>
      <c r="F87" s="103"/>
      <c r="G87" s="101" t="s">
        <v>87</v>
      </c>
      <c r="H87" s="104"/>
      <c r="I87" s="101"/>
    </row>
    <row r="88" spans="1:10" ht="15" customHeight="1" thickBot="1" x14ac:dyDescent="0.4">
      <c r="A88" s="298"/>
      <c r="B88" s="322"/>
      <c r="C88" s="99">
        <f>C95+C101</f>
        <v>27</v>
      </c>
      <c r="D88" s="99">
        <f t="shared" ref="D88:E88" si="16">D95+D101</f>
        <v>0</v>
      </c>
      <c r="E88" s="99">
        <f t="shared" si="16"/>
        <v>0</v>
      </c>
      <c r="F88" s="103"/>
      <c r="G88" s="101" t="s">
        <v>25</v>
      </c>
      <c r="H88" s="104"/>
      <c r="I88" s="101"/>
    </row>
    <row r="89" spans="1:10" ht="15" customHeight="1" thickBot="1" x14ac:dyDescent="0.4">
      <c r="A89" s="298"/>
      <c r="B89" s="322"/>
      <c r="C89" s="100">
        <f>C96*1</f>
        <v>0</v>
      </c>
      <c r="D89" s="100">
        <f t="shared" si="15"/>
        <v>0</v>
      </c>
      <c r="E89" s="100">
        <f t="shared" si="15"/>
        <v>0</v>
      </c>
      <c r="F89" s="103"/>
      <c r="G89" s="101" t="s">
        <v>88</v>
      </c>
      <c r="H89" s="104"/>
      <c r="I89" s="101"/>
    </row>
    <row r="90" spans="1:10" ht="15" thickBot="1" x14ac:dyDescent="0.4">
      <c r="A90" s="298"/>
      <c r="B90" s="322"/>
      <c r="C90" s="183">
        <f>C103*1</f>
        <v>0</v>
      </c>
      <c r="D90" s="183">
        <f t="shared" ref="D90:E90" si="17">D103*1</f>
        <v>0</v>
      </c>
      <c r="E90" s="183">
        <f t="shared" si="17"/>
        <v>0</v>
      </c>
      <c r="F90" s="103"/>
      <c r="G90" s="101" t="s">
        <v>600</v>
      </c>
      <c r="H90" s="104"/>
      <c r="I90" s="101"/>
    </row>
    <row r="91" spans="1:10" ht="15" thickBot="1" x14ac:dyDescent="0.4">
      <c r="A91" s="299"/>
      <c r="B91" s="323"/>
      <c r="C91" s="106">
        <f>SUM(C85:C90)</f>
        <v>143.5</v>
      </c>
      <c r="D91" s="106">
        <f t="shared" ref="D91:E91" si="18">SUM(D85:D90)</f>
        <v>0</v>
      </c>
      <c r="E91" s="106">
        <f t="shared" si="18"/>
        <v>0</v>
      </c>
      <c r="F91" s="107"/>
      <c r="G91" s="106" t="s">
        <v>29</v>
      </c>
      <c r="H91" s="108"/>
      <c r="I91" s="109"/>
    </row>
    <row r="92" spans="1:10" ht="23.5" thickBot="1" x14ac:dyDescent="0.4">
      <c r="A92" s="298"/>
      <c r="B92" s="339" t="s">
        <v>550</v>
      </c>
      <c r="C92" s="101"/>
      <c r="D92" s="101"/>
      <c r="E92" s="101"/>
      <c r="F92" s="52"/>
      <c r="G92" s="101" t="s">
        <v>24</v>
      </c>
      <c r="H92" s="102" t="s">
        <v>586</v>
      </c>
      <c r="I92" s="101"/>
      <c r="J92" s="184"/>
    </row>
    <row r="93" spans="1:10" ht="15" thickBot="1" x14ac:dyDescent="0.4">
      <c r="A93" s="298"/>
      <c r="B93" s="340"/>
      <c r="C93" s="101">
        <v>96.5</v>
      </c>
      <c r="D93" s="101">
        <v>0</v>
      </c>
      <c r="E93" s="101">
        <v>0</v>
      </c>
      <c r="F93" s="103"/>
      <c r="G93" s="101" t="s">
        <v>27</v>
      </c>
      <c r="H93" s="104"/>
      <c r="I93" s="101"/>
    </row>
    <row r="94" spans="1:10" ht="15" thickBot="1" x14ac:dyDescent="0.4">
      <c r="A94" s="298"/>
      <c r="B94" s="340"/>
      <c r="C94" s="101"/>
      <c r="D94" s="101"/>
      <c r="E94" s="101"/>
      <c r="F94" s="103"/>
      <c r="G94" s="101" t="s">
        <v>87</v>
      </c>
      <c r="H94" s="104"/>
      <c r="I94" s="101"/>
    </row>
    <row r="95" spans="1:10" ht="15" customHeight="1" thickBot="1" x14ac:dyDescent="0.4">
      <c r="A95" s="298"/>
      <c r="B95" s="340"/>
      <c r="C95" s="101"/>
      <c r="D95" s="101"/>
      <c r="E95" s="101"/>
      <c r="F95" s="103"/>
      <c r="G95" s="101" t="s">
        <v>25</v>
      </c>
      <c r="H95" s="104"/>
      <c r="I95" s="101"/>
    </row>
    <row r="96" spans="1:10" ht="15" thickBot="1" x14ac:dyDescent="0.4">
      <c r="A96" s="298"/>
      <c r="B96" s="340"/>
      <c r="C96" s="101"/>
      <c r="D96" s="101"/>
      <c r="E96" s="101"/>
      <c r="F96" s="103"/>
      <c r="G96" s="101" t="s">
        <v>88</v>
      </c>
      <c r="H96" s="104"/>
      <c r="I96" s="101"/>
    </row>
    <row r="97" spans="1:10" ht="15" thickBot="1" x14ac:dyDescent="0.4">
      <c r="A97" s="299"/>
      <c r="B97" s="341"/>
      <c r="C97" s="106">
        <f>SUM(C92:C96)</f>
        <v>96.5</v>
      </c>
      <c r="D97" s="106">
        <f t="shared" ref="D97:E97" si="19">SUM(D92:D96)</f>
        <v>0</v>
      </c>
      <c r="E97" s="106">
        <f t="shared" si="19"/>
        <v>0</v>
      </c>
      <c r="F97" s="107"/>
      <c r="G97" s="106" t="s">
        <v>29</v>
      </c>
      <c r="H97" s="108"/>
      <c r="I97" s="109"/>
    </row>
    <row r="98" spans="1:10" ht="15" customHeight="1" thickBot="1" x14ac:dyDescent="0.4">
      <c r="A98" s="327"/>
      <c r="B98" s="295" t="s">
        <v>646</v>
      </c>
      <c r="C98" s="178"/>
      <c r="D98" s="178"/>
      <c r="E98" s="178"/>
      <c r="F98" s="179"/>
      <c r="G98" s="178" t="s">
        <v>24</v>
      </c>
      <c r="H98" s="180">
        <v>288724610</v>
      </c>
      <c r="I98" s="178">
        <v>0</v>
      </c>
      <c r="J98" s="151"/>
    </row>
    <row r="99" spans="1:10" ht="15" thickBot="1" x14ac:dyDescent="0.4">
      <c r="A99" s="328"/>
      <c r="B99" s="296"/>
      <c r="C99" s="177">
        <v>20</v>
      </c>
      <c r="D99" s="178">
        <v>0</v>
      </c>
      <c r="E99" s="178">
        <v>0</v>
      </c>
      <c r="F99" s="179"/>
      <c r="G99" s="178" t="s">
        <v>27</v>
      </c>
      <c r="H99" s="181"/>
      <c r="I99" s="178"/>
    </row>
    <row r="100" spans="1:10" ht="15" thickBot="1" x14ac:dyDescent="0.4">
      <c r="A100" s="328"/>
      <c r="B100" s="296"/>
      <c r="C100" s="178"/>
      <c r="D100" s="178"/>
      <c r="E100" s="178"/>
      <c r="F100" s="179"/>
      <c r="G100" s="178" t="s">
        <v>87</v>
      </c>
      <c r="H100" s="181"/>
      <c r="I100" s="178"/>
    </row>
    <row r="101" spans="1:10" ht="15" customHeight="1" thickBot="1" x14ac:dyDescent="0.4">
      <c r="A101" s="328"/>
      <c r="B101" s="296"/>
      <c r="C101" s="177">
        <v>27</v>
      </c>
      <c r="D101" s="178"/>
      <c r="E101" s="178"/>
      <c r="F101" s="179"/>
      <c r="G101" s="178" t="s">
        <v>25</v>
      </c>
      <c r="H101" s="181"/>
      <c r="I101" s="178"/>
    </row>
    <row r="102" spans="1:10" ht="15" thickBot="1" x14ac:dyDescent="0.4">
      <c r="A102" s="328"/>
      <c r="B102" s="296"/>
      <c r="C102" s="178"/>
      <c r="D102" s="178"/>
      <c r="E102" s="178"/>
      <c r="F102" s="179"/>
      <c r="G102" s="178" t="s">
        <v>88</v>
      </c>
      <c r="H102" s="181"/>
      <c r="I102" s="178"/>
    </row>
    <row r="103" spans="1:10" ht="15" thickBot="1" x14ac:dyDescent="0.4">
      <c r="A103" s="328"/>
      <c r="B103" s="296"/>
      <c r="C103" s="177"/>
      <c r="D103" s="178"/>
      <c r="E103" s="178"/>
      <c r="F103" s="179"/>
      <c r="G103" s="101" t="s">
        <v>600</v>
      </c>
      <c r="H103" s="181"/>
      <c r="I103" s="178"/>
      <c r="J103" s="151"/>
    </row>
    <row r="104" spans="1:10" ht="15" thickBot="1" x14ac:dyDescent="0.4">
      <c r="A104" s="329"/>
      <c r="B104" s="297"/>
      <c r="C104" s="115">
        <f>SUM(C98:C103)</f>
        <v>47</v>
      </c>
      <c r="D104" s="115">
        <f t="shared" ref="D104:E104" si="20">SUM(D98:D103)</f>
        <v>0</v>
      </c>
      <c r="E104" s="115">
        <f t="shared" si="20"/>
        <v>0</v>
      </c>
      <c r="F104" s="107"/>
      <c r="G104" s="106"/>
      <c r="H104" s="108"/>
      <c r="I104" s="109"/>
    </row>
    <row r="105" spans="1:10" ht="15" thickBot="1" x14ac:dyDescent="0.4">
      <c r="A105" s="105"/>
      <c r="B105" s="112" t="s">
        <v>92</v>
      </c>
      <c r="C105" s="113"/>
      <c r="D105" s="113"/>
      <c r="E105" s="113"/>
      <c r="F105" s="113"/>
      <c r="G105" s="100"/>
      <c r="H105" s="102"/>
      <c r="I105" s="102"/>
    </row>
    <row r="106" spans="1:10" ht="30" customHeight="1" thickBot="1" x14ac:dyDescent="0.4">
      <c r="A106" s="91" t="s">
        <v>93</v>
      </c>
      <c r="B106" s="92" t="s">
        <v>105</v>
      </c>
      <c r="C106" s="93"/>
      <c r="D106" s="93"/>
      <c r="E106" s="93"/>
      <c r="F106" s="94" t="s">
        <v>96</v>
      </c>
      <c r="G106" s="92"/>
      <c r="H106" s="93"/>
      <c r="I106" s="93"/>
    </row>
    <row r="107" spans="1:10" ht="41.4" customHeight="1" thickBot="1" x14ac:dyDescent="0.4">
      <c r="A107" s="95" t="s">
        <v>94</v>
      </c>
      <c r="B107" s="96" t="s">
        <v>106</v>
      </c>
      <c r="C107" s="97"/>
      <c r="D107" s="97"/>
      <c r="E107" s="97"/>
      <c r="F107" s="98" t="s">
        <v>95</v>
      </c>
      <c r="G107" s="96"/>
      <c r="H107" s="97"/>
      <c r="I107" s="97"/>
    </row>
    <row r="108" spans="1:10" ht="15" customHeight="1" thickBot="1" x14ac:dyDescent="0.4">
      <c r="A108" s="310" t="s">
        <v>97</v>
      </c>
      <c r="B108" s="321" t="s">
        <v>98</v>
      </c>
      <c r="C108" s="147">
        <f>C114+C120+C126+C132+C138+C144</f>
        <v>0</v>
      </c>
      <c r="D108" s="147">
        <f t="shared" ref="D108:E110" si="21">D114+D120+D126+D132+D138+D144</f>
        <v>0</v>
      </c>
      <c r="E108" s="147">
        <f t="shared" si="21"/>
        <v>0</v>
      </c>
      <c r="F108" s="138" t="s">
        <v>99</v>
      </c>
      <c r="G108" s="67" t="s">
        <v>24</v>
      </c>
      <c r="H108" s="139">
        <v>288724610</v>
      </c>
      <c r="I108" s="67">
        <v>0</v>
      </c>
    </row>
    <row r="109" spans="1:10" ht="15" thickBot="1" x14ac:dyDescent="0.4">
      <c r="A109" s="298"/>
      <c r="B109" s="322"/>
      <c r="C109" s="147">
        <f>C115+C121+C127+C133+C139+C145</f>
        <v>149.9</v>
      </c>
      <c r="D109" s="147">
        <f t="shared" si="21"/>
        <v>0</v>
      </c>
      <c r="E109" s="147">
        <f t="shared" si="21"/>
        <v>0</v>
      </c>
      <c r="F109" s="103"/>
      <c r="G109" s="101" t="s">
        <v>27</v>
      </c>
      <c r="H109" s="104"/>
      <c r="I109" s="101"/>
    </row>
    <row r="110" spans="1:10" ht="15" thickBot="1" x14ac:dyDescent="0.4">
      <c r="A110" s="298"/>
      <c r="B110" s="322"/>
      <c r="C110" s="147">
        <f>C116+C122+C128+C134+C140+C146</f>
        <v>0</v>
      </c>
      <c r="D110" s="147">
        <f t="shared" si="21"/>
        <v>0</v>
      </c>
      <c r="E110" s="147">
        <f t="shared" si="21"/>
        <v>0</v>
      </c>
      <c r="F110" s="103"/>
      <c r="G110" s="101" t="s">
        <v>87</v>
      </c>
      <c r="H110" s="104"/>
      <c r="I110" s="101"/>
    </row>
    <row r="111" spans="1:10" ht="15" thickBot="1" x14ac:dyDescent="0.4">
      <c r="A111" s="298"/>
      <c r="B111" s="322"/>
      <c r="C111" s="147">
        <f t="shared" ref="C111:E112" si="22">C117+C123+C129+C135+C141+C147</f>
        <v>1968.3000000000002</v>
      </c>
      <c r="D111" s="147">
        <f t="shared" si="22"/>
        <v>1005</v>
      </c>
      <c r="E111" s="147">
        <f t="shared" si="22"/>
        <v>39.6</v>
      </c>
      <c r="F111" s="103"/>
      <c r="G111" s="101" t="s">
        <v>25</v>
      </c>
      <c r="H111" s="104"/>
      <c r="I111" s="101"/>
    </row>
    <row r="112" spans="1:10" ht="14" customHeight="1" thickBot="1" x14ac:dyDescent="0.4">
      <c r="A112" s="298"/>
      <c r="B112" s="322"/>
      <c r="C112" s="147">
        <f t="shared" si="22"/>
        <v>0</v>
      </c>
      <c r="D112" s="147">
        <f t="shared" si="22"/>
        <v>0</v>
      </c>
      <c r="E112" s="147">
        <f t="shared" si="22"/>
        <v>0</v>
      </c>
      <c r="F112" s="103"/>
      <c r="G112" s="101" t="s">
        <v>88</v>
      </c>
      <c r="H112" s="104"/>
      <c r="I112" s="101"/>
    </row>
    <row r="113" spans="1:10" ht="15" customHeight="1" thickBot="1" x14ac:dyDescent="0.4">
      <c r="A113" s="299"/>
      <c r="B113" s="323"/>
      <c r="C113" s="115">
        <f>C108+C109+C110+C111+C112</f>
        <v>2118.2000000000003</v>
      </c>
      <c r="D113" s="115">
        <f t="shared" ref="D113:E113" si="23">D108+D109+D110+D111+D112</f>
        <v>1005</v>
      </c>
      <c r="E113" s="115">
        <f t="shared" si="23"/>
        <v>39.6</v>
      </c>
      <c r="F113" s="107"/>
      <c r="G113" s="106" t="s">
        <v>29</v>
      </c>
      <c r="H113" s="108"/>
      <c r="I113" s="109"/>
    </row>
    <row r="114" spans="1:10" ht="15" customHeight="1" thickBot="1" x14ac:dyDescent="0.4">
      <c r="A114" s="298" t="s">
        <v>587</v>
      </c>
      <c r="B114" s="295" t="s">
        <v>551</v>
      </c>
      <c r="C114" s="185"/>
      <c r="D114" s="185"/>
      <c r="E114" s="185"/>
      <c r="F114" s="52"/>
      <c r="G114" s="101" t="s">
        <v>24</v>
      </c>
      <c r="H114" s="102">
        <v>288724610</v>
      </c>
      <c r="I114" s="101">
        <v>0</v>
      </c>
    </row>
    <row r="115" spans="1:10" ht="15" thickBot="1" x14ac:dyDescent="0.4">
      <c r="A115" s="298"/>
      <c r="B115" s="296"/>
      <c r="C115" s="220">
        <v>49.9</v>
      </c>
      <c r="D115" s="220">
        <v>0</v>
      </c>
      <c r="E115" s="185"/>
      <c r="F115" s="103"/>
      <c r="G115" s="101" t="s">
        <v>27</v>
      </c>
      <c r="H115" s="104"/>
      <c r="I115" s="101"/>
    </row>
    <row r="116" spans="1:10" ht="15" thickBot="1" x14ac:dyDescent="0.4">
      <c r="A116" s="298"/>
      <c r="B116" s="296"/>
      <c r="C116" s="185"/>
      <c r="D116" s="220"/>
      <c r="E116" s="185"/>
      <c r="F116" s="103"/>
      <c r="G116" s="101" t="s">
        <v>87</v>
      </c>
      <c r="H116" s="104"/>
      <c r="I116" s="101"/>
    </row>
    <row r="117" spans="1:10" ht="15" thickBot="1" x14ac:dyDescent="0.4">
      <c r="A117" s="298"/>
      <c r="B117" s="296"/>
      <c r="C117" s="220">
        <v>711.5</v>
      </c>
      <c r="D117" s="220">
        <v>0</v>
      </c>
      <c r="E117" s="185"/>
      <c r="F117" s="103"/>
      <c r="G117" s="101" t="s">
        <v>25</v>
      </c>
      <c r="H117" s="104"/>
      <c r="I117" s="101"/>
    </row>
    <row r="118" spans="1:10" ht="15.65" customHeight="1" thickBot="1" x14ac:dyDescent="0.4">
      <c r="A118" s="298"/>
      <c r="B118" s="296"/>
      <c r="C118" s="185"/>
      <c r="D118" s="185"/>
      <c r="E118" s="185"/>
      <c r="F118" s="103"/>
      <c r="G118" s="101" t="s">
        <v>88</v>
      </c>
      <c r="H118" s="104"/>
      <c r="I118" s="101"/>
    </row>
    <row r="119" spans="1:10" ht="15" customHeight="1" thickBot="1" x14ac:dyDescent="0.4">
      <c r="A119" s="299"/>
      <c r="B119" s="297"/>
      <c r="C119" s="106">
        <f>C114+C115+C116+C117+C118</f>
        <v>761.4</v>
      </c>
      <c r="D119" s="106">
        <f t="shared" ref="D119:E119" si="24">D114+D115+D116+D117+D118</f>
        <v>0</v>
      </c>
      <c r="E119" s="106">
        <f t="shared" si="24"/>
        <v>0</v>
      </c>
      <c r="F119" s="107"/>
      <c r="G119" s="106" t="s">
        <v>29</v>
      </c>
      <c r="H119" s="108"/>
      <c r="I119" s="109"/>
      <c r="J119" s="152"/>
    </row>
    <row r="120" spans="1:10" ht="15" customHeight="1" thickBot="1" x14ac:dyDescent="0.4">
      <c r="A120" s="298"/>
      <c r="B120" s="295" t="s">
        <v>618</v>
      </c>
      <c r="C120" s="110"/>
      <c r="D120" s="100"/>
      <c r="E120" s="100"/>
      <c r="F120" s="52"/>
      <c r="G120" s="101" t="s">
        <v>24</v>
      </c>
      <c r="H120" s="102">
        <v>288724610</v>
      </c>
      <c r="I120" s="101">
        <v>0</v>
      </c>
      <c r="J120" s="152"/>
    </row>
    <row r="121" spans="1:10" ht="15" thickBot="1" x14ac:dyDescent="0.4">
      <c r="A121" s="298"/>
      <c r="B121" s="296"/>
      <c r="C121" s="110">
        <v>50</v>
      </c>
      <c r="D121" s="100"/>
      <c r="E121" s="100"/>
      <c r="F121" s="103"/>
      <c r="G121" s="101" t="s">
        <v>27</v>
      </c>
      <c r="H121" s="104"/>
      <c r="I121" s="101"/>
      <c r="J121" s="152"/>
    </row>
    <row r="122" spans="1:10" ht="15" thickBot="1" x14ac:dyDescent="0.4">
      <c r="A122" s="298"/>
      <c r="B122" s="296"/>
      <c r="C122" s="100"/>
      <c r="D122" s="100"/>
      <c r="E122" s="100"/>
      <c r="F122" s="103"/>
      <c r="G122" s="101" t="s">
        <v>87</v>
      </c>
      <c r="H122" s="104"/>
      <c r="I122" s="101"/>
      <c r="J122" s="152"/>
    </row>
    <row r="123" spans="1:10" ht="15" thickBot="1" x14ac:dyDescent="0.4">
      <c r="A123" s="298"/>
      <c r="B123" s="296"/>
      <c r="C123" s="101">
        <v>100.6</v>
      </c>
      <c r="D123" s="110">
        <v>360</v>
      </c>
      <c r="E123" s="110">
        <v>39.6</v>
      </c>
      <c r="F123" s="103"/>
      <c r="G123" s="101" t="s">
        <v>25</v>
      </c>
      <c r="H123" s="104"/>
      <c r="I123" s="101"/>
      <c r="J123" s="152"/>
    </row>
    <row r="124" spans="1:10" ht="20" customHeight="1" thickBot="1" x14ac:dyDescent="0.4">
      <c r="A124" s="298"/>
      <c r="B124" s="296"/>
      <c r="C124" s="100"/>
      <c r="D124" s="100"/>
      <c r="E124" s="100"/>
      <c r="F124" s="103"/>
      <c r="G124" s="101" t="s">
        <v>88</v>
      </c>
      <c r="H124" s="104"/>
      <c r="I124" s="101"/>
      <c r="J124" s="152"/>
    </row>
    <row r="125" spans="1:10" ht="15" thickBot="1" x14ac:dyDescent="0.4">
      <c r="A125" s="299"/>
      <c r="B125" s="297"/>
      <c r="C125" s="106">
        <f>C120+C121+C122+C123+C124</f>
        <v>150.6</v>
      </c>
      <c r="D125" s="115">
        <f t="shared" ref="D125" si="25">D120+D121+D122+D123+D124</f>
        <v>360</v>
      </c>
      <c r="E125" s="106">
        <f>E120+E121+E122+E123+E124</f>
        <v>39.6</v>
      </c>
      <c r="F125" s="107"/>
      <c r="G125" s="106" t="s">
        <v>29</v>
      </c>
      <c r="H125" s="108"/>
      <c r="I125" s="109"/>
      <c r="J125" s="152"/>
    </row>
    <row r="126" spans="1:10" ht="15" customHeight="1" thickBot="1" x14ac:dyDescent="0.4">
      <c r="A126" s="298"/>
      <c r="B126" s="295" t="s">
        <v>588</v>
      </c>
      <c r="C126" s="100"/>
      <c r="D126" s="100"/>
      <c r="E126" s="100"/>
      <c r="F126" s="52"/>
      <c r="G126" s="101" t="s">
        <v>24</v>
      </c>
      <c r="H126" s="102">
        <v>288724610</v>
      </c>
      <c r="I126" s="101">
        <v>0</v>
      </c>
      <c r="J126" s="152"/>
    </row>
    <row r="127" spans="1:10" ht="15" thickBot="1" x14ac:dyDescent="0.4">
      <c r="A127" s="298"/>
      <c r="B127" s="296"/>
      <c r="C127" s="101"/>
      <c r="D127" s="100"/>
      <c r="E127" s="100"/>
      <c r="F127" s="103"/>
      <c r="G127" s="101" t="s">
        <v>27</v>
      </c>
      <c r="H127" s="104"/>
      <c r="I127" s="101"/>
      <c r="J127" s="152"/>
    </row>
    <row r="128" spans="1:10" ht="15" thickBot="1" x14ac:dyDescent="0.4">
      <c r="A128" s="298"/>
      <c r="B128" s="296"/>
      <c r="C128" s="100"/>
      <c r="D128" s="100"/>
      <c r="E128" s="100"/>
      <c r="F128" s="103"/>
      <c r="G128" s="101" t="s">
        <v>87</v>
      </c>
      <c r="H128" s="104"/>
      <c r="I128" s="101"/>
      <c r="J128" s="152"/>
    </row>
    <row r="129" spans="1:10" ht="15" thickBot="1" x14ac:dyDescent="0.4">
      <c r="A129" s="298"/>
      <c r="B129" s="296"/>
      <c r="C129" s="101">
        <v>1156.2</v>
      </c>
      <c r="D129" s="110">
        <v>645</v>
      </c>
      <c r="E129" s="100"/>
      <c r="F129" s="103"/>
      <c r="G129" s="101" t="s">
        <v>25</v>
      </c>
      <c r="H129" s="104"/>
      <c r="I129" s="101"/>
      <c r="J129" s="152"/>
    </row>
    <row r="130" spans="1:10" ht="15" thickBot="1" x14ac:dyDescent="0.4">
      <c r="A130" s="298"/>
      <c r="B130" s="296"/>
      <c r="C130" s="100"/>
      <c r="D130" s="100"/>
      <c r="E130" s="100"/>
      <c r="F130" s="103"/>
      <c r="G130" s="101" t="s">
        <v>88</v>
      </c>
      <c r="H130" s="104"/>
      <c r="I130" s="101"/>
      <c r="J130" s="152"/>
    </row>
    <row r="131" spans="1:10" ht="15" thickBot="1" x14ac:dyDescent="0.4">
      <c r="A131" s="299"/>
      <c r="B131" s="297"/>
      <c r="C131" s="106">
        <f>C126+C127+C128+C129+C130</f>
        <v>1156.2</v>
      </c>
      <c r="D131" s="115">
        <f t="shared" ref="D131:E131" si="26">D126+D127+D128+D129+D130</f>
        <v>645</v>
      </c>
      <c r="E131" s="106">
        <f t="shared" si="26"/>
        <v>0</v>
      </c>
      <c r="F131" s="107"/>
      <c r="G131" s="106" t="s">
        <v>29</v>
      </c>
      <c r="H131" s="108"/>
      <c r="I131" s="109"/>
      <c r="J131" s="152"/>
    </row>
    <row r="132" spans="1:10" ht="15" customHeight="1" thickBot="1" x14ac:dyDescent="0.4">
      <c r="A132" s="298"/>
      <c r="B132" s="295" t="s">
        <v>647</v>
      </c>
      <c r="C132" s="100"/>
      <c r="D132" s="100"/>
      <c r="E132" s="100"/>
      <c r="F132" s="52"/>
      <c r="G132" s="101" t="s">
        <v>24</v>
      </c>
      <c r="H132" s="102">
        <v>288724610</v>
      </c>
      <c r="I132" s="101">
        <v>0</v>
      </c>
      <c r="J132" s="152"/>
    </row>
    <row r="133" spans="1:10" ht="15" thickBot="1" x14ac:dyDescent="0.4">
      <c r="A133" s="298"/>
      <c r="B133" s="296"/>
      <c r="C133" s="110">
        <v>50</v>
      </c>
      <c r="D133" s="100"/>
      <c r="E133" s="100"/>
      <c r="F133" s="103"/>
      <c r="G133" s="101" t="s">
        <v>27</v>
      </c>
      <c r="H133" s="104"/>
      <c r="I133" s="101"/>
      <c r="J133" s="152"/>
    </row>
    <row r="134" spans="1:10" ht="15" thickBot="1" x14ac:dyDescent="0.4">
      <c r="A134" s="298"/>
      <c r="B134" s="296"/>
      <c r="C134" s="100"/>
      <c r="D134" s="100"/>
      <c r="E134" s="100"/>
      <c r="F134" s="103"/>
      <c r="G134" s="101" t="s">
        <v>87</v>
      </c>
      <c r="H134" s="104"/>
      <c r="I134" s="101"/>
      <c r="J134" s="152"/>
    </row>
    <row r="135" spans="1:10" ht="15" thickBot="1" x14ac:dyDescent="0.4">
      <c r="A135" s="298"/>
      <c r="B135" s="296"/>
      <c r="C135" s="100"/>
      <c r="D135" s="100"/>
      <c r="E135" s="100"/>
      <c r="F135" s="103"/>
      <c r="G135" s="101" t="s">
        <v>25</v>
      </c>
      <c r="H135" s="104"/>
      <c r="I135" s="101"/>
      <c r="J135" s="152"/>
    </row>
    <row r="136" spans="1:10" ht="15" thickBot="1" x14ac:dyDescent="0.4">
      <c r="A136" s="298"/>
      <c r="B136" s="296"/>
      <c r="C136" s="100"/>
      <c r="D136" s="100"/>
      <c r="E136" s="100"/>
      <c r="F136" s="103"/>
      <c r="G136" s="101" t="s">
        <v>88</v>
      </c>
      <c r="H136" s="104"/>
      <c r="I136" s="101"/>
      <c r="J136" s="152"/>
    </row>
    <row r="137" spans="1:10" ht="15" thickBot="1" x14ac:dyDescent="0.4">
      <c r="A137" s="299"/>
      <c r="B137" s="297"/>
      <c r="C137" s="115">
        <f>C132+C133+C134+C135+C136</f>
        <v>50</v>
      </c>
      <c r="D137" s="115">
        <f t="shared" ref="D137:E137" si="27">D132+D133+D134+D135+D136</f>
        <v>0</v>
      </c>
      <c r="E137" s="115">
        <f t="shared" si="27"/>
        <v>0</v>
      </c>
      <c r="F137" s="107"/>
      <c r="G137" s="106" t="s">
        <v>29</v>
      </c>
      <c r="H137" s="108"/>
      <c r="I137" s="109"/>
      <c r="J137" s="152"/>
    </row>
    <row r="138" spans="1:10" ht="15" customHeight="1" thickBot="1" x14ac:dyDescent="0.4">
      <c r="A138" s="298"/>
      <c r="B138" s="295" t="s">
        <v>693</v>
      </c>
      <c r="C138" s="100"/>
      <c r="D138" s="100"/>
      <c r="E138" s="100"/>
      <c r="F138" s="52"/>
      <c r="G138" s="101" t="s">
        <v>24</v>
      </c>
      <c r="H138" s="102">
        <v>288724610</v>
      </c>
      <c r="I138" s="101">
        <v>0</v>
      </c>
      <c r="J138" s="152"/>
    </row>
    <row r="139" spans="1:10" ht="15" customHeight="1" thickBot="1" x14ac:dyDescent="0.4">
      <c r="A139" s="298"/>
      <c r="B139" s="296"/>
      <c r="C139" s="110"/>
      <c r="D139" s="100"/>
      <c r="E139" s="100"/>
      <c r="F139" s="103"/>
      <c r="G139" s="101" t="s">
        <v>27</v>
      </c>
      <c r="H139" s="104"/>
      <c r="I139" s="101"/>
      <c r="J139" s="152"/>
    </row>
    <row r="140" spans="1:10" ht="15" thickBot="1" x14ac:dyDescent="0.4">
      <c r="A140" s="298"/>
      <c r="B140" s="296"/>
      <c r="C140" s="100"/>
      <c r="D140" s="100"/>
      <c r="E140" s="100"/>
      <c r="F140" s="103"/>
      <c r="G140" s="101" t="s">
        <v>87</v>
      </c>
      <c r="H140" s="104"/>
      <c r="I140" s="101"/>
      <c r="J140" s="152"/>
    </row>
    <row r="141" spans="1:10" ht="15" thickBot="1" x14ac:dyDescent="0.4">
      <c r="A141" s="298"/>
      <c r="B141" s="296"/>
      <c r="C141" s="100"/>
      <c r="D141" s="100"/>
      <c r="E141" s="100"/>
      <c r="F141" s="103"/>
      <c r="G141" s="101" t="s">
        <v>25</v>
      </c>
      <c r="H141" s="104"/>
      <c r="I141" s="101"/>
      <c r="J141" s="152"/>
    </row>
    <row r="142" spans="1:10" ht="15" thickBot="1" x14ac:dyDescent="0.4">
      <c r="A142" s="298"/>
      <c r="B142" s="296"/>
      <c r="C142" s="100"/>
      <c r="D142" s="100"/>
      <c r="E142" s="100"/>
      <c r="F142" s="103"/>
      <c r="G142" s="101" t="s">
        <v>88</v>
      </c>
      <c r="H142" s="104"/>
      <c r="I142" s="101"/>
      <c r="J142" s="152"/>
    </row>
    <row r="143" spans="1:10" ht="15" thickBot="1" x14ac:dyDescent="0.4">
      <c r="A143" s="299"/>
      <c r="B143" s="297"/>
      <c r="C143" s="115">
        <f>C138+C139+C140+C141+C142</f>
        <v>0</v>
      </c>
      <c r="D143" s="115">
        <f t="shared" ref="D143:E143" si="28">D138+D139+D140+D141+D142</f>
        <v>0</v>
      </c>
      <c r="E143" s="115">
        <f t="shared" si="28"/>
        <v>0</v>
      </c>
      <c r="F143" s="107"/>
      <c r="G143" s="106" t="s">
        <v>29</v>
      </c>
      <c r="H143" s="108"/>
      <c r="I143" s="109"/>
      <c r="J143" s="152"/>
    </row>
    <row r="144" spans="1:10" ht="15" customHeight="1" thickBot="1" x14ac:dyDescent="0.4">
      <c r="A144" s="298"/>
      <c r="B144" s="295" t="s">
        <v>694</v>
      </c>
      <c r="C144" s="100"/>
      <c r="D144" s="100"/>
      <c r="E144" s="100"/>
      <c r="F144" s="52"/>
      <c r="G144" s="101" t="s">
        <v>24</v>
      </c>
      <c r="H144" s="102">
        <v>288724610</v>
      </c>
      <c r="I144" s="101">
        <v>0</v>
      </c>
      <c r="J144" s="152"/>
    </row>
    <row r="145" spans="1:10" ht="15" thickBot="1" x14ac:dyDescent="0.4">
      <c r="A145" s="298"/>
      <c r="B145" s="296"/>
      <c r="C145" s="110"/>
      <c r="D145" s="100"/>
      <c r="E145" s="100"/>
      <c r="F145" s="103"/>
      <c r="G145" s="101" t="s">
        <v>27</v>
      </c>
      <c r="H145" s="104"/>
      <c r="I145" s="101"/>
      <c r="J145" s="152"/>
    </row>
    <row r="146" spans="1:10" ht="15" thickBot="1" x14ac:dyDescent="0.4">
      <c r="A146" s="298"/>
      <c r="B146" s="296"/>
      <c r="C146" s="100"/>
      <c r="D146" s="100"/>
      <c r="E146" s="100"/>
      <c r="F146" s="103"/>
      <c r="G146" s="101" t="s">
        <v>87</v>
      </c>
      <c r="H146" s="104"/>
      <c r="I146" s="101"/>
      <c r="J146" s="152"/>
    </row>
    <row r="147" spans="1:10" ht="15" thickBot="1" x14ac:dyDescent="0.4">
      <c r="A147" s="298"/>
      <c r="B147" s="296"/>
      <c r="C147" s="100"/>
      <c r="D147" s="100"/>
      <c r="E147" s="100"/>
      <c r="F147" s="103"/>
      <c r="G147" s="101" t="s">
        <v>25</v>
      </c>
      <c r="H147" s="104"/>
      <c r="I147" s="101"/>
      <c r="J147" s="152"/>
    </row>
    <row r="148" spans="1:10" ht="15" thickBot="1" x14ac:dyDescent="0.4">
      <c r="A148" s="298"/>
      <c r="B148" s="296"/>
      <c r="C148" s="100"/>
      <c r="D148" s="100"/>
      <c r="E148" s="100"/>
      <c r="F148" s="103"/>
      <c r="G148" s="101" t="s">
        <v>88</v>
      </c>
      <c r="H148" s="104"/>
      <c r="I148" s="101"/>
      <c r="J148" s="152"/>
    </row>
    <row r="149" spans="1:10" ht="15" thickBot="1" x14ac:dyDescent="0.4">
      <c r="A149" s="299"/>
      <c r="B149" s="297"/>
      <c r="C149" s="115">
        <f>C144+C145+C146+C147+C148</f>
        <v>0</v>
      </c>
      <c r="D149" s="115">
        <f t="shared" ref="D149:E149" si="29">D144+D145+D146+D147+D148</f>
        <v>0</v>
      </c>
      <c r="E149" s="115">
        <f t="shared" si="29"/>
        <v>0</v>
      </c>
      <c r="F149" s="107"/>
      <c r="G149" s="106" t="s">
        <v>29</v>
      </c>
      <c r="H149" s="108"/>
      <c r="I149" s="109"/>
      <c r="J149" s="152"/>
    </row>
    <row r="150" spans="1:10" ht="15" customHeight="1" thickBot="1" x14ac:dyDescent="0.4">
      <c r="A150" s="298" t="s">
        <v>107</v>
      </c>
      <c r="B150" s="342" t="s">
        <v>109</v>
      </c>
      <c r="C150" s="99">
        <f>C157+C163+C170+C176</f>
        <v>0</v>
      </c>
      <c r="D150" s="99">
        <f t="shared" ref="D150:E154" si="30">D157+D163+D170+D176</f>
        <v>0</v>
      </c>
      <c r="E150" s="99">
        <f t="shared" si="30"/>
        <v>0</v>
      </c>
      <c r="F150" s="52" t="s">
        <v>108</v>
      </c>
      <c r="G150" s="101" t="s">
        <v>24</v>
      </c>
      <c r="H150" s="102">
        <v>288724610</v>
      </c>
      <c r="I150" s="101">
        <v>0</v>
      </c>
    </row>
    <row r="151" spans="1:10" ht="15" thickBot="1" x14ac:dyDescent="0.4">
      <c r="A151" s="298"/>
      <c r="B151" s="343"/>
      <c r="C151" s="99">
        <f>C158+C164+C171+C177</f>
        <v>2755</v>
      </c>
      <c r="D151" s="99">
        <f t="shared" si="30"/>
        <v>3872.1</v>
      </c>
      <c r="E151" s="99">
        <f t="shared" si="30"/>
        <v>0</v>
      </c>
      <c r="F151" s="103"/>
      <c r="G151" s="101" t="s">
        <v>27</v>
      </c>
      <c r="H151" s="104"/>
      <c r="I151" s="101"/>
    </row>
    <row r="152" spans="1:10" ht="15" thickBot="1" x14ac:dyDescent="0.4">
      <c r="A152" s="298"/>
      <c r="B152" s="343"/>
      <c r="C152" s="99">
        <f>C159+C165+C172+C178</f>
        <v>6000</v>
      </c>
      <c r="D152" s="99">
        <f t="shared" si="30"/>
        <v>0</v>
      </c>
      <c r="E152" s="99">
        <f t="shared" si="30"/>
        <v>0</v>
      </c>
      <c r="F152" s="103"/>
      <c r="G152" s="101" t="s">
        <v>87</v>
      </c>
      <c r="H152" s="104"/>
      <c r="I152" s="101"/>
    </row>
    <row r="153" spans="1:10" ht="15" thickBot="1" x14ac:dyDescent="0.4">
      <c r="A153" s="298"/>
      <c r="B153" s="343"/>
      <c r="C153" s="99">
        <f>C160+C166+C173+C179</f>
        <v>130</v>
      </c>
      <c r="D153" s="99">
        <f t="shared" si="30"/>
        <v>342.7</v>
      </c>
      <c r="E153" s="99">
        <f t="shared" si="30"/>
        <v>8</v>
      </c>
      <c r="F153" s="103"/>
      <c r="G153" s="101" t="s">
        <v>25</v>
      </c>
      <c r="H153" s="104"/>
      <c r="I153" s="101"/>
    </row>
    <row r="154" spans="1:10" ht="15" thickBot="1" x14ac:dyDescent="0.4">
      <c r="A154" s="298"/>
      <c r="B154" s="343"/>
      <c r="C154" s="99">
        <f>C161+C167+C174+C180</f>
        <v>2494</v>
      </c>
      <c r="D154" s="99">
        <f t="shared" si="30"/>
        <v>0</v>
      </c>
      <c r="E154" s="99">
        <f t="shared" si="30"/>
        <v>0</v>
      </c>
      <c r="F154" s="103"/>
      <c r="G154" s="101" t="s">
        <v>88</v>
      </c>
      <c r="H154" s="104"/>
      <c r="I154" s="101"/>
    </row>
    <row r="155" spans="1:10" ht="15" thickBot="1" x14ac:dyDescent="0.4">
      <c r="A155" s="298"/>
      <c r="B155" s="343"/>
      <c r="C155" s="99">
        <f>C168*1</f>
        <v>0</v>
      </c>
      <c r="D155" s="99">
        <f t="shared" ref="D155:E155" si="31">D168*1</f>
        <v>0</v>
      </c>
      <c r="E155" s="99">
        <f t="shared" si="31"/>
        <v>0</v>
      </c>
      <c r="F155" s="103"/>
      <c r="G155" s="101" t="s">
        <v>533</v>
      </c>
      <c r="H155" s="104"/>
      <c r="I155" s="101"/>
    </row>
    <row r="156" spans="1:10" ht="15" thickBot="1" x14ac:dyDescent="0.4">
      <c r="A156" s="299"/>
      <c r="B156" s="344"/>
      <c r="C156" s="115">
        <f>SUM(C150:C155)</f>
        <v>11379</v>
      </c>
      <c r="D156" s="115">
        <f t="shared" ref="D156:E156" si="32">SUM(D150:D155)</f>
        <v>4214.8</v>
      </c>
      <c r="E156" s="115">
        <f t="shared" si="32"/>
        <v>8</v>
      </c>
      <c r="F156" s="107"/>
      <c r="G156" s="106" t="s">
        <v>29</v>
      </c>
      <c r="H156" s="108"/>
      <c r="I156" s="109"/>
    </row>
    <row r="157" spans="1:10" ht="15" customHeight="1" thickBot="1" x14ac:dyDescent="0.4">
      <c r="A157" s="310"/>
      <c r="B157" s="295" t="s">
        <v>479</v>
      </c>
      <c r="C157" s="101"/>
      <c r="D157" s="101"/>
      <c r="E157" s="101"/>
      <c r="F157" s="103"/>
      <c r="G157" s="101" t="s">
        <v>24</v>
      </c>
      <c r="H157" s="102">
        <v>288724610</v>
      </c>
      <c r="I157" s="101">
        <v>0</v>
      </c>
      <c r="J157" s="153"/>
    </row>
    <row r="158" spans="1:10" ht="15" customHeight="1" thickBot="1" x14ac:dyDescent="0.4">
      <c r="A158" s="298"/>
      <c r="B158" s="296"/>
      <c r="C158" s="101"/>
      <c r="D158" s="110">
        <v>3870</v>
      </c>
      <c r="E158" s="101"/>
      <c r="F158" s="103"/>
      <c r="G158" s="101" t="s">
        <v>27</v>
      </c>
      <c r="H158" s="104"/>
      <c r="I158" s="101"/>
      <c r="J158" s="186"/>
    </row>
    <row r="159" spans="1:10" ht="15" thickBot="1" x14ac:dyDescent="0.4">
      <c r="A159" s="298"/>
      <c r="B159" s="296"/>
      <c r="C159" s="110">
        <v>6000</v>
      </c>
      <c r="D159" s="101"/>
      <c r="E159" s="101"/>
      <c r="F159" s="103"/>
      <c r="G159" s="101" t="s">
        <v>87</v>
      </c>
      <c r="H159" s="104"/>
      <c r="I159" s="101"/>
    </row>
    <row r="160" spans="1:10" ht="15" thickBot="1" x14ac:dyDescent="0.4">
      <c r="A160" s="298"/>
      <c r="B160" s="296"/>
      <c r="C160" s="101"/>
      <c r="D160" s="101"/>
      <c r="E160" s="101"/>
      <c r="F160" s="103"/>
      <c r="G160" s="101" t="s">
        <v>25</v>
      </c>
      <c r="H160" s="104"/>
      <c r="I160" s="101"/>
    </row>
    <row r="161" spans="1:9" ht="15" thickBot="1" x14ac:dyDescent="0.4">
      <c r="A161" s="298"/>
      <c r="B161" s="296"/>
      <c r="C161" s="110">
        <v>2044</v>
      </c>
      <c r="D161" s="110"/>
      <c r="E161" s="101"/>
      <c r="F161" s="103"/>
      <c r="G161" s="101" t="s">
        <v>88</v>
      </c>
      <c r="H161" s="104"/>
      <c r="I161" s="101"/>
    </row>
    <row r="162" spans="1:9" ht="15" thickBot="1" x14ac:dyDescent="0.4">
      <c r="A162" s="299"/>
      <c r="B162" s="297"/>
      <c r="C162" s="115">
        <f>SUM(C157:C161)</f>
        <v>8044</v>
      </c>
      <c r="D162" s="115">
        <f t="shared" ref="D162:E162" si="33">SUM(D157:D161)</f>
        <v>3870</v>
      </c>
      <c r="E162" s="106">
        <f t="shared" si="33"/>
        <v>0</v>
      </c>
      <c r="F162" s="107"/>
      <c r="G162" s="106" t="s">
        <v>29</v>
      </c>
      <c r="H162" s="108"/>
      <c r="I162" s="187"/>
    </row>
    <row r="163" spans="1:9" ht="15" customHeight="1" thickBot="1" x14ac:dyDescent="0.4">
      <c r="A163" s="310"/>
      <c r="B163" s="295" t="s">
        <v>552</v>
      </c>
      <c r="C163" s="67"/>
      <c r="D163" s="137"/>
      <c r="E163" s="67"/>
      <c r="F163" s="141"/>
      <c r="G163" s="67" t="s">
        <v>24</v>
      </c>
      <c r="H163" s="139">
        <v>288724610</v>
      </c>
      <c r="I163" s="67">
        <v>0</v>
      </c>
    </row>
    <row r="164" spans="1:9" ht="15" customHeight="1" thickBot="1" x14ac:dyDescent="0.4">
      <c r="A164" s="298"/>
      <c r="B164" s="296"/>
      <c r="C164" s="110">
        <v>2200</v>
      </c>
      <c r="D164" s="101"/>
      <c r="E164" s="101"/>
      <c r="F164" s="103"/>
      <c r="G164" s="101" t="s">
        <v>27</v>
      </c>
      <c r="H164" s="104"/>
      <c r="I164" s="101"/>
    </row>
    <row r="165" spans="1:9" ht="15" thickBot="1" x14ac:dyDescent="0.4">
      <c r="A165" s="298"/>
      <c r="B165" s="296"/>
      <c r="C165" s="101"/>
      <c r="D165" s="101"/>
      <c r="E165" s="101"/>
      <c r="F165" s="103"/>
      <c r="G165" s="101" t="s">
        <v>87</v>
      </c>
      <c r="H165" s="104"/>
      <c r="I165" s="101"/>
    </row>
    <row r="166" spans="1:9" ht="15" thickBot="1" x14ac:dyDescent="0.4">
      <c r="A166" s="298"/>
      <c r="B166" s="296"/>
      <c r="C166" s="101"/>
      <c r="D166" s="101"/>
      <c r="E166" s="101"/>
      <c r="F166" s="103"/>
      <c r="G166" s="101" t="s">
        <v>25</v>
      </c>
      <c r="H166" s="104"/>
      <c r="I166" s="101"/>
    </row>
    <row r="167" spans="1:9" ht="15" thickBot="1" x14ac:dyDescent="0.4">
      <c r="A167" s="298"/>
      <c r="B167" s="296"/>
      <c r="C167" s="110">
        <v>450</v>
      </c>
      <c r="D167" s="101"/>
      <c r="E167" s="101"/>
      <c r="F167" s="103"/>
      <c r="G167" s="101" t="s">
        <v>88</v>
      </c>
      <c r="H167" s="104"/>
      <c r="I167" s="101"/>
    </row>
    <row r="168" spans="1:9" ht="15" thickBot="1" x14ac:dyDescent="0.4">
      <c r="A168" s="298"/>
      <c r="B168" s="296"/>
      <c r="C168" s="110">
        <v>0</v>
      </c>
      <c r="D168" s="101"/>
      <c r="E168" s="101"/>
      <c r="F168" s="103"/>
      <c r="G168" s="101" t="s">
        <v>533</v>
      </c>
      <c r="H168" s="104"/>
      <c r="I168" s="101"/>
    </row>
    <row r="169" spans="1:9" ht="12" customHeight="1" thickBot="1" x14ac:dyDescent="0.4">
      <c r="A169" s="299"/>
      <c r="B169" s="297"/>
      <c r="C169" s="115">
        <f>SUM(C163:C168)</f>
        <v>2650</v>
      </c>
      <c r="D169" s="106">
        <f t="shared" ref="D169:E169" si="34">SUM(D163:D167)</f>
        <v>0</v>
      </c>
      <c r="E169" s="106">
        <f t="shared" si="34"/>
        <v>0</v>
      </c>
      <c r="F169" s="107"/>
      <c r="G169" s="106" t="s">
        <v>29</v>
      </c>
      <c r="H169" s="108"/>
      <c r="I169" s="109"/>
    </row>
    <row r="170" spans="1:9" ht="15" customHeight="1" thickBot="1" x14ac:dyDescent="0.4">
      <c r="A170" s="298"/>
      <c r="B170" s="296" t="s">
        <v>553</v>
      </c>
      <c r="C170" s="101"/>
      <c r="D170" s="101"/>
      <c r="E170" s="101"/>
      <c r="F170" s="103"/>
      <c r="G170" s="101" t="s">
        <v>24</v>
      </c>
      <c r="H170" s="102">
        <v>288724610</v>
      </c>
      <c r="I170" s="101">
        <v>0</v>
      </c>
    </row>
    <row r="171" spans="1:9" ht="15" thickBot="1" x14ac:dyDescent="0.4">
      <c r="A171" s="298"/>
      <c r="B171" s="296"/>
      <c r="C171" s="110">
        <v>480</v>
      </c>
      <c r="D171" s="101">
        <v>2.1</v>
      </c>
      <c r="E171" s="101"/>
      <c r="F171" s="103"/>
      <c r="G171" s="101" t="s">
        <v>27</v>
      </c>
      <c r="H171" s="104"/>
      <c r="I171" s="101"/>
    </row>
    <row r="172" spans="1:9" ht="15" thickBot="1" x14ac:dyDescent="0.4">
      <c r="A172" s="298"/>
      <c r="B172" s="296"/>
      <c r="C172" s="101"/>
      <c r="D172" s="101"/>
      <c r="E172" s="101"/>
      <c r="F172" s="103"/>
      <c r="G172" s="101" t="s">
        <v>87</v>
      </c>
      <c r="H172" s="104"/>
      <c r="I172" s="101"/>
    </row>
    <row r="173" spans="1:9" ht="15" thickBot="1" x14ac:dyDescent="0.4">
      <c r="A173" s="298"/>
      <c r="B173" s="296"/>
      <c r="C173" s="110">
        <v>5</v>
      </c>
      <c r="D173" s="101">
        <v>342.7</v>
      </c>
      <c r="E173" s="110">
        <v>8</v>
      </c>
      <c r="F173" s="103"/>
      <c r="G173" s="101" t="s">
        <v>25</v>
      </c>
      <c r="H173" s="104"/>
      <c r="I173" s="101"/>
    </row>
    <row r="174" spans="1:9" ht="15" thickBot="1" x14ac:dyDescent="0.4">
      <c r="A174" s="298"/>
      <c r="B174" s="296"/>
      <c r="C174" s="101"/>
      <c r="D174" s="101"/>
      <c r="E174" s="101"/>
      <c r="F174" s="103"/>
      <c r="G174" s="101" t="s">
        <v>88</v>
      </c>
      <c r="H174" s="104"/>
      <c r="I174" s="101"/>
    </row>
    <row r="175" spans="1:9" ht="15" thickBot="1" x14ac:dyDescent="0.4">
      <c r="A175" s="299"/>
      <c r="B175" s="297"/>
      <c r="C175" s="115">
        <f>SUM(C170:C174)</f>
        <v>485</v>
      </c>
      <c r="D175" s="106">
        <f t="shared" ref="D175:E175" si="35">SUM(D170:D174)</f>
        <v>344.8</v>
      </c>
      <c r="E175" s="213">
        <f t="shared" si="35"/>
        <v>8</v>
      </c>
      <c r="F175" s="107"/>
      <c r="G175" s="106" t="s">
        <v>29</v>
      </c>
      <c r="H175" s="108"/>
      <c r="I175" s="109"/>
    </row>
    <row r="176" spans="1:9" ht="15" customHeight="1" thickBot="1" x14ac:dyDescent="0.4">
      <c r="A176" s="298"/>
      <c r="B176" s="296" t="s">
        <v>554</v>
      </c>
      <c r="C176" s="101"/>
      <c r="D176" s="110"/>
      <c r="E176" s="101"/>
      <c r="F176" s="52"/>
      <c r="G176" s="101" t="s">
        <v>24</v>
      </c>
      <c r="H176" s="102">
        <v>288724610</v>
      </c>
      <c r="I176" s="101"/>
    </row>
    <row r="177" spans="1:9" ht="15" thickBot="1" x14ac:dyDescent="0.4">
      <c r="A177" s="298"/>
      <c r="B177" s="296"/>
      <c r="C177" s="110">
        <v>75</v>
      </c>
      <c r="D177" s="101"/>
      <c r="E177" s="101"/>
      <c r="F177" s="103"/>
      <c r="G177" s="101" t="s">
        <v>27</v>
      </c>
      <c r="H177" s="104"/>
      <c r="I177" s="101"/>
    </row>
    <row r="178" spans="1:9" ht="15" thickBot="1" x14ac:dyDescent="0.4">
      <c r="A178" s="298"/>
      <c r="B178" s="296"/>
      <c r="C178" s="101"/>
      <c r="D178" s="101"/>
      <c r="E178" s="101"/>
      <c r="F178" s="103"/>
      <c r="G178" s="101" t="s">
        <v>87</v>
      </c>
      <c r="H178" s="104"/>
      <c r="I178" s="101"/>
    </row>
    <row r="179" spans="1:9" ht="15" thickBot="1" x14ac:dyDescent="0.4">
      <c r="A179" s="298"/>
      <c r="B179" s="296"/>
      <c r="C179" s="110">
        <v>125</v>
      </c>
      <c r="D179" s="101"/>
      <c r="E179" s="101"/>
      <c r="F179" s="103"/>
      <c r="G179" s="101" t="s">
        <v>25</v>
      </c>
      <c r="H179" s="104"/>
      <c r="I179" s="101"/>
    </row>
    <row r="180" spans="1:9" ht="15" thickBot="1" x14ac:dyDescent="0.4">
      <c r="A180" s="298"/>
      <c r="B180" s="296"/>
      <c r="C180" s="101"/>
      <c r="D180" s="101"/>
      <c r="E180" s="101"/>
      <c r="F180" s="103"/>
      <c r="G180" s="101" t="s">
        <v>88</v>
      </c>
      <c r="H180" s="104"/>
      <c r="I180" s="101"/>
    </row>
    <row r="181" spans="1:9" ht="15" thickBot="1" x14ac:dyDescent="0.4">
      <c r="A181" s="299"/>
      <c r="B181" s="297"/>
      <c r="C181" s="115">
        <f>SUM(C176:C180)</f>
        <v>200</v>
      </c>
      <c r="D181" s="115">
        <f t="shared" ref="D181:E181" si="36">SUM(D176:D180)</f>
        <v>0</v>
      </c>
      <c r="E181" s="115">
        <f t="shared" si="36"/>
        <v>0</v>
      </c>
      <c r="F181" s="107"/>
      <c r="G181" s="106" t="s">
        <v>29</v>
      </c>
      <c r="H181" s="108"/>
      <c r="I181" s="109"/>
    </row>
    <row r="182" spans="1:9" ht="17" customHeight="1" thickBot="1" x14ac:dyDescent="0.4">
      <c r="A182" s="105"/>
      <c r="B182" s="112" t="s">
        <v>110</v>
      </c>
      <c r="C182" s="113"/>
      <c r="D182" s="113"/>
      <c r="E182" s="113"/>
      <c r="F182" s="113"/>
      <c r="G182" s="100"/>
      <c r="H182" s="102"/>
      <c r="I182" s="102"/>
    </row>
    <row r="183" spans="1:9" ht="26.5" thickBot="1" x14ac:dyDescent="0.4">
      <c r="A183" s="91" t="s">
        <v>111</v>
      </c>
      <c r="B183" s="92" t="s">
        <v>115</v>
      </c>
      <c r="C183" s="93"/>
      <c r="D183" s="93"/>
      <c r="E183" s="93"/>
      <c r="F183" s="94" t="s">
        <v>114</v>
      </c>
      <c r="G183" s="92"/>
      <c r="H183" s="93"/>
      <c r="I183" s="93"/>
    </row>
    <row r="184" spans="1:9" ht="26.5" thickBot="1" x14ac:dyDescent="0.4">
      <c r="A184" s="95" t="s">
        <v>112</v>
      </c>
      <c r="B184" s="96" t="s">
        <v>117</v>
      </c>
      <c r="C184" s="97"/>
      <c r="D184" s="97"/>
      <c r="E184" s="97"/>
      <c r="F184" s="98" t="s">
        <v>116</v>
      </c>
      <c r="G184" s="96"/>
      <c r="H184" s="97"/>
      <c r="I184" s="97"/>
    </row>
    <row r="185" spans="1:9" ht="15" customHeight="1" thickBot="1" x14ac:dyDescent="0.4">
      <c r="A185" s="298" t="s">
        <v>113</v>
      </c>
      <c r="B185" s="321" t="s">
        <v>119</v>
      </c>
      <c r="C185" s="99">
        <f t="shared" ref="C185:E190" si="37">C192*1</f>
        <v>0</v>
      </c>
      <c r="D185" s="99">
        <f t="shared" si="37"/>
        <v>0</v>
      </c>
      <c r="E185" s="99">
        <f t="shared" si="37"/>
        <v>0</v>
      </c>
      <c r="F185" s="52" t="s">
        <v>118</v>
      </c>
      <c r="G185" s="101" t="s">
        <v>24</v>
      </c>
      <c r="H185" s="102">
        <v>288724610</v>
      </c>
      <c r="I185" s="101">
        <v>0</v>
      </c>
    </row>
    <row r="186" spans="1:9" ht="15" thickBot="1" x14ac:dyDescent="0.4">
      <c r="A186" s="298"/>
      <c r="B186" s="322"/>
      <c r="C186" s="99">
        <f t="shared" si="37"/>
        <v>242.2</v>
      </c>
      <c r="D186" s="99">
        <f t="shared" si="37"/>
        <v>0</v>
      </c>
      <c r="E186" s="99">
        <f t="shared" si="37"/>
        <v>0</v>
      </c>
      <c r="F186" s="103"/>
      <c r="G186" s="101" t="s">
        <v>27</v>
      </c>
      <c r="H186" s="104"/>
      <c r="I186" s="101"/>
    </row>
    <row r="187" spans="1:9" ht="15" thickBot="1" x14ac:dyDescent="0.4">
      <c r="A187" s="298"/>
      <c r="B187" s="322"/>
      <c r="C187" s="99">
        <f t="shared" si="37"/>
        <v>0</v>
      </c>
      <c r="D187" s="99">
        <f t="shared" si="37"/>
        <v>0</v>
      </c>
      <c r="E187" s="99">
        <f t="shared" si="37"/>
        <v>0</v>
      </c>
      <c r="F187" s="103"/>
      <c r="G187" s="101" t="s">
        <v>87</v>
      </c>
      <c r="H187" s="104"/>
      <c r="I187" s="101"/>
    </row>
    <row r="188" spans="1:9" ht="15" thickBot="1" x14ac:dyDescent="0.4">
      <c r="A188" s="298"/>
      <c r="B188" s="322"/>
      <c r="C188" s="99">
        <f t="shared" si="37"/>
        <v>0</v>
      </c>
      <c r="D188" s="99">
        <f t="shared" si="37"/>
        <v>0</v>
      </c>
      <c r="E188" s="99">
        <f t="shared" si="37"/>
        <v>0</v>
      </c>
      <c r="F188" s="103"/>
      <c r="G188" s="101" t="s">
        <v>25</v>
      </c>
      <c r="H188" s="104"/>
      <c r="I188" s="101"/>
    </row>
    <row r="189" spans="1:9" ht="15" thickBot="1" x14ac:dyDescent="0.4">
      <c r="A189" s="298"/>
      <c r="B189" s="322"/>
      <c r="C189" s="99">
        <f t="shared" si="37"/>
        <v>0</v>
      </c>
      <c r="D189" s="99">
        <f t="shared" si="37"/>
        <v>0</v>
      </c>
      <c r="E189" s="99">
        <f t="shared" si="37"/>
        <v>0</v>
      </c>
      <c r="F189" s="103"/>
      <c r="G189" s="101" t="s">
        <v>88</v>
      </c>
      <c r="H189" s="104"/>
      <c r="I189" s="101"/>
    </row>
    <row r="190" spans="1:9" ht="15" thickBot="1" x14ac:dyDescent="0.4">
      <c r="A190" s="298"/>
      <c r="B190" s="322"/>
      <c r="C190" s="99">
        <f>C197*1</f>
        <v>0</v>
      </c>
      <c r="D190" s="99">
        <f t="shared" si="37"/>
        <v>0</v>
      </c>
      <c r="E190" s="99">
        <f t="shared" si="37"/>
        <v>0</v>
      </c>
      <c r="F190" s="103"/>
      <c r="G190" s="101" t="s">
        <v>600</v>
      </c>
      <c r="H190" s="104"/>
      <c r="I190" s="101"/>
    </row>
    <row r="191" spans="1:9" ht="15" thickBot="1" x14ac:dyDescent="0.4">
      <c r="A191" s="299"/>
      <c r="B191" s="323"/>
      <c r="C191" s="115">
        <f>SUM(C185:C190)</f>
        <v>242.2</v>
      </c>
      <c r="D191" s="115">
        <f t="shared" ref="D191:E191" si="38">SUM(D185:D190)</f>
        <v>0</v>
      </c>
      <c r="E191" s="115">
        <f t="shared" si="38"/>
        <v>0</v>
      </c>
      <c r="F191" s="107"/>
      <c r="G191" s="106" t="s">
        <v>29</v>
      </c>
      <c r="H191" s="108"/>
      <c r="I191" s="109"/>
    </row>
    <row r="192" spans="1:9" ht="15" customHeight="1" thickBot="1" x14ac:dyDescent="0.4">
      <c r="A192" s="298"/>
      <c r="B192" s="295" t="s">
        <v>555</v>
      </c>
      <c r="C192" s="110"/>
      <c r="D192" s="101"/>
      <c r="E192" s="101"/>
      <c r="F192" s="52"/>
      <c r="G192" s="101" t="s">
        <v>24</v>
      </c>
      <c r="H192" s="102">
        <v>248209780</v>
      </c>
      <c r="I192" s="101"/>
    </row>
    <row r="193" spans="1:10" ht="15" thickBot="1" x14ac:dyDescent="0.4">
      <c r="A193" s="298"/>
      <c r="B193" s="296"/>
      <c r="C193" s="101">
        <v>242.2</v>
      </c>
      <c r="D193" s="101"/>
      <c r="E193" s="101"/>
      <c r="F193" s="103"/>
      <c r="G193" s="101" t="s">
        <v>27</v>
      </c>
      <c r="H193" s="104"/>
      <c r="I193" s="101"/>
      <c r="J193" s="152"/>
    </row>
    <row r="194" spans="1:10" ht="15" thickBot="1" x14ac:dyDescent="0.4">
      <c r="A194" s="298"/>
      <c r="B194" s="296"/>
      <c r="C194" s="101"/>
      <c r="D194" s="101"/>
      <c r="E194" s="101"/>
      <c r="F194" s="103"/>
      <c r="G194" s="101" t="s">
        <v>87</v>
      </c>
      <c r="H194" s="104"/>
      <c r="I194" s="101"/>
    </row>
    <row r="195" spans="1:10" ht="15" thickBot="1" x14ac:dyDescent="0.4">
      <c r="A195" s="298"/>
      <c r="B195" s="296"/>
      <c r="C195" s="110">
        <v>0</v>
      </c>
      <c r="D195" s="101"/>
      <c r="E195" s="101"/>
      <c r="F195" s="103"/>
      <c r="G195" s="101" t="s">
        <v>25</v>
      </c>
      <c r="H195" s="104"/>
      <c r="I195" s="101"/>
    </row>
    <row r="196" spans="1:10" ht="15" thickBot="1" x14ac:dyDescent="0.4">
      <c r="A196" s="298"/>
      <c r="B196" s="296"/>
      <c r="C196" s="101"/>
      <c r="D196" s="101"/>
      <c r="E196" s="101"/>
      <c r="F196" s="103"/>
      <c r="G196" s="101" t="s">
        <v>88</v>
      </c>
      <c r="H196" s="104"/>
      <c r="I196" s="101"/>
    </row>
    <row r="197" spans="1:10" ht="15" thickBot="1" x14ac:dyDescent="0.4">
      <c r="A197" s="298"/>
      <c r="B197" s="296"/>
      <c r="C197" s="178"/>
      <c r="D197" s="101"/>
      <c r="E197" s="101"/>
      <c r="F197" s="103"/>
      <c r="G197" s="101" t="s">
        <v>600</v>
      </c>
      <c r="H197" s="104"/>
      <c r="I197" s="101"/>
    </row>
    <row r="198" spans="1:10" ht="15" thickBot="1" x14ac:dyDescent="0.4">
      <c r="A198" s="299"/>
      <c r="B198" s="297"/>
      <c r="C198" s="115">
        <f>SUM(C192:C197)</f>
        <v>242.2</v>
      </c>
      <c r="D198" s="115">
        <f t="shared" ref="D198:E198" si="39">SUM(D192:D197)</f>
        <v>0</v>
      </c>
      <c r="E198" s="115">
        <f t="shared" si="39"/>
        <v>0</v>
      </c>
      <c r="F198" s="107"/>
      <c r="G198" s="106" t="s">
        <v>29</v>
      </c>
      <c r="H198" s="108"/>
      <c r="I198" s="109"/>
    </row>
    <row r="199" spans="1:10" ht="15" customHeight="1" thickBot="1" x14ac:dyDescent="0.4">
      <c r="A199" s="310" t="s">
        <v>120</v>
      </c>
      <c r="B199" s="333" t="s">
        <v>122</v>
      </c>
      <c r="C199" s="147">
        <f>C207+C213+C220+C226+C232+C238+C244+C250+C256+C263</f>
        <v>0</v>
      </c>
      <c r="D199" s="147">
        <f t="shared" ref="D199:E203" si="40">D207+D213+D220+D226+D232+D238+D244+D250</f>
        <v>0</v>
      </c>
      <c r="E199" s="147">
        <f t="shared" si="40"/>
        <v>0</v>
      </c>
      <c r="F199" s="138" t="s">
        <v>121</v>
      </c>
      <c r="G199" s="67" t="s">
        <v>24</v>
      </c>
      <c r="H199" s="139">
        <v>288724610</v>
      </c>
      <c r="I199" s="67">
        <v>0</v>
      </c>
    </row>
    <row r="200" spans="1:10" ht="15" thickBot="1" x14ac:dyDescent="0.4">
      <c r="A200" s="298"/>
      <c r="B200" s="334"/>
      <c r="C200" s="147">
        <f>C208+C214+C221+C227+C233+C239+C245+C251+C257+C264</f>
        <v>1160</v>
      </c>
      <c r="D200" s="147">
        <f t="shared" si="40"/>
        <v>193.3</v>
      </c>
      <c r="E200" s="147">
        <f t="shared" si="40"/>
        <v>88.2</v>
      </c>
      <c r="F200" s="103"/>
      <c r="G200" s="101" t="s">
        <v>27</v>
      </c>
      <c r="H200" s="104"/>
      <c r="I200" s="101"/>
    </row>
    <row r="201" spans="1:10" ht="15" thickBot="1" x14ac:dyDescent="0.4">
      <c r="A201" s="298"/>
      <c r="B201" s="334"/>
      <c r="C201" s="147">
        <f>C209+C215+C222+C228+C234+C240+C246+C252+C258+C265</f>
        <v>0</v>
      </c>
      <c r="D201" s="147">
        <f t="shared" si="40"/>
        <v>0</v>
      </c>
      <c r="E201" s="147">
        <f t="shared" si="40"/>
        <v>0</v>
      </c>
      <c r="F201" s="103"/>
      <c r="G201" s="101" t="s">
        <v>87</v>
      </c>
      <c r="H201" s="104"/>
      <c r="I201" s="101"/>
    </row>
    <row r="202" spans="1:10" ht="15" thickBot="1" x14ac:dyDescent="0.4">
      <c r="A202" s="298"/>
      <c r="B202" s="334"/>
      <c r="C202" s="147">
        <f>C210+C216+C223+C229+C235+C241+C247+C253+C259+C266</f>
        <v>1557.8999999999999</v>
      </c>
      <c r="D202" s="147">
        <f t="shared" si="40"/>
        <v>3325.2</v>
      </c>
      <c r="E202" s="147">
        <f t="shared" si="40"/>
        <v>3111.6</v>
      </c>
      <c r="F202" s="103"/>
      <c r="G202" s="101" t="s">
        <v>25</v>
      </c>
      <c r="H202" s="104"/>
      <c r="I202" s="101"/>
    </row>
    <row r="203" spans="1:10" ht="15" thickBot="1" x14ac:dyDescent="0.4">
      <c r="A203" s="298"/>
      <c r="B203" s="334"/>
      <c r="C203" s="147">
        <f>C211+C217+C224+C230+C236+C242+C248+C254+C260+C267</f>
        <v>0</v>
      </c>
      <c r="D203" s="147">
        <f t="shared" si="40"/>
        <v>0</v>
      </c>
      <c r="E203" s="147">
        <f t="shared" si="40"/>
        <v>0</v>
      </c>
      <c r="F203" s="103"/>
      <c r="G203" s="101" t="s">
        <v>88</v>
      </c>
      <c r="H203" s="104"/>
      <c r="I203" s="101"/>
    </row>
    <row r="204" spans="1:10" ht="15" thickBot="1" x14ac:dyDescent="0.4">
      <c r="A204" s="298"/>
      <c r="B204" s="334"/>
      <c r="C204" s="216">
        <f>C218*1</f>
        <v>0</v>
      </c>
      <c r="D204" s="216">
        <f t="shared" ref="D204:E204" si="41">D218*1</f>
        <v>0</v>
      </c>
      <c r="E204" s="216">
        <f t="shared" si="41"/>
        <v>0</v>
      </c>
      <c r="F204" s="103"/>
      <c r="G204" s="101" t="s">
        <v>600</v>
      </c>
      <c r="H204" s="104"/>
      <c r="I204" s="101"/>
      <c r="J204" s="151"/>
    </row>
    <row r="205" spans="1:10" ht="15" thickBot="1" x14ac:dyDescent="0.4">
      <c r="A205" s="298"/>
      <c r="B205" s="334"/>
      <c r="C205" s="216">
        <f>C261+C268</f>
        <v>245</v>
      </c>
      <c r="D205" s="216">
        <f t="shared" ref="D205" si="42">D261+D268</f>
        <v>280</v>
      </c>
      <c r="E205" s="216">
        <f>E261+E268</f>
        <v>0</v>
      </c>
      <c r="F205" s="103"/>
      <c r="G205" s="101" t="s">
        <v>26</v>
      </c>
      <c r="H205" s="104"/>
      <c r="I205" s="101"/>
      <c r="J205" s="151"/>
    </row>
    <row r="206" spans="1:10" ht="15" customHeight="1" thickBot="1" x14ac:dyDescent="0.4">
      <c r="A206" s="299"/>
      <c r="B206" s="335"/>
      <c r="C206" s="208">
        <f>SUM(C199:C205)</f>
        <v>2962.8999999999996</v>
      </c>
      <c r="D206" s="208">
        <f>SUM(D199:D205)</f>
        <v>3798.5</v>
      </c>
      <c r="E206" s="208">
        <f t="shared" ref="E206" si="43">SUM(E199:E205)</f>
        <v>3199.7999999999997</v>
      </c>
      <c r="F206" s="107"/>
      <c r="G206" s="106" t="s">
        <v>29</v>
      </c>
      <c r="H206" s="108"/>
      <c r="I206" s="109"/>
    </row>
    <row r="207" spans="1:10" ht="15" customHeight="1" thickBot="1" x14ac:dyDescent="0.4">
      <c r="A207" s="298"/>
      <c r="B207" s="295" t="s">
        <v>556</v>
      </c>
      <c r="C207" s="101"/>
      <c r="D207" s="101"/>
      <c r="E207" s="101"/>
      <c r="F207" s="52"/>
      <c r="G207" s="101" t="s">
        <v>24</v>
      </c>
      <c r="H207" s="102">
        <v>288724610</v>
      </c>
      <c r="I207" s="101"/>
    </row>
    <row r="208" spans="1:10" ht="15" thickBot="1" x14ac:dyDescent="0.4">
      <c r="A208" s="298"/>
      <c r="B208" s="296"/>
      <c r="C208" s="101"/>
      <c r="D208" s="101"/>
      <c r="E208" s="101"/>
      <c r="F208" s="103"/>
      <c r="G208" s="101" t="s">
        <v>27</v>
      </c>
      <c r="H208" s="104"/>
      <c r="I208" s="101"/>
    </row>
    <row r="209" spans="1:10" ht="15" thickBot="1" x14ac:dyDescent="0.4">
      <c r="A209" s="298"/>
      <c r="B209" s="296"/>
      <c r="C209" s="101"/>
      <c r="D209" s="101"/>
      <c r="E209" s="101"/>
      <c r="F209" s="103"/>
      <c r="G209" s="101" t="s">
        <v>87</v>
      </c>
      <c r="H209" s="104"/>
      <c r="I209" s="101"/>
    </row>
    <row r="210" spans="1:10" ht="15" thickBot="1" x14ac:dyDescent="0.4">
      <c r="A210" s="298"/>
      <c r="B210" s="296"/>
      <c r="C210" s="101">
        <v>4.3</v>
      </c>
      <c r="D210" s="101">
        <v>4.5</v>
      </c>
      <c r="E210" s="110">
        <v>5</v>
      </c>
      <c r="F210" s="103"/>
      <c r="G210" s="101" t="s">
        <v>25</v>
      </c>
      <c r="H210" s="104"/>
      <c r="I210" s="101"/>
      <c r="J210" s="151"/>
    </row>
    <row r="211" spans="1:10" ht="17.399999999999999" customHeight="1" thickBot="1" x14ac:dyDescent="0.4">
      <c r="A211" s="298"/>
      <c r="B211" s="296"/>
      <c r="C211" s="101"/>
      <c r="D211" s="101"/>
      <c r="E211" s="101"/>
      <c r="F211" s="103"/>
      <c r="G211" s="101" t="s">
        <v>88</v>
      </c>
      <c r="H211" s="104"/>
      <c r="I211" s="101"/>
    </row>
    <row r="212" spans="1:10" ht="15" thickBot="1" x14ac:dyDescent="0.4">
      <c r="A212" s="299"/>
      <c r="B212" s="297"/>
      <c r="C212" s="106">
        <f>SUM(C207:C211)</f>
        <v>4.3</v>
      </c>
      <c r="D212" s="106">
        <f>SUM(D207:D211)</f>
        <v>4.5</v>
      </c>
      <c r="E212" s="115">
        <f>SUM(E207:E211)</f>
        <v>5</v>
      </c>
      <c r="F212" s="107"/>
      <c r="G212" s="106" t="s">
        <v>29</v>
      </c>
      <c r="H212" s="108"/>
      <c r="I212" s="109"/>
    </row>
    <row r="213" spans="1:10" ht="24.65" customHeight="1" thickBot="1" x14ac:dyDescent="0.4">
      <c r="A213" s="298"/>
      <c r="B213" s="295" t="s">
        <v>573</v>
      </c>
      <c r="C213" s="101"/>
      <c r="D213" s="101"/>
      <c r="E213" s="101"/>
      <c r="F213" s="52"/>
      <c r="G213" s="101" t="s">
        <v>24</v>
      </c>
      <c r="H213" s="102" t="s">
        <v>577</v>
      </c>
      <c r="I213" s="101"/>
      <c r="J213" s="152"/>
    </row>
    <row r="214" spans="1:10" ht="15" thickBot="1" x14ac:dyDescent="0.4">
      <c r="A214" s="298"/>
      <c r="B214" s="296"/>
      <c r="C214" s="110">
        <v>105</v>
      </c>
      <c r="D214" s="110">
        <v>105</v>
      </c>
      <c r="E214" s="110">
        <v>88.2</v>
      </c>
      <c r="F214" s="103"/>
      <c r="G214" s="101" t="s">
        <v>27</v>
      </c>
      <c r="H214" s="104"/>
      <c r="I214" s="101"/>
      <c r="J214" s="153"/>
    </row>
    <row r="215" spans="1:10" ht="15" thickBot="1" x14ac:dyDescent="0.4">
      <c r="A215" s="298"/>
      <c r="B215" s="296"/>
      <c r="C215" s="101"/>
      <c r="D215" s="101"/>
      <c r="E215" s="101"/>
      <c r="F215" s="103"/>
      <c r="G215" s="101" t="s">
        <v>87</v>
      </c>
      <c r="H215" s="104"/>
      <c r="I215" s="101"/>
      <c r="J215" s="153"/>
    </row>
    <row r="216" spans="1:10" ht="15" thickBot="1" x14ac:dyDescent="0.4">
      <c r="A216" s="298"/>
      <c r="B216" s="296"/>
      <c r="C216" s="177">
        <v>167.3</v>
      </c>
      <c r="D216" s="101">
        <v>167.3</v>
      </c>
      <c r="E216" s="101">
        <v>141.80000000000001</v>
      </c>
      <c r="F216" s="103"/>
      <c r="G216" s="101" t="s">
        <v>25</v>
      </c>
      <c r="H216" s="102"/>
      <c r="I216" s="101"/>
      <c r="J216" s="188"/>
    </row>
    <row r="217" spans="1:10" ht="16.25" customHeight="1" thickBot="1" x14ac:dyDescent="0.4">
      <c r="A217" s="298"/>
      <c r="B217" s="296"/>
      <c r="C217" s="101"/>
      <c r="D217" s="101"/>
      <c r="E217" s="101"/>
      <c r="F217" s="103"/>
      <c r="G217" s="101" t="s">
        <v>88</v>
      </c>
      <c r="H217" s="104"/>
      <c r="I217" s="101"/>
      <c r="J217" s="152"/>
    </row>
    <row r="218" spans="1:10" ht="15" thickBot="1" x14ac:dyDescent="0.4">
      <c r="A218" s="298"/>
      <c r="B218" s="296"/>
      <c r="C218" s="178"/>
      <c r="D218" s="101"/>
      <c r="E218" s="101"/>
      <c r="F218" s="103"/>
      <c r="G218" s="101" t="s">
        <v>600</v>
      </c>
      <c r="H218" s="104"/>
      <c r="I218" s="101"/>
      <c r="J218" s="152"/>
    </row>
    <row r="219" spans="1:10" ht="15" thickBot="1" x14ac:dyDescent="0.4">
      <c r="A219" s="299"/>
      <c r="B219" s="297"/>
      <c r="C219" s="106">
        <f>SUM(C213:C218)</f>
        <v>272.3</v>
      </c>
      <c r="D219" s="106">
        <f t="shared" ref="D219:E219" si="44">SUM(D213:D218)</f>
        <v>272.3</v>
      </c>
      <c r="E219" s="115">
        <f t="shared" si="44"/>
        <v>230</v>
      </c>
      <c r="F219" s="107"/>
      <c r="G219" s="106" t="s">
        <v>29</v>
      </c>
      <c r="H219" s="108"/>
      <c r="I219" s="109"/>
    </row>
    <row r="220" spans="1:10" ht="23.5" thickBot="1" x14ac:dyDescent="0.4">
      <c r="A220" s="310"/>
      <c r="B220" s="295" t="s">
        <v>617</v>
      </c>
      <c r="C220" s="101"/>
      <c r="D220" s="101"/>
      <c r="E220" s="101"/>
      <c r="F220" s="103"/>
      <c r="G220" s="101" t="s">
        <v>24</v>
      </c>
      <c r="H220" s="102" t="s">
        <v>589</v>
      </c>
      <c r="I220" s="101"/>
    </row>
    <row r="221" spans="1:10" ht="15" thickBot="1" x14ac:dyDescent="0.4">
      <c r="A221" s="298"/>
      <c r="B221" s="296"/>
      <c r="C221" s="110">
        <v>20</v>
      </c>
      <c r="D221" s="101">
        <v>18.3</v>
      </c>
      <c r="E221" s="101"/>
      <c r="F221" s="103"/>
      <c r="G221" s="101" t="s">
        <v>27</v>
      </c>
      <c r="H221" s="104"/>
      <c r="I221" s="101"/>
    </row>
    <row r="222" spans="1:10" ht="15" thickBot="1" x14ac:dyDescent="0.4">
      <c r="A222" s="298"/>
      <c r="B222" s="296"/>
      <c r="C222" s="101"/>
      <c r="D222" s="101"/>
      <c r="E222" s="101"/>
      <c r="F222" s="103"/>
      <c r="G222" s="101" t="s">
        <v>87</v>
      </c>
      <c r="H222" s="104"/>
      <c r="I222" s="101"/>
    </row>
    <row r="223" spans="1:10" ht="15.65" customHeight="1" thickBot="1" x14ac:dyDescent="0.4">
      <c r="A223" s="298"/>
      <c r="B223" s="296"/>
      <c r="C223" s="177">
        <v>248</v>
      </c>
      <c r="D223" s="177">
        <v>105</v>
      </c>
      <c r="E223" s="101"/>
      <c r="F223" s="52"/>
      <c r="G223" s="101" t="s">
        <v>25</v>
      </c>
      <c r="H223" s="104"/>
      <c r="I223" s="101"/>
      <c r="J223" s="151"/>
    </row>
    <row r="224" spans="1:10" ht="15" thickBot="1" x14ac:dyDescent="0.4">
      <c r="A224" s="298"/>
      <c r="B224" s="296"/>
      <c r="C224" s="101"/>
      <c r="D224" s="101"/>
      <c r="E224" s="101"/>
      <c r="F224" s="103"/>
      <c r="G224" s="101" t="s">
        <v>88</v>
      </c>
      <c r="H224" s="104"/>
      <c r="I224" s="101"/>
    </row>
    <row r="225" spans="1:9" ht="15" thickBot="1" x14ac:dyDescent="0.4">
      <c r="A225" s="299"/>
      <c r="B225" s="297"/>
      <c r="C225" s="115">
        <f>SUM(C220:C224)</f>
        <v>268</v>
      </c>
      <c r="D225" s="106">
        <f>SUM(D220:D224)</f>
        <v>123.3</v>
      </c>
      <c r="E225" s="109">
        <f>SUM(E220:E224)</f>
        <v>0</v>
      </c>
      <c r="F225" s="107"/>
      <c r="G225" s="106" t="s">
        <v>29</v>
      </c>
      <c r="H225" s="108"/>
      <c r="I225" s="109"/>
    </row>
    <row r="226" spans="1:9" ht="15" customHeight="1" thickBot="1" x14ac:dyDescent="0.4">
      <c r="A226" s="327"/>
      <c r="B226" s="295" t="s">
        <v>648</v>
      </c>
      <c r="C226" s="178"/>
      <c r="D226" s="178"/>
      <c r="E226" s="178"/>
      <c r="F226" s="179"/>
      <c r="G226" s="178" t="s">
        <v>24</v>
      </c>
      <c r="H226" s="180">
        <v>288724610</v>
      </c>
      <c r="I226" s="178">
        <v>0</v>
      </c>
    </row>
    <row r="227" spans="1:9" ht="15" thickBot="1" x14ac:dyDescent="0.4">
      <c r="A227" s="328"/>
      <c r="B227" s="296"/>
      <c r="C227" s="178"/>
      <c r="D227" s="178"/>
      <c r="E227" s="178"/>
      <c r="F227" s="179"/>
      <c r="G227" s="178" t="s">
        <v>27</v>
      </c>
      <c r="H227" s="181"/>
      <c r="I227" s="178"/>
    </row>
    <row r="228" spans="1:9" ht="15" thickBot="1" x14ac:dyDescent="0.4">
      <c r="A228" s="328"/>
      <c r="B228" s="296"/>
      <c r="C228" s="178"/>
      <c r="D228" s="178"/>
      <c r="E228" s="178"/>
      <c r="F228" s="179"/>
      <c r="G228" s="178" t="s">
        <v>87</v>
      </c>
      <c r="H228" s="181"/>
      <c r="I228" s="178"/>
    </row>
    <row r="229" spans="1:9" ht="15" thickBot="1" x14ac:dyDescent="0.4">
      <c r="A229" s="328"/>
      <c r="B229" s="296"/>
      <c r="C229" s="177">
        <v>27</v>
      </c>
      <c r="D229" s="177">
        <v>27</v>
      </c>
      <c r="E229" s="177">
        <v>27</v>
      </c>
      <c r="F229" s="179"/>
      <c r="G229" s="178" t="s">
        <v>25</v>
      </c>
      <c r="H229" s="181"/>
      <c r="I229" s="178"/>
    </row>
    <row r="230" spans="1:9" ht="15" thickBot="1" x14ac:dyDescent="0.4">
      <c r="A230" s="328"/>
      <c r="B230" s="296"/>
      <c r="C230" s="178"/>
      <c r="D230" s="178"/>
      <c r="E230" s="178"/>
      <c r="F230" s="179"/>
      <c r="G230" s="178" t="s">
        <v>88</v>
      </c>
      <c r="H230" s="181"/>
      <c r="I230" s="178"/>
    </row>
    <row r="231" spans="1:9" ht="15" thickBot="1" x14ac:dyDescent="0.4">
      <c r="A231" s="329"/>
      <c r="B231" s="297"/>
      <c r="C231" s="111">
        <f>SUM(C226:C230)</f>
        <v>27</v>
      </c>
      <c r="D231" s="111">
        <f t="shared" ref="D231:E231" si="45">SUM(D226:D230)</f>
        <v>27</v>
      </c>
      <c r="E231" s="111">
        <f t="shared" si="45"/>
        <v>27</v>
      </c>
      <c r="F231" s="107"/>
      <c r="G231" s="106" t="s">
        <v>29</v>
      </c>
      <c r="H231" s="108"/>
      <c r="I231" s="109"/>
    </row>
    <row r="232" spans="1:9" ht="15" customHeight="1" thickBot="1" x14ac:dyDescent="0.4">
      <c r="A232" s="327"/>
      <c r="B232" s="295" t="s">
        <v>649</v>
      </c>
      <c r="C232" s="178"/>
      <c r="D232" s="178"/>
      <c r="E232" s="178"/>
      <c r="F232" s="179"/>
      <c r="G232" s="178" t="s">
        <v>24</v>
      </c>
      <c r="H232" s="180">
        <v>288724610</v>
      </c>
      <c r="I232" s="178">
        <v>0</v>
      </c>
    </row>
    <row r="233" spans="1:9" ht="15" thickBot="1" x14ac:dyDescent="0.4">
      <c r="A233" s="328"/>
      <c r="B233" s="296"/>
      <c r="C233" s="177">
        <v>300</v>
      </c>
      <c r="D233" s="178"/>
      <c r="E233" s="178"/>
      <c r="F233" s="179"/>
      <c r="G233" s="178" t="s">
        <v>27</v>
      </c>
      <c r="H233" s="180"/>
      <c r="I233" s="178"/>
    </row>
    <row r="234" spans="1:9" ht="15" thickBot="1" x14ac:dyDescent="0.4">
      <c r="A234" s="328"/>
      <c r="B234" s="296"/>
      <c r="C234" s="178"/>
      <c r="D234" s="178"/>
      <c r="E234" s="178"/>
      <c r="F234" s="179"/>
      <c r="G234" s="178" t="s">
        <v>87</v>
      </c>
      <c r="H234" s="180"/>
      <c r="I234" s="178"/>
    </row>
    <row r="235" spans="1:9" ht="15" thickBot="1" x14ac:dyDescent="0.4">
      <c r="A235" s="328"/>
      <c r="B235" s="296"/>
      <c r="C235" s="178">
        <v>889.5</v>
      </c>
      <c r="D235" s="178">
        <v>46.2</v>
      </c>
      <c r="E235" s="178">
        <v>166.9</v>
      </c>
      <c r="F235" s="179"/>
      <c r="G235" s="178" t="s">
        <v>25</v>
      </c>
      <c r="H235" s="180"/>
      <c r="I235" s="178"/>
    </row>
    <row r="236" spans="1:9" ht="15" customHeight="1" thickBot="1" x14ac:dyDescent="0.4">
      <c r="A236" s="328"/>
      <c r="B236" s="296"/>
      <c r="C236" s="178"/>
      <c r="D236" s="178"/>
      <c r="E236" s="178"/>
      <c r="F236" s="179"/>
      <c r="G236" s="178" t="s">
        <v>88</v>
      </c>
      <c r="H236" s="180"/>
      <c r="I236" s="178"/>
    </row>
    <row r="237" spans="1:9" ht="15" thickBot="1" x14ac:dyDescent="0.4">
      <c r="A237" s="329"/>
      <c r="B237" s="297"/>
      <c r="C237" s="109">
        <f>SUM(C232:C236)</f>
        <v>1189.5</v>
      </c>
      <c r="D237" s="109">
        <f t="shared" ref="D237:E237" si="46">SUM(D232:D236)</f>
        <v>46.2</v>
      </c>
      <c r="E237" s="109">
        <f t="shared" si="46"/>
        <v>166.9</v>
      </c>
      <c r="F237" s="107"/>
      <c r="G237" s="106" t="s">
        <v>29</v>
      </c>
      <c r="H237" s="189"/>
      <c r="I237" s="109"/>
    </row>
    <row r="238" spans="1:9" ht="15" customHeight="1" thickBot="1" x14ac:dyDescent="0.4">
      <c r="A238" s="327"/>
      <c r="B238" s="295" t="s">
        <v>650</v>
      </c>
      <c r="C238" s="178"/>
      <c r="D238" s="178"/>
      <c r="E238" s="178"/>
      <c r="F238" s="179"/>
      <c r="G238" s="178" t="s">
        <v>24</v>
      </c>
      <c r="H238" s="180">
        <v>288724610</v>
      </c>
      <c r="I238" s="178">
        <v>0</v>
      </c>
    </row>
    <row r="239" spans="1:9" ht="15" thickBot="1" x14ac:dyDescent="0.4">
      <c r="A239" s="328"/>
      <c r="B239" s="296"/>
      <c r="C239" s="177">
        <v>300</v>
      </c>
      <c r="D239" s="178"/>
      <c r="E239" s="178"/>
      <c r="F239" s="179"/>
      <c r="G239" s="178" t="s">
        <v>27</v>
      </c>
      <c r="H239" s="180"/>
      <c r="I239" s="178"/>
    </row>
    <row r="240" spans="1:9" ht="15" thickBot="1" x14ac:dyDescent="0.4">
      <c r="A240" s="328"/>
      <c r="B240" s="296"/>
      <c r="C240" s="178"/>
      <c r="D240" s="178"/>
      <c r="E240" s="178"/>
      <c r="F240" s="179"/>
      <c r="G240" s="178" t="s">
        <v>87</v>
      </c>
      <c r="H240" s="180"/>
      <c r="I240" s="178"/>
    </row>
    <row r="241" spans="1:9" ht="15" thickBot="1" x14ac:dyDescent="0.4">
      <c r="A241" s="328"/>
      <c r="B241" s="296"/>
      <c r="C241" s="178">
        <v>221.8</v>
      </c>
      <c r="D241" s="178">
        <v>579.20000000000005</v>
      </c>
      <c r="E241" s="177">
        <v>559</v>
      </c>
      <c r="F241" s="179"/>
      <c r="G241" s="178" t="s">
        <v>25</v>
      </c>
      <c r="H241" s="180"/>
      <c r="I241" s="178"/>
    </row>
    <row r="242" spans="1:9" ht="15" customHeight="1" thickBot="1" x14ac:dyDescent="0.4">
      <c r="A242" s="328"/>
      <c r="B242" s="296"/>
      <c r="C242" s="178"/>
      <c r="D242" s="178"/>
      <c r="E242" s="178"/>
      <c r="F242" s="179"/>
      <c r="G242" s="178" t="s">
        <v>88</v>
      </c>
      <c r="H242" s="180"/>
      <c r="I242" s="178"/>
    </row>
    <row r="243" spans="1:9" ht="15" thickBot="1" x14ac:dyDescent="0.4">
      <c r="A243" s="329"/>
      <c r="B243" s="297"/>
      <c r="C243" s="109">
        <f>SUM(C238:C242)</f>
        <v>521.79999999999995</v>
      </c>
      <c r="D243" s="109">
        <f t="shared" ref="D243:E243" si="47">SUM(D238:D242)</f>
        <v>579.20000000000005</v>
      </c>
      <c r="E243" s="109">
        <f t="shared" si="47"/>
        <v>559</v>
      </c>
      <c r="F243" s="107"/>
      <c r="G243" s="106" t="s">
        <v>29</v>
      </c>
      <c r="H243" s="189"/>
      <c r="I243" s="109"/>
    </row>
    <row r="244" spans="1:9" ht="15" customHeight="1" thickBot="1" x14ac:dyDescent="0.4">
      <c r="A244" s="327"/>
      <c r="B244" s="295" t="s">
        <v>651</v>
      </c>
      <c r="C244" s="178"/>
      <c r="D244" s="178"/>
      <c r="E244" s="178"/>
      <c r="F244" s="179"/>
      <c r="G244" s="178" t="s">
        <v>24</v>
      </c>
      <c r="H244" s="180">
        <v>288724610</v>
      </c>
      <c r="I244" s="178">
        <v>0</v>
      </c>
    </row>
    <row r="245" spans="1:9" ht="15" thickBot="1" x14ac:dyDescent="0.4">
      <c r="A245" s="328"/>
      <c r="B245" s="296"/>
      <c r="C245" s="177">
        <v>115</v>
      </c>
      <c r="D245" s="178"/>
      <c r="E245" s="178"/>
      <c r="F245" s="179"/>
      <c r="G245" s="178" t="s">
        <v>27</v>
      </c>
      <c r="H245" s="181"/>
      <c r="I245" s="178"/>
    </row>
    <row r="246" spans="1:9" ht="15" thickBot="1" x14ac:dyDescent="0.4">
      <c r="A246" s="328"/>
      <c r="B246" s="296"/>
      <c r="C246" s="178"/>
      <c r="D246" s="178"/>
      <c r="E246" s="178"/>
      <c r="F246" s="179"/>
      <c r="G246" s="178" t="s">
        <v>87</v>
      </c>
      <c r="H246" s="181"/>
      <c r="I246" s="178"/>
    </row>
    <row r="247" spans="1:9" ht="18.649999999999999" customHeight="1" thickBot="1" x14ac:dyDescent="0.4">
      <c r="A247" s="328"/>
      <c r="B247" s="296"/>
      <c r="C247" s="178"/>
      <c r="D247" s="177">
        <v>966</v>
      </c>
      <c r="E247" s="178">
        <v>496.9</v>
      </c>
      <c r="F247" s="179"/>
      <c r="G247" s="178" t="s">
        <v>25</v>
      </c>
      <c r="H247" s="181"/>
      <c r="I247" s="178"/>
    </row>
    <row r="248" spans="1:9" ht="15" customHeight="1" thickBot="1" x14ac:dyDescent="0.4">
      <c r="A248" s="328"/>
      <c r="B248" s="296"/>
      <c r="C248" s="178"/>
      <c r="D248" s="178"/>
      <c r="E248" s="178"/>
      <c r="F248" s="179"/>
      <c r="G248" s="178" t="s">
        <v>88</v>
      </c>
      <c r="H248" s="181"/>
      <c r="I248" s="178"/>
    </row>
    <row r="249" spans="1:9" ht="15" thickBot="1" x14ac:dyDescent="0.4">
      <c r="A249" s="329"/>
      <c r="B249" s="297"/>
      <c r="C249" s="111">
        <f>SUM(C244:C248)</f>
        <v>115</v>
      </c>
      <c r="D249" s="111">
        <f t="shared" ref="D249:E249" si="48">SUM(D244:D248)</f>
        <v>966</v>
      </c>
      <c r="E249" s="111">
        <f t="shared" si="48"/>
        <v>496.9</v>
      </c>
      <c r="F249" s="107"/>
      <c r="G249" s="106" t="s">
        <v>29</v>
      </c>
      <c r="H249" s="108"/>
      <c r="I249" s="109"/>
    </row>
    <row r="250" spans="1:9" ht="15" customHeight="1" thickBot="1" x14ac:dyDescent="0.4">
      <c r="A250" s="310"/>
      <c r="B250" s="295" t="s">
        <v>652</v>
      </c>
      <c r="C250" s="178"/>
      <c r="D250" s="178"/>
      <c r="E250" s="178"/>
      <c r="F250" s="179"/>
      <c r="G250" s="178" t="s">
        <v>24</v>
      </c>
      <c r="H250" s="180">
        <v>288724610</v>
      </c>
      <c r="I250" s="178">
        <v>0</v>
      </c>
    </row>
    <row r="251" spans="1:9" ht="15" thickBot="1" x14ac:dyDescent="0.4">
      <c r="A251" s="298"/>
      <c r="B251" s="296"/>
      <c r="C251" s="177">
        <v>185</v>
      </c>
      <c r="D251" s="177">
        <v>70</v>
      </c>
      <c r="E251" s="178"/>
      <c r="F251" s="179"/>
      <c r="G251" s="178" t="s">
        <v>27</v>
      </c>
      <c r="H251" s="181"/>
      <c r="I251" s="178"/>
    </row>
    <row r="252" spans="1:9" ht="15" thickBot="1" x14ac:dyDescent="0.4">
      <c r="A252" s="298"/>
      <c r="B252" s="296"/>
      <c r="C252" s="178"/>
      <c r="D252" s="178"/>
      <c r="E252" s="178"/>
      <c r="F252" s="179"/>
      <c r="G252" s="178" t="s">
        <v>87</v>
      </c>
      <c r="H252" s="181"/>
      <c r="I252" s="178"/>
    </row>
    <row r="253" spans="1:9" ht="15" thickBot="1" x14ac:dyDescent="0.4">
      <c r="A253" s="298"/>
      <c r="B253" s="296"/>
      <c r="C253" s="177">
        <v>0</v>
      </c>
      <c r="D253" s="177">
        <v>1430</v>
      </c>
      <c r="E253" s="177">
        <v>1715</v>
      </c>
      <c r="F253" s="179"/>
      <c r="G253" s="178" t="s">
        <v>25</v>
      </c>
      <c r="H253" s="181"/>
      <c r="I253" s="178"/>
    </row>
    <row r="254" spans="1:9" ht="15" customHeight="1" thickBot="1" x14ac:dyDescent="0.4">
      <c r="A254" s="298"/>
      <c r="B254" s="296"/>
      <c r="C254" s="178"/>
      <c r="D254" s="178"/>
      <c r="E254" s="178"/>
      <c r="F254" s="179"/>
      <c r="G254" s="178" t="s">
        <v>88</v>
      </c>
      <c r="H254" s="181"/>
      <c r="I254" s="178"/>
    </row>
    <row r="255" spans="1:9" ht="15" thickBot="1" x14ac:dyDescent="0.4">
      <c r="A255" s="299"/>
      <c r="B255" s="297"/>
      <c r="C255" s="111">
        <f>SUM(C250:C254)</f>
        <v>185</v>
      </c>
      <c r="D255" s="111">
        <f t="shared" ref="D255:E255" si="49">SUM(D250:D254)</f>
        <v>1500</v>
      </c>
      <c r="E255" s="111">
        <f t="shared" si="49"/>
        <v>1715</v>
      </c>
      <c r="F255" s="107"/>
      <c r="G255" s="106" t="s">
        <v>607</v>
      </c>
      <c r="H255" s="108"/>
      <c r="I255" s="109"/>
    </row>
    <row r="256" spans="1:9" ht="15" customHeight="1" thickBot="1" x14ac:dyDescent="0.4">
      <c r="A256" s="298"/>
      <c r="B256" s="295" t="s">
        <v>695</v>
      </c>
      <c r="C256" s="100"/>
      <c r="D256" s="100"/>
      <c r="E256" s="100"/>
      <c r="F256" s="52"/>
      <c r="G256" s="101" t="s">
        <v>24</v>
      </c>
      <c r="H256" s="102">
        <v>288724610</v>
      </c>
      <c r="I256" s="101">
        <v>0</v>
      </c>
    </row>
    <row r="257" spans="1:9" ht="15" thickBot="1" x14ac:dyDescent="0.4">
      <c r="A257" s="298"/>
      <c r="B257" s="296"/>
      <c r="C257" s="110">
        <v>75</v>
      </c>
      <c r="D257" s="100"/>
      <c r="E257" s="100"/>
      <c r="F257" s="103"/>
      <c r="G257" s="101" t="s">
        <v>27</v>
      </c>
      <c r="H257" s="104"/>
      <c r="I257" s="101"/>
    </row>
    <row r="258" spans="1:9" ht="15" thickBot="1" x14ac:dyDescent="0.4">
      <c r="A258" s="298"/>
      <c r="B258" s="296"/>
      <c r="C258" s="100"/>
      <c r="D258" s="100"/>
      <c r="E258" s="100"/>
      <c r="F258" s="103"/>
      <c r="G258" s="101" t="s">
        <v>87</v>
      </c>
      <c r="H258" s="104"/>
      <c r="I258" s="101"/>
    </row>
    <row r="259" spans="1:9" ht="15" thickBot="1" x14ac:dyDescent="0.4">
      <c r="A259" s="298"/>
      <c r="B259" s="296"/>
      <c r="C259" s="100"/>
      <c r="D259" s="100"/>
      <c r="E259" s="100"/>
      <c r="F259" s="103"/>
      <c r="G259" s="101" t="s">
        <v>25</v>
      </c>
      <c r="H259" s="104"/>
      <c r="I259" s="101"/>
    </row>
    <row r="260" spans="1:9" ht="15" thickBot="1" x14ac:dyDescent="0.4">
      <c r="A260" s="298"/>
      <c r="B260" s="296"/>
      <c r="C260" s="100"/>
      <c r="D260" s="100"/>
      <c r="E260" s="100"/>
      <c r="F260" s="103"/>
      <c r="G260" s="101" t="s">
        <v>88</v>
      </c>
      <c r="H260" s="104"/>
      <c r="I260" s="101"/>
    </row>
    <row r="261" spans="1:9" ht="15" thickBot="1" x14ac:dyDescent="0.4">
      <c r="A261" s="298"/>
      <c r="B261" s="296"/>
      <c r="C261" s="110">
        <v>125</v>
      </c>
      <c r="D261" s="110">
        <v>100</v>
      </c>
      <c r="E261" s="100"/>
      <c r="F261" s="103"/>
      <c r="G261" s="101" t="s">
        <v>26</v>
      </c>
      <c r="H261" s="104"/>
      <c r="I261" s="101"/>
    </row>
    <row r="262" spans="1:9" ht="15" thickBot="1" x14ac:dyDescent="0.4">
      <c r="A262" s="299"/>
      <c r="B262" s="297"/>
      <c r="C262" s="115">
        <f>C256+C257+C258+C259+C260+C261</f>
        <v>200</v>
      </c>
      <c r="D262" s="115">
        <f t="shared" ref="D262:E262" si="50">D256+D257+D258+D259+D260+D261</f>
        <v>100</v>
      </c>
      <c r="E262" s="115">
        <f t="shared" si="50"/>
        <v>0</v>
      </c>
      <c r="F262" s="107"/>
      <c r="G262" s="106" t="s">
        <v>29</v>
      </c>
      <c r="H262" s="108"/>
      <c r="I262" s="109"/>
    </row>
    <row r="263" spans="1:9" ht="15" customHeight="1" thickBot="1" x14ac:dyDescent="0.4">
      <c r="A263" s="298"/>
      <c r="B263" s="295" t="s">
        <v>696</v>
      </c>
      <c r="C263" s="100"/>
      <c r="D263" s="100"/>
      <c r="E263" s="100"/>
      <c r="F263" s="52"/>
      <c r="G263" s="101" t="s">
        <v>24</v>
      </c>
      <c r="H263" s="102">
        <v>288724610</v>
      </c>
      <c r="I263" s="101">
        <v>0</v>
      </c>
    </row>
    <row r="264" spans="1:9" ht="15" thickBot="1" x14ac:dyDescent="0.4">
      <c r="A264" s="298"/>
      <c r="B264" s="296"/>
      <c r="C264" s="110">
        <v>60</v>
      </c>
      <c r="D264" s="100"/>
      <c r="E264" s="100"/>
      <c r="F264" s="103"/>
      <c r="G264" s="101" t="s">
        <v>27</v>
      </c>
      <c r="H264" s="104"/>
      <c r="I264" s="101"/>
    </row>
    <row r="265" spans="1:9" ht="15" thickBot="1" x14ac:dyDescent="0.4">
      <c r="A265" s="298"/>
      <c r="B265" s="296"/>
      <c r="C265" s="100"/>
      <c r="D265" s="100"/>
      <c r="E265" s="100"/>
      <c r="F265" s="103"/>
      <c r="G265" s="101" t="s">
        <v>87</v>
      </c>
      <c r="H265" s="104"/>
      <c r="I265" s="101"/>
    </row>
    <row r="266" spans="1:9" ht="15" thickBot="1" x14ac:dyDescent="0.4">
      <c r="A266" s="298"/>
      <c r="B266" s="296"/>
      <c r="C266" s="100"/>
      <c r="D266" s="100"/>
      <c r="E266" s="100"/>
      <c r="F266" s="103"/>
      <c r="G266" s="101" t="s">
        <v>25</v>
      </c>
      <c r="H266" s="104"/>
      <c r="I266" s="101"/>
    </row>
    <row r="267" spans="1:9" ht="15" thickBot="1" x14ac:dyDescent="0.4">
      <c r="A267" s="298"/>
      <c r="B267" s="296"/>
      <c r="C267" s="100"/>
      <c r="D267" s="100"/>
      <c r="E267" s="100"/>
      <c r="F267" s="103"/>
      <c r="G267" s="101" t="s">
        <v>88</v>
      </c>
      <c r="H267" s="104"/>
      <c r="I267" s="101"/>
    </row>
    <row r="268" spans="1:9" ht="15" thickBot="1" x14ac:dyDescent="0.4">
      <c r="A268" s="298"/>
      <c r="B268" s="296"/>
      <c r="C268" s="110">
        <v>120</v>
      </c>
      <c r="D268" s="110">
        <v>180</v>
      </c>
      <c r="E268" s="100"/>
      <c r="F268" s="103"/>
      <c r="G268" s="101" t="s">
        <v>26</v>
      </c>
      <c r="H268" s="104"/>
      <c r="I268" s="101"/>
    </row>
    <row r="269" spans="1:9" ht="15" thickBot="1" x14ac:dyDescent="0.4">
      <c r="A269" s="299"/>
      <c r="B269" s="297"/>
      <c r="C269" s="115">
        <f>C263+C264+C265+C266+C267+C268</f>
        <v>180</v>
      </c>
      <c r="D269" s="115">
        <f t="shared" ref="D269:E269" si="51">D263+D264+D265+D266+D267+D268</f>
        <v>180</v>
      </c>
      <c r="E269" s="115">
        <f t="shared" si="51"/>
        <v>0</v>
      </c>
      <c r="F269" s="107"/>
      <c r="G269" s="106" t="s">
        <v>29</v>
      </c>
      <c r="H269" s="108"/>
      <c r="I269" s="109"/>
    </row>
    <row r="270" spans="1:9" ht="26.5" thickBot="1" x14ac:dyDescent="0.4">
      <c r="A270" s="91" t="s">
        <v>111</v>
      </c>
      <c r="B270" s="92" t="s">
        <v>115</v>
      </c>
      <c r="C270" s="93"/>
      <c r="D270" s="93"/>
      <c r="E270" s="93"/>
      <c r="F270" s="94" t="s">
        <v>114</v>
      </c>
      <c r="G270" s="92"/>
      <c r="H270" s="93"/>
      <c r="I270" s="93"/>
    </row>
    <row r="271" spans="1:9" ht="26.5" thickBot="1" x14ac:dyDescent="0.4">
      <c r="A271" s="95" t="s">
        <v>124</v>
      </c>
      <c r="B271" s="96" t="s">
        <v>126</v>
      </c>
      <c r="C271" s="97"/>
      <c r="D271" s="97"/>
      <c r="E271" s="97"/>
      <c r="F271" s="98" t="s">
        <v>125</v>
      </c>
      <c r="G271" s="96"/>
      <c r="H271" s="97"/>
      <c r="I271" s="97"/>
    </row>
    <row r="272" spans="1:9" ht="15" thickBot="1" x14ac:dyDescent="0.4">
      <c r="A272" s="298" t="s">
        <v>127</v>
      </c>
      <c r="B272" s="321" t="s">
        <v>129</v>
      </c>
      <c r="C272" s="99">
        <f>C284+C278</f>
        <v>0</v>
      </c>
      <c r="D272" s="99">
        <f t="shared" ref="D272:E276" si="52">D284+D278</f>
        <v>0</v>
      </c>
      <c r="E272" s="99">
        <f t="shared" si="52"/>
        <v>0</v>
      </c>
      <c r="F272" s="52" t="s">
        <v>128</v>
      </c>
      <c r="G272" s="101" t="s">
        <v>24</v>
      </c>
      <c r="H272" s="102">
        <v>288724610</v>
      </c>
      <c r="I272" s="101">
        <v>0</v>
      </c>
    </row>
    <row r="273" spans="1:10" ht="15" thickBot="1" x14ac:dyDescent="0.4">
      <c r="A273" s="298"/>
      <c r="B273" s="322"/>
      <c r="C273" s="99">
        <f>C285+C279</f>
        <v>703.5</v>
      </c>
      <c r="D273" s="99">
        <f t="shared" si="52"/>
        <v>0</v>
      </c>
      <c r="E273" s="99">
        <f t="shared" si="52"/>
        <v>0</v>
      </c>
      <c r="F273" s="103"/>
      <c r="G273" s="101" t="s">
        <v>27</v>
      </c>
      <c r="H273" s="104"/>
      <c r="I273" s="101"/>
    </row>
    <row r="274" spans="1:10" ht="15" thickBot="1" x14ac:dyDescent="0.4">
      <c r="A274" s="298"/>
      <c r="B274" s="322"/>
      <c r="C274" s="99">
        <f t="shared" ref="C274:C276" si="53">C286+C280</f>
        <v>0</v>
      </c>
      <c r="D274" s="99">
        <f t="shared" si="52"/>
        <v>0</v>
      </c>
      <c r="E274" s="99">
        <f t="shared" si="52"/>
        <v>0</v>
      </c>
      <c r="F274" s="103"/>
      <c r="G274" s="101" t="s">
        <v>87</v>
      </c>
      <c r="H274" s="104"/>
      <c r="I274" s="101"/>
    </row>
    <row r="275" spans="1:10" ht="15" thickBot="1" x14ac:dyDescent="0.4">
      <c r="A275" s="298"/>
      <c r="B275" s="322"/>
      <c r="C275" s="99">
        <f t="shared" si="53"/>
        <v>826.2</v>
      </c>
      <c r="D275" s="99">
        <f t="shared" si="52"/>
        <v>74</v>
      </c>
      <c r="E275" s="99">
        <f t="shared" si="52"/>
        <v>10.6</v>
      </c>
      <c r="F275" s="103"/>
      <c r="G275" s="101" t="s">
        <v>25</v>
      </c>
      <c r="H275" s="104"/>
      <c r="I275" s="101"/>
    </row>
    <row r="276" spans="1:10" ht="20" customHeight="1" thickBot="1" x14ac:dyDescent="0.4">
      <c r="A276" s="298"/>
      <c r="B276" s="322"/>
      <c r="C276" s="99">
        <f t="shared" si="53"/>
        <v>0</v>
      </c>
      <c r="D276" s="99">
        <f t="shared" si="52"/>
        <v>0</v>
      </c>
      <c r="E276" s="99">
        <f t="shared" si="52"/>
        <v>0</v>
      </c>
      <c r="F276" s="103"/>
      <c r="G276" s="101" t="s">
        <v>88</v>
      </c>
      <c r="H276" s="104"/>
      <c r="I276" s="101"/>
    </row>
    <row r="277" spans="1:10" ht="15" customHeight="1" thickBot="1" x14ac:dyDescent="0.4">
      <c r="A277" s="299"/>
      <c r="B277" s="323"/>
      <c r="C277" s="115">
        <f>SUM(C272:C276)</f>
        <v>1529.7</v>
      </c>
      <c r="D277" s="115">
        <f t="shared" ref="D277:E277" si="54">SUM(D272:D276)</f>
        <v>74</v>
      </c>
      <c r="E277" s="115">
        <f t="shared" si="54"/>
        <v>10.6</v>
      </c>
      <c r="F277" s="107"/>
      <c r="G277" s="106" t="s">
        <v>29</v>
      </c>
      <c r="H277" s="108"/>
      <c r="I277" s="109"/>
    </row>
    <row r="278" spans="1:10" ht="15" thickBot="1" x14ac:dyDescent="0.4">
      <c r="A278" s="310"/>
      <c r="B278" s="295" t="s">
        <v>653</v>
      </c>
      <c r="C278" s="67"/>
      <c r="D278" s="67"/>
      <c r="E278" s="67"/>
      <c r="F278" s="179"/>
      <c r="G278" s="178" t="s">
        <v>24</v>
      </c>
      <c r="H278" s="180">
        <v>288724610</v>
      </c>
      <c r="I278" s="178">
        <v>0</v>
      </c>
    </row>
    <row r="279" spans="1:10" ht="15" thickBot="1" x14ac:dyDescent="0.4">
      <c r="A279" s="298"/>
      <c r="B279" s="296"/>
      <c r="C279" s="110">
        <v>3</v>
      </c>
      <c r="D279" s="101"/>
      <c r="E279" s="101"/>
      <c r="F279" s="179"/>
      <c r="G279" s="178" t="s">
        <v>27</v>
      </c>
      <c r="H279" s="181"/>
      <c r="I279" s="178"/>
    </row>
    <row r="280" spans="1:10" ht="15" thickBot="1" x14ac:dyDescent="0.4">
      <c r="A280" s="298"/>
      <c r="B280" s="296"/>
      <c r="C280" s="101"/>
      <c r="D280" s="101"/>
      <c r="E280" s="101"/>
      <c r="F280" s="179"/>
      <c r="G280" s="178" t="s">
        <v>87</v>
      </c>
      <c r="H280" s="181"/>
      <c r="I280" s="178"/>
    </row>
    <row r="281" spans="1:10" ht="15" thickBot="1" x14ac:dyDescent="0.4">
      <c r="A281" s="298"/>
      <c r="B281" s="296"/>
      <c r="C281" s="101"/>
      <c r="D281" s="110"/>
      <c r="E281" s="101"/>
      <c r="F281" s="179"/>
      <c r="G281" s="178" t="s">
        <v>25</v>
      </c>
      <c r="H281" s="181"/>
      <c r="I281" s="178"/>
    </row>
    <row r="282" spans="1:10" ht="15" thickBot="1" x14ac:dyDescent="0.4">
      <c r="A282" s="298"/>
      <c r="B282" s="296"/>
      <c r="C282" s="101"/>
      <c r="D282" s="101"/>
      <c r="E282" s="101"/>
      <c r="F282" s="179"/>
      <c r="G282" s="178" t="s">
        <v>88</v>
      </c>
      <c r="H282" s="181"/>
      <c r="I282" s="178"/>
    </row>
    <row r="283" spans="1:10" ht="15" customHeight="1" thickBot="1" x14ac:dyDescent="0.4">
      <c r="A283" s="299"/>
      <c r="B283" s="297"/>
      <c r="C283" s="115">
        <f>SUM(C278:C282)</f>
        <v>3</v>
      </c>
      <c r="D283" s="106">
        <f t="shared" ref="D283:E283" si="55">SUM(D278:D282)</f>
        <v>0</v>
      </c>
      <c r="E283" s="106">
        <f t="shared" si="55"/>
        <v>0</v>
      </c>
      <c r="F283" s="107"/>
      <c r="G283" s="106" t="s">
        <v>29</v>
      </c>
      <c r="H283" s="108"/>
      <c r="I283" s="109"/>
    </row>
    <row r="284" spans="1:10" ht="15" customHeight="1" thickBot="1" x14ac:dyDescent="0.4">
      <c r="A284" s="310"/>
      <c r="B284" s="295" t="s">
        <v>616</v>
      </c>
      <c r="C284" s="67"/>
      <c r="D284" s="67"/>
      <c r="E284" s="67"/>
      <c r="F284" s="138"/>
      <c r="G284" s="67" t="s">
        <v>24</v>
      </c>
      <c r="H284" s="102">
        <v>288724610</v>
      </c>
      <c r="I284" s="101">
        <v>0</v>
      </c>
      <c r="J284" s="151"/>
    </row>
    <row r="285" spans="1:10" ht="15" thickBot="1" x14ac:dyDescent="0.4">
      <c r="A285" s="298"/>
      <c r="B285" s="296"/>
      <c r="C285" s="101">
        <v>700.5</v>
      </c>
      <c r="D285" s="101"/>
      <c r="E285" s="101"/>
      <c r="F285" s="103"/>
      <c r="G285" s="101" t="s">
        <v>27</v>
      </c>
      <c r="H285" s="104"/>
      <c r="I285" s="101"/>
    </row>
    <row r="286" spans="1:10" ht="13.25" customHeight="1" thickBot="1" x14ac:dyDescent="0.4">
      <c r="A286" s="298"/>
      <c r="B286" s="296"/>
      <c r="C286" s="101"/>
      <c r="D286" s="101"/>
      <c r="E286" s="101"/>
      <c r="F286" s="103"/>
      <c r="G286" s="101" t="s">
        <v>87</v>
      </c>
      <c r="H286" s="104"/>
      <c r="I286" s="101"/>
    </row>
    <row r="287" spans="1:10" ht="14" customHeight="1" thickBot="1" x14ac:dyDescent="0.4">
      <c r="A287" s="298"/>
      <c r="B287" s="296"/>
      <c r="C287" s="101">
        <v>826.2</v>
      </c>
      <c r="D287" s="110">
        <v>74</v>
      </c>
      <c r="E287" s="101">
        <v>10.6</v>
      </c>
      <c r="F287" s="103"/>
      <c r="G287" s="101" t="s">
        <v>25</v>
      </c>
      <c r="H287" s="104"/>
      <c r="I287" s="101"/>
    </row>
    <row r="288" spans="1:10" ht="15" thickBot="1" x14ac:dyDescent="0.4">
      <c r="A288" s="298"/>
      <c r="B288" s="296"/>
      <c r="C288" s="101"/>
      <c r="D288" s="101"/>
      <c r="E288" s="101"/>
      <c r="F288" s="103"/>
      <c r="G288" s="101" t="s">
        <v>88</v>
      </c>
      <c r="H288" s="104"/>
      <c r="I288" s="101"/>
    </row>
    <row r="289" spans="1:9" ht="11" customHeight="1" thickBot="1" x14ac:dyDescent="0.4">
      <c r="A289" s="299"/>
      <c r="B289" s="297"/>
      <c r="C289" s="106">
        <f>SUM(C284:C288)</f>
        <v>1526.7</v>
      </c>
      <c r="D289" s="115">
        <f t="shared" ref="D289:E289" si="56">SUM(D284:D288)</f>
        <v>74</v>
      </c>
      <c r="E289" s="106">
        <f t="shared" si="56"/>
        <v>10.6</v>
      </c>
      <c r="F289" s="107"/>
      <c r="G289" s="106" t="s">
        <v>29</v>
      </c>
      <c r="H289" s="108"/>
      <c r="I289" s="109"/>
    </row>
    <row r="290" spans="1:9" ht="15" thickBot="1" x14ac:dyDescent="0.4">
      <c r="A290" s="105"/>
      <c r="B290" s="112" t="s">
        <v>123</v>
      </c>
      <c r="C290" s="113"/>
      <c r="D290" s="113"/>
      <c r="E290" s="113"/>
      <c r="F290" s="113"/>
      <c r="G290" s="100"/>
      <c r="H290" s="102"/>
      <c r="I290" s="102"/>
    </row>
    <row r="291" spans="1:9" ht="26.5" thickBot="1" x14ac:dyDescent="0.4">
      <c r="A291" s="91" t="s">
        <v>130</v>
      </c>
      <c r="B291" s="92" t="s">
        <v>134</v>
      </c>
      <c r="C291" s="93"/>
      <c r="D291" s="93"/>
      <c r="E291" s="93"/>
      <c r="F291" s="94" t="s">
        <v>133</v>
      </c>
      <c r="G291" s="92"/>
      <c r="H291" s="93"/>
      <c r="I291" s="93"/>
    </row>
    <row r="292" spans="1:9" ht="26.5" thickBot="1" x14ac:dyDescent="0.4">
      <c r="A292" s="95" t="s">
        <v>131</v>
      </c>
      <c r="B292" s="96" t="s">
        <v>136</v>
      </c>
      <c r="C292" s="97"/>
      <c r="D292" s="97"/>
      <c r="E292" s="97"/>
      <c r="F292" s="98" t="s">
        <v>135</v>
      </c>
      <c r="G292" s="96"/>
      <c r="H292" s="97"/>
      <c r="I292" s="97"/>
    </row>
    <row r="293" spans="1:9" ht="15" customHeight="1" thickBot="1" x14ac:dyDescent="0.4">
      <c r="A293" s="298" t="s">
        <v>132</v>
      </c>
      <c r="B293" s="321" t="s">
        <v>138</v>
      </c>
      <c r="C293" s="99">
        <f>C300+C306+C312+C318+C324+C330</f>
        <v>0</v>
      </c>
      <c r="D293" s="99">
        <f t="shared" ref="D293:E297" si="57">D300+D306+D312+D318+D324+D330</f>
        <v>0</v>
      </c>
      <c r="E293" s="99">
        <f t="shared" si="57"/>
        <v>0</v>
      </c>
      <c r="F293" s="52" t="s">
        <v>137</v>
      </c>
      <c r="G293" s="101" t="s">
        <v>24</v>
      </c>
      <c r="H293" s="102">
        <v>288724610</v>
      </c>
      <c r="I293" s="101">
        <v>0</v>
      </c>
    </row>
    <row r="294" spans="1:9" ht="15.65" customHeight="1" thickBot="1" x14ac:dyDescent="0.4">
      <c r="A294" s="298"/>
      <c r="B294" s="322"/>
      <c r="C294" s="99">
        <f>C301+C307+C313+C319+C325+C331</f>
        <v>33.200000000000003</v>
      </c>
      <c r="D294" s="99">
        <f t="shared" si="57"/>
        <v>3.8</v>
      </c>
      <c r="E294" s="99">
        <f t="shared" si="57"/>
        <v>3.8</v>
      </c>
      <c r="F294" s="103"/>
      <c r="G294" s="101" t="s">
        <v>27</v>
      </c>
      <c r="H294" s="104"/>
      <c r="I294" s="101"/>
    </row>
    <row r="295" spans="1:9" ht="15" customHeight="1" thickBot="1" x14ac:dyDescent="0.4">
      <c r="A295" s="298"/>
      <c r="B295" s="322"/>
      <c r="C295" s="99">
        <f>C302+C308+C314+C320+C326+C332</f>
        <v>0</v>
      </c>
      <c r="D295" s="99">
        <f t="shared" si="57"/>
        <v>0</v>
      </c>
      <c r="E295" s="99">
        <f t="shared" si="57"/>
        <v>0</v>
      </c>
      <c r="F295" s="103"/>
      <c r="G295" s="101" t="s">
        <v>87</v>
      </c>
      <c r="H295" s="104"/>
      <c r="I295" s="101"/>
    </row>
    <row r="296" spans="1:9" ht="15" thickBot="1" x14ac:dyDescent="0.4">
      <c r="A296" s="298"/>
      <c r="B296" s="322"/>
      <c r="C296" s="99">
        <f>C303+C309+C315+C321+C327+C333</f>
        <v>79.099999999999994</v>
      </c>
      <c r="D296" s="99">
        <f t="shared" si="57"/>
        <v>40.300000000000004</v>
      </c>
      <c r="E296" s="99">
        <f t="shared" si="57"/>
        <v>33.700000000000003</v>
      </c>
      <c r="F296" s="103"/>
      <c r="G296" s="101" t="s">
        <v>25</v>
      </c>
      <c r="H296" s="104"/>
      <c r="I296" s="101"/>
    </row>
    <row r="297" spans="1:9" ht="15" thickBot="1" x14ac:dyDescent="0.4">
      <c r="A297" s="298"/>
      <c r="B297" s="322"/>
      <c r="C297" s="99">
        <f>C304+C310+C316+C322+C328+C334</f>
        <v>0</v>
      </c>
      <c r="D297" s="99">
        <f t="shared" si="57"/>
        <v>0</v>
      </c>
      <c r="E297" s="99">
        <f t="shared" si="57"/>
        <v>0</v>
      </c>
      <c r="F297" s="103"/>
      <c r="G297" s="101" t="s">
        <v>88</v>
      </c>
      <c r="H297" s="104"/>
      <c r="I297" s="101"/>
    </row>
    <row r="298" spans="1:9" ht="15" thickBot="1" x14ac:dyDescent="0.4">
      <c r="A298" s="298"/>
      <c r="B298" s="322"/>
      <c r="C298" s="99">
        <f>C335*1</f>
        <v>0</v>
      </c>
      <c r="D298" s="99">
        <f t="shared" ref="D298:E298" si="58">D335*1</f>
        <v>0</v>
      </c>
      <c r="E298" s="99">
        <f t="shared" si="58"/>
        <v>0</v>
      </c>
      <c r="F298" s="103"/>
      <c r="G298" s="101" t="s">
        <v>600</v>
      </c>
      <c r="H298" s="104"/>
      <c r="I298" s="101"/>
    </row>
    <row r="299" spans="1:9" ht="15" thickBot="1" x14ac:dyDescent="0.4">
      <c r="A299" s="299"/>
      <c r="B299" s="323"/>
      <c r="C299" s="115">
        <f>SUM(C293:C298)</f>
        <v>112.3</v>
      </c>
      <c r="D299" s="115">
        <f t="shared" ref="D299:E299" si="59">SUM(D293:D298)</f>
        <v>44.1</v>
      </c>
      <c r="E299" s="115">
        <f t="shared" si="59"/>
        <v>37.5</v>
      </c>
      <c r="F299" s="107"/>
      <c r="G299" s="106" t="s">
        <v>29</v>
      </c>
      <c r="H299" s="108"/>
      <c r="I299" s="109"/>
    </row>
    <row r="300" spans="1:9" ht="15" thickBot="1" x14ac:dyDescent="0.4">
      <c r="A300" s="310"/>
      <c r="B300" s="295" t="s">
        <v>480</v>
      </c>
      <c r="C300" s="101"/>
      <c r="D300" s="101"/>
      <c r="E300" s="101"/>
      <c r="F300" s="103"/>
      <c r="G300" s="101" t="s">
        <v>24</v>
      </c>
      <c r="H300" s="102">
        <v>288724610</v>
      </c>
      <c r="I300" s="101">
        <v>0</v>
      </c>
    </row>
    <row r="301" spans="1:9" ht="15" thickBot="1" x14ac:dyDescent="0.4">
      <c r="A301" s="298"/>
      <c r="B301" s="296"/>
      <c r="C301" s="110"/>
      <c r="D301" s="101"/>
      <c r="E301" s="101"/>
      <c r="F301" s="103"/>
      <c r="G301" s="101" t="s">
        <v>27</v>
      </c>
      <c r="H301" s="104"/>
      <c r="I301" s="101"/>
    </row>
    <row r="302" spans="1:9" ht="15" thickBot="1" x14ac:dyDescent="0.4">
      <c r="A302" s="298"/>
      <c r="B302" s="296"/>
      <c r="C302" s="101"/>
      <c r="D302" s="101"/>
      <c r="E302" s="101"/>
      <c r="F302" s="103"/>
      <c r="G302" s="101" t="s">
        <v>87</v>
      </c>
      <c r="H302" s="104"/>
      <c r="I302" s="101"/>
    </row>
    <row r="303" spans="1:9" ht="15" customHeight="1" thickBot="1" x14ac:dyDescent="0.4">
      <c r="A303" s="298"/>
      <c r="B303" s="296"/>
      <c r="C303" s="110">
        <v>7</v>
      </c>
      <c r="D303" s="101"/>
      <c r="E303" s="110"/>
      <c r="F303" s="103"/>
      <c r="G303" s="101" t="s">
        <v>25</v>
      </c>
      <c r="H303" s="104"/>
      <c r="I303" s="101"/>
    </row>
    <row r="304" spans="1:9" ht="15" thickBot="1" x14ac:dyDescent="0.4">
      <c r="A304" s="298"/>
      <c r="B304" s="296"/>
      <c r="C304" s="101"/>
      <c r="D304" s="101"/>
      <c r="E304" s="101"/>
      <c r="F304" s="103"/>
      <c r="G304" s="101" t="s">
        <v>88</v>
      </c>
      <c r="H304" s="104"/>
      <c r="I304" s="101"/>
    </row>
    <row r="305" spans="1:10" ht="15" thickBot="1" x14ac:dyDescent="0.4">
      <c r="A305" s="299"/>
      <c r="B305" s="297"/>
      <c r="C305" s="115">
        <f>SUM(C300:C304)</f>
        <v>7</v>
      </c>
      <c r="D305" s="106">
        <f t="shared" ref="D305:E305" si="60">SUM(D300:D304)</f>
        <v>0</v>
      </c>
      <c r="E305" s="106">
        <f t="shared" si="60"/>
        <v>0</v>
      </c>
      <c r="F305" s="107"/>
      <c r="G305" s="106" t="s">
        <v>29</v>
      </c>
      <c r="H305" s="108"/>
      <c r="I305" s="109"/>
    </row>
    <row r="306" spans="1:10" ht="15" thickBot="1" x14ac:dyDescent="0.4">
      <c r="A306" s="310"/>
      <c r="B306" s="295" t="s">
        <v>481</v>
      </c>
      <c r="C306" s="101"/>
      <c r="D306" s="101"/>
      <c r="E306" s="101"/>
      <c r="F306" s="103"/>
      <c r="G306" s="101" t="s">
        <v>24</v>
      </c>
      <c r="H306" s="102">
        <v>288724610</v>
      </c>
      <c r="I306" s="101">
        <v>0</v>
      </c>
    </row>
    <row r="307" spans="1:10" ht="15" thickBot="1" x14ac:dyDescent="0.4">
      <c r="A307" s="298"/>
      <c r="B307" s="296"/>
      <c r="C307" s="101"/>
      <c r="D307" s="101"/>
      <c r="E307" s="101"/>
      <c r="F307" s="103"/>
      <c r="G307" s="101" t="s">
        <v>27</v>
      </c>
      <c r="H307" s="104"/>
      <c r="I307" s="101"/>
    </row>
    <row r="308" spans="1:10" ht="12.65" customHeight="1" thickBot="1" x14ac:dyDescent="0.4">
      <c r="A308" s="298"/>
      <c r="B308" s="296"/>
      <c r="C308" s="101"/>
      <c r="D308" s="101"/>
      <c r="E308" s="101"/>
      <c r="F308" s="103"/>
      <c r="G308" s="101" t="s">
        <v>87</v>
      </c>
      <c r="H308" s="104"/>
      <c r="I308" s="101"/>
    </row>
    <row r="309" spans="1:10" ht="15" thickBot="1" x14ac:dyDescent="0.4">
      <c r="A309" s="298"/>
      <c r="B309" s="296"/>
      <c r="C309" s="110">
        <v>10.5</v>
      </c>
      <c r="D309" s="101"/>
      <c r="E309" s="101"/>
      <c r="F309" s="103"/>
      <c r="G309" s="101" t="s">
        <v>25</v>
      </c>
      <c r="H309" s="104"/>
      <c r="I309" s="101"/>
    </row>
    <row r="310" spans="1:10" ht="15" thickBot="1" x14ac:dyDescent="0.4">
      <c r="A310" s="298"/>
      <c r="B310" s="296"/>
      <c r="C310" s="101"/>
      <c r="D310" s="101"/>
      <c r="E310" s="101"/>
      <c r="F310" s="103"/>
      <c r="G310" s="101" t="s">
        <v>88</v>
      </c>
      <c r="H310" s="104"/>
      <c r="I310" s="101"/>
    </row>
    <row r="311" spans="1:10" ht="15" customHeight="1" thickBot="1" x14ac:dyDescent="0.4">
      <c r="A311" s="299"/>
      <c r="B311" s="297"/>
      <c r="C311" s="115">
        <f>SUM(C306:C310)</f>
        <v>10.5</v>
      </c>
      <c r="D311" s="106">
        <f t="shared" ref="D311:E311" si="61">SUM(D306:D310)</f>
        <v>0</v>
      </c>
      <c r="E311" s="106">
        <f t="shared" si="61"/>
        <v>0</v>
      </c>
      <c r="F311" s="107"/>
      <c r="G311" s="106" t="s">
        <v>29</v>
      </c>
      <c r="H311" s="108"/>
      <c r="I311" s="109"/>
    </row>
    <row r="312" spans="1:10" ht="15" customHeight="1" thickBot="1" x14ac:dyDescent="0.4">
      <c r="A312" s="310"/>
      <c r="B312" s="295" t="s">
        <v>557</v>
      </c>
      <c r="C312" s="101"/>
      <c r="D312" s="101"/>
      <c r="E312" s="101"/>
      <c r="F312" s="103"/>
      <c r="G312" s="101" t="s">
        <v>24</v>
      </c>
      <c r="H312" s="102">
        <v>288724610</v>
      </c>
      <c r="I312" s="101">
        <v>0</v>
      </c>
    </row>
    <row r="313" spans="1:10" ht="18" customHeight="1" thickBot="1" x14ac:dyDescent="0.4">
      <c r="A313" s="298"/>
      <c r="B313" s="296"/>
      <c r="C313" s="101">
        <v>4.5999999999999996</v>
      </c>
      <c r="D313" s="101"/>
      <c r="E313" s="101"/>
      <c r="F313" s="103"/>
      <c r="G313" s="101" t="s">
        <v>27</v>
      </c>
      <c r="H313" s="104"/>
      <c r="I313" s="101"/>
    </row>
    <row r="314" spans="1:10" ht="15" customHeight="1" thickBot="1" x14ac:dyDescent="0.4">
      <c r="A314" s="298"/>
      <c r="B314" s="296"/>
      <c r="C314" s="101"/>
      <c r="D314" s="101"/>
      <c r="E314" s="101"/>
      <c r="F314" s="103"/>
      <c r="G314" s="101" t="s">
        <v>87</v>
      </c>
      <c r="H314" s="104"/>
      <c r="I314" s="101"/>
    </row>
    <row r="315" spans="1:10" ht="15" thickBot="1" x14ac:dyDescent="0.4">
      <c r="A315" s="298"/>
      <c r="B315" s="296"/>
      <c r="C315" s="101">
        <v>13.8</v>
      </c>
      <c r="D315" s="101"/>
      <c r="E315" s="101"/>
      <c r="F315" s="103"/>
      <c r="G315" s="101" t="s">
        <v>25</v>
      </c>
      <c r="H315" s="104"/>
      <c r="I315" s="101"/>
      <c r="J315" s="151"/>
    </row>
    <row r="316" spans="1:10" ht="15" thickBot="1" x14ac:dyDescent="0.4">
      <c r="A316" s="298"/>
      <c r="B316" s="296"/>
      <c r="C316" s="101"/>
      <c r="D316" s="101"/>
      <c r="E316" s="101"/>
      <c r="F316" s="103"/>
      <c r="G316" s="101" t="s">
        <v>88</v>
      </c>
      <c r="H316" s="104"/>
      <c r="I316" s="101"/>
    </row>
    <row r="317" spans="1:10" ht="15" thickBot="1" x14ac:dyDescent="0.4">
      <c r="A317" s="299"/>
      <c r="B317" s="297"/>
      <c r="C317" s="106">
        <f>SUM(C312:C316)</f>
        <v>18.399999999999999</v>
      </c>
      <c r="D317" s="106">
        <f t="shared" ref="D317:E317" si="62">SUM(D312:D316)</f>
        <v>0</v>
      </c>
      <c r="E317" s="106">
        <f t="shared" si="62"/>
        <v>0</v>
      </c>
      <c r="F317" s="107"/>
      <c r="G317" s="106" t="s">
        <v>29</v>
      </c>
      <c r="H317" s="108"/>
      <c r="I317" s="109"/>
    </row>
    <row r="318" spans="1:10" ht="15" customHeight="1" thickBot="1" x14ac:dyDescent="0.4">
      <c r="A318" s="310"/>
      <c r="B318" s="295" t="s">
        <v>558</v>
      </c>
      <c r="C318" s="101"/>
      <c r="D318" s="101"/>
      <c r="E318" s="101"/>
      <c r="F318" s="103"/>
      <c r="G318" s="101" t="s">
        <v>24</v>
      </c>
      <c r="H318" s="102">
        <v>288724610</v>
      </c>
      <c r="I318" s="101">
        <v>0</v>
      </c>
    </row>
    <row r="319" spans="1:10" ht="15" thickBot="1" x14ac:dyDescent="0.4">
      <c r="A319" s="298"/>
      <c r="B319" s="296"/>
      <c r="C319" s="110">
        <v>10</v>
      </c>
      <c r="D319" s="101"/>
      <c r="E319" s="101"/>
      <c r="F319" s="103"/>
      <c r="G319" s="101" t="s">
        <v>27</v>
      </c>
      <c r="H319" s="104"/>
      <c r="I319" s="101"/>
    </row>
    <row r="320" spans="1:10" ht="15" customHeight="1" thickBot="1" x14ac:dyDescent="0.4">
      <c r="A320" s="298"/>
      <c r="B320" s="296"/>
      <c r="C320" s="101"/>
      <c r="D320" s="101"/>
      <c r="E320" s="101"/>
      <c r="F320" s="103"/>
      <c r="G320" s="101" t="s">
        <v>87</v>
      </c>
      <c r="H320" s="104"/>
      <c r="I320" s="101"/>
    </row>
    <row r="321" spans="1:10" ht="15.65" customHeight="1" thickBot="1" x14ac:dyDescent="0.4">
      <c r="A321" s="298"/>
      <c r="B321" s="296"/>
      <c r="C321" s="101">
        <v>9.9</v>
      </c>
      <c r="D321" s="110">
        <v>6.6</v>
      </c>
      <c r="E321" s="110"/>
      <c r="F321" s="103"/>
      <c r="G321" s="101" t="s">
        <v>25</v>
      </c>
      <c r="H321" s="104"/>
      <c r="I321" s="101"/>
    </row>
    <row r="322" spans="1:10" ht="15" customHeight="1" thickBot="1" x14ac:dyDescent="0.4">
      <c r="A322" s="298"/>
      <c r="B322" s="296"/>
      <c r="C322" s="101"/>
      <c r="D322" s="101"/>
      <c r="E322" s="101"/>
      <c r="F322" s="103"/>
      <c r="G322" s="101" t="s">
        <v>88</v>
      </c>
      <c r="H322" s="104"/>
      <c r="I322" s="101"/>
    </row>
    <row r="323" spans="1:10" ht="15" thickBot="1" x14ac:dyDescent="0.4">
      <c r="A323" s="299"/>
      <c r="B323" s="297"/>
      <c r="C323" s="115">
        <f>SUM(C318:C322)</f>
        <v>19.899999999999999</v>
      </c>
      <c r="D323" s="115">
        <f t="shared" ref="D323:E323" si="63">SUM(D318:D322)</f>
        <v>6.6</v>
      </c>
      <c r="E323" s="115">
        <f t="shared" si="63"/>
        <v>0</v>
      </c>
      <c r="F323" s="107"/>
      <c r="G323" s="106" t="s">
        <v>29</v>
      </c>
      <c r="H323" s="108"/>
      <c r="I323" s="109"/>
    </row>
    <row r="324" spans="1:10" ht="15" customHeight="1" thickBot="1" x14ac:dyDescent="0.4">
      <c r="A324" s="298"/>
      <c r="B324" s="295" t="s">
        <v>559</v>
      </c>
      <c r="C324" s="101"/>
      <c r="D324" s="101"/>
      <c r="E324" s="101"/>
      <c r="F324" s="52"/>
      <c r="G324" s="101" t="s">
        <v>24</v>
      </c>
      <c r="H324" s="102">
        <v>288724610</v>
      </c>
      <c r="I324" s="101">
        <v>0</v>
      </c>
    </row>
    <row r="325" spans="1:10" ht="15" thickBot="1" x14ac:dyDescent="0.4">
      <c r="A325" s="298"/>
      <c r="B325" s="296"/>
      <c r="C325" s="110">
        <v>6</v>
      </c>
      <c r="D325" s="101"/>
      <c r="E325" s="101"/>
      <c r="F325" s="103"/>
      <c r="G325" s="101" t="s">
        <v>27</v>
      </c>
      <c r="H325" s="104"/>
      <c r="I325" s="101"/>
    </row>
    <row r="326" spans="1:10" ht="15" thickBot="1" x14ac:dyDescent="0.4">
      <c r="A326" s="298"/>
      <c r="B326" s="296"/>
      <c r="C326" s="101"/>
      <c r="D326" s="101"/>
      <c r="E326" s="101"/>
      <c r="F326" s="103"/>
      <c r="G326" s="101" t="s">
        <v>87</v>
      </c>
      <c r="H326" s="104"/>
      <c r="I326" s="101"/>
    </row>
    <row r="327" spans="1:10" ht="15" thickBot="1" x14ac:dyDescent="0.4">
      <c r="A327" s="298"/>
      <c r="B327" s="296"/>
      <c r="C327" s="101"/>
      <c r="D327" s="101"/>
      <c r="E327" s="110"/>
      <c r="F327" s="103"/>
      <c r="G327" s="101" t="s">
        <v>25</v>
      </c>
      <c r="H327" s="104"/>
      <c r="I327" s="101"/>
    </row>
    <row r="328" spans="1:10" ht="15" customHeight="1" thickBot="1" x14ac:dyDescent="0.4">
      <c r="A328" s="298"/>
      <c r="B328" s="296"/>
      <c r="C328" s="110"/>
      <c r="D328" s="110"/>
      <c r="E328" s="110"/>
      <c r="F328" s="103"/>
      <c r="G328" s="101" t="s">
        <v>88</v>
      </c>
      <c r="H328" s="104"/>
      <c r="I328" s="101"/>
    </row>
    <row r="329" spans="1:10" ht="15" thickBot="1" x14ac:dyDescent="0.4">
      <c r="A329" s="299"/>
      <c r="B329" s="297"/>
      <c r="C329" s="115">
        <f>SUM(C324:C328)</f>
        <v>6</v>
      </c>
      <c r="D329" s="115">
        <f t="shared" ref="D329:E329" si="64">SUM(D324:D328)</f>
        <v>0</v>
      </c>
      <c r="E329" s="115">
        <f t="shared" si="64"/>
        <v>0</v>
      </c>
      <c r="F329" s="107"/>
      <c r="G329" s="106" t="s">
        <v>29</v>
      </c>
      <c r="H329" s="108"/>
      <c r="I329" s="109"/>
    </row>
    <row r="330" spans="1:10" ht="15" thickBot="1" x14ac:dyDescent="0.4">
      <c r="A330" s="298"/>
      <c r="B330" s="295" t="s">
        <v>590</v>
      </c>
      <c r="C330" s="101"/>
      <c r="D330" s="101"/>
      <c r="E330" s="101"/>
      <c r="F330" s="52"/>
      <c r="G330" s="101" t="s">
        <v>24</v>
      </c>
      <c r="H330" s="102">
        <v>288724610</v>
      </c>
      <c r="I330" s="101">
        <v>0</v>
      </c>
    </row>
    <row r="331" spans="1:10" ht="15" thickBot="1" x14ac:dyDescent="0.4">
      <c r="A331" s="298"/>
      <c r="B331" s="296"/>
      <c r="C331" s="110">
        <v>12.6</v>
      </c>
      <c r="D331" s="101">
        <v>3.8</v>
      </c>
      <c r="E331" s="101">
        <v>3.8</v>
      </c>
      <c r="F331" s="103"/>
      <c r="G331" s="101" t="s">
        <v>27</v>
      </c>
      <c r="H331" s="104"/>
      <c r="I331" s="101"/>
    </row>
    <row r="332" spans="1:10" ht="15" thickBot="1" x14ac:dyDescent="0.4">
      <c r="A332" s="298"/>
      <c r="B332" s="296"/>
      <c r="C332" s="101"/>
      <c r="D332" s="101"/>
      <c r="E332" s="101"/>
      <c r="F332" s="103"/>
      <c r="G332" s="101" t="s">
        <v>87</v>
      </c>
      <c r="H332" s="104"/>
      <c r="I332" s="101"/>
    </row>
    <row r="333" spans="1:10" ht="20" customHeight="1" thickBot="1" x14ac:dyDescent="0.4">
      <c r="A333" s="298"/>
      <c r="B333" s="296"/>
      <c r="C333" s="101">
        <v>37.9</v>
      </c>
      <c r="D333" s="101">
        <v>33.700000000000003</v>
      </c>
      <c r="E333" s="110">
        <v>33.700000000000003</v>
      </c>
      <c r="F333" s="103"/>
      <c r="G333" s="101" t="s">
        <v>25</v>
      </c>
      <c r="H333" s="104"/>
      <c r="I333" s="101"/>
    </row>
    <row r="334" spans="1:10" ht="18" customHeight="1" thickBot="1" x14ac:dyDescent="0.4">
      <c r="A334" s="298"/>
      <c r="B334" s="296"/>
      <c r="C334" s="110"/>
      <c r="D334" s="110"/>
      <c r="E334" s="110"/>
      <c r="F334" s="103"/>
      <c r="G334" s="101" t="s">
        <v>88</v>
      </c>
      <c r="H334" s="104"/>
      <c r="I334" s="101"/>
    </row>
    <row r="335" spans="1:10" ht="20.399999999999999" customHeight="1" thickBot="1" x14ac:dyDescent="0.4">
      <c r="A335" s="298"/>
      <c r="B335" s="296"/>
      <c r="C335" s="110"/>
      <c r="D335" s="110"/>
      <c r="E335" s="110"/>
      <c r="F335" s="103"/>
      <c r="G335" s="101" t="s">
        <v>600</v>
      </c>
      <c r="H335" s="104"/>
      <c r="I335" s="101"/>
      <c r="J335" s="151"/>
    </row>
    <row r="336" spans="1:10" ht="18" customHeight="1" thickBot="1" x14ac:dyDescent="0.4">
      <c r="A336" s="299"/>
      <c r="B336" s="297"/>
      <c r="C336" s="115">
        <f>SUM(C330:C335)</f>
        <v>50.5</v>
      </c>
      <c r="D336" s="115">
        <f>SUM(D330:D335)</f>
        <v>37.5</v>
      </c>
      <c r="E336" s="115">
        <f>SUM(E330:E335)</f>
        <v>37.5</v>
      </c>
      <c r="F336" s="107"/>
      <c r="G336" s="106" t="s">
        <v>29</v>
      </c>
      <c r="H336" s="108"/>
      <c r="I336" s="109"/>
    </row>
    <row r="337" spans="1:10" ht="15" thickBot="1" x14ac:dyDescent="0.4">
      <c r="A337" s="105"/>
      <c r="B337" s="112" t="s">
        <v>139</v>
      </c>
      <c r="C337" s="113"/>
      <c r="D337" s="113"/>
      <c r="E337" s="113"/>
      <c r="F337" s="113"/>
      <c r="G337" s="100"/>
      <c r="H337" s="102"/>
      <c r="I337" s="102"/>
    </row>
    <row r="338" spans="1:10" ht="26.5" thickBot="1" x14ac:dyDescent="0.4">
      <c r="A338" s="143" t="s">
        <v>140</v>
      </c>
      <c r="B338" s="144" t="s">
        <v>145</v>
      </c>
      <c r="C338" s="145"/>
      <c r="D338" s="145"/>
      <c r="E338" s="145"/>
      <c r="F338" s="146" t="s">
        <v>144</v>
      </c>
      <c r="G338" s="144"/>
      <c r="H338" s="145"/>
      <c r="I338" s="145"/>
    </row>
    <row r="339" spans="1:10" ht="26.5" thickBot="1" x14ac:dyDescent="0.4">
      <c r="A339" s="95" t="s">
        <v>141</v>
      </c>
      <c r="B339" s="96" t="s">
        <v>147</v>
      </c>
      <c r="C339" s="97"/>
      <c r="D339" s="97"/>
      <c r="E339" s="97"/>
      <c r="F339" s="98" t="s">
        <v>146</v>
      </c>
      <c r="G339" s="96"/>
      <c r="H339" s="97"/>
      <c r="I339" s="97"/>
    </row>
    <row r="340" spans="1:10" ht="17.399999999999999" customHeight="1" thickBot="1" x14ac:dyDescent="0.4">
      <c r="A340" s="298" t="s">
        <v>142</v>
      </c>
      <c r="B340" s="321" t="s">
        <v>482</v>
      </c>
      <c r="C340" s="99">
        <f>C347+C353+C360+C366+C373+C379+C385</f>
        <v>0</v>
      </c>
      <c r="D340" s="99">
        <f t="shared" ref="D340:E344" si="65">D347+D353+D360+D366+D373+D379+D385</f>
        <v>0</v>
      </c>
      <c r="E340" s="99">
        <f t="shared" si="65"/>
        <v>0</v>
      </c>
      <c r="F340" s="52" t="s">
        <v>366</v>
      </c>
      <c r="G340" s="101" t="s">
        <v>24</v>
      </c>
      <c r="H340" s="102">
        <v>288724610</v>
      </c>
      <c r="I340" s="101">
        <v>0</v>
      </c>
      <c r="J340" s="132"/>
    </row>
    <row r="341" spans="1:10" ht="17.399999999999999" customHeight="1" thickBot="1" x14ac:dyDescent="0.4">
      <c r="A341" s="298"/>
      <c r="B341" s="322"/>
      <c r="C341" s="99">
        <f>C348+C354+C361+C367+C374+C380+C386</f>
        <v>830</v>
      </c>
      <c r="D341" s="99">
        <f t="shared" si="65"/>
        <v>2026.4</v>
      </c>
      <c r="E341" s="99">
        <f t="shared" si="65"/>
        <v>377.9</v>
      </c>
      <c r="F341" s="103"/>
      <c r="G341" s="101" t="s">
        <v>27</v>
      </c>
      <c r="H341" s="104"/>
      <c r="I341" s="101"/>
      <c r="J341" s="132"/>
    </row>
    <row r="342" spans="1:10" ht="15" customHeight="1" thickBot="1" x14ac:dyDescent="0.4">
      <c r="A342" s="298"/>
      <c r="B342" s="322"/>
      <c r="C342" s="99">
        <f t="shared" ref="C342:C344" si="66">C349+C355+C362+C368+C375+C381+C387</f>
        <v>0</v>
      </c>
      <c r="D342" s="99">
        <f t="shared" si="65"/>
        <v>0</v>
      </c>
      <c r="E342" s="99">
        <f t="shared" si="65"/>
        <v>0</v>
      </c>
      <c r="F342" s="103"/>
      <c r="G342" s="101" t="s">
        <v>87</v>
      </c>
      <c r="H342" s="104"/>
      <c r="I342" s="101"/>
      <c r="J342" s="132"/>
    </row>
    <row r="343" spans="1:10" ht="16.25" customHeight="1" thickBot="1" x14ac:dyDescent="0.4">
      <c r="A343" s="298"/>
      <c r="B343" s="322"/>
      <c r="C343" s="99">
        <f t="shared" si="66"/>
        <v>612.5</v>
      </c>
      <c r="D343" s="99">
        <f t="shared" si="65"/>
        <v>5375</v>
      </c>
      <c r="E343" s="99">
        <f t="shared" si="65"/>
        <v>2083.4</v>
      </c>
      <c r="F343" s="103"/>
      <c r="G343" s="101" t="s">
        <v>25</v>
      </c>
      <c r="H343" s="104"/>
      <c r="I343" s="101"/>
      <c r="J343" s="132"/>
    </row>
    <row r="344" spans="1:10" ht="15" thickBot="1" x14ac:dyDescent="0.4">
      <c r="A344" s="298"/>
      <c r="B344" s="322"/>
      <c r="C344" s="99">
        <f t="shared" si="66"/>
        <v>0</v>
      </c>
      <c r="D344" s="99">
        <f t="shared" si="65"/>
        <v>0</v>
      </c>
      <c r="E344" s="99">
        <f t="shared" si="65"/>
        <v>0</v>
      </c>
      <c r="F344" s="103"/>
      <c r="G344" s="101" t="s">
        <v>88</v>
      </c>
      <c r="H344" s="104"/>
      <c r="I344" s="101"/>
      <c r="J344" s="132"/>
    </row>
    <row r="345" spans="1:10" ht="15" thickBot="1" x14ac:dyDescent="0.4">
      <c r="A345" s="298"/>
      <c r="B345" s="322"/>
      <c r="C345" s="209">
        <f>C358+C371</f>
        <v>0</v>
      </c>
      <c r="D345" s="209">
        <f t="shared" ref="D345:E345" si="67">D358+D371</f>
        <v>0</v>
      </c>
      <c r="E345" s="209">
        <f t="shared" si="67"/>
        <v>0</v>
      </c>
      <c r="F345" s="103"/>
      <c r="G345" s="101" t="s">
        <v>600</v>
      </c>
      <c r="H345" s="104"/>
      <c r="I345" s="101"/>
      <c r="J345" s="132"/>
    </row>
    <row r="346" spans="1:10" ht="15" thickBot="1" x14ac:dyDescent="0.4">
      <c r="A346" s="299"/>
      <c r="B346" s="323"/>
      <c r="C346" s="115">
        <f>SUM(C340:C345)</f>
        <v>1442.5</v>
      </c>
      <c r="D346" s="115">
        <f t="shared" ref="D346:E346" si="68">SUM(D340:D345)</f>
        <v>7401.4</v>
      </c>
      <c r="E346" s="115">
        <f t="shared" si="68"/>
        <v>2461.3000000000002</v>
      </c>
      <c r="F346" s="107"/>
      <c r="G346" s="106" t="s">
        <v>29</v>
      </c>
      <c r="H346" s="108"/>
      <c r="I346" s="109"/>
      <c r="J346" s="132"/>
    </row>
    <row r="347" spans="1:10" ht="18" customHeight="1" thickBot="1" x14ac:dyDescent="0.4">
      <c r="A347" s="310"/>
      <c r="B347" s="295" t="s">
        <v>654</v>
      </c>
      <c r="C347" s="101"/>
      <c r="D347" s="101"/>
      <c r="E347" s="101"/>
      <c r="F347" s="103"/>
      <c r="G347" s="101" t="s">
        <v>24</v>
      </c>
      <c r="H347" s="102">
        <v>288724610</v>
      </c>
      <c r="I347" s="101">
        <v>0</v>
      </c>
      <c r="J347" s="132"/>
    </row>
    <row r="348" spans="1:10" ht="15" customHeight="1" thickBot="1" x14ac:dyDescent="0.4">
      <c r="A348" s="298"/>
      <c r="B348" s="296"/>
      <c r="C348" s="110">
        <v>200</v>
      </c>
      <c r="D348" s="110">
        <v>600</v>
      </c>
      <c r="E348" s="101"/>
      <c r="F348" s="103"/>
      <c r="G348" s="101" t="s">
        <v>27</v>
      </c>
      <c r="H348" s="104"/>
      <c r="I348" s="101"/>
      <c r="J348" s="132"/>
    </row>
    <row r="349" spans="1:10" ht="12.65" customHeight="1" thickBot="1" x14ac:dyDescent="0.4">
      <c r="A349" s="298"/>
      <c r="B349" s="296"/>
      <c r="C349" s="101"/>
      <c r="D349" s="101"/>
      <c r="E349" s="101"/>
      <c r="F349" s="103"/>
      <c r="G349" s="101" t="s">
        <v>87</v>
      </c>
      <c r="H349" s="104"/>
      <c r="I349" s="101"/>
      <c r="J349" s="132"/>
    </row>
    <row r="350" spans="1:10" ht="15" thickBot="1" x14ac:dyDescent="0.4">
      <c r="A350" s="298"/>
      <c r="B350" s="296"/>
      <c r="C350" s="110">
        <v>350</v>
      </c>
      <c r="D350" s="110">
        <v>1100</v>
      </c>
      <c r="E350" s="101"/>
      <c r="F350" s="103"/>
      <c r="G350" s="101" t="s">
        <v>25</v>
      </c>
      <c r="H350" s="104"/>
      <c r="I350" s="101"/>
      <c r="J350" s="132"/>
    </row>
    <row r="351" spans="1:10" ht="15" thickBot="1" x14ac:dyDescent="0.4">
      <c r="A351" s="298"/>
      <c r="B351" s="296"/>
      <c r="C351" s="101"/>
      <c r="D351" s="101"/>
      <c r="E351" s="101"/>
      <c r="F351" s="103"/>
      <c r="G351" s="101" t="s">
        <v>88</v>
      </c>
      <c r="H351" s="104"/>
      <c r="I351" s="101"/>
      <c r="J351" s="132"/>
    </row>
    <row r="352" spans="1:10" ht="15" thickBot="1" x14ac:dyDescent="0.4">
      <c r="A352" s="299"/>
      <c r="B352" s="297"/>
      <c r="C352" s="115">
        <f>SUM(C347:C351)</f>
        <v>550</v>
      </c>
      <c r="D352" s="115">
        <f t="shared" ref="D352:E352" si="69">SUM(D347:D351)</f>
        <v>1700</v>
      </c>
      <c r="E352" s="115">
        <f t="shared" si="69"/>
        <v>0</v>
      </c>
      <c r="F352" s="107"/>
      <c r="G352" s="106" t="s">
        <v>29</v>
      </c>
      <c r="H352" s="108"/>
      <c r="I352" s="109"/>
      <c r="J352" s="132"/>
    </row>
    <row r="353" spans="1:10" ht="18.649999999999999" customHeight="1" thickBot="1" x14ac:dyDescent="0.4">
      <c r="A353" s="310"/>
      <c r="B353" s="295" t="s">
        <v>615</v>
      </c>
      <c r="C353" s="101"/>
      <c r="D353" s="101"/>
      <c r="E353" s="101"/>
      <c r="F353" s="103"/>
      <c r="G353" s="101" t="s">
        <v>24</v>
      </c>
      <c r="H353" s="102">
        <v>288724610</v>
      </c>
      <c r="I353" s="101">
        <v>0</v>
      </c>
      <c r="J353" s="151"/>
    </row>
    <row r="354" spans="1:10" ht="15" customHeight="1" thickBot="1" x14ac:dyDescent="0.4">
      <c r="A354" s="298"/>
      <c r="B354" s="296"/>
      <c r="C354" s="110">
        <v>180</v>
      </c>
      <c r="D354" s="110">
        <v>225</v>
      </c>
      <c r="E354" s="101">
        <v>127.9</v>
      </c>
      <c r="F354" s="103"/>
      <c r="G354" s="101" t="s">
        <v>27</v>
      </c>
      <c r="H354" s="104"/>
      <c r="I354" s="101"/>
    </row>
    <row r="355" spans="1:10" ht="15" thickBot="1" x14ac:dyDescent="0.4">
      <c r="A355" s="298"/>
      <c r="B355" s="296"/>
      <c r="C355" s="101"/>
      <c r="D355" s="101"/>
      <c r="E355" s="101"/>
      <c r="F355" s="103"/>
      <c r="G355" s="101" t="s">
        <v>87</v>
      </c>
      <c r="H355" s="104"/>
      <c r="I355" s="101"/>
    </row>
    <row r="356" spans="1:10" ht="15" thickBot="1" x14ac:dyDescent="0.4">
      <c r="A356" s="298"/>
      <c r="B356" s="296"/>
      <c r="C356" s="101"/>
      <c r="D356" s="110">
        <v>1275</v>
      </c>
      <c r="E356" s="110">
        <v>725</v>
      </c>
      <c r="F356" s="103"/>
      <c r="G356" s="101" t="s">
        <v>25</v>
      </c>
      <c r="H356" s="104"/>
      <c r="I356" s="101"/>
    </row>
    <row r="357" spans="1:10" ht="15" thickBot="1" x14ac:dyDescent="0.4">
      <c r="A357" s="298"/>
      <c r="B357" s="296"/>
      <c r="C357" s="101"/>
      <c r="D357" s="101"/>
      <c r="E357" s="101"/>
      <c r="F357" s="103"/>
      <c r="G357" s="101" t="s">
        <v>88</v>
      </c>
      <c r="H357" s="104"/>
      <c r="I357" s="101"/>
    </row>
    <row r="358" spans="1:10" ht="17.399999999999999" customHeight="1" thickBot="1" x14ac:dyDescent="0.4">
      <c r="A358" s="298"/>
      <c r="B358" s="296"/>
      <c r="C358" s="178"/>
      <c r="D358" s="101"/>
      <c r="E358" s="101"/>
      <c r="F358" s="103"/>
      <c r="G358" s="101" t="s">
        <v>600</v>
      </c>
      <c r="H358" s="104"/>
      <c r="I358" s="101"/>
      <c r="J358" s="151"/>
    </row>
    <row r="359" spans="1:10" ht="20.399999999999999" customHeight="1" thickBot="1" x14ac:dyDescent="0.4">
      <c r="A359" s="299"/>
      <c r="B359" s="297"/>
      <c r="C359" s="115">
        <f>SUM(C353:C358)</f>
        <v>180</v>
      </c>
      <c r="D359" s="115">
        <f t="shared" ref="D359:E359" si="70">SUM(D353:D358)</f>
        <v>1500</v>
      </c>
      <c r="E359" s="106">
        <f t="shared" si="70"/>
        <v>852.9</v>
      </c>
      <c r="F359" s="107"/>
      <c r="G359" s="106" t="s">
        <v>29</v>
      </c>
      <c r="H359" s="108"/>
      <c r="I359" s="109"/>
    </row>
    <row r="360" spans="1:10" ht="15" customHeight="1" thickBot="1" x14ac:dyDescent="0.4">
      <c r="A360" s="310"/>
      <c r="B360" s="295" t="s">
        <v>614</v>
      </c>
      <c r="C360" s="101"/>
      <c r="D360" s="101"/>
      <c r="E360" s="101"/>
      <c r="F360" s="103"/>
      <c r="G360" s="101" t="s">
        <v>24</v>
      </c>
      <c r="H360" s="102">
        <v>288724610</v>
      </c>
      <c r="I360" s="101">
        <v>0</v>
      </c>
    </row>
    <row r="361" spans="1:10" ht="15" thickBot="1" x14ac:dyDescent="0.4">
      <c r="A361" s="298"/>
      <c r="B361" s="296"/>
      <c r="C361" s="110">
        <v>55</v>
      </c>
      <c r="D361" s="101">
        <v>935.4</v>
      </c>
      <c r="E361" s="101">
        <v>35.299999999999997</v>
      </c>
      <c r="F361" s="103"/>
      <c r="G361" s="101" t="s">
        <v>27</v>
      </c>
      <c r="H361" s="104"/>
      <c r="I361" s="101"/>
    </row>
    <row r="362" spans="1:10" ht="15" thickBot="1" x14ac:dyDescent="0.4">
      <c r="A362" s="298"/>
      <c r="B362" s="296"/>
      <c r="C362" s="101"/>
      <c r="D362" s="101"/>
      <c r="E362" s="101"/>
      <c r="F362" s="103"/>
      <c r="G362" s="101" t="s">
        <v>87</v>
      </c>
      <c r="H362" s="104"/>
      <c r="I362" s="101"/>
    </row>
    <row r="363" spans="1:10" ht="15" thickBot="1" x14ac:dyDescent="0.4">
      <c r="A363" s="298"/>
      <c r="B363" s="296"/>
      <c r="C363" s="110">
        <v>200</v>
      </c>
      <c r="D363" s="110">
        <v>1600</v>
      </c>
      <c r="E363" s="110">
        <v>200</v>
      </c>
      <c r="F363" s="103"/>
      <c r="G363" s="101" t="s">
        <v>25</v>
      </c>
      <c r="H363" s="104"/>
      <c r="I363" s="101"/>
    </row>
    <row r="364" spans="1:10" ht="15" thickBot="1" x14ac:dyDescent="0.4">
      <c r="A364" s="298"/>
      <c r="B364" s="296"/>
      <c r="C364" s="101"/>
      <c r="D364" s="101"/>
      <c r="E364" s="101"/>
      <c r="F364" s="103"/>
      <c r="G364" s="101" t="s">
        <v>88</v>
      </c>
      <c r="H364" s="104"/>
      <c r="I364" s="101"/>
    </row>
    <row r="365" spans="1:10" ht="18" customHeight="1" thickBot="1" x14ac:dyDescent="0.4">
      <c r="A365" s="299"/>
      <c r="B365" s="297"/>
      <c r="C365" s="115">
        <f>SUM(C360:C364)</f>
        <v>255</v>
      </c>
      <c r="D365" s="106">
        <f t="shared" ref="D365:E365" si="71">SUM(D360:D364)</f>
        <v>2535.4</v>
      </c>
      <c r="E365" s="106">
        <f t="shared" si="71"/>
        <v>235.3</v>
      </c>
      <c r="F365" s="107"/>
      <c r="G365" s="106" t="s">
        <v>29</v>
      </c>
      <c r="H365" s="108"/>
      <c r="I365" s="109"/>
    </row>
    <row r="366" spans="1:10" ht="15" customHeight="1" thickBot="1" x14ac:dyDescent="0.4">
      <c r="A366" s="310"/>
      <c r="B366" s="295" t="s">
        <v>613</v>
      </c>
      <c r="C366" s="101"/>
      <c r="D366" s="101"/>
      <c r="E366" s="101"/>
      <c r="F366" s="103"/>
      <c r="G366" s="101" t="s">
        <v>24</v>
      </c>
      <c r="H366" s="102">
        <v>288724610</v>
      </c>
      <c r="I366" s="101">
        <v>0</v>
      </c>
      <c r="J366" s="151"/>
    </row>
    <row r="367" spans="1:10" ht="15" thickBot="1" x14ac:dyDescent="0.4">
      <c r="A367" s="298"/>
      <c r="B367" s="296"/>
      <c r="C367" s="110">
        <v>100</v>
      </c>
      <c r="D367" s="110">
        <v>150</v>
      </c>
      <c r="E367" s="101">
        <v>114.7</v>
      </c>
      <c r="F367" s="103"/>
      <c r="G367" s="101" t="s">
        <v>27</v>
      </c>
      <c r="H367" s="104"/>
      <c r="I367" s="101"/>
    </row>
    <row r="368" spans="1:10" ht="15" thickBot="1" x14ac:dyDescent="0.4">
      <c r="A368" s="298"/>
      <c r="B368" s="296"/>
      <c r="C368" s="101"/>
      <c r="D368" s="101"/>
      <c r="E368" s="101"/>
      <c r="F368" s="103"/>
      <c r="G368" s="101" t="s">
        <v>87</v>
      </c>
      <c r="H368" s="104"/>
      <c r="I368" s="101"/>
    </row>
    <row r="369" spans="1:10" ht="15" thickBot="1" x14ac:dyDescent="0.4">
      <c r="A369" s="298"/>
      <c r="B369" s="296"/>
      <c r="C369" s="101"/>
      <c r="D369" s="110">
        <v>850</v>
      </c>
      <c r="E369" s="110">
        <v>650</v>
      </c>
      <c r="F369" s="103"/>
      <c r="G369" s="101" t="s">
        <v>25</v>
      </c>
      <c r="H369" s="104"/>
      <c r="I369" s="101"/>
    </row>
    <row r="370" spans="1:10" ht="15" thickBot="1" x14ac:dyDescent="0.4">
      <c r="A370" s="298"/>
      <c r="B370" s="296"/>
      <c r="C370" s="101"/>
      <c r="D370" s="101"/>
      <c r="E370" s="101"/>
      <c r="F370" s="103"/>
      <c r="G370" s="101" t="s">
        <v>88</v>
      </c>
      <c r="H370" s="104"/>
      <c r="I370" s="101"/>
    </row>
    <row r="371" spans="1:10" ht="18.649999999999999" customHeight="1" thickBot="1" x14ac:dyDescent="0.4">
      <c r="A371" s="298"/>
      <c r="B371" s="296"/>
      <c r="C371" s="178"/>
      <c r="D371" s="178"/>
      <c r="E371" s="178"/>
      <c r="F371" s="103"/>
      <c r="G371" s="101" t="s">
        <v>600</v>
      </c>
      <c r="H371" s="104"/>
      <c r="I371" s="101"/>
      <c r="J371" s="151"/>
    </row>
    <row r="372" spans="1:10" ht="21.65" customHeight="1" thickBot="1" x14ac:dyDescent="0.4">
      <c r="A372" s="299"/>
      <c r="B372" s="297"/>
      <c r="C372" s="115">
        <f>SUM(C366:C371)</f>
        <v>100</v>
      </c>
      <c r="D372" s="115">
        <f t="shared" ref="D372:E372" si="72">SUM(D366:D371)</f>
        <v>1000</v>
      </c>
      <c r="E372" s="106">
        <f t="shared" si="72"/>
        <v>764.7</v>
      </c>
      <c r="F372" s="107"/>
      <c r="G372" s="106" t="s">
        <v>29</v>
      </c>
      <c r="H372" s="108"/>
      <c r="I372" s="109"/>
    </row>
    <row r="373" spans="1:10" ht="20" customHeight="1" thickBot="1" x14ac:dyDescent="0.4">
      <c r="A373" s="310"/>
      <c r="B373" s="295" t="s">
        <v>612</v>
      </c>
      <c r="C373" s="101"/>
      <c r="D373" s="101"/>
      <c r="E373" s="101"/>
      <c r="F373" s="103"/>
      <c r="G373" s="101" t="s">
        <v>24</v>
      </c>
      <c r="H373" s="102">
        <v>288724610</v>
      </c>
      <c r="I373" s="101">
        <v>0</v>
      </c>
    </row>
    <row r="374" spans="1:10" ht="20" customHeight="1" thickBot="1" x14ac:dyDescent="0.4">
      <c r="A374" s="298"/>
      <c r="B374" s="296"/>
      <c r="C374" s="110">
        <v>165</v>
      </c>
      <c r="D374" s="110">
        <v>100</v>
      </c>
      <c r="E374" s="110">
        <v>100</v>
      </c>
      <c r="F374" s="103"/>
      <c r="G374" s="101" t="s">
        <v>27</v>
      </c>
      <c r="H374" s="104"/>
      <c r="I374" s="101"/>
    </row>
    <row r="375" spans="1:10" ht="15" customHeight="1" thickBot="1" x14ac:dyDescent="0.4">
      <c r="A375" s="298"/>
      <c r="B375" s="296"/>
      <c r="C375" s="101"/>
      <c r="D375" s="101"/>
      <c r="E375" s="101"/>
      <c r="F375" s="103"/>
      <c r="G375" s="101" t="s">
        <v>87</v>
      </c>
      <c r="H375" s="104"/>
      <c r="I375" s="101"/>
    </row>
    <row r="376" spans="1:10" ht="15" thickBot="1" x14ac:dyDescent="0.4">
      <c r="A376" s="298"/>
      <c r="B376" s="296"/>
      <c r="C376" s="101">
        <v>32.5</v>
      </c>
      <c r="D376" s="110">
        <v>450</v>
      </c>
      <c r="E376" s="110">
        <v>450</v>
      </c>
      <c r="F376" s="103"/>
      <c r="G376" s="101" t="s">
        <v>25</v>
      </c>
      <c r="H376" s="104"/>
      <c r="I376" s="101"/>
    </row>
    <row r="377" spans="1:10" ht="15" thickBot="1" x14ac:dyDescent="0.4">
      <c r="A377" s="298"/>
      <c r="B377" s="296"/>
      <c r="C377" s="101"/>
      <c r="D377" s="101"/>
      <c r="E377" s="101"/>
      <c r="F377" s="103"/>
      <c r="G377" s="101" t="s">
        <v>88</v>
      </c>
      <c r="H377" s="104"/>
      <c r="I377" s="101"/>
    </row>
    <row r="378" spans="1:10" ht="15" thickBot="1" x14ac:dyDescent="0.4">
      <c r="A378" s="299"/>
      <c r="B378" s="297"/>
      <c r="C378" s="106">
        <f>SUM(C373:C377)</f>
        <v>197.5</v>
      </c>
      <c r="D378" s="115">
        <f t="shared" ref="D378:E378" si="73">SUM(D373:D377)</f>
        <v>550</v>
      </c>
      <c r="E378" s="115">
        <f t="shared" si="73"/>
        <v>550</v>
      </c>
      <c r="F378" s="107"/>
      <c r="G378" s="106" t="s">
        <v>29</v>
      </c>
      <c r="H378" s="108"/>
      <c r="I378" s="109"/>
    </row>
    <row r="379" spans="1:10" ht="15" customHeight="1" thickBot="1" x14ac:dyDescent="0.4">
      <c r="A379" s="310"/>
      <c r="B379" s="295" t="s">
        <v>560</v>
      </c>
      <c r="C379" s="137"/>
      <c r="D379" s="137"/>
      <c r="E379" s="137"/>
      <c r="F379" s="138"/>
      <c r="G379" s="67" t="s">
        <v>24</v>
      </c>
      <c r="H379" s="139">
        <v>288724610</v>
      </c>
      <c r="I379" s="67">
        <v>0</v>
      </c>
    </row>
    <row r="380" spans="1:10" ht="15" thickBot="1" x14ac:dyDescent="0.4">
      <c r="A380" s="298"/>
      <c r="B380" s="296"/>
      <c r="C380" s="110">
        <v>130</v>
      </c>
      <c r="D380" s="110">
        <v>16</v>
      </c>
      <c r="E380" s="101"/>
      <c r="F380" s="103"/>
      <c r="G380" s="101" t="s">
        <v>27</v>
      </c>
      <c r="H380" s="104"/>
      <c r="I380" s="101"/>
    </row>
    <row r="381" spans="1:10" ht="15" customHeight="1" thickBot="1" x14ac:dyDescent="0.4">
      <c r="A381" s="298"/>
      <c r="B381" s="296"/>
      <c r="C381" s="101"/>
      <c r="D381" s="101"/>
      <c r="E381" s="101"/>
      <c r="F381" s="103"/>
      <c r="G381" s="101" t="s">
        <v>87</v>
      </c>
      <c r="H381" s="104"/>
      <c r="I381" s="101"/>
    </row>
    <row r="382" spans="1:10" ht="15" thickBot="1" x14ac:dyDescent="0.4">
      <c r="A382" s="298"/>
      <c r="B382" s="296"/>
      <c r="C382" s="110">
        <v>30</v>
      </c>
      <c r="D382" s="110">
        <v>100</v>
      </c>
      <c r="E382" s="101">
        <v>58.4</v>
      </c>
      <c r="F382" s="103"/>
      <c r="G382" s="101" t="s">
        <v>25</v>
      </c>
      <c r="H382" s="104"/>
      <c r="I382" s="101"/>
    </row>
    <row r="383" spans="1:10" ht="15" thickBot="1" x14ac:dyDescent="0.4">
      <c r="A383" s="298"/>
      <c r="B383" s="296"/>
      <c r="C383" s="101"/>
      <c r="D383" s="101"/>
      <c r="E383" s="101"/>
      <c r="F383" s="103"/>
      <c r="G383" s="101" t="s">
        <v>88</v>
      </c>
      <c r="H383" s="104"/>
      <c r="I383" s="101"/>
    </row>
    <row r="384" spans="1:10" ht="15" thickBot="1" x14ac:dyDescent="0.4">
      <c r="A384" s="299"/>
      <c r="B384" s="297"/>
      <c r="C384" s="115">
        <f>SUM(C379:C383)</f>
        <v>160</v>
      </c>
      <c r="D384" s="115">
        <f t="shared" ref="D384:E384" si="74">SUM(D379:D383)</f>
        <v>116</v>
      </c>
      <c r="E384" s="109">
        <f t="shared" si="74"/>
        <v>58.4</v>
      </c>
      <c r="F384" s="107"/>
      <c r="G384" s="106" t="s">
        <v>29</v>
      </c>
      <c r="H384" s="108"/>
      <c r="I384" s="109"/>
    </row>
    <row r="385" spans="1:10" ht="15" customHeight="1" thickBot="1" x14ac:dyDescent="0.4">
      <c r="A385" s="327"/>
      <c r="B385" s="295" t="s">
        <v>611</v>
      </c>
      <c r="C385" s="178"/>
      <c r="D385" s="178"/>
      <c r="E385" s="178"/>
      <c r="F385" s="179"/>
      <c r="G385" s="178" t="s">
        <v>24</v>
      </c>
      <c r="H385" s="180">
        <v>288724610</v>
      </c>
      <c r="I385" s="178">
        <v>0</v>
      </c>
    </row>
    <row r="386" spans="1:10" ht="15" thickBot="1" x14ac:dyDescent="0.4">
      <c r="A386" s="328"/>
      <c r="B386" s="296"/>
      <c r="C386" s="178"/>
      <c r="D386" s="178"/>
      <c r="E386" s="178"/>
      <c r="F386" s="179"/>
      <c r="G386" s="178" t="s">
        <v>27</v>
      </c>
      <c r="H386" s="180"/>
      <c r="I386" s="178"/>
    </row>
    <row r="387" spans="1:10" ht="15" thickBot="1" x14ac:dyDescent="0.4">
      <c r="A387" s="328"/>
      <c r="B387" s="296"/>
      <c r="C387" s="178"/>
      <c r="D387" s="178"/>
      <c r="E387" s="178"/>
      <c r="F387" s="179"/>
      <c r="G387" s="178" t="s">
        <v>87</v>
      </c>
      <c r="H387" s="180"/>
      <c r="I387" s="178"/>
    </row>
    <row r="388" spans="1:10" ht="15" customHeight="1" thickBot="1" x14ac:dyDescent="0.4">
      <c r="A388" s="328"/>
      <c r="B388" s="296"/>
      <c r="C388" s="178"/>
      <c r="D388" s="178"/>
      <c r="E388" s="178"/>
      <c r="F388" s="179"/>
      <c r="G388" s="178" t="s">
        <v>25</v>
      </c>
      <c r="H388" s="180"/>
      <c r="I388" s="178"/>
    </row>
    <row r="389" spans="1:10" ht="15.65" customHeight="1" thickBot="1" x14ac:dyDescent="0.4">
      <c r="A389" s="328"/>
      <c r="B389" s="296"/>
      <c r="C389" s="178"/>
      <c r="D389" s="178"/>
      <c r="E389" s="178"/>
      <c r="F389" s="179"/>
      <c r="G389" s="178" t="s">
        <v>88</v>
      </c>
      <c r="H389" s="180"/>
      <c r="I389" s="178"/>
    </row>
    <row r="390" spans="1:10" ht="15" customHeight="1" thickBot="1" x14ac:dyDescent="0.4">
      <c r="A390" s="329"/>
      <c r="B390" s="297"/>
      <c r="C390" s="109">
        <f>SUM(C385:C389)</f>
        <v>0</v>
      </c>
      <c r="D390" s="109">
        <f t="shared" ref="D390:F390" si="75">SUM(D385:D389)</f>
        <v>0</v>
      </c>
      <c r="E390" s="109">
        <f t="shared" si="75"/>
        <v>0</v>
      </c>
      <c r="F390" s="109">
        <f t="shared" si="75"/>
        <v>0</v>
      </c>
      <c r="G390" s="106" t="s">
        <v>29</v>
      </c>
      <c r="H390" s="189"/>
      <c r="I390" s="109"/>
    </row>
    <row r="391" spans="1:10" ht="26.5" thickBot="1" x14ac:dyDescent="0.4">
      <c r="A391" s="91" t="s">
        <v>140</v>
      </c>
      <c r="B391" s="92" t="s">
        <v>145</v>
      </c>
      <c r="C391" s="93"/>
      <c r="D391" s="93"/>
      <c r="E391" s="93"/>
      <c r="F391" s="94" t="s">
        <v>144</v>
      </c>
      <c r="G391" s="92"/>
      <c r="H391" s="93"/>
      <c r="I391" s="93"/>
    </row>
    <row r="392" spans="1:10" ht="15" thickBot="1" x14ac:dyDescent="0.4">
      <c r="A392" s="95" t="s">
        <v>148</v>
      </c>
      <c r="B392" s="96" t="s">
        <v>150</v>
      </c>
      <c r="C392" s="97"/>
      <c r="D392" s="97"/>
      <c r="E392" s="97"/>
      <c r="F392" s="98" t="s">
        <v>149</v>
      </c>
      <c r="G392" s="96"/>
      <c r="H392" s="97"/>
      <c r="I392" s="97"/>
    </row>
    <row r="393" spans="1:10" ht="15" customHeight="1" thickBot="1" x14ac:dyDescent="0.4">
      <c r="A393" s="310" t="s">
        <v>151</v>
      </c>
      <c r="B393" s="333" t="s">
        <v>153</v>
      </c>
      <c r="C393" s="147">
        <f>C399+C405+C411</f>
        <v>0</v>
      </c>
      <c r="D393" s="147">
        <f t="shared" ref="D393:E397" si="76">D399+D405+D411</f>
        <v>0</v>
      </c>
      <c r="E393" s="147">
        <f t="shared" si="76"/>
        <v>0</v>
      </c>
      <c r="F393" s="138" t="s">
        <v>362</v>
      </c>
      <c r="G393" s="67" t="s">
        <v>24</v>
      </c>
      <c r="H393" s="139">
        <v>288724610</v>
      </c>
      <c r="I393" s="67">
        <v>0</v>
      </c>
    </row>
    <row r="394" spans="1:10" ht="15" thickBot="1" x14ac:dyDescent="0.4">
      <c r="A394" s="298"/>
      <c r="B394" s="334"/>
      <c r="C394" s="147">
        <f>C400+C406+C412</f>
        <v>356.8</v>
      </c>
      <c r="D394" s="147">
        <f t="shared" si="76"/>
        <v>479.1</v>
      </c>
      <c r="E394" s="147">
        <f t="shared" si="76"/>
        <v>0</v>
      </c>
      <c r="F394" s="103"/>
      <c r="G394" s="101" t="s">
        <v>27</v>
      </c>
      <c r="H394" s="104"/>
      <c r="I394" s="101"/>
    </row>
    <row r="395" spans="1:10" ht="15" thickBot="1" x14ac:dyDescent="0.4">
      <c r="A395" s="298"/>
      <c r="B395" s="334"/>
      <c r="C395" s="147">
        <f>C401+C407+C413</f>
        <v>0</v>
      </c>
      <c r="D395" s="147">
        <f t="shared" si="76"/>
        <v>0</v>
      </c>
      <c r="E395" s="147">
        <f t="shared" si="76"/>
        <v>0</v>
      </c>
      <c r="F395" s="103"/>
      <c r="G395" s="101" t="s">
        <v>87</v>
      </c>
      <c r="H395" s="104"/>
      <c r="I395" s="101"/>
    </row>
    <row r="396" spans="1:10" ht="15" customHeight="1" thickBot="1" x14ac:dyDescent="0.4">
      <c r="A396" s="298"/>
      <c r="B396" s="334"/>
      <c r="C396" s="147">
        <f t="shared" ref="C396:C397" si="77">C402+C408+C414</f>
        <v>2084.9</v>
      </c>
      <c r="D396" s="147">
        <f t="shared" si="76"/>
        <v>2314.6999999999998</v>
      </c>
      <c r="E396" s="147">
        <f t="shared" si="76"/>
        <v>0</v>
      </c>
      <c r="F396" s="103"/>
      <c r="G396" s="101" t="s">
        <v>25</v>
      </c>
      <c r="H396" s="104"/>
      <c r="I396" s="101"/>
    </row>
    <row r="397" spans="1:10" ht="15" thickBot="1" x14ac:dyDescent="0.4">
      <c r="A397" s="298"/>
      <c r="B397" s="334"/>
      <c r="C397" s="147">
        <f t="shared" si="77"/>
        <v>0</v>
      </c>
      <c r="D397" s="147">
        <f t="shared" si="76"/>
        <v>0</v>
      </c>
      <c r="E397" s="147">
        <f t="shared" si="76"/>
        <v>0</v>
      </c>
      <c r="F397" s="103"/>
      <c r="G397" s="101" t="s">
        <v>88</v>
      </c>
      <c r="H397" s="104"/>
      <c r="I397" s="101"/>
    </row>
    <row r="398" spans="1:10" ht="15" thickBot="1" x14ac:dyDescent="0.4">
      <c r="A398" s="299"/>
      <c r="B398" s="335"/>
      <c r="C398" s="115">
        <f>SUM(C393:C397)</f>
        <v>2441.7000000000003</v>
      </c>
      <c r="D398" s="115">
        <f t="shared" ref="D398:E398" si="78">SUM(D393:D397)</f>
        <v>2793.7999999999997</v>
      </c>
      <c r="E398" s="115">
        <f t="shared" si="78"/>
        <v>0</v>
      </c>
      <c r="F398" s="107"/>
      <c r="G398" s="106" t="s">
        <v>29</v>
      </c>
      <c r="H398" s="108"/>
      <c r="I398" s="109"/>
    </row>
    <row r="399" spans="1:10" ht="15" customHeight="1" thickBot="1" x14ac:dyDescent="0.4">
      <c r="A399" s="327"/>
      <c r="B399" s="295" t="s">
        <v>657</v>
      </c>
      <c r="C399" s="190"/>
      <c r="D399" s="219"/>
      <c r="E399" s="190"/>
      <c r="F399" s="179"/>
      <c r="G399" s="178" t="s">
        <v>24</v>
      </c>
      <c r="H399" s="180">
        <v>288724610</v>
      </c>
      <c r="I399" s="178">
        <v>0</v>
      </c>
      <c r="J399" s="191"/>
    </row>
    <row r="400" spans="1:10" ht="15" thickBot="1" x14ac:dyDescent="0.4">
      <c r="A400" s="328"/>
      <c r="B400" s="296"/>
      <c r="C400" s="178">
        <v>76.8</v>
      </c>
      <c r="D400" s="178">
        <v>179.1</v>
      </c>
      <c r="E400" s="190"/>
      <c r="F400" s="179"/>
      <c r="G400" s="178" t="s">
        <v>27</v>
      </c>
      <c r="H400" s="181"/>
      <c r="I400" s="178"/>
    </row>
    <row r="401" spans="1:9" ht="15" thickBot="1" x14ac:dyDescent="0.4">
      <c r="A401" s="328"/>
      <c r="B401" s="296"/>
      <c r="C401" s="190"/>
      <c r="D401" s="219"/>
      <c r="E401" s="190"/>
      <c r="F401" s="179"/>
      <c r="G401" s="178" t="s">
        <v>87</v>
      </c>
      <c r="H401" s="181"/>
      <c r="I401" s="178"/>
    </row>
    <row r="402" spans="1:9" ht="15" customHeight="1" thickBot="1" x14ac:dyDescent="0.4">
      <c r="A402" s="328"/>
      <c r="B402" s="296"/>
      <c r="C402" s="178">
        <v>434.9</v>
      </c>
      <c r="D402" s="178">
        <v>1014.7</v>
      </c>
      <c r="E402" s="190"/>
      <c r="F402" s="179"/>
      <c r="G402" s="178" t="s">
        <v>25</v>
      </c>
      <c r="H402" s="181"/>
      <c r="I402" s="178"/>
    </row>
    <row r="403" spans="1:9" ht="15" thickBot="1" x14ac:dyDescent="0.4">
      <c r="A403" s="328"/>
      <c r="B403" s="296"/>
      <c r="C403" s="190"/>
      <c r="D403" s="219"/>
      <c r="E403" s="190"/>
      <c r="F403" s="179"/>
      <c r="G403" s="178" t="s">
        <v>88</v>
      </c>
      <c r="H403" s="181"/>
      <c r="I403" s="178"/>
    </row>
    <row r="404" spans="1:9" ht="15" thickBot="1" x14ac:dyDescent="0.4">
      <c r="A404" s="329"/>
      <c r="B404" s="297"/>
      <c r="C404" s="106">
        <f>SUM(C399:C403)</f>
        <v>511.7</v>
      </c>
      <c r="D404" s="106">
        <f t="shared" ref="D404:E404" si="79">SUM(D399:D403)</f>
        <v>1193.8</v>
      </c>
      <c r="E404" s="106">
        <f t="shared" si="79"/>
        <v>0</v>
      </c>
      <c r="F404" s="107"/>
      <c r="G404" s="106"/>
      <c r="H404" s="108"/>
      <c r="I404" s="109"/>
    </row>
    <row r="405" spans="1:9" ht="15" customHeight="1" thickBot="1" x14ac:dyDescent="0.4">
      <c r="A405" s="310"/>
      <c r="B405" s="295" t="s">
        <v>655</v>
      </c>
      <c r="C405" s="190"/>
      <c r="D405" s="190"/>
      <c r="E405" s="190"/>
      <c r="F405" s="179"/>
      <c r="G405" s="178" t="s">
        <v>24</v>
      </c>
      <c r="H405" s="180">
        <v>288724610</v>
      </c>
      <c r="I405" s="178">
        <v>0</v>
      </c>
    </row>
    <row r="406" spans="1:9" ht="15" thickBot="1" x14ac:dyDescent="0.4">
      <c r="A406" s="298"/>
      <c r="B406" s="296"/>
      <c r="C406" s="177">
        <v>80</v>
      </c>
      <c r="D406" s="177">
        <v>300</v>
      </c>
      <c r="E406" s="190"/>
      <c r="F406" s="179"/>
      <c r="G406" s="178" t="s">
        <v>27</v>
      </c>
      <c r="H406" s="180"/>
      <c r="I406" s="178"/>
    </row>
    <row r="407" spans="1:9" ht="15" thickBot="1" x14ac:dyDescent="0.4">
      <c r="A407" s="298"/>
      <c r="B407" s="296"/>
      <c r="C407" s="177"/>
      <c r="D407" s="177"/>
      <c r="E407" s="190"/>
      <c r="F407" s="179"/>
      <c r="G407" s="178" t="s">
        <v>87</v>
      </c>
      <c r="H407" s="180"/>
      <c r="I407" s="178"/>
    </row>
    <row r="408" spans="1:9" ht="15" customHeight="1" thickBot="1" x14ac:dyDescent="0.4">
      <c r="A408" s="298"/>
      <c r="B408" s="296"/>
      <c r="C408" s="177">
        <v>200</v>
      </c>
      <c r="D408" s="177">
        <v>1300</v>
      </c>
      <c r="E408" s="190"/>
      <c r="F408" s="179"/>
      <c r="G408" s="178" t="s">
        <v>25</v>
      </c>
      <c r="H408" s="180"/>
      <c r="I408" s="178"/>
    </row>
    <row r="409" spans="1:9" ht="15" thickBot="1" x14ac:dyDescent="0.4">
      <c r="A409" s="298"/>
      <c r="B409" s="296"/>
      <c r="C409" s="190"/>
      <c r="D409" s="190"/>
      <c r="E409" s="190"/>
      <c r="F409" s="179"/>
      <c r="G409" s="178" t="s">
        <v>88</v>
      </c>
      <c r="H409" s="180"/>
      <c r="I409" s="178"/>
    </row>
    <row r="410" spans="1:9" ht="15" thickBot="1" x14ac:dyDescent="0.4">
      <c r="A410" s="299"/>
      <c r="B410" s="297"/>
      <c r="C410" s="115">
        <f>SUM(C405:C409)</f>
        <v>280</v>
      </c>
      <c r="D410" s="115">
        <f t="shared" ref="D410:E410" si="80">SUM(D405:D409)</f>
        <v>1600</v>
      </c>
      <c r="E410" s="106">
        <f t="shared" si="80"/>
        <v>0</v>
      </c>
      <c r="F410" s="107"/>
      <c r="G410" s="109"/>
      <c r="H410" s="189"/>
      <c r="I410" s="109"/>
    </row>
    <row r="411" spans="1:9" ht="15" customHeight="1" thickBot="1" x14ac:dyDescent="0.4">
      <c r="A411" s="327"/>
      <c r="B411" s="295" t="s">
        <v>656</v>
      </c>
      <c r="C411" s="190"/>
      <c r="D411" s="190"/>
      <c r="E411" s="190"/>
      <c r="F411" s="179"/>
      <c r="G411" s="178" t="s">
        <v>24</v>
      </c>
      <c r="H411" s="180">
        <v>288724610</v>
      </c>
      <c r="I411" s="178">
        <v>0</v>
      </c>
    </row>
    <row r="412" spans="1:9" ht="15" thickBot="1" x14ac:dyDescent="0.4">
      <c r="A412" s="328"/>
      <c r="B412" s="296"/>
      <c r="C412" s="177">
        <v>200</v>
      </c>
      <c r="D412" s="190"/>
      <c r="E412" s="190"/>
      <c r="F412" s="179"/>
      <c r="G412" s="178" t="s">
        <v>27</v>
      </c>
      <c r="H412" s="181"/>
      <c r="I412" s="178"/>
    </row>
    <row r="413" spans="1:9" ht="15" thickBot="1" x14ac:dyDescent="0.4">
      <c r="A413" s="328"/>
      <c r="B413" s="296"/>
      <c r="C413" s="177"/>
      <c r="D413" s="190"/>
      <c r="E413" s="190"/>
      <c r="F413" s="179"/>
      <c r="G413" s="178" t="s">
        <v>87</v>
      </c>
      <c r="H413" s="181"/>
      <c r="I413" s="178"/>
    </row>
    <row r="414" spans="1:9" ht="15" customHeight="1" thickBot="1" x14ac:dyDescent="0.4">
      <c r="A414" s="328"/>
      <c r="B414" s="296"/>
      <c r="C414" s="177">
        <v>1450</v>
      </c>
      <c r="D414" s="190"/>
      <c r="E414" s="190"/>
      <c r="F414" s="179"/>
      <c r="G414" s="178" t="s">
        <v>25</v>
      </c>
      <c r="H414" s="181"/>
      <c r="I414" s="178"/>
    </row>
    <row r="415" spans="1:9" ht="15" thickBot="1" x14ac:dyDescent="0.4">
      <c r="A415" s="328"/>
      <c r="B415" s="296"/>
      <c r="C415" s="190"/>
      <c r="D415" s="190"/>
      <c r="E415" s="190"/>
      <c r="F415" s="179"/>
      <c r="G415" s="178" t="s">
        <v>88</v>
      </c>
      <c r="H415" s="181"/>
      <c r="I415" s="178"/>
    </row>
    <row r="416" spans="1:9" ht="15" thickBot="1" x14ac:dyDescent="0.4">
      <c r="A416" s="329"/>
      <c r="B416" s="297"/>
      <c r="C416" s="115">
        <f>SUM(C411:C415)</f>
        <v>1650</v>
      </c>
      <c r="D416" s="106">
        <f t="shared" ref="D416:E416" si="81">SUM(D411:D415)</f>
        <v>0</v>
      </c>
      <c r="E416" s="106">
        <f t="shared" si="81"/>
        <v>0</v>
      </c>
      <c r="F416" s="107"/>
      <c r="G416" s="106"/>
      <c r="H416" s="108"/>
      <c r="I416" s="109"/>
    </row>
    <row r="417" spans="1:9" ht="26.5" thickBot="1" x14ac:dyDescent="0.4">
      <c r="A417" s="91" t="s">
        <v>140</v>
      </c>
      <c r="B417" s="92" t="s">
        <v>145</v>
      </c>
      <c r="C417" s="93"/>
      <c r="D417" s="93"/>
      <c r="E417" s="93"/>
      <c r="F417" s="94" t="s">
        <v>144</v>
      </c>
      <c r="G417" s="92"/>
      <c r="H417" s="93"/>
      <c r="I417" s="93"/>
    </row>
    <row r="418" spans="1:9" ht="15" thickBot="1" x14ac:dyDescent="0.4">
      <c r="A418" s="95" t="s">
        <v>154</v>
      </c>
      <c r="B418" s="96" t="s">
        <v>156</v>
      </c>
      <c r="C418" s="97"/>
      <c r="D418" s="97"/>
      <c r="E418" s="97"/>
      <c r="F418" s="98" t="s">
        <v>155</v>
      </c>
      <c r="G418" s="96"/>
      <c r="H418" s="97"/>
      <c r="I418" s="97"/>
    </row>
    <row r="419" spans="1:9" ht="15" customHeight="1" thickBot="1" x14ac:dyDescent="0.4">
      <c r="A419" s="298" t="s">
        <v>157</v>
      </c>
      <c r="B419" s="321" t="s">
        <v>158</v>
      </c>
      <c r="C419" s="99">
        <f>C425*1</f>
        <v>0</v>
      </c>
      <c r="D419" s="100">
        <f t="shared" ref="D419:E423" si="82">D425*1</f>
        <v>0</v>
      </c>
      <c r="E419" s="100">
        <f t="shared" si="82"/>
        <v>0</v>
      </c>
      <c r="F419" s="52" t="s">
        <v>496</v>
      </c>
      <c r="G419" s="101" t="s">
        <v>24</v>
      </c>
      <c r="H419" s="102">
        <v>288724610</v>
      </c>
      <c r="I419" s="101">
        <v>0</v>
      </c>
    </row>
    <row r="420" spans="1:9" ht="15" customHeight="1" thickBot="1" x14ac:dyDescent="0.4">
      <c r="A420" s="298"/>
      <c r="B420" s="322"/>
      <c r="C420" s="99">
        <f>C426*1</f>
        <v>0</v>
      </c>
      <c r="D420" s="100">
        <f t="shared" si="82"/>
        <v>0</v>
      </c>
      <c r="E420" s="100">
        <f t="shared" si="82"/>
        <v>0</v>
      </c>
      <c r="F420" s="103"/>
      <c r="G420" s="101" t="s">
        <v>27</v>
      </c>
      <c r="H420" s="104"/>
      <c r="I420" s="101"/>
    </row>
    <row r="421" spans="1:9" ht="15" thickBot="1" x14ac:dyDescent="0.4">
      <c r="A421" s="298"/>
      <c r="B421" s="322"/>
      <c r="C421" s="99">
        <f>C427*1</f>
        <v>0</v>
      </c>
      <c r="D421" s="100">
        <f t="shared" si="82"/>
        <v>0</v>
      </c>
      <c r="E421" s="100">
        <f t="shared" si="82"/>
        <v>0</v>
      </c>
      <c r="F421" s="103"/>
      <c r="G421" s="101" t="s">
        <v>87</v>
      </c>
      <c r="H421" s="104"/>
      <c r="I421" s="101"/>
    </row>
    <row r="422" spans="1:9" ht="15" thickBot="1" x14ac:dyDescent="0.4">
      <c r="A422" s="298"/>
      <c r="B422" s="322"/>
      <c r="C422" s="99">
        <f>C428*1</f>
        <v>0</v>
      </c>
      <c r="D422" s="100">
        <f t="shared" si="82"/>
        <v>0</v>
      </c>
      <c r="E422" s="100">
        <f t="shared" si="82"/>
        <v>0</v>
      </c>
      <c r="F422" s="103"/>
      <c r="G422" s="101" t="s">
        <v>25</v>
      </c>
      <c r="H422" s="104"/>
      <c r="I422" s="101"/>
    </row>
    <row r="423" spans="1:9" ht="15" thickBot="1" x14ac:dyDescent="0.4">
      <c r="A423" s="298"/>
      <c r="B423" s="322"/>
      <c r="C423" s="99">
        <f>C429*1</f>
        <v>0</v>
      </c>
      <c r="D423" s="100">
        <f t="shared" si="82"/>
        <v>0</v>
      </c>
      <c r="E423" s="100">
        <f t="shared" si="82"/>
        <v>0</v>
      </c>
      <c r="F423" s="103"/>
      <c r="G423" s="101" t="s">
        <v>88</v>
      </c>
      <c r="H423" s="104"/>
      <c r="I423" s="101"/>
    </row>
    <row r="424" spans="1:9" ht="15" thickBot="1" x14ac:dyDescent="0.4">
      <c r="A424" s="299"/>
      <c r="B424" s="323"/>
      <c r="C424" s="115">
        <f>SUM(C419:C423)</f>
        <v>0</v>
      </c>
      <c r="D424" s="106">
        <f t="shared" ref="D424:E424" si="83">SUM(D419:D423)</f>
        <v>0</v>
      </c>
      <c r="E424" s="106">
        <f t="shared" si="83"/>
        <v>0</v>
      </c>
      <c r="F424" s="107"/>
      <c r="G424" s="106" t="s">
        <v>29</v>
      </c>
      <c r="H424" s="108"/>
      <c r="I424" s="109"/>
    </row>
    <row r="425" spans="1:9" ht="15" thickBot="1" x14ac:dyDescent="0.4">
      <c r="A425" s="298"/>
      <c r="B425" s="305"/>
      <c r="C425" s="101"/>
      <c r="D425" s="101"/>
      <c r="E425" s="101"/>
      <c r="F425" s="52"/>
      <c r="G425" s="101" t="s">
        <v>24</v>
      </c>
      <c r="H425" s="102">
        <v>288724610</v>
      </c>
      <c r="I425" s="101">
        <v>0</v>
      </c>
    </row>
    <row r="426" spans="1:9" ht="15" customHeight="1" thickBot="1" x14ac:dyDescent="0.4">
      <c r="A426" s="298"/>
      <c r="B426" s="306"/>
      <c r="C426" s="101"/>
      <c r="D426" s="101"/>
      <c r="E426" s="101"/>
      <c r="F426" s="103"/>
      <c r="G426" s="101" t="s">
        <v>27</v>
      </c>
      <c r="H426" s="104"/>
      <c r="I426" s="101"/>
    </row>
    <row r="427" spans="1:9" ht="15" thickBot="1" x14ac:dyDescent="0.4">
      <c r="A427" s="298"/>
      <c r="B427" s="306"/>
      <c r="C427" s="101"/>
      <c r="D427" s="101"/>
      <c r="E427" s="101"/>
      <c r="F427" s="103"/>
      <c r="G427" s="101" t="s">
        <v>87</v>
      </c>
      <c r="H427" s="104"/>
      <c r="I427" s="101"/>
    </row>
    <row r="428" spans="1:9" ht="15" thickBot="1" x14ac:dyDescent="0.4">
      <c r="A428" s="298"/>
      <c r="B428" s="306"/>
      <c r="C428" s="110"/>
      <c r="D428" s="101"/>
      <c r="E428" s="101"/>
      <c r="F428" s="103"/>
      <c r="G428" s="101" t="s">
        <v>25</v>
      </c>
      <c r="H428" s="104"/>
      <c r="I428" s="101"/>
    </row>
    <row r="429" spans="1:9" ht="15" thickBot="1" x14ac:dyDescent="0.4">
      <c r="A429" s="298"/>
      <c r="B429" s="306"/>
      <c r="C429" s="101"/>
      <c r="D429" s="101"/>
      <c r="E429" s="101"/>
      <c r="F429" s="103"/>
      <c r="G429" s="101" t="s">
        <v>88</v>
      </c>
      <c r="H429" s="104"/>
      <c r="I429" s="101"/>
    </row>
    <row r="430" spans="1:9" ht="15" thickBot="1" x14ac:dyDescent="0.4">
      <c r="A430" s="299"/>
      <c r="B430" s="307"/>
      <c r="C430" s="109">
        <f>SUM(C425:C429)</f>
        <v>0</v>
      </c>
      <c r="D430" s="109">
        <f t="shared" ref="D430:E430" si="84">SUM(D425:D429)</f>
        <v>0</v>
      </c>
      <c r="E430" s="109">
        <f t="shared" si="84"/>
        <v>0</v>
      </c>
      <c r="F430" s="107"/>
      <c r="G430" s="106" t="s">
        <v>29</v>
      </c>
      <c r="H430" s="108"/>
      <c r="I430" s="109"/>
    </row>
    <row r="431" spans="1:9" ht="15" thickBot="1" x14ac:dyDescent="0.4">
      <c r="A431" s="105"/>
      <c r="B431" s="112" t="s">
        <v>143</v>
      </c>
      <c r="C431" s="113"/>
      <c r="D431" s="113"/>
      <c r="E431" s="113"/>
      <c r="F431" s="113"/>
      <c r="G431" s="100"/>
      <c r="H431" s="102"/>
      <c r="I431" s="102"/>
    </row>
    <row r="432" spans="1:9" ht="29.4" customHeight="1" thickBot="1" x14ac:dyDescent="0.4">
      <c r="A432" s="91" t="s">
        <v>159</v>
      </c>
      <c r="B432" s="92" t="s">
        <v>163</v>
      </c>
      <c r="C432" s="93"/>
      <c r="D432" s="93"/>
      <c r="E432" s="93"/>
      <c r="F432" s="94" t="s">
        <v>162</v>
      </c>
      <c r="G432" s="92"/>
      <c r="H432" s="93"/>
      <c r="I432" s="93"/>
    </row>
    <row r="433" spans="1:10" ht="37.25" customHeight="1" thickBot="1" x14ac:dyDescent="0.4">
      <c r="A433" s="95" t="s">
        <v>160</v>
      </c>
      <c r="B433" s="96" t="s">
        <v>165</v>
      </c>
      <c r="C433" s="97"/>
      <c r="D433" s="97"/>
      <c r="E433" s="97"/>
      <c r="F433" s="98" t="s">
        <v>164</v>
      </c>
      <c r="G433" s="96"/>
      <c r="H433" s="97"/>
      <c r="I433" s="97"/>
    </row>
    <row r="434" spans="1:10" ht="15" customHeight="1" thickBot="1" x14ac:dyDescent="0.4">
      <c r="A434" s="310" t="s">
        <v>161</v>
      </c>
      <c r="B434" s="321" t="s">
        <v>166</v>
      </c>
      <c r="C434" s="147">
        <f>C440*1</f>
        <v>0</v>
      </c>
      <c r="D434" s="147">
        <f t="shared" ref="D434:E438" si="85">D440*1</f>
        <v>0</v>
      </c>
      <c r="E434" s="147">
        <f t="shared" si="85"/>
        <v>0</v>
      </c>
      <c r="F434" s="138" t="s">
        <v>483</v>
      </c>
      <c r="G434" s="67" t="s">
        <v>24</v>
      </c>
      <c r="H434" s="139">
        <v>288724610</v>
      </c>
      <c r="I434" s="67">
        <v>0</v>
      </c>
    </row>
    <row r="435" spans="1:10" ht="15" thickBot="1" x14ac:dyDescent="0.4">
      <c r="A435" s="298"/>
      <c r="B435" s="322"/>
      <c r="C435" s="99">
        <f>C441*1</f>
        <v>122.5</v>
      </c>
      <c r="D435" s="99">
        <f t="shared" si="85"/>
        <v>0</v>
      </c>
      <c r="E435" s="99">
        <f t="shared" si="85"/>
        <v>0</v>
      </c>
      <c r="F435" s="103"/>
      <c r="G435" s="101" t="s">
        <v>27</v>
      </c>
      <c r="H435" s="104"/>
      <c r="I435" s="101"/>
    </row>
    <row r="436" spans="1:10" ht="15" thickBot="1" x14ac:dyDescent="0.4">
      <c r="A436" s="298"/>
      <c r="B436" s="322"/>
      <c r="C436" s="99">
        <f>C442*1</f>
        <v>0</v>
      </c>
      <c r="D436" s="99">
        <f t="shared" si="85"/>
        <v>0</v>
      </c>
      <c r="E436" s="99">
        <f t="shared" si="85"/>
        <v>0</v>
      </c>
      <c r="F436" s="103"/>
      <c r="G436" s="101" t="s">
        <v>87</v>
      </c>
      <c r="H436" s="104"/>
      <c r="I436" s="101"/>
    </row>
    <row r="437" spans="1:10" ht="15" thickBot="1" x14ac:dyDescent="0.4">
      <c r="A437" s="298"/>
      <c r="B437" s="322"/>
      <c r="C437" s="99">
        <f>C443*1</f>
        <v>0</v>
      </c>
      <c r="D437" s="99">
        <f t="shared" si="85"/>
        <v>0</v>
      </c>
      <c r="E437" s="99">
        <f t="shared" si="85"/>
        <v>0</v>
      </c>
      <c r="F437" s="103"/>
      <c r="G437" s="101" t="s">
        <v>25</v>
      </c>
      <c r="H437" s="104"/>
      <c r="I437" s="101"/>
    </row>
    <row r="438" spans="1:10" ht="15" thickBot="1" x14ac:dyDescent="0.4">
      <c r="A438" s="298"/>
      <c r="B438" s="322"/>
      <c r="C438" s="99">
        <f>C444*1</f>
        <v>0</v>
      </c>
      <c r="D438" s="99">
        <f t="shared" si="85"/>
        <v>0</v>
      </c>
      <c r="E438" s="99">
        <f t="shared" si="85"/>
        <v>0</v>
      </c>
      <c r="F438" s="103"/>
      <c r="G438" s="101" t="s">
        <v>88</v>
      </c>
      <c r="H438" s="104"/>
      <c r="I438" s="101"/>
    </row>
    <row r="439" spans="1:10" ht="15" customHeight="1" thickBot="1" x14ac:dyDescent="0.4">
      <c r="A439" s="299"/>
      <c r="B439" s="323"/>
      <c r="C439" s="115">
        <f>SUM(C434:C438)</f>
        <v>122.5</v>
      </c>
      <c r="D439" s="115">
        <f t="shared" ref="D439:E439" si="86">SUM(D434:D438)</f>
        <v>0</v>
      </c>
      <c r="E439" s="115">
        <f t="shared" si="86"/>
        <v>0</v>
      </c>
      <c r="F439" s="107"/>
      <c r="G439" s="106" t="s">
        <v>29</v>
      </c>
      <c r="H439" s="108"/>
      <c r="I439" s="109"/>
    </row>
    <row r="440" spans="1:10" ht="15" customHeight="1" thickBot="1" x14ac:dyDescent="0.4">
      <c r="A440" s="298"/>
      <c r="B440" s="295" t="s">
        <v>484</v>
      </c>
      <c r="C440" s="101"/>
      <c r="D440" s="101"/>
      <c r="E440" s="101"/>
      <c r="F440" s="52"/>
      <c r="G440" s="101" t="s">
        <v>24</v>
      </c>
      <c r="H440" s="102">
        <v>288724610</v>
      </c>
      <c r="I440" s="101">
        <v>0</v>
      </c>
    </row>
    <row r="441" spans="1:10" ht="15" customHeight="1" thickBot="1" x14ac:dyDescent="0.4">
      <c r="A441" s="298"/>
      <c r="B441" s="296"/>
      <c r="C441" s="101">
        <v>122.5</v>
      </c>
      <c r="D441" s="101"/>
      <c r="E441" s="101"/>
      <c r="F441" s="103"/>
      <c r="G441" s="101" t="s">
        <v>27</v>
      </c>
      <c r="H441" s="104"/>
      <c r="I441" s="101"/>
    </row>
    <row r="442" spans="1:10" ht="15" thickBot="1" x14ac:dyDescent="0.4">
      <c r="A442" s="298"/>
      <c r="B442" s="296"/>
      <c r="C442" s="101"/>
      <c r="D442" s="101"/>
      <c r="E442" s="101"/>
      <c r="F442" s="103"/>
      <c r="G442" s="101" t="s">
        <v>87</v>
      </c>
      <c r="H442" s="104"/>
      <c r="I442" s="101"/>
      <c r="J442" s="152"/>
    </row>
    <row r="443" spans="1:10" ht="15" thickBot="1" x14ac:dyDescent="0.4">
      <c r="A443" s="298"/>
      <c r="B443" s="296"/>
      <c r="C443" s="101"/>
      <c r="D443" s="101"/>
      <c r="E443" s="101"/>
      <c r="F443" s="103"/>
      <c r="G443" s="101" t="s">
        <v>25</v>
      </c>
      <c r="H443" s="104"/>
      <c r="I443" s="101"/>
      <c r="J443" s="152"/>
    </row>
    <row r="444" spans="1:10" ht="15" thickBot="1" x14ac:dyDescent="0.4">
      <c r="A444" s="298"/>
      <c r="B444" s="296"/>
      <c r="C444" s="101"/>
      <c r="D444" s="101"/>
      <c r="E444" s="101"/>
      <c r="F444" s="103"/>
      <c r="G444" s="101" t="s">
        <v>88</v>
      </c>
      <c r="H444" s="104"/>
      <c r="I444" s="101"/>
    </row>
    <row r="445" spans="1:10" ht="15" thickBot="1" x14ac:dyDescent="0.4">
      <c r="A445" s="299"/>
      <c r="B445" s="297"/>
      <c r="C445" s="106">
        <f>SUM(C440:C444)</f>
        <v>122.5</v>
      </c>
      <c r="D445" s="106">
        <f t="shared" ref="D445:E445" si="87">SUM(D440:D444)</f>
        <v>0</v>
      </c>
      <c r="E445" s="106">
        <f t="shared" si="87"/>
        <v>0</v>
      </c>
      <c r="F445" s="107"/>
      <c r="G445" s="106" t="s">
        <v>29</v>
      </c>
      <c r="H445" s="108"/>
      <c r="I445" s="109"/>
    </row>
    <row r="446" spans="1:10" ht="33" customHeight="1" thickBot="1" x14ac:dyDescent="0.4">
      <c r="A446" s="91" t="s">
        <v>159</v>
      </c>
      <c r="B446" s="92" t="s">
        <v>163</v>
      </c>
      <c r="C446" s="93"/>
      <c r="D446" s="93"/>
      <c r="E446" s="93"/>
      <c r="F446" s="94" t="s">
        <v>162</v>
      </c>
      <c r="G446" s="92"/>
      <c r="H446" s="93"/>
      <c r="I446" s="93"/>
    </row>
    <row r="447" spans="1:10" ht="39.65" customHeight="1" thickBot="1" x14ac:dyDescent="0.4">
      <c r="A447" s="95" t="s">
        <v>167</v>
      </c>
      <c r="B447" s="96" t="s">
        <v>170</v>
      </c>
      <c r="C447" s="97"/>
      <c r="D447" s="97"/>
      <c r="E447" s="97"/>
      <c r="F447" s="98" t="s">
        <v>169</v>
      </c>
      <c r="G447" s="96"/>
      <c r="H447" s="97"/>
      <c r="I447" s="97"/>
    </row>
    <row r="448" spans="1:10" ht="15" customHeight="1" thickBot="1" x14ac:dyDescent="0.4">
      <c r="A448" s="298" t="s">
        <v>168</v>
      </c>
      <c r="B448" s="321" t="s">
        <v>485</v>
      </c>
      <c r="C448" s="99">
        <f>C454*1</f>
        <v>0</v>
      </c>
      <c r="D448" s="99">
        <f t="shared" ref="D448:E448" si="88">D454*1</f>
        <v>0</v>
      </c>
      <c r="E448" s="99">
        <f t="shared" si="88"/>
        <v>0</v>
      </c>
      <c r="F448" s="52" t="s">
        <v>247</v>
      </c>
      <c r="G448" s="101" t="s">
        <v>24</v>
      </c>
      <c r="H448" s="102">
        <v>288724610</v>
      </c>
      <c r="I448" s="101">
        <v>0</v>
      </c>
    </row>
    <row r="449" spans="1:10" ht="15" thickBot="1" x14ac:dyDescent="0.4">
      <c r="A449" s="298"/>
      <c r="B449" s="322"/>
      <c r="C449" s="99">
        <f t="shared" ref="C449:E452" si="89">C455*1</f>
        <v>100</v>
      </c>
      <c r="D449" s="99">
        <f t="shared" si="89"/>
        <v>0</v>
      </c>
      <c r="E449" s="99">
        <f t="shared" si="89"/>
        <v>0</v>
      </c>
      <c r="F449" s="103"/>
      <c r="G449" s="101" t="s">
        <v>27</v>
      </c>
      <c r="H449" s="104"/>
      <c r="I449" s="101"/>
    </row>
    <row r="450" spans="1:10" ht="15" thickBot="1" x14ac:dyDescent="0.4">
      <c r="A450" s="298"/>
      <c r="B450" s="322"/>
      <c r="C450" s="99">
        <f t="shared" si="89"/>
        <v>0</v>
      </c>
      <c r="D450" s="99">
        <f t="shared" si="89"/>
        <v>0</v>
      </c>
      <c r="E450" s="99">
        <f t="shared" si="89"/>
        <v>0</v>
      </c>
      <c r="F450" s="103"/>
      <c r="G450" s="101" t="s">
        <v>87</v>
      </c>
      <c r="H450" s="104"/>
      <c r="I450" s="101"/>
    </row>
    <row r="451" spans="1:10" ht="15" thickBot="1" x14ac:dyDescent="0.4">
      <c r="A451" s="298"/>
      <c r="B451" s="322"/>
      <c r="C451" s="99">
        <f t="shared" si="89"/>
        <v>401.2</v>
      </c>
      <c r="D451" s="99">
        <f t="shared" si="89"/>
        <v>200.6</v>
      </c>
      <c r="E451" s="99">
        <f t="shared" si="89"/>
        <v>0</v>
      </c>
      <c r="F451" s="103"/>
      <c r="G451" s="101" t="s">
        <v>25</v>
      </c>
      <c r="H451" s="104"/>
      <c r="I451" s="101"/>
    </row>
    <row r="452" spans="1:10" ht="15" thickBot="1" x14ac:dyDescent="0.4">
      <c r="A452" s="298"/>
      <c r="B452" s="322"/>
      <c r="C452" s="99">
        <f>C458*1</f>
        <v>0</v>
      </c>
      <c r="D452" s="99">
        <f t="shared" si="89"/>
        <v>0</v>
      </c>
      <c r="E452" s="99">
        <f t="shared" si="89"/>
        <v>0</v>
      </c>
      <c r="F452" s="103"/>
      <c r="G452" s="101" t="s">
        <v>88</v>
      </c>
      <c r="H452" s="104"/>
      <c r="I452" s="101"/>
    </row>
    <row r="453" spans="1:10" ht="15" customHeight="1" thickBot="1" x14ac:dyDescent="0.4">
      <c r="A453" s="299"/>
      <c r="B453" s="323"/>
      <c r="C453" s="115">
        <f>SUM(C448:C452)</f>
        <v>501.2</v>
      </c>
      <c r="D453" s="115">
        <f t="shared" ref="D453:E453" si="90">SUM(D448:D452)</f>
        <v>200.6</v>
      </c>
      <c r="E453" s="115">
        <f t="shared" si="90"/>
        <v>0</v>
      </c>
      <c r="F453" s="107"/>
      <c r="G453" s="106" t="s">
        <v>29</v>
      </c>
      <c r="H453" s="108"/>
      <c r="I453" s="109"/>
    </row>
    <row r="454" spans="1:10" ht="15" customHeight="1" thickBot="1" x14ac:dyDescent="0.4">
      <c r="A454" s="327"/>
      <c r="B454" s="295" t="s">
        <v>658</v>
      </c>
      <c r="C454" s="177"/>
      <c r="D454" s="177"/>
      <c r="E454" s="177"/>
      <c r="F454" s="179"/>
      <c r="G454" s="178" t="s">
        <v>24</v>
      </c>
      <c r="H454" s="180">
        <v>288724610</v>
      </c>
      <c r="I454" s="178">
        <v>0</v>
      </c>
    </row>
    <row r="455" spans="1:10" ht="15" thickBot="1" x14ac:dyDescent="0.4">
      <c r="A455" s="328"/>
      <c r="B455" s="296"/>
      <c r="C455" s="177">
        <v>100</v>
      </c>
      <c r="D455" s="177"/>
      <c r="E455" s="177"/>
      <c r="F455" s="179"/>
      <c r="G455" s="178" t="s">
        <v>27</v>
      </c>
      <c r="H455" s="181"/>
      <c r="I455" s="178"/>
    </row>
    <row r="456" spans="1:10" ht="15" thickBot="1" x14ac:dyDescent="0.4">
      <c r="A456" s="328"/>
      <c r="B456" s="296"/>
      <c r="C456" s="177"/>
      <c r="D456" s="177"/>
      <c r="E456" s="177"/>
      <c r="F456" s="179"/>
      <c r="G456" s="178" t="s">
        <v>87</v>
      </c>
      <c r="H456" s="181"/>
      <c r="I456" s="178"/>
    </row>
    <row r="457" spans="1:10" ht="15" thickBot="1" x14ac:dyDescent="0.4">
      <c r="A457" s="328"/>
      <c r="B457" s="296"/>
      <c r="C457" s="177">
        <v>401.2</v>
      </c>
      <c r="D457" s="177">
        <v>200.6</v>
      </c>
      <c r="E457" s="177"/>
      <c r="F457" s="179"/>
      <c r="G457" s="178" t="s">
        <v>25</v>
      </c>
      <c r="H457" s="181"/>
      <c r="I457" s="178"/>
    </row>
    <row r="458" spans="1:10" ht="13.25" customHeight="1" thickBot="1" x14ac:dyDescent="0.4">
      <c r="A458" s="328"/>
      <c r="B458" s="296"/>
      <c r="C458" s="177"/>
      <c r="D458" s="177"/>
      <c r="E458" s="177"/>
      <c r="F458" s="179"/>
      <c r="G458" s="178" t="s">
        <v>88</v>
      </c>
      <c r="H458" s="181"/>
      <c r="I458" s="178"/>
    </row>
    <row r="459" spans="1:10" ht="15" thickBot="1" x14ac:dyDescent="0.4">
      <c r="A459" s="329"/>
      <c r="B459" s="297"/>
      <c r="C459" s="111">
        <f>SUM(C454:C458)</f>
        <v>501.2</v>
      </c>
      <c r="D459" s="111">
        <f t="shared" ref="D459:F459" si="91">SUM(D454:D458)</f>
        <v>200.6</v>
      </c>
      <c r="E459" s="111">
        <f t="shared" si="91"/>
        <v>0</v>
      </c>
      <c r="F459" s="111">
        <f t="shared" si="91"/>
        <v>0</v>
      </c>
      <c r="G459" s="106" t="s">
        <v>29</v>
      </c>
      <c r="H459" s="108"/>
      <c r="I459" s="109"/>
    </row>
    <row r="460" spans="1:10" ht="15" thickBot="1" x14ac:dyDescent="0.4">
      <c r="A460" s="91" t="s">
        <v>159</v>
      </c>
      <c r="B460" s="92" t="s">
        <v>163</v>
      </c>
      <c r="C460" s="93"/>
      <c r="D460" s="93"/>
      <c r="E460" s="93"/>
      <c r="F460" s="94" t="s">
        <v>162</v>
      </c>
      <c r="G460" s="92"/>
      <c r="H460" s="93"/>
      <c r="I460" s="93"/>
    </row>
    <row r="461" spans="1:10" ht="26.5" thickBot="1" x14ac:dyDescent="0.4">
      <c r="A461" s="95" t="s">
        <v>171</v>
      </c>
      <c r="B461" s="96" t="s">
        <v>561</v>
      </c>
      <c r="C461" s="97"/>
      <c r="D461" s="97"/>
      <c r="E461" s="97"/>
      <c r="F461" s="98" t="s">
        <v>173</v>
      </c>
      <c r="G461" s="96"/>
      <c r="H461" s="97"/>
      <c r="I461" s="97"/>
    </row>
    <row r="462" spans="1:10" ht="15" customHeight="1" thickBot="1" x14ac:dyDescent="0.4">
      <c r="A462" s="310" t="s">
        <v>172</v>
      </c>
      <c r="B462" s="321" t="s">
        <v>562</v>
      </c>
      <c r="C462" s="147">
        <f>C469+C475+C482+C488+C494+C500+C506+C512+C518</f>
        <v>0</v>
      </c>
      <c r="D462" s="147">
        <f t="shared" ref="D462:E462" si="92">D469+D475+D482+D488+D494+D500+D506+D512+D518</f>
        <v>0</v>
      </c>
      <c r="E462" s="147">
        <f t="shared" si="92"/>
        <v>0</v>
      </c>
      <c r="F462" s="138" t="s">
        <v>174</v>
      </c>
      <c r="G462" s="67" t="s">
        <v>24</v>
      </c>
      <c r="H462" s="139">
        <v>288724610</v>
      </c>
      <c r="I462" s="67">
        <v>0</v>
      </c>
    </row>
    <row r="463" spans="1:10" ht="15" thickBot="1" x14ac:dyDescent="0.4">
      <c r="A463" s="298"/>
      <c r="B463" s="322"/>
      <c r="C463" s="147">
        <f t="shared" ref="C463:E466" si="93">C470+C476+C483+C489+C495+C501+C507+C513+C519</f>
        <v>1174.0999999999999</v>
      </c>
      <c r="D463" s="147">
        <f t="shared" si="93"/>
        <v>1230</v>
      </c>
      <c r="E463" s="147">
        <f t="shared" si="93"/>
        <v>961</v>
      </c>
      <c r="F463" s="103"/>
      <c r="G463" s="101" t="s">
        <v>27</v>
      </c>
      <c r="H463" s="104"/>
      <c r="I463" s="101"/>
      <c r="J463" s="132"/>
    </row>
    <row r="464" spans="1:10" ht="17.399999999999999" customHeight="1" thickBot="1" x14ac:dyDescent="0.4">
      <c r="A464" s="298"/>
      <c r="B464" s="322"/>
      <c r="C464" s="147">
        <f t="shared" si="93"/>
        <v>0</v>
      </c>
      <c r="D464" s="147">
        <f t="shared" si="93"/>
        <v>0</v>
      </c>
      <c r="E464" s="147">
        <f t="shared" si="93"/>
        <v>0</v>
      </c>
      <c r="F464" s="103"/>
      <c r="G464" s="101" t="s">
        <v>87</v>
      </c>
      <c r="H464" s="104"/>
      <c r="I464" s="101"/>
      <c r="J464" s="132"/>
    </row>
    <row r="465" spans="1:11" ht="15" customHeight="1" thickBot="1" x14ac:dyDescent="0.4">
      <c r="A465" s="298"/>
      <c r="B465" s="322"/>
      <c r="C465" s="147">
        <f t="shared" si="93"/>
        <v>0</v>
      </c>
      <c r="D465" s="147">
        <f t="shared" si="93"/>
        <v>9800</v>
      </c>
      <c r="E465" s="147">
        <f t="shared" si="93"/>
        <v>9200</v>
      </c>
      <c r="F465" s="103"/>
      <c r="G465" s="101" t="s">
        <v>25</v>
      </c>
      <c r="H465" s="104"/>
      <c r="I465" s="101"/>
      <c r="J465" s="132"/>
    </row>
    <row r="466" spans="1:11" ht="15" thickBot="1" x14ac:dyDescent="0.4">
      <c r="A466" s="298"/>
      <c r="B466" s="322"/>
      <c r="C466" s="147">
        <f>C473+C479+C486+C492+C498+C504+C510+C516+C522</f>
        <v>0</v>
      </c>
      <c r="D466" s="147">
        <f t="shared" si="93"/>
        <v>0</v>
      </c>
      <c r="E466" s="147">
        <f t="shared" si="93"/>
        <v>0</v>
      </c>
      <c r="F466" s="103"/>
      <c r="G466" s="101" t="s">
        <v>88</v>
      </c>
      <c r="H466" s="104"/>
      <c r="I466" s="101"/>
      <c r="J466" s="132"/>
    </row>
    <row r="467" spans="1:11" ht="15" thickBot="1" x14ac:dyDescent="0.4">
      <c r="A467" s="298"/>
      <c r="B467" s="322"/>
      <c r="C467" s="99">
        <f>C480*1</f>
        <v>0</v>
      </c>
      <c r="D467" s="99">
        <f t="shared" ref="D467:E467" si="94">D480*1</f>
        <v>0</v>
      </c>
      <c r="E467" s="99">
        <f t="shared" si="94"/>
        <v>0</v>
      </c>
      <c r="F467" s="103"/>
      <c r="G467" s="101" t="s">
        <v>600</v>
      </c>
      <c r="H467" s="104"/>
      <c r="I467" s="101"/>
      <c r="J467" s="132"/>
      <c r="K467" s="151"/>
    </row>
    <row r="468" spans="1:11" ht="15" thickBot="1" x14ac:dyDescent="0.4">
      <c r="A468" s="299"/>
      <c r="B468" s="323"/>
      <c r="C468" s="115">
        <f>SUM(C462:C467)</f>
        <v>1174.0999999999999</v>
      </c>
      <c r="D468" s="115">
        <f t="shared" ref="D468:E468" si="95">SUM(D462:D467)</f>
        <v>11030</v>
      </c>
      <c r="E468" s="115">
        <f t="shared" si="95"/>
        <v>10161</v>
      </c>
      <c r="F468" s="107"/>
      <c r="G468" s="106" t="s">
        <v>29</v>
      </c>
      <c r="H468" s="108"/>
      <c r="I468" s="109"/>
      <c r="J468" s="132"/>
    </row>
    <row r="469" spans="1:11" ht="15" customHeight="1" thickBot="1" x14ac:dyDescent="0.4">
      <c r="A469" s="324"/>
      <c r="B469" s="295" t="s">
        <v>488</v>
      </c>
      <c r="C469" s="101"/>
      <c r="D469" s="101"/>
      <c r="E469" s="101"/>
      <c r="F469" s="103"/>
      <c r="G469" s="101" t="s">
        <v>24</v>
      </c>
      <c r="H469" s="102">
        <v>288724610</v>
      </c>
      <c r="I469" s="101">
        <v>0</v>
      </c>
      <c r="J469" s="132"/>
    </row>
    <row r="470" spans="1:11" ht="15" thickBot="1" x14ac:dyDescent="0.4">
      <c r="A470" s="325"/>
      <c r="B470" s="296"/>
      <c r="C470" s="101">
        <v>152.4</v>
      </c>
      <c r="D470" s="101"/>
      <c r="E470" s="101"/>
      <c r="F470" s="103"/>
      <c r="G470" s="101" t="s">
        <v>27</v>
      </c>
      <c r="H470" s="104"/>
      <c r="I470" s="101"/>
    </row>
    <row r="471" spans="1:11" ht="15" thickBot="1" x14ac:dyDescent="0.4">
      <c r="A471" s="325"/>
      <c r="B471" s="296"/>
      <c r="C471" s="101"/>
      <c r="D471" s="101"/>
      <c r="E471" s="101"/>
      <c r="F471" s="103"/>
      <c r="G471" s="101" t="s">
        <v>87</v>
      </c>
      <c r="H471" s="104"/>
      <c r="I471" s="101"/>
    </row>
    <row r="472" spans="1:11" ht="15" thickBot="1" x14ac:dyDescent="0.4">
      <c r="A472" s="325"/>
      <c r="B472" s="296"/>
      <c r="C472" s="110"/>
      <c r="D472" s="101"/>
      <c r="E472" s="101"/>
      <c r="F472" s="103"/>
      <c r="G472" s="101" t="s">
        <v>25</v>
      </c>
      <c r="H472" s="104"/>
      <c r="I472" s="101"/>
    </row>
    <row r="473" spans="1:11" ht="15" thickBot="1" x14ac:dyDescent="0.4">
      <c r="A473" s="325"/>
      <c r="B473" s="296"/>
      <c r="C473" s="101"/>
      <c r="D473" s="101"/>
      <c r="E473" s="101"/>
      <c r="F473" s="103"/>
      <c r="G473" s="101" t="s">
        <v>88</v>
      </c>
      <c r="H473" s="104"/>
      <c r="I473" s="101"/>
    </row>
    <row r="474" spans="1:11" ht="15" customHeight="1" thickBot="1" x14ac:dyDescent="0.4">
      <c r="A474" s="326"/>
      <c r="B474" s="297"/>
      <c r="C474" s="115">
        <f>SUM(C469:C473)</f>
        <v>152.4</v>
      </c>
      <c r="D474" s="115">
        <f t="shared" ref="D474:E474" si="96">SUM(D469:D473)</f>
        <v>0</v>
      </c>
      <c r="E474" s="115">
        <f t="shared" si="96"/>
        <v>0</v>
      </c>
      <c r="F474" s="107"/>
      <c r="G474" s="106" t="s">
        <v>29</v>
      </c>
      <c r="H474" s="108"/>
      <c r="I474" s="109"/>
    </row>
    <row r="475" spans="1:11" ht="15" customHeight="1" thickBot="1" x14ac:dyDescent="0.4">
      <c r="A475" s="330"/>
      <c r="B475" s="295" t="s">
        <v>486</v>
      </c>
      <c r="C475" s="101"/>
      <c r="D475" s="101"/>
      <c r="E475" s="101"/>
      <c r="F475" s="103"/>
      <c r="G475" s="101" t="s">
        <v>24</v>
      </c>
      <c r="H475" s="102">
        <v>288724610</v>
      </c>
      <c r="I475" s="101">
        <v>0</v>
      </c>
      <c r="J475" s="132"/>
    </row>
    <row r="476" spans="1:11" ht="15" thickBot="1" x14ac:dyDescent="0.4">
      <c r="A476" s="331"/>
      <c r="B476" s="296"/>
      <c r="C476" s="110">
        <v>680</v>
      </c>
      <c r="D476" s="101"/>
      <c r="E476" s="101"/>
      <c r="F476" s="103"/>
      <c r="G476" s="101" t="s">
        <v>27</v>
      </c>
      <c r="H476" s="104"/>
      <c r="I476" s="101"/>
      <c r="J476" s="132"/>
    </row>
    <row r="477" spans="1:11" ht="15" thickBot="1" x14ac:dyDescent="0.4">
      <c r="A477" s="331"/>
      <c r="B477" s="296"/>
      <c r="C477" s="101"/>
      <c r="D477" s="101"/>
      <c r="E477" s="101"/>
      <c r="F477" s="103"/>
      <c r="G477" s="101" t="s">
        <v>87</v>
      </c>
      <c r="H477" s="104"/>
      <c r="I477" s="101"/>
      <c r="J477" s="132"/>
    </row>
    <row r="478" spans="1:11" ht="15" thickBot="1" x14ac:dyDescent="0.4">
      <c r="A478" s="331"/>
      <c r="B478" s="296"/>
      <c r="C478" s="101"/>
      <c r="D478" s="101"/>
      <c r="E478" s="101"/>
      <c r="F478" s="103"/>
      <c r="G478" s="101" t="s">
        <v>25</v>
      </c>
      <c r="H478" s="104"/>
      <c r="I478" s="101"/>
      <c r="J478" s="132"/>
    </row>
    <row r="479" spans="1:11" ht="15" thickBot="1" x14ac:dyDescent="0.4">
      <c r="A479" s="331"/>
      <c r="B479" s="296"/>
      <c r="C479" s="101"/>
      <c r="D479" s="101"/>
      <c r="E479" s="101"/>
      <c r="F479" s="103"/>
      <c r="G479" s="101" t="s">
        <v>88</v>
      </c>
      <c r="H479" s="104"/>
      <c r="I479" s="101"/>
      <c r="J479" s="132"/>
    </row>
    <row r="480" spans="1:11" ht="15" thickBot="1" x14ac:dyDescent="0.4">
      <c r="A480" s="331"/>
      <c r="B480" s="296"/>
      <c r="C480" s="110"/>
      <c r="D480" s="101"/>
      <c r="E480" s="101"/>
      <c r="F480" s="103"/>
      <c r="G480" s="101" t="s">
        <v>600</v>
      </c>
      <c r="H480" s="104"/>
      <c r="I480" s="101"/>
      <c r="J480" s="132"/>
    </row>
    <row r="481" spans="1:12" ht="15" thickBot="1" x14ac:dyDescent="0.4">
      <c r="A481" s="332"/>
      <c r="B481" s="297"/>
      <c r="C481" s="115">
        <f>SUM(C475:C480)</f>
        <v>680</v>
      </c>
      <c r="D481" s="106">
        <f t="shared" ref="D481:E481" si="97">SUM(D475:D479)</f>
        <v>0</v>
      </c>
      <c r="E481" s="106">
        <f t="shared" si="97"/>
        <v>0</v>
      </c>
      <c r="F481" s="107"/>
      <c r="G481" s="106" t="s">
        <v>29</v>
      </c>
      <c r="H481" s="108"/>
      <c r="I481" s="109"/>
      <c r="J481" s="132"/>
    </row>
    <row r="482" spans="1:12" ht="15" customHeight="1" thickBot="1" x14ac:dyDescent="0.4">
      <c r="A482" s="330"/>
      <c r="B482" s="295" t="s">
        <v>487</v>
      </c>
      <c r="C482" s="101"/>
      <c r="D482" s="101"/>
      <c r="E482" s="101"/>
      <c r="F482" s="103"/>
      <c r="G482" s="101" t="s">
        <v>24</v>
      </c>
      <c r="H482" s="102">
        <v>288724610</v>
      </c>
      <c r="I482" s="101">
        <v>0</v>
      </c>
      <c r="J482" s="132"/>
    </row>
    <row r="483" spans="1:12" ht="15" thickBot="1" x14ac:dyDescent="0.4">
      <c r="A483" s="331"/>
      <c r="B483" s="296"/>
      <c r="C483" s="101">
        <v>91.7</v>
      </c>
      <c r="D483" s="101"/>
      <c r="E483" s="101"/>
      <c r="F483" s="103"/>
      <c r="G483" s="101" t="s">
        <v>27</v>
      </c>
      <c r="H483" s="104"/>
      <c r="I483" s="101"/>
      <c r="J483" s="132"/>
    </row>
    <row r="484" spans="1:12" ht="15" thickBot="1" x14ac:dyDescent="0.4">
      <c r="A484" s="331"/>
      <c r="B484" s="296"/>
      <c r="C484" s="101"/>
      <c r="D484" s="101"/>
      <c r="E484" s="101"/>
      <c r="F484" s="103"/>
      <c r="G484" s="101" t="s">
        <v>87</v>
      </c>
      <c r="H484" s="104"/>
      <c r="I484" s="101"/>
      <c r="J484" s="132"/>
    </row>
    <row r="485" spans="1:12" ht="15" thickBot="1" x14ac:dyDescent="0.4">
      <c r="A485" s="331"/>
      <c r="B485" s="296"/>
      <c r="C485" s="101"/>
      <c r="D485" s="101"/>
      <c r="E485" s="101"/>
      <c r="F485" s="103"/>
      <c r="G485" s="101" t="s">
        <v>25</v>
      </c>
      <c r="H485" s="104"/>
      <c r="I485" s="101"/>
      <c r="J485" s="132"/>
    </row>
    <row r="486" spans="1:12" ht="15.65" customHeight="1" thickBot="1" x14ac:dyDescent="0.4">
      <c r="A486" s="331"/>
      <c r="B486" s="296"/>
      <c r="C486" s="101"/>
      <c r="D486" s="101"/>
      <c r="E486" s="101"/>
      <c r="F486" s="103"/>
      <c r="G486" s="101" t="s">
        <v>88</v>
      </c>
      <c r="H486" s="104"/>
      <c r="I486" s="101"/>
      <c r="J486" s="132"/>
    </row>
    <row r="487" spans="1:12" ht="22.25" customHeight="1" thickBot="1" x14ac:dyDescent="0.4">
      <c r="A487" s="332"/>
      <c r="B487" s="297"/>
      <c r="C487" s="106">
        <f>SUM(C482:C486)</f>
        <v>91.7</v>
      </c>
      <c r="D487" s="106">
        <f t="shared" ref="D487:E487" si="98">SUM(D482:D486)</f>
        <v>0</v>
      </c>
      <c r="E487" s="106">
        <f t="shared" si="98"/>
        <v>0</v>
      </c>
      <c r="F487" s="107"/>
      <c r="G487" s="106" t="s">
        <v>29</v>
      </c>
      <c r="H487" s="108"/>
      <c r="I487" s="109"/>
      <c r="J487" s="132"/>
    </row>
    <row r="488" spans="1:12" ht="15" customHeight="1" thickBot="1" x14ac:dyDescent="0.4">
      <c r="A488" s="327"/>
      <c r="B488" s="295" t="s">
        <v>659</v>
      </c>
      <c r="C488" s="177"/>
      <c r="D488" s="177"/>
      <c r="E488" s="177"/>
      <c r="F488" s="179"/>
      <c r="G488" s="178" t="s">
        <v>24</v>
      </c>
      <c r="H488" s="180">
        <v>288724610</v>
      </c>
      <c r="I488" s="178">
        <v>0</v>
      </c>
      <c r="J488" s="132"/>
      <c r="K488" s="132"/>
      <c r="L488" s="132"/>
    </row>
    <row r="489" spans="1:12" ht="15" thickBot="1" x14ac:dyDescent="0.4">
      <c r="A489" s="328"/>
      <c r="B489" s="296"/>
      <c r="C489" s="177">
        <v>50</v>
      </c>
      <c r="D489" s="177">
        <v>200</v>
      </c>
      <c r="E489" s="177">
        <v>200</v>
      </c>
      <c r="F489" s="179"/>
      <c r="G489" s="178" t="s">
        <v>27</v>
      </c>
      <c r="H489" s="181"/>
      <c r="I489" s="178"/>
      <c r="J489" s="132"/>
      <c r="K489" s="132"/>
      <c r="L489" s="132"/>
    </row>
    <row r="490" spans="1:12" ht="15" customHeight="1" thickBot="1" x14ac:dyDescent="0.4">
      <c r="A490" s="328"/>
      <c r="B490" s="296"/>
      <c r="C490" s="177"/>
      <c r="D490" s="177"/>
      <c r="E490" s="177"/>
      <c r="F490" s="179"/>
      <c r="G490" s="178" t="s">
        <v>87</v>
      </c>
      <c r="H490" s="181"/>
      <c r="I490" s="178"/>
      <c r="J490" s="132"/>
      <c r="K490" s="132"/>
      <c r="L490" s="132"/>
    </row>
    <row r="491" spans="1:12" ht="15" thickBot="1" x14ac:dyDescent="0.4">
      <c r="A491" s="328"/>
      <c r="B491" s="296"/>
      <c r="C491" s="177"/>
      <c r="D491" s="177">
        <v>1600</v>
      </c>
      <c r="E491" s="177">
        <v>2000</v>
      </c>
      <c r="F491" s="179"/>
      <c r="G491" s="178" t="s">
        <v>25</v>
      </c>
      <c r="H491" s="181"/>
      <c r="I491" s="178"/>
      <c r="J491" s="132"/>
      <c r="K491" s="132"/>
      <c r="L491" s="132"/>
    </row>
    <row r="492" spans="1:12" ht="15" thickBot="1" x14ac:dyDescent="0.4">
      <c r="A492" s="328"/>
      <c r="B492" s="296"/>
      <c r="C492" s="177"/>
      <c r="D492" s="177"/>
      <c r="E492" s="177"/>
      <c r="F492" s="179"/>
      <c r="G492" s="178" t="s">
        <v>88</v>
      </c>
      <c r="H492" s="181"/>
      <c r="I492" s="178"/>
      <c r="J492" s="132"/>
      <c r="K492" s="132"/>
      <c r="L492" s="132"/>
    </row>
    <row r="493" spans="1:12" ht="15" thickBot="1" x14ac:dyDescent="0.4">
      <c r="A493" s="329"/>
      <c r="B493" s="297"/>
      <c r="C493" s="111">
        <f>SUM(C488:C492)</f>
        <v>50</v>
      </c>
      <c r="D493" s="111">
        <f t="shared" ref="D493:E493" si="99">SUM(D488:D492)</f>
        <v>1800</v>
      </c>
      <c r="E493" s="111">
        <f t="shared" si="99"/>
        <v>2200</v>
      </c>
      <c r="F493" s="107"/>
      <c r="G493" s="106" t="s">
        <v>29</v>
      </c>
      <c r="H493" s="108"/>
      <c r="I493" s="109"/>
      <c r="J493" s="132"/>
      <c r="K493" s="132"/>
      <c r="L493" s="132"/>
    </row>
    <row r="494" spans="1:12" ht="15" customHeight="1" thickBot="1" x14ac:dyDescent="0.4">
      <c r="A494" s="327"/>
      <c r="B494" s="295" t="s">
        <v>660</v>
      </c>
      <c r="C494" s="177"/>
      <c r="D494" s="177"/>
      <c r="E494" s="177"/>
      <c r="F494" s="179"/>
      <c r="G494" s="178" t="s">
        <v>24</v>
      </c>
      <c r="H494" s="180">
        <v>288724610</v>
      </c>
      <c r="I494" s="178">
        <v>0</v>
      </c>
      <c r="J494" s="132"/>
      <c r="K494" s="132"/>
      <c r="L494" s="132"/>
    </row>
    <row r="495" spans="1:12" ht="15" thickBot="1" x14ac:dyDescent="0.4">
      <c r="A495" s="328"/>
      <c r="B495" s="296"/>
      <c r="C495" s="177">
        <v>50</v>
      </c>
      <c r="D495" s="177">
        <v>300</v>
      </c>
      <c r="E495" s="177">
        <v>400</v>
      </c>
      <c r="F495" s="179"/>
      <c r="G495" s="178" t="s">
        <v>27</v>
      </c>
      <c r="H495" s="181"/>
      <c r="I495" s="178"/>
      <c r="J495" s="132"/>
      <c r="K495" s="132"/>
      <c r="L495" s="132"/>
    </row>
    <row r="496" spans="1:12" ht="15" thickBot="1" x14ac:dyDescent="0.4">
      <c r="A496" s="328"/>
      <c r="B496" s="296"/>
      <c r="C496" s="177"/>
      <c r="D496" s="177"/>
      <c r="E496" s="177"/>
      <c r="F496" s="179"/>
      <c r="G496" s="178" t="s">
        <v>87</v>
      </c>
      <c r="H496" s="181"/>
      <c r="I496" s="178"/>
      <c r="J496" s="132"/>
      <c r="K496" s="132"/>
      <c r="L496" s="132"/>
    </row>
    <row r="497" spans="1:12" ht="20.399999999999999" customHeight="1" thickBot="1" x14ac:dyDescent="0.4">
      <c r="A497" s="328"/>
      <c r="B497" s="296"/>
      <c r="C497" s="177"/>
      <c r="D497" s="177">
        <v>4000</v>
      </c>
      <c r="E497" s="177">
        <v>4500</v>
      </c>
      <c r="F497" s="179"/>
      <c r="G497" s="178" t="s">
        <v>25</v>
      </c>
      <c r="H497" s="181"/>
      <c r="I497" s="178"/>
      <c r="J497" s="132"/>
      <c r="K497" s="132"/>
      <c r="L497" s="132"/>
    </row>
    <row r="498" spans="1:12" ht="15" customHeight="1" thickBot="1" x14ac:dyDescent="0.4">
      <c r="A498" s="328"/>
      <c r="B498" s="296"/>
      <c r="C498" s="177"/>
      <c r="D498" s="177"/>
      <c r="E498" s="177"/>
      <c r="F498" s="179"/>
      <c r="G498" s="178" t="s">
        <v>88</v>
      </c>
      <c r="H498" s="181"/>
      <c r="I498" s="178"/>
      <c r="J498" s="132"/>
      <c r="K498" s="132"/>
      <c r="L498" s="132"/>
    </row>
    <row r="499" spans="1:12" ht="15" thickBot="1" x14ac:dyDescent="0.4">
      <c r="A499" s="329"/>
      <c r="B499" s="297"/>
      <c r="C499" s="111">
        <f>SUM(C494:C498)</f>
        <v>50</v>
      </c>
      <c r="D499" s="111">
        <f t="shared" ref="D499:E499" si="100">SUM(D494:D498)</f>
        <v>4300</v>
      </c>
      <c r="E499" s="111">
        <f t="shared" si="100"/>
        <v>4900</v>
      </c>
      <c r="F499" s="107"/>
      <c r="G499" s="106" t="s">
        <v>29</v>
      </c>
      <c r="H499" s="108"/>
      <c r="I499" s="109"/>
      <c r="J499" s="132"/>
      <c r="K499" s="132"/>
      <c r="L499" s="132"/>
    </row>
    <row r="500" spans="1:12" ht="15" customHeight="1" thickBot="1" x14ac:dyDescent="0.4">
      <c r="A500" s="327"/>
      <c r="B500" s="295" t="s">
        <v>661</v>
      </c>
      <c r="C500" s="177"/>
      <c r="D500" s="177"/>
      <c r="E500" s="177"/>
      <c r="F500" s="179"/>
      <c r="G500" s="178" t="s">
        <v>24</v>
      </c>
      <c r="H500" s="180">
        <v>288724610</v>
      </c>
      <c r="I500" s="178">
        <v>0</v>
      </c>
      <c r="J500" s="132"/>
      <c r="K500" s="132"/>
      <c r="L500" s="132"/>
    </row>
    <row r="501" spans="1:12" ht="15" thickBot="1" x14ac:dyDescent="0.4">
      <c r="A501" s="328"/>
      <c r="B501" s="296"/>
      <c r="C501" s="177">
        <v>50</v>
      </c>
      <c r="D501" s="177">
        <v>300</v>
      </c>
      <c r="E501" s="177">
        <v>200</v>
      </c>
      <c r="F501" s="179"/>
      <c r="G501" s="178" t="s">
        <v>27</v>
      </c>
      <c r="H501" s="181"/>
      <c r="I501" s="178"/>
      <c r="J501" s="132"/>
      <c r="K501" s="132"/>
      <c r="L501" s="132"/>
    </row>
    <row r="502" spans="1:12" ht="15" customHeight="1" thickBot="1" x14ac:dyDescent="0.4">
      <c r="A502" s="328"/>
      <c r="B502" s="296"/>
      <c r="C502" s="177"/>
      <c r="D502" s="177"/>
      <c r="E502" s="177"/>
      <c r="F502" s="179"/>
      <c r="G502" s="178" t="s">
        <v>87</v>
      </c>
      <c r="H502" s="181"/>
      <c r="I502" s="178"/>
      <c r="J502" s="132"/>
      <c r="K502" s="132"/>
      <c r="L502" s="132"/>
    </row>
    <row r="503" spans="1:12" ht="15" thickBot="1" x14ac:dyDescent="0.4">
      <c r="A503" s="328"/>
      <c r="B503" s="296"/>
      <c r="C503" s="177"/>
      <c r="D503" s="177">
        <v>1500</v>
      </c>
      <c r="E503" s="177">
        <v>1700</v>
      </c>
      <c r="F503" s="179"/>
      <c r="G503" s="178" t="s">
        <v>25</v>
      </c>
      <c r="H503" s="181"/>
      <c r="I503" s="178"/>
      <c r="J503" s="132"/>
      <c r="K503" s="132"/>
      <c r="L503" s="132"/>
    </row>
    <row r="504" spans="1:12" ht="15" customHeight="1" thickBot="1" x14ac:dyDescent="0.4">
      <c r="A504" s="328"/>
      <c r="B504" s="296"/>
      <c r="C504" s="177"/>
      <c r="D504" s="177"/>
      <c r="E504" s="177"/>
      <c r="F504" s="179"/>
      <c r="G504" s="178" t="s">
        <v>88</v>
      </c>
      <c r="H504" s="181"/>
      <c r="I504" s="178"/>
      <c r="J504" s="132"/>
      <c r="K504" s="132"/>
      <c r="L504" s="132"/>
    </row>
    <row r="505" spans="1:12" ht="19.25" customHeight="1" thickBot="1" x14ac:dyDescent="0.4">
      <c r="A505" s="329"/>
      <c r="B505" s="297"/>
      <c r="C505" s="111">
        <f>SUM(C500:C504)</f>
        <v>50</v>
      </c>
      <c r="D505" s="111">
        <f t="shared" ref="D505:E505" si="101">SUM(D500:D504)</f>
        <v>1800</v>
      </c>
      <c r="E505" s="111">
        <f t="shared" si="101"/>
        <v>1900</v>
      </c>
      <c r="F505" s="107"/>
      <c r="G505" s="106" t="s">
        <v>29</v>
      </c>
      <c r="H505" s="108"/>
      <c r="I505" s="109"/>
      <c r="J505" s="132"/>
      <c r="K505" s="132"/>
      <c r="L505" s="132"/>
    </row>
    <row r="506" spans="1:12" ht="15" customHeight="1" thickBot="1" x14ac:dyDescent="0.4">
      <c r="A506" s="327"/>
      <c r="B506" s="295" t="s">
        <v>662</v>
      </c>
      <c r="C506" s="177"/>
      <c r="D506" s="177"/>
      <c r="E506" s="177"/>
      <c r="F506" s="179"/>
      <c r="G506" s="178" t="s">
        <v>24</v>
      </c>
      <c r="H506" s="180">
        <v>288724610</v>
      </c>
      <c r="I506" s="178">
        <v>0</v>
      </c>
      <c r="J506" s="132"/>
      <c r="K506" s="132"/>
      <c r="L506" s="132"/>
    </row>
    <row r="507" spans="1:12" ht="15" thickBot="1" x14ac:dyDescent="0.4">
      <c r="A507" s="328"/>
      <c r="B507" s="296"/>
      <c r="C507" s="177">
        <v>50</v>
      </c>
      <c r="D507" s="177">
        <v>180</v>
      </c>
      <c r="E507" s="177">
        <v>161</v>
      </c>
      <c r="F507" s="179"/>
      <c r="G507" s="178" t="s">
        <v>27</v>
      </c>
      <c r="H507" s="180"/>
      <c r="I507" s="178"/>
      <c r="J507" s="132"/>
      <c r="K507" s="132"/>
      <c r="L507" s="132"/>
    </row>
    <row r="508" spans="1:12" ht="15" thickBot="1" x14ac:dyDescent="0.4">
      <c r="A508" s="328"/>
      <c r="B508" s="296"/>
      <c r="C508" s="177"/>
      <c r="D508" s="177"/>
      <c r="E508" s="177"/>
      <c r="F508" s="179"/>
      <c r="G508" s="178" t="s">
        <v>87</v>
      </c>
      <c r="H508" s="180"/>
      <c r="I508" s="178"/>
      <c r="J508" s="132"/>
      <c r="K508" s="132"/>
      <c r="L508" s="132"/>
    </row>
    <row r="509" spans="1:12" ht="15" thickBot="1" x14ac:dyDescent="0.4">
      <c r="A509" s="328"/>
      <c r="B509" s="296"/>
      <c r="C509" s="177">
        <v>0</v>
      </c>
      <c r="D509" s="177">
        <v>1000</v>
      </c>
      <c r="E509" s="177">
        <v>1000</v>
      </c>
      <c r="F509" s="179"/>
      <c r="G509" s="178" t="s">
        <v>25</v>
      </c>
      <c r="H509" s="180"/>
      <c r="I509" s="178"/>
      <c r="J509" s="132"/>
      <c r="K509" s="132"/>
      <c r="L509" s="132"/>
    </row>
    <row r="510" spans="1:12" ht="15" thickBot="1" x14ac:dyDescent="0.4">
      <c r="A510" s="328"/>
      <c r="B510" s="296"/>
      <c r="C510" s="177"/>
      <c r="D510" s="177"/>
      <c r="E510" s="177"/>
      <c r="F510" s="179"/>
      <c r="G510" s="178" t="s">
        <v>88</v>
      </c>
      <c r="H510" s="180"/>
      <c r="I510" s="178"/>
      <c r="J510" s="132"/>
      <c r="K510" s="132"/>
      <c r="L510" s="132"/>
    </row>
    <row r="511" spans="1:12" ht="15" thickBot="1" x14ac:dyDescent="0.4">
      <c r="A511" s="329"/>
      <c r="B511" s="297"/>
      <c r="C511" s="111">
        <f>SUM(C506:C510)</f>
        <v>50</v>
      </c>
      <c r="D511" s="111">
        <f t="shared" ref="D511:E511" si="102">SUM(D506:D510)</f>
        <v>1180</v>
      </c>
      <c r="E511" s="111">
        <f t="shared" si="102"/>
        <v>1161</v>
      </c>
      <c r="F511" s="107"/>
      <c r="G511" s="106" t="s">
        <v>29</v>
      </c>
      <c r="H511" s="189"/>
      <c r="I511" s="109"/>
      <c r="J511" s="132"/>
      <c r="K511" s="132"/>
      <c r="L511" s="132"/>
    </row>
    <row r="512" spans="1:12" ht="21.65" customHeight="1" thickBot="1" x14ac:dyDescent="0.4">
      <c r="A512" s="327"/>
      <c r="B512" s="295" t="s">
        <v>663</v>
      </c>
      <c r="C512" s="177"/>
      <c r="D512" s="177"/>
      <c r="E512" s="177"/>
      <c r="F512" s="179"/>
      <c r="G512" s="178" t="s">
        <v>24</v>
      </c>
      <c r="H512" s="180">
        <v>288724610</v>
      </c>
      <c r="I512" s="178">
        <v>0</v>
      </c>
      <c r="J512" s="132"/>
      <c r="K512" s="132"/>
      <c r="L512" s="132"/>
    </row>
    <row r="513" spans="1:12" ht="17.399999999999999" customHeight="1" thickBot="1" x14ac:dyDescent="0.4">
      <c r="A513" s="328"/>
      <c r="B513" s="296"/>
      <c r="C513" s="177"/>
      <c r="D513" s="177"/>
      <c r="E513" s="177"/>
      <c r="F513" s="179"/>
      <c r="G513" s="178" t="s">
        <v>27</v>
      </c>
      <c r="H513" s="180"/>
      <c r="I513" s="178"/>
      <c r="J513" s="132"/>
      <c r="K513" s="132"/>
      <c r="L513" s="132"/>
    </row>
    <row r="514" spans="1:12" ht="15" thickBot="1" x14ac:dyDescent="0.4">
      <c r="A514" s="328"/>
      <c r="B514" s="296"/>
      <c r="C514" s="177"/>
      <c r="D514" s="177"/>
      <c r="E514" s="177"/>
      <c r="F514" s="179"/>
      <c r="G514" s="178" t="s">
        <v>87</v>
      </c>
      <c r="H514" s="180"/>
      <c r="I514" s="178"/>
      <c r="J514" s="132"/>
      <c r="K514" s="132"/>
      <c r="L514" s="132"/>
    </row>
    <row r="515" spans="1:12" ht="18" customHeight="1" thickBot="1" x14ac:dyDescent="0.4">
      <c r="A515" s="328"/>
      <c r="B515" s="296"/>
      <c r="C515" s="177"/>
      <c r="D515" s="177"/>
      <c r="E515" s="177"/>
      <c r="F515" s="179"/>
      <c r="G515" s="178" t="s">
        <v>25</v>
      </c>
      <c r="H515" s="180"/>
      <c r="I515" s="178"/>
      <c r="J515" s="132"/>
      <c r="K515" s="132"/>
      <c r="L515" s="132"/>
    </row>
    <row r="516" spans="1:12" ht="15" customHeight="1" thickBot="1" x14ac:dyDescent="0.4">
      <c r="A516" s="328"/>
      <c r="B516" s="296"/>
      <c r="C516" s="177"/>
      <c r="D516" s="177"/>
      <c r="E516" s="177"/>
      <c r="F516" s="179"/>
      <c r="G516" s="178" t="s">
        <v>88</v>
      </c>
      <c r="H516" s="180"/>
      <c r="I516" s="178"/>
      <c r="J516" s="132"/>
      <c r="K516" s="132"/>
      <c r="L516" s="132"/>
    </row>
    <row r="517" spans="1:12" ht="15" thickBot="1" x14ac:dyDescent="0.4">
      <c r="A517" s="329"/>
      <c r="B517" s="297"/>
      <c r="C517" s="111">
        <f>SUM(C512:C516)</f>
        <v>0</v>
      </c>
      <c r="D517" s="111">
        <f t="shared" ref="D517:E517" si="103">SUM(D512:D516)</f>
        <v>0</v>
      </c>
      <c r="E517" s="111">
        <f t="shared" si="103"/>
        <v>0</v>
      </c>
      <c r="F517" s="107"/>
      <c r="G517" s="106" t="s">
        <v>29</v>
      </c>
      <c r="H517" s="189"/>
      <c r="I517" s="109"/>
      <c r="J517" s="132"/>
      <c r="K517" s="132"/>
      <c r="L517" s="132"/>
    </row>
    <row r="518" spans="1:12" ht="15" customHeight="1" thickBot="1" x14ac:dyDescent="0.4">
      <c r="A518" s="327"/>
      <c r="B518" s="295" t="s">
        <v>664</v>
      </c>
      <c r="C518" s="177"/>
      <c r="D518" s="177"/>
      <c r="E518" s="177"/>
      <c r="F518" s="179"/>
      <c r="G518" s="178" t="s">
        <v>24</v>
      </c>
      <c r="H518" s="180">
        <v>288724610</v>
      </c>
      <c r="I518" s="178">
        <v>0</v>
      </c>
      <c r="J518" s="132"/>
      <c r="K518" s="132"/>
      <c r="L518" s="132"/>
    </row>
    <row r="519" spans="1:12" ht="15" thickBot="1" x14ac:dyDescent="0.4">
      <c r="A519" s="328"/>
      <c r="B519" s="296"/>
      <c r="C519" s="177">
        <v>50</v>
      </c>
      <c r="D519" s="177">
        <v>250</v>
      </c>
      <c r="E519" s="177"/>
      <c r="F519" s="179"/>
      <c r="G519" s="178" t="s">
        <v>27</v>
      </c>
      <c r="H519" s="181"/>
      <c r="I519" s="178"/>
      <c r="J519" s="132"/>
      <c r="K519" s="132"/>
      <c r="L519" s="132"/>
    </row>
    <row r="520" spans="1:12" ht="17" customHeight="1" thickBot="1" x14ac:dyDescent="0.4">
      <c r="A520" s="328"/>
      <c r="B520" s="296"/>
      <c r="C520" s="177"/>
      <c r="D520" s="177"/>
      <c r="E520" s="177"/>
      <c r="F520" s="179"/>
      <c r="G520" s="178" t="s">
        <v>87</v>
      </c>
      <c r="H520" s="181"/>
      <c r="I520" s="178"/>
      <c r="J520" s="132"/>
      <c r="K520" s="132"/>
      <c r="L520" s="132"/>
    </row>
    <row r="521" spans="1:12" ht="15" thickBot="1" x14ac:dyDescent="0.4">
      <c r="A521" s="328"/>
      <c r="B521" s="296"/>
      <c r="C521" s="177"/>
      <c r="D521" s="177">
        <v>1700</v>
      </c>
      <c r="E521" s="177"/>
      <c r="F521" s="179"/>
      <c r="G521" s="178" t="s">
        <v>25</v>
      </c>
      <c r="H521" s="181"/>
      <c r="I521" s="178"/>
      <c r="J521" s="132"/>
      <c r="K521" s="132"/>
      <c r="L521" s="132"/>
    </row>
    <row r="522" spans="1:12" ht="15" customHeight="1" thickBot="1" x14ac:dyDescent="0.4">
      <c r="A522" s="328"/>
      <c r="B522" s="296"/>
      <c r="C522" s="177"/>
      <c r="D522" s="177"/>
      <c r="E522" s="177"/>
      <c r="F522" s="179"/>
      <c r="G522" s="178" t="s">
        <v>88</v>
      </c>
      <c r="H522" s="181"/>
      <c r="I522" s="178"/>
      <c r="J522" s="132"/>
      <c r="K522" s="132"/>
      <c r="L522" s="132"/>
    </row>
    <row r="523" spans="1:12" ht="15" thickBot="1" x14ac:dyDescent="0.4">
      <c r="A523" s="329"/>
      <c r="B523" s="297"/>
      <c r="C523" s="111">
        <f>SUM(C518:C522)</f>
        <v>50</v>
      </c>
      <c r="D523" s="111">
        <f t="shared" ref="D523:E523" si="104">SUM(D518:D522)</f>
        <v>1950</v>
      </c>
      <c r="E523" s="111">
        <f t="shared" si="104"/>
        <v>0</v>
      </c>
      <c r="F523" s="107"/>
      <c r="G523" s="106" t="s">
        <v>29</v>
      </c>
      <c r="H523" s="108"/>
      <c r="I523" s="109"/>
      <c r="J523" s="132"/>
      <c r="K523" s="132"/>
      <c r="L523" s="132"/>
    </row>
    <row r="524" spans="1:12" ht="15" thickBot="1" x14ac:dyDescent="0.4">
      <c r="A524" s="105"/>
      <c r="B524" s="112" t="s">
        <v>175</v>
      </c>
      <c r="C524" s="113"/>
      <c r="D524" s="113"/>
      <c r="E524" s="113"/>
      <c r="F524" s="113"/>
      <c r="G524" s="100"/>
      <c r="H524" s="102"/>
      <c r="I524" s="102"/>
      <c r="J524" s="132"/>
      <c r="K524" s="132"/>
      <c r="L524" s="132"/>
    </row>
    <row r="525" spans="1:12" ht="23" customHeight="1" thickBot="1" x14ac:dyDescent="0.4">
      <c r="A525" s="91" t="s">
        <v>176</v>
      </c>
      <c r="B525" s="92" t="s">
        <v>180</v>
      </c>
      <c r="C525" s="93"/>
      <c r="D525" s="93"/>
      <c r="E525" s="93"/>
      <c r="F525" s="94" t="s">
        <v>179</v>
      </c>
      <c r="G525" s="92"/>
      <c r="H525" s="93"/>
      <c r="I525" s="93"/>
      <c r="J525" s="132"/>
      <c r="K525" s="132"/>
      <c r="L525" s="132"/>
    </row>
    <row r="526" spans="1:12" ht="31.25" customHeight="1" thickBot="1" x14ac:dyDescent="0.4">
      <c r="A526" s="95" t="s">
        <v>177</v>
      </c>
      <c r="B526" s="96" t="s">
        <v>182</v>
      </c>
      <c r="C526" s="97"/>
      <c r="D526" s="97"/>
      <c r="E526" s="97"/>
      <c r="F526" s="98" t="s">
        <v>181</v>
      </c>
      <c r="G526" s="96"/>
      <c r="H526" s="97"/>
      <c r="I526" s="97"/>
    </row>
    <row r="527" spans="1:12" ht="15" customHeight="1" thickBot="1" x14ac:dyDescent="0.4">
      <c r="A527" s="310" t="s">
        <v>178</v>
      </c>
      <c r="B527" s="321" t="s">
        <v>184</v>
      </c>
      <c r="C527" s="142"/>
      <c r="D527" s="140"/>
      <c r="E527" s="140"/>
      <c r="F527" s="138" t="s">
        <v>183</v>
      </c>
      <c r="G527" s="67" t="s">
        <v>24</v>
      </c>
      <c r="H527" s="139">
        <v>288724610</v>
      </c>
      <c r="I527" s="67">
        <v>0</v>
      </c>
    </row>
    <row r="528" spans="1:12" ht="15" customHeight="1" thickBot="1" x14ac:dyDescent="0.4">
      <c r="A528" s="298"/>
      <c r="B528" s="322"/>
      <c r="C528" s="142"/>
      <c r="D528" s="113"/>
      <c r="E528" s="113"/>
      <c r="F528" s="103"/>
      <c r="G528" s="101" t="s">
        <v>27</v>
      </c>
      <c r="H528" s="104"/>
      <c r="I528" s="101"/>
    </row>
    <row r="529" spans="1:9" ht="15" thickBot="1" x14ac:dyDescent="0.4">
      <c r="A529" s="298"/>
      <c r="B529" s="322"/>
      <c r="C529" s="142"/>
      <c r="D529" s="113"/>
      <c r="E529" s="113"/>
      <c r="F529" s="103"/>
      <c r="G529" s="101" t="s">
        <v>87</v>
      </c>
      <c r="H529" s="104"/>
      <c r="I529" s="101"/>
    </row>
    <row r="530" spans="1:9" ht="15" thickBot="1" x14ac:dyDescent="0.4">
      <c r="A530" s="298"/>
      <c r="B530" s="322"/>
      <c r="C530" s="142"/>
      <c r="D530" s="113"/>
      <c r="E530" s="113"/>
      <c r="F530" s="103"/>
      <c r="G530" s="101" t="s">
        <v>25</v>
      </c>
      <c r="H530" s="104"/>
      <c r="I530" s="101"/>
    </row>
    <row r="531" spans="1:9" ht="16.25" customHeight="1" thickBot="1" x14ac:dyDescent="0.4">
      <c r="A531" s="298"/>
      <c r="B531" s="322"/>
      <c r="C531" s="142"/>
      <c r="D531" s="113"/>
      <c r="E531" s="112"/>
      <c r="F531" s="103"/>
      <c r="G531" s="101" t="s">
        <v>88</v>
      </c>
      <c r="H531" s="104"/>
      <c r="I531" s="101"/>
    </row>
    <row r="532" spans="1:9" ht="17.399999999999999" customHeight="1" thickBot="1" x14ac:dyDescent="0.4">
      <c r="A532" s="299"/>
      <c r="B532" s="323"/>
      <c r="C532" s="106"/>
      <c r="D532" s="106"/>
      <c r="E532" s="106"/>
      <c r="F532" s="107"/>
      <c r="G532" s="106" t="s">
        <v>29</v>
      </c>
      <c r="H532" s="108"/>
      <c r="I532" s="109"/>
    </row>
    <row r="533" spans="1:9" ht="15" customHeight="1" thickBot="1" x14ac:dyDescent="0.4">
      <c r="A533" s="310" t="s">
        <v>185</v>
      </c>
      <c r="B533" s="321" t="s">
        <v>187</v>
      </c>
      <c r="C533" s="140"/>
      <c r="D533" s="140"/>
      <c r="E533" s="140"/>
      <c r="F533" s="138" t="s">
        <v>186</v>
      </c>
      <c r="G533" s="67" t="s">
        <v>24</v>
      </c>
      <c r="H533" s="139">
        <v>288724610</v>
      </c>
      <c r="I533" s="67">
        <v>0</v>
      </c>
    </row>
    <row r="534" spans="1:9" ht="15" customHeight="1" thickBot="1" x14ac:dyDescent="0.4">
      <c r="A534" s="298"/>
      <c r="B534" s="322"/>
      <c r="C534" s="113"/>
      <c r="D534" s="113"/>
      <c r="E534" s="113"/>
      <c r="F534" s="103"/>
      <c r="G534" s="101" t="s">
        <v>27</v>
      </c>
      <c r="H534" s="104"/>
      <c r="I534" s="101"/>
    </row>
    <row r="535" spans="1:9" ht="15" thickBot="1" x14ac:dyDescent="0.4">
      <c r="A535" s="298"/>
      <c r="B535" s="322"/>
      <c r="C535" s="113"/>
      <c r="D535" s="113"/>
      <c r="E535" s="113"/>
      <c r="F535" s="103"/>
      <c r="G535" s="101" t="s">
        <v>87</v>
      </c>
      <c r="H535" s="104"/>
      <c r="I535" s="101"/>
    </row>
    <row r="536" spans="1:9" ht="15" thickBot="1" x14ac:dyDescent="0.4">
      <c r="A536" s="298"/>
      <c r="B536" s="322"/>
      <c r="C536" s="113"/>
      <c r="D536" s="113"/>
      <c r="E536" s="113"/>
      <c r="F536" s="103"/>
      <c r="G536" s="101" t="s">
        <v>25</v>
      </c>
      <c r="H536" s="104"/>
      <c r="I536" s="101"/>
    </row>
    <row r="537" spans="1:9" ht="15" thickBot="1" x14ac:dyDescent="0.4">
      <c r="A537" s="298"/>
      <c r="B537" s="322"/>
      <c r="C537" s="113"/>
      <c r="D537" s="113"/>
      <c r="E537" s="113"/>
      <c r="F537" s="103"/>
      <c r="G537" s="101" t="s">
        <v>88</v>
      </c>
      <c r="H537" s="104"/>
      <c r="I537" s="101"/>
    </row>
    <row r="538" spans="1:9" ht="15" thickBot="1" x14ac:dyDescent="0.4">
      <c r="A538" s="299"/>
      <c r="B538" s="323"/>
      <c r="C538" s="114"/>
      <c r="D538" s="114"/>
      <c r="E538" s="114"/>
      <c r="F538" s="107"/>
      <c r="G538" s="106" t="s">
        <v>29</v>
      </c>
      <c r="H538" s="108"/>
      <c r="I538" s="109"/>
    </row>
    <row r="539" spans="1:9" ht="15" thickBot="1" x14ac:dyDescent="0.4">
      <c r="A539" s="105"/>
      <c r="B539" s="112" t="s">
        <v>188</v>
      </c>
      <c r="C539" s="113"/>
      <c r="D539" s="113"/>
      <c r="E539" s="113"/>
      <c r="F539" s="113"/>
      <c r="G539" s="100"/>
      <c r="H539" s="102"/>
      <c r="I539" s="102"/>
    </row>
    <row r="540" spans="1:9" ht="15" thickBot="1" x14ac:dyDescent="0.4">
      <c r="A540" s="91" t="s">
        <v>189</v>
      </c>
      <c r="B540" s="92" t="s">
        <v>193</v>
      </c>
      <c r="C540" s="93"/>
      <c r="D540" s="93"/>
      <c r="E540" s="93"/>
      <c r="F540" s="94" t="s">
        <v>192</v>
      </c>
      <c r="G540" s="92"/>
      <c r="H540" s="93"/>
      <c r="I540" s="93"/>
    </row>
    <row r="541" spans="1:9" ht="26.5" thickBot="1" x14ac:dyDescent="0.4">
      <c r="A541" s="95" t="s">
        <v>190</v>
      </c>
      <c r="B541" s="96" t="s">
        <v>195</v>
      </c>
      <c r="C541" s="97"/>
      <c r="D541" s="97"/>
      <c r="E541" s="97"/>
      <c r="F541" s="98" t="s">
        <v>194</v>
      </c>
      <c r="G541" s="96"/>
      <c r="H541" s="97"/>
      <c r="I541" s="97"/>
    </row>
    <row r="542" spans="1:9" ht="15" customHeight="1" thickBot="1" x14ac:dyDescent="0.4">
      <c r="A542" s="298" t="s">
        <v>191</v>
      </c>
      <c r="B542" s="321" t="s">
        <v>527</v>
      </c>
      <c r="C542" s="99">
        <f>C548+C554+C560+C566+C572+C578+C584+C590</f>
        <v>0</v>
      </c>
      <c r="D542" s="99">
        <f t="shared" ref="D542:E542" si="105">D548+D554+D560+D566+D572+D578+D584+D590</f>
        <v>0</v>
      </c>
      <c r="E542" s="99">
        <f t="shared" si="105"/>
        <v>0</v>
      </c>
      <c r="F542" s="52" t="s">
        <v>196</v>
      </c>
      <c r="G542" s="101" t="s">
        <v>24</v>
      </c>
      <c r="H542" s="102">
        <v>288724610</v>
      </c>
      <c r="I542" s="101">
        <v>0</v>
      </c>
    </row>
    <row r="543" spans="1:9" ht="15" thickBot="1" x14ac:dyDescent="0.4">
      <c r="A543" s="298"/>
      <c r="B543" s="322"/>
      <c r="C543" s="99">
        <f t="shared" ref="C543:E546" si="106">C549+C555+C561+C567+C573+C579+C585+C591</f>
        <v>654</v>
      </c>
      <c r="D543" s="99">
        <f t="shared" si="106"/>
        <v>54</v>
      </c>
      <c r="E543" s="99">
        <f t="shared" si="106"/>
        <v>0</v>
      </c>
      <c r="F543" s="103"/>
      <c r="G543" s="101" t="s">
        <v>27</v>
      </c>
      <c r="H543" s="104"/>
      <c r="I543" s="101"/>
    </row>
    <row r="544" spans="1:9" ht="15" thickBot="1" x14ac:dyDescent="0.4">
      <c r="A544" s="298"/>
      <c r="B544" s="322"/>
      <c r="C544" s="99">
        <f t="shared" si="106"/>
        <v>0</v>
      </c>
      <c r="D544" s="99">
        <f t="shared" si="106"/>
        <v>0</v>
      </c>
      <c r="E544" s="99">
        <f t="shared" si="106"/>
        <v>0</v>
      </c>
      <c r="F544" s="103"/>
      <c r="G544" s="101" t="s">
        <v>87</v>
      </c>
      <c r="H544" s="104"/>
      <c r="I544" s="101"/>
    </row>
    <row r="545" spans="1:11" ht="15" thickBot="1" x14ac:dyDescent="0.4">
      <c r="A545" s="298"/>
      <c r="B545" s="322"/>
      <c r="C545" s="99">
        <f>C551+C557+C563+C569+C575+C581+C587+C593</f>
        <v>5962.2</v>
      </c>
      <c r="D545" s="99">
        <f t="shared" si="106"/>
        <v>1962.2</v>
      </c>
      <c r="E545" s="99">
        <f t="shared" si="106"/>
        <v>18.7</v>
      </c>
      <c r="F545" s="103"/>
      <c r="G545" s="101" t="s">
        <v>25</v>
      </c>
      <c r="H545" s="104"/>
      <c r="I545" s="101"/>
    </row>
    <row r="546" spans="1:11" ht="15.65" customHeight="1" thickBot="1" x14ac:dyDescent="0.4">
      <c r="A546" s="298"/>
      <c r="B546" s="322"/>
      <c r="C546" s="99">
        <f t="shared" si="106"/>
        <v>0</v>
      </c>
      <c r="D546" s="99">
        <f>D552+D558+D564+D570+D576+D582+D588+D594</f>
        <v>0</v>
      </c>
      <c r="E546" s="99">
        <f t="shared" si="106"/>
        <v>0</v>
      </c>
      <c r="F546" s="103"/>
      <c r="G546" s="101" t="s">
        <v>88</v>
      </c>
      <c r="H546" s="104"/>
      <c r="I546" s="101"/>
    </row>
    <row r="547" spans="1:11" ht="15" thickBot="1" x14ac:dyDescent="0.4">
      <c r="A547" s="299"/>
      <c r="B547" s="323"/>
      <c r="C547" s="115">
        <f>SUM(C542:C546)</f>
        <v>6616.2</v>
      </c>
      <c r="D547" s="115">
        <f t="shared" ref="D547:E547" si="107">SUM(D542:D546)</f>
        <v>2016.2</v>
      </c>
      <c r="E547" s="115">
        <f t="shared" si="107"/>
        <v>18.7</v>
      </c>
      <c r="F547" s="107"/>
      <c r="G547" s="106" t="s">
        <v>29</v>
      </c>
      <c r="H547" s="108"/>
      <c r="I547" s="109"/>
    </row>
    <row r="548" spans="1:11" ht="15" customHeight="1" thickBot="1" x14ac:dyDescent="0.4">
      <c r="A548" s="324"/>
      <c r="B548" s="295" t="s">
        <v>489</v>
      </c>
      <c r="C548" s="101"/>
      <c r="D548" s="101"/>
      <c r="E548" s="101"/>
      <c r="F548" s="52"/>
      <c r="G548" s="101" t="s">
        <v>24</v>
      </c>
      <c r="H548" s="102">
        <v>288724610</v>
      </c>
      <c r="I548" s="101">
        <v>0</v>
      </c>
      <c r="J548" s="132"/>
      <c r="K548" s="132"/>
    </row>
    <row r="549" spans="1:11" ht="15" thickBot="1" x14ac:dyDescent="0.4">
      <c r="A549" s="325"/>
      <c r="B549" s="296"/>
      <c r="C549" s="110">
        <v>200</v>
      </c>
      <c r="D549" s="101"/>
      <c r="E549" s="101"/>
      <c r="F549" s="103"/>
      <c r="G549" s="101" t="s">
        <v>27</v>
      </c>
      <c r="H549" s="104"/>
      <c r="I549" s="101"/>
      <c r="J549" s="132"/>
      <c r="K549" s="132"/>
    </row>
    <row r="550" spans="1:11" ht="15" thickBot="1" x14ac:dyDescent="0.4">
      <c r="A550" s="325"/>
      <c r="B550" s="296"/>
      <c r="C550" s="101"/>
      <c r="D550" s="101"/>
      <c r="E550" s="101"/>
      <c r="F550" s="103"/>
      <c r="G550" s="101" t="s">
        <v>87</v>
      </c>
      <c r="H550" s="104"/>
      <c r="I550" s="101"/>
      <c r="J550" s="132"/>
      <c r="K550" s="132"/>
    </row>
    <row r="551" spans="1:11" ht="15" customHeight="1" thickBot="1" x14ac:dyDescent="0.4">
      <c r="A551" s="325"/>
      <c r="B551" s="296"/>
      <c r="C551" s="101">
        <v>3952.5</v>
      </c>
      <c r="D551" s="110">
        <v>1000</v>
      </c>
      <c r="E551" s="101"/>
      <c r="F551" s="103"/>
      <c r="G551" s="101" t="s">
        <v>25</v>
      </c>
      <c r="H551" s="104"/>
      <c r="I551" s="101"/>
      <c r="J551" s="132"/>
      <c r="K551" s="132"/>
    </row>
    <row r="552" spans="1:11" ht="15" customHeight="1" thickBot="1" x14ac:dyDescent="0.4">
      <c r="A552" s="325"/>
      <c r="B552" s="296"/>
      <c r="C552" s="101"/>
      <c r="D552" s="101"/>
      <c r="E552" s="101"/>
      <c r="F552" s="103"/>
      <c r="G552" s="101" t="s">
        <v>88</v>
      </c>
      <c r="H552" s="104"/>
      <c r="I552" s="101"/>
      <c r="J552" s="132"/>
      <c r="K552" s="132"/>
    </row>
    <row r="553" spans="1:11" ht="15" thickBot="1" x14ac:dyDescent="0.4">
      <c r="A553" s="326"/>
      <c r="B553" s="297"/>
      <c r="C553" s="115">
        <f>SUM(C548:C552)</f>
        <v>4152.5</v>
      </c>
      <c r="D553" s="115">
        <f t="shared" ref="D553:E553" si="108">SUM(D548:D552)</f>
        <v>1000</v>
      </c>
      <c r="E553" s="115">
        <f t="shared" si="108"/>
        <v>0</v>
      </c>
      <c r="F553" s="107"/>
      <c r="G553" s="106" t="s">
        <v>29</v>
      </c>
      <c r="H553" s="108"/>
      <c r="I553" s="109"/>
      <c r="J553" s="132"/>
      <c r="K553" s="132"/>
    </row>
    <row r="554" spans="1:11" ht="15" customHeight="1" thickBot="1" x14ac:dyDescent="0.4">
      <c r="A554" s="324"/>
      <c r="B554" s="295" t="s">
        <v>610</v>
      </c>
      <c r="C554" s="101"/>
      <c r="D554" s="101"/>
      <c r="E554" s="101"/>
      <c r="F554" s="52"/>
      <c r="G554" s="101" t="s">
        <v>24</v>
      </c>
      <c r="H554" s="102">
        <v>288724610</v>
      </c>
      <c r="I554" s="101">
        <v>0</v>
      </c>
      <c r="J554" s="132"/>
      <c r="K554" s="132"/>
    </row>
    <row r="555" spans="1:11" ht="15" thickBot="1" x14ac:dyDescent="0.4">
      <c r="A555" s="325"/>
      <c r="B555" s="296"/>
      <c r="C555" s="101">
        <v>144.9</v>
      </c>
      <c r="D555" s="110">
        <v>54</v>
      </c>
      <c r="E555" s="101"/>
      <c r="F555" s="103"/>
      <c r="G555" s="101" t="s">
        <v>27</v>
      </c>
      <c r="H555" s="104"/>
      <c r="I555" s="101"/>
      <c r="J555" s="132"/>
      <c r="K555" s="132"/>
    </row>
    <row r="556" spans="1:11" ht="15" customHeight="1" thickBot="1" x14ac:dyDescent="0.4">
      <c r="A556" s="325"/>
      <c r="B556" s="296"/>
      <c r="C556" s="101"/>
      <c r="D556" s="101"/>
      <c r="E556" s="101"/>
      <c r="F556" s="103"/>
      <c r="G556" s="101" t="s">
        <v>87</v>
      </c>
      <c r="H556" s="104"/>
      <c r="I556" s="101"/>
      <c r="J556" s="132"/>
      <c r="K556" s="132"/>
    </row>
    <row r="557" spans="1:11" ht="15" thickBot="1" x14ac:dyDescent="0.4">
      <c r="A557" s="325"/>
      <c r="B557" s="296"/>
      <c r="C557" s="101">
        <v>1067.4000000000001</v>
      </c>
      <c r="D557" s="110">
        <v>306</v>
      </c>
      <c r="E557" s="110"/>
      <c r="F557" s="103"/>
      <c r="G557" s="101" t="s">
        <v>25</v>
      </c>
      <c r="H557" s="104"/>
      <c r="I557" s="101"/>
    </row>
    <row r="558" spans="1:11" ht="15" customHeight="1" thickBot="1" x14ac:dyDescent="0.4">
      <c r="A558" s="325"/>
      <c r="B558" s="296"/>
      <c r="C558" s="101"/>
      <c r="D558" s="101"/>
      <c r="E558" s="101"/>
      <c r="F558" s="103"/>
      <c r="G558" s="101" t="s">
        <v>88</v>
      </c>
      <c r="H558" s="104"/>
      <c r="I558" s="101"/>
    </row>
    <row r="559" spans="1:11" ht="15" customHeight="1" thickBot="1" x14ac:dyDescent="0.4">
      <c r="A559" s="326"/>
      <c r="B559" s="297"/>
      <c r="C559" s="106">
        <f>SUM(C554:C558)</f>
        <v>1212.3000000000002</v>
      </c>
      <c r="D559" s="115">
        <f t="shared" ref="D559:E559" si="109">SUM(D554:D558)</f>
        <v>360</v>
      </c>
      <c r="E559" s="106">
        <f t="shared" si="109"/>
        <v>0</v>
      </c>
      <c r="F559" s="107"/>
      <c r="G559" s="106" t="s">
        <v>29</v>
      </c>
      <c r="H559" s="108"/>
      <c r="I559" s="109"/>
    </row>
    <row r="560" spans="1:11" ht="15" customHeight="1" thickBot="1" x14ac:dyDescent="0.4">
      <c r="A560" s="324"/>
      <c r="B560" s="295" t="s">
        <v>609</v>
      </c>
      <c r="C560" s="101"/>
      <c r="D560" s="101"/>
      <c r="E560" s="101"/>
      <c r="F560" s="52"/>
      <c r="G560" s="101" t="s">
        <v>24</v>
      </c>
      <c r="H560" s="102">
        <v>288724610</v>
      </c>
      <c r="I560" s="101">
        <v>0</v>
      </c>
    </row>
    <row r="561" spans="1:9" ht="15" thickBot="1" x14ac:dyDescent="0.4">
      <c r="A561" s="325"/>
      <c r="B561" s="296"/>
      <c r="C561" s="101">
        <v>281.60000000000002</v>
      </c>
      <c r="D561" s="101"/>
      <c r="E561" s="101"/>
      <c r="F561" s="103"/>
      <c r="G561" s="101" t="s">
        <v>27</v>
      </c>
      <c r="H561" s="104"/>
      <c r="I561" s="101"/>
    </row>
    <row r="562" spans="1:9" ht="15" customHeight="1" thickBot="1" x14ac:dyDescent="0.4">
      <c r="A562" s="325"/>
      <c r="B562" s="296"/>
      <c r="C562" s="101"/>
      <c r="D562" s="101"/>
      <c r="E562" s="101"/>
      <c r="F562" s="103"/>
      <c r="G562" s="101" t="s">
        <v>87</v>
      </c>
      <c r="H562" s="104"/>
      <c r="I562" s="101"/>
    </row>
    <row r="563" spans="1:9" ht="15" thickBot="1" x14ac:dyDescent="0.4">
      <c r="A563" s="325"/>
      <c r="B563" s="296"/>
      <c r="C563" s="101">
        <v>637.5</v>
      </c>
      <c r="D563" s="101">
        <v>637.5</v>
      </c>
      <c r="E563" s="101"/>
      <c r="F563" s="103"/>
      <c r="G563" s="101" t="s">
        <v>25</v>
      </c>
      <c r="H563" s="104"/>
      <c r="I563" s="101"/>
    </row>
    <row r="564" spans="1:9" ht="15" customHeight="1" thickBot="1" x14ac:dyDescent="0.4">
      <c r="A564" s="325"/>
      <c r="B564" s="296"/>
      <c r="C564" s="101"/>
      <c r="D564" s="101"/>
      <c r="E564" s="101"/>
      <c r="F564" s="103"/>
      <c r="G564" s="101" t="s">
        <v>88</v>
      </c>
      <c r="H564" s="104"/>
      <c r="I564" s="101"/>
    </row>
    <row r="565" spans="1:9" ht="15" customHeight="1" thickBot="1" x14ac:dyDescent="0.4">
      <c r="A565" s="326"/>
      <c r="B565" s="297"/>
      <c r="C565" s="106">
        <f>SUM(C560:C564)</f>
        <v>919.1</v>
      </c>
      <c r="D565" s="106">
        <f t="shared" ref="D565:E565" si="110">SUM(D560:D564)</f>
        <v>637.5</v>
      </c>
      <c r="E565" s="106">
        <f t="shared" si="110"/>
        <v>0</v>
      </c>
      <c r="F565" s="107"/>
      <c r="G565" s="106" t="s">
        <v>29</v>
      </c>
      <c r="H565" s="108"/>
      <c r="I565" s="109"/>
    </row>
    <row r="566" spans="1:9" ht="15" customHeight="1" thickBot="1" x14ac:dyDescent="0.4">
      <c r="A566" s="324"/>
      <c r="B566" s="295" t="s">
        <v>665</v>
      </c>
      <c r="C566" s="101"/>
      <c r="D566" s="101"/>
      <c r="E566" s="101"/>
      <c r="F566" s="52"/>
      <c r="G566" s="101" t="s">
        <v>24</v>
      </c>
      <c r="H566" s="102">
        <v>288724610</v>
      </c>
      <c r="I566" s="101">
        <v>0</v>
      </c>
    </row>
    <row r="567" spans="1:9" ht="15" thickBot="1" x14ac:dyDescent="0.4">
      <c r="A567" s="325"/>
      <c r="B567" s="296"/>
      <c r="C567" s="101">
        <v>27.2</v>
      </c>
      <c r="D567" s="101"/>
      <c r="E567" s="101"/>
      <c r="F567" s="103"/>
      <c r="G567" s="101" t="s">
        <v>27</v>
      </c>
      <c r="H567" s="104"/>
      <c r="I567" s="101"/>
    </row>
    <row r="568" spans="1:9" ht="17" customHeight="1" thickBot="1" x14ac:dyDescent="0.4">
      <c r="A568" s="325"/>
      <c r="B568" s="296"/>
      <c r="C568" s="101"/>
      <c r="D568" s="101"/>
      <c r="E568" s="101"/>
      <c r="F568" s="103"/>
      <c r="G568" s="101" t="s">
        <v>87</v>
      </c>
      <c r="H568" s="104"/>
      <c r="I568" s="101"/>
    </row>
    <row r="569" spans="1:9" ht="14" customHeight="1" thickBot="1" x14ac:dyDescent="0.4">
      <c r="A569" s="325"/>
      <c r="B569" s="296"/>
      <c r="C569" s="101"/>
      <c r="D569" s="101"/>
      <c r="E569" s="101"/>
      <c r="F569" s="103"/>
      <c r="G569" s="101" t="s">
        <v>25</v>
      </c>
      <c r="H569" s="104"/>
      <c r="I569" s="101"/>
    </row>
    <row r="570" spans="1:9" ht="15" customHeight="1" thickBot="1" x14ac:dyDescent="0.4">
      <c r="A570" s="325"/>
      <c r="B570" s="296"/>
      <c r="C570" s="101"/>
      <c r="D570" s="101"/>
      <c r="E570" s="101"/>
      <c r="F570" s="103"/>
      <c r="G570" s="101" t="s">
        <v>88</v>
      </c>
      <c r="H570" s="104"/>
      <c r="I570" s="101"/>
    </row>
    <row r="571" spans="1:9" ht="15" thickBot="1" x14ac:dyDescent="0.4">
      <c r="A571" s="326"/>
      <c r="B571" s="297"/>
      <c r="C571" s="106">
        <f>SUM(C566:C570)</f>
        <v>27.2</v>
      </c>
      <c r="D571" s="106">
        <f t="shared" ref="D571:E571" si="111">SUM(D566:D570)</f>
        <v>0</v>
      </c>
      <c r="E571" s="106">
        <f t="shared" si="111"/>
        <v>0</v>
      </c>
      <c r="F571" s="107"/>
      <c r="G571" s="106" t="s">
        <v>29</v>
      </c>
      <c r="H571" s="108"/>
      <c r="I571" s="109"/>
    </row>
    <row r="572" spans="1:9" ht="15" customHeight="1" thickBot="1" x14ac:dyDescent="0.4">
      <c r="A572" s="324"/>
      <c r="B572" s="295" t="s">
        <v>591</v>
      </c>
      <c r="C572" s="101"/>
      <c r="D572" s="101"/>
      <c r="E572" s="101"/>
      <c r="F572" s="52"/>
      <c r="G572" s="101" t="s">
        <v>24</v>
      </c>
      <c r="H572" s="102">
        <v>288724610</v>
      </c>
      <c r="I572" s="101">
        <v>0</v>
      </c>
    </row>
    <row r="573" spans="1:9" ht="15" customHeight="1" thickBot="1" x14ac:dyDescent="0.4">
      <c r="A573" s="325"/>
      <c r="B573" s="296"/>
      <c r="C573" s="101"/>
      <c r="D573" s="101"/>
      <c r="E573" s="101"/>
      <c r="F573" s="103"/>
      <c r="G573" s="101" t="s">
        <v>27</v>
      </c>
      <c r="H573" s="104"/>
      <c r="I573" s="101"/>
    </row>
    <row r="574" spans="1:9" ht="15" thickBot="1" x14ac:dyDescent="0.4">
      <c r="A574" s="325"/>
      <c r="B574" s="296"/>
      <c r="C574" s="101"/>
      <c r="D574" s="101"/>
      <c r="E574" s="101"/>
      <c r="F574" s="103"/>
      <c r="G574" s="101" t="s">
        <v>87</v>
      </c>
      <c r="H574" s="104"/>
      <c r="I574" s="101"/>
    </row>
    <row r="575" spans="1:9" ht="15" thickBot="1" x14ac:dyDescent="0.4">
      <c r="A575" s="325"/>
      <c r="B575" s="296"/>
      <c r="C575" s="178">
        <v>18.7</v>
      </c>
      <c r="D575" s="178">
        <v>18.7</v>
      </c>
      <c r="E575" s="101">
        <v>18.7</v>
      </c>
      <c r="F575" s="103"/>
      <c r="G575" s="101" t="s">
        <v>25</v>
      </c>
      <c r="H575" s="104"/>
      <c r="I575" s="101"/>
    </row>
    <row r="576" spans="1:9" ht="15" customHeight="1" thickBot="1" x14ac:dyDescent="0.4">
      <c r="A576" s="325"/>
      <c r="B576" s="296"/>
      <c r="C576" s="101"/>
      <c r="D576" s="101"/>
      <c r="E576" s="101"/>
      <c r="F576" s="103"/>
      <c r="G576" s="101" t="s">
        <v>88</v>
      </c>
      <c r="H576" s="104"/>
      <c r="I576" s="101"/>
    </row>
    <row r="577" spans="1:9" ht="15" thickBot="1" x14ac:dyDescent="0.4">
      <c r="A577" s="326"/>
      <c r="B577" s="297"/>
      <c r="C577" s="106">
        <f>SUM(C572:C576)</f>
        <v>18.7</v>
      </c>
      <c r="D577" s="106">
        <f t="shared" ref="D577:E577" si="112">SUM(D572:D576)</f>
        <v>18.7</v>
      </c>
      <c r="E577" s="106">
        <f t="shared" si="112"/>
        <v>18.7</v>
      </c>
      <c r="F577" s="107"/>
      <c r="G577" s="106" t="s">
        <v>29</v>
      </c>
      <c r="H577" s="108"/>
      <c r="I577" s="109"/>
    </row>
    <row r="578" spans="1:9" ht="15" customHeight="1" thickBot="1" x14ac:dyDescent="0.4">
      <c r="A578" s="324"/>
      <c r="B578" s="295" t="s">
        <v>599</v>
      </c>
      <c r="C578" s="101"/>
      <c r="D578" s="101"/>
      <c r="E578" s="101"/>
      <c r="F578" s="52"/>
      <c r="G578" s="101" t="s">
        <v>24</v>
      </c>
      <c r="H578" s="102">
        <v>288724610</v>
      </c>
      <c r="I578" s="101">
        <v>0</v>
      </c>
    </row>
    <row r="579" spans="1:9" ht="15" thickBot="1" x14ac:dyDescent="0.4">
      <c r="A579" s="325"/>
      <c r="B579" s="296"/>
      <c r="C579" s="101">
        <v>0.3</v>
      </c>
      <c r="D579" s="101"/>
      <c r="E579" s="101"/>
      <c r="F579" s="103"/>
      <c r="G579" s="101" t="s">
        <v>27</v>
      </c>
      <c r="H579" s="104"/>
      <c r="I579" s="101"/>
    </row>
    <row r="580" spans="1:9" ht="15" thickBot="1" x14ac:dyDescent="0.4">
      <c r="A580" s="325"/>
      <c r="B580" s="296"/>
      <c r="C580" s="101"/>
      <c r="D580" s="101"/>
      <c r="E580" s="101"/>
      <c r="F580" s="103"/>
      <c r="G580" s="101" t="s">
        <v>87</v>
      </c>
      <c r="H580" s="104"/>
      <c r="I580" s="101"/>
    </row>
    <row r="581" spans="1:9" ht="15" thickBot="1" x14ac:dyDescent="0.4">
      <c r="A581" s="325"/>
      <c r="B581" s="296"/>
      <c r="C581" s="224">
        <v>286.10000000000002</v>
      </c>
      <c r="D581" s="224"/>
      <c r="E581" s="221"/>
      <c r="F581" s="103"/>
      <c r="G581" s="101" t="s">
        <v>25</v>
      </c>
      <c r="H581" s="104"/>
      <c r="I581" s="101"/>
    </row>
    <row r="582" spans="1:9" ht="15" thickBot="1" x14ac:dyDescent="0.4">
      <c r="A582" s="325"/>
      <c r="B582" s="296"/>
      <c r="C582" s="221"/>
      <c r="D582" s="221"/>
      <c r="E582" s="221"/>
      <c r="F582" s="103"/>
      <c r="G582" s="101" t="s">
        <v>88</v>
      </c>
      <c r="H582" s="104"/>
      <c r="I582" s="101"/>
    </row>
    <row r="583" spans="1:9" ht="15" thickBot="1" x14ac:dyDescent="0.4">
      <c r="A583" s="326"/>
      <c r="B583" s="297"/>
      <c r="C583" s="213">
        <f>SUM(C578:C582)</f>
        <v>286.40000000000003</v>
      </c>
      <c r="D583" s="213">
        <f t="shared" ref="D583:E583" si="113">SUM(D578:D582)</f>
        <v>0</v>
      </c>
      <c r="E583" s="213">
        <f t="shared" si="113"/>
        <v>0</v>
      </c>
      <c r="F583" s="107"/>
      <c r="G583" s="106" t="s">
        <v>29</v>
      </c>
      <c r="H583" s="108"/>
      <c r="I583" s="109"/>
    </row>
    <row r="584" spans="1:9" ht="15" customHeight="1" thickBot="1" x14ac:dyDescent="0.4">
      <c r="A584" s="324"/>
      <c r="B584" s="295" t="s">
        <v>666</v>
      </c>
      <c r="C584" s="101"/>
      <c r="D584" s="101"/>
      <c r="E584" s="101"/>
      <c r="F584" s="52"/>
      <c r="G584" s="101" t="s">
        <v>24</v>
      </c>
      <c r="H584" s="102">
        <v>288724610</v>
      </c>
      <c r="I584" s="101">
        <v>0</v>
      </c>
    </row>
    <row r="585" spans="1:9" ht="15" thickBot="1" x14ac:dyDescent="0.4">
      <c r="A585" s="325"/>
      <c r="B585" s="296"/>
      <c r="C585" s="101"/>
      <c r="D585" s="101"/>
      <c r="E585" s="101"/>
      <c r="F585" s="103"/>
      <c r="G585" s="101" t="s">
        <v>27</v>
      </c>
      <c r="H585" s="104"/>
      <c r="I585" s="101"/>
    </row>
    <row r="586" spans="1:9" ht="15" thickBot="1" x14ac:dyDescent="0.4">
      <c r="A586" s="325"/>
      <c r="B586" s="296"/>
      <c r="C586" s="101"/>
      <c r="D586" s="101"/>
      <c r="E586" s="101"/>
      <c r="F586" s="103"/>
      <c r="G586" s="101" t="s">
        <v>87</v>
      </c>
      <c r="H586" s="104"/>
      <c r="I586" s="101"/>
    </row>
    <row r="587" spans="1:9" ht="15" thickBot="1" x14ac:dyDescent="0.4">
      <c r="A587" s="325"/>
      <c r="B587" s="296"/>
      <c r="C587" s="178"/>
      <c r="D587" s="178"/>
      <c r="E587" s="101"/>
      <c r="F587" s="103"/>
      <c r="G587" s="101" t="s">
        <v>25</v>
      </c>
      <c r="H587" s="104"/>
      <c r="I587" s="101"/>
    </row>
    <row r="588" spans="1:9" ht="15" thickBot="1" x14ac:dyDescent="0.4">
      <c r="A588" s="325"/>
      <c r="B588" s="296"/>
      <c r="C588" s="101"/>
      <c r="D588" s="101"/>
      <c r="E588" s="101"/>
      <c r="F588" s="103"/>
      <c r="G588" s="101" t="s">
        <v>88</v>
      </c>
      <c r="H588" s="104"/>
      <c r="I588" s="101"/>
    </row>
    <row r="589" spans="1:9" ht="15" thickBot="1" x14ac:dyDescent="0.4">
      <c r="A589" s="326"/>
      <c r="B589" s="297"/>
      <c r="C589" s="106">
        <f>SUM(C584:C588)</f>
        <v>0</v>
      </c>
      <c r="D589" s="106">
        <f t="shared" ref="D589:E589" si="114">SUM(D584:D588)</f>
        <v>0</v>
      </c>
      <c r="E589" s="106">
        <f t="shared" si="114"/>
        <v>0</v>
      </c>
      <c r="F589" s="107"/>
      <c r="G589" s="106" t="s">
        <v>29</v>
      </c>
      <c r="H589" s="108"/>
      <c r="I589" s="109"/>
    </row>
    <row r="590" spans="1:9" ht="15" customHeight="1" thickBot="1" x14ac:dyDescent="0.4">
      <c r="A590" s="298"/>
      <c r="B590" s="295" t="s">
        <v>697</v>
      </c>
      <c r="C590" s="100"/>
      <c r="D590" s="100"/>
      <c r="E590" s="100"/>
      <c r="F590" s="52"/>
      <c r="G590" s="101" t="s">
        <v>24</v>
      </c>
      <c r="H590" s="102">
        <v>288724610</v>
      </c>
      <c r="I590" s="101">
        <v>0</v>
      </c>
    </row>
    <row r="591" spans="1:9" ht="15" thickBot="1" x14ac:dyDescent="0.4">
      <c r="A591" s="298"/>
      <c r="B591" s="296"/>
      <c r="C591" s="110"/>
      <c r="D591" s="100"/>
      <c r="E591" s="100"/>
      <c r="F591" s="103"/>
      <c r="G591" s="101" t="s">
        <v>27</v>
      </c>
      <c r="H591" s="104"/>
      <c r="I591" s="101"/>
    </row>
    <row r="592" spans="1:9" ht="15" thickBot="1" x14ac:dyDescent="0.4">
      <c r="A592" s="298"/>
      <c r="B592" s="296"/>
      <c r="C592" s="100"/>
      <c r="D592" s="100"/>
      <c r="E592" s="100"/>
      <c r="F592" s="103"/>
      <c r="G592" s="101" t="s">
        <v>87</v>
      </c>
      <c r="H592" s="104"/>
      <c r="I592" s="101"/>
    </row>
    <row r="593" spans="1:9" ht="15" thickBot="1" x14ac:dyDescent="0.4">
      <c r="A593" s="298"/>
      <c r="B593" s="296"/>
      <c r="C593" s="100"/>
      <c r="D593" s="100"/>
      <c r="E593" s="100"/>
      <c r="F593" s="103"/>
      <c r="G593" s="101" t="s">
        <v>25</v>
      </c>
      <c r="H593" s="104"/>
      <c r="I593" s="101"/>
    </row>
    <row r="594" spans="1:9" ht="15" thickBot="1" x14ac:dyDescent="0.4">
      <c r="A594" s="298"/>
      <c r="B594" s="296"/>
      <c r="C594" s="100"/>
      <c r="D594" s="100"/>
      <c r="E594" s="100"/>
      <c r="F594" s="103"/>
      <c r="G594" s="101" t="s">
        <v>88</v>
      </c>
      <c r="H594" s="104"/>
      <c r="I594" s="101"/>
    </row>
    <row r="595" spans="1:9" ht="15" thickBot="1" x14ac:dyDescent="0.4">
      <c r="A595" s="299"/>
      <c r="B595" s="297"/>
      <c r="C595" s="115">
        <f>C590+C591+C592+C593+C594</f>
        <v>0</v>
      </c>
      <c r="D595" s="115">
        <f t="shared" ref="D595:E595" si="115">D590+D591+D592+D593+D594</f>
        <v>0</v>
      </c>
      <c r="E595" s="115">
        <f t="shared" si="115"/>
        <v>0</v>
      </c>
      <c r="F595" s="107"/>
      <c r="G595" s="106" t="s">
        <v>29</v>
      </c>
      <c r="H595" s="108"/>
      <c r="I595" s="109"/>
    </row>
    <row r="596" spans="1:9" ht="15" customHeight="1" thickBot="1" x14ac:dyDescent="0.4">
      <c r="A596" s="105"/>
      <c r="B596" s="112" t="s">
        <v>197</v>
      </c>
      <c r="C596" s="113"/>
      <c r="D596" s="113"/>
      <c r="E596" s="113"/>
      <c r="F596" s="113"/>
      <c r="G596" s="100"/>
      <c r="H596" s="102"/>
      <c r="I596" s="102"/>
    </row>
    <row r="597" spans="1:9" ht="15" thickBot="1" x14ac:dyDescent="0.4">
      <c r="A597" s="91" t="s">
        <v>198</v>
      </c>
      <c r="B597" s="92" t="s">
        <v>203</v>
      </c>
      <c r="C597" s="93"/>
      <c r="D597" s="93"/>
      <c r="E597" s="93"/>
      <c r="F597" s="94" t="s">
        <v>202</v>
      </c>
      <c r="G597" s="92"/>
      <c r="H597" s="93"/>
      <c r="I597" s="93"/>
    </row>
    <row r="598" spans="1:9" ht="26.5" thickBot="1" x14ac:dyDescent="0.4">
      <c r="A598" s="95" t="s">
        <v>199</v>
      </c>
      <c r="B598" s="96" t="s">
        <v>205</v>
      </c>
      <c r="C598" s="97"/>
      <c r="D598" s="97"/>
      <c r="E598" s="97"/>
      <c r="F598" s="98" t="s">
        <v>204</v>
      </c>
      <c r="G598" s="96"/>
      <c r="H598" s="97"/>
      <c r="I598" s="97"/>
    </row>
    <row r="599" spans="1:9" ht="15" customHeight="1" thickBot="1" x14ac:dyDescent="0.4">
      <c r="A599" s="310" t="s">
        <v>200</v>
      </c>
      <c r="B599" s="321" t="s">
        <v>490</v>
      </c>
      <c r="C599" s="147">
        <f>C605+C611+C617+C623+C629</f>
        <v>127</v>
      </c>
      <c r="D599" s="147">
        <f t="shared" ref="D599:E599" si="116">D605+D611+D617+D623+D629</f>
        <v>45</v>
      </c>
      <c r="E599" s="147">
        <f t="shared" si="116"/>
        <v>30</v>
      </c>
      <c r="F599" s="138" t="s">
        <v>206</v>
      </c>
      <c r="G599" s="67" t="s">
        <v>24</v>
      </c>
      <c r="H599" s="139">
        <v>288724610</v>
      </c>
      <c r="I599" s="67">
        <v>0</v>
      </c>
    </row>
    <row r="600" spans="1:9" ht="15" thickBot="1" x14ac:dyDescent="0.4">
      <c r="A600" s="298"/>
      <c r="B600" s="322"/>
      <c r="C600" s="147">
        <f t="shared" ref="C600:E603" si="117">C606+C612+C618+C624+C630</f>
        <v>342</v>
      </c>
      <c r="D600" s="147">
        <f t="shared" si="117"/>
        <v>0</v>
      </c>
      <c r="E600" s="147">
        <f t="shared" si="117"/>
        <v>0</v>
      </c>
      <c r="F600" s="103"/>
      <c r="G600" s="101" t="s">
        <v>27</v>
      </c>
      <c r="H600" s="104"/>
      <c r="I600" s="101"/>
    </row>
    <row r="601" spans="1:9" ht="15" thickBot="1" x14ac:dyDescent="0.4">
      <c r="A601" s="298"/>
      <c r="B601" s="322"/>
      <c r="C601" s="147">
        <f t="shared" si="117"/>
        <v>0</v>
      </c>
      <c r="D601" s="147">
        <f t="shared" si="117"/>
        <v>0</v>
      </c>
      <c r="E601" s="147">
        <f t="shared" si="117"/>
        <v>0</v>
      </c>
      <c r="F601" s="103"/>
      <c r="G601" s="101" t="s">
        <v>87</v>
      </c>
      <c r="H601" s="104"/>
      <c r="I601" s="101"/>
    </row>
    <row r="602" spans="1:9" ht="15" customHeight="1" thickBot="1" x14ac:dyDescent="0.4">
      <c r="A602" s="298"/>
      <c r="B602" s="322"/>
      <c r="C602" s="147">
        <f t="shared" si="117"/>
        <v>0</v>
      </c>
      <c r="D602" s="147">
        <f t="shared" si="117"/>
        <v>0</v>
      </c>
      <c r="E602" s="147">
        <f>E608+E614+E620+E626+E632</f>
        <v>0</v>
      </c>
      <c r="F602" s="103"/>
      <c r="G602" s="101" t="s">
        <v>25</v>
      </c>
      <c r="H602" s="104"/>
      <c r="I602" s="101"/>
    </row>
    <row r="603" spans="1:9" ht="15" thickBot="1" x14ac:dyDescent="0.4">
      <c r="A603" s="298"/>
      <c r="B603" s="322"/>
      <c r="C603" s="147">
        <f t="shared" si="117"/>
        <v>0</v>
      </c>
      <c r="D603" s="147">
        <f t="shared" si="117"/>
        <v>0</v>
      </c>
      <c r="E603" s="147">
        <f t="shared" si="117"/>
        <v>0</v>
      </c>
      <c r="F603" s="103"/>
      <c r="G603" s="101" t="s">
        <v>88</v>
      </c>
      <c r="H603" s="104"/>
      <c r="I603" s="101"/>
    </row>
    <row r="604" spans="1:9" ht="15" customHeight="1" thickBot="1" x14ac:dyDescent="0.4">
      <c r="A604" s="299"/>
      <c r="B604" s="323"/>
      <c r="C604" s="115">
        <f>SUM(C599:C603)</f>
        <v>469</v>
      </c>
      <c r="D604" s="115">
        <f t="shared" ref="D604:E604" si="118">SUM(D599:D603)</f>
        <v>45</v>
      </c>
      <c r="E604" s="115">
        <f t="shared" si="118"/>
        <v>30</v>
      </c>
      <c r="F604" s="107"/>
      <c r="G604" s="106" t="s">
        <v>29</v>
      </c>
      <c r="H604" s="108"/>
      <c r="I604" s="109"/>
    </row>
    <row r="605" spans="1:9" ht="15" customHeight="1" thickBot="1" x14ac:dyDescent="0.4">
      <c r="A605" s="298"/>
      <c r="B605" s="295" t="s">
        <v>491</v>
      </c>
      <c r="C605" s="110"/>
      <c r="D605" s="110"/>
      <c r="E605" s="110"/>
      <c r="F605" s="52"/>
      <c r="G605" s="101" t="s">
        <v>24</v>
      </c>
      <c r="H605" s="102">
        <v>288724610</v>
      </c>
      <c r="I605" s="101">
        <v>0</v>
      </c>
    </row>
    <row r="606" spans="1:9" ht="17.399999999999999" customHeight="1" thickBot="1" x14ac:dyDescent="0.4">
      <c r="A606" s="298"/>
      <c r="B606" s="296"/>
      <c r="C606" s="110">
        <v>91</v>
      </c>
      <c r="D606" s="110"/>
      <c r="E606" s="110"/>
      <c r="F606" s="103"/>
      <c r="G606" s="101" t="s">
        <v>27</v>
      </c>
      <c r="H606" s="104"/>
      <c r="I606" s="101"/>
    </row>
    <row r="607" spans="1:9" ht="15" thickBot="1" x14ac:dyDescent="0.4">
      <c r="A607" s="298"/>
      <c r="B607" s="296"/>
      <c r="C607" s="110"/>
      <c r="D607" s="110"/>
      <c r="E607" s="110"/>
      <c r="F607" s="103"/>
      <c r="G607" s="101" t="s">
        <v>87</v>
      </c>
      <c r="H607" s="104"/>
      <c r="I607" s="101"/>
    </row>
    <row r="608" spans="1:9" ht="17" customHeight="1" thickBot="1" x14ac:dyDescent="0.4">
      <c r="A608" s="298"/>
      <c r="B608" s="296"/>
      <c r="C608" s="110"/>
      <c r="D608" s="110"/>
      <c r="E608" s="110"/>
      <c r="F608" s="103"/>
      <c r="G608" s="101" t="s">
        <v>25</v>
      </c>
      <c r="H608" s="104"/>
      <c r="I608" s="101"/>
    </row>
    <row r="609" spans="1:12" ht="16.25" customHeight="1" thickBot="1" x14ac:dyDescent="0.4">
      <c r="A609" s="298"/>
      <c r="B609" s="296"/>
      <c r="C609" s="110"/>
      <c r="D609" s="110"/>
      <c r="E609" s="110"/>
      <c r="F609" s="103"/>
      <c r="G609" s="101" t="s">
        <v>88</v>
      </c>
      <c r="H609" s="104"/>
      <c r="I609" s="101"/>
    </row>
    <row r="610" spans="1:12" ht="15" customHeight="1" thickBot="1" x14ac:dyDescent="0.4">
      <c r="A610" s="299"/>
      <c r="B610" s="297"/>
      <c r="C610" s="115">
        <f>SUM(C605:C609)</f>
        <v>91</v>
      </c>
      <c r="D610" s="115">
        <f t="shared" ref="D610:E610" si="119">SUM(D605:D609)</f>
        <v>0</v>
      </c>
      <c r="E610" s="115">
        <f t="shared" si="119"/>
        <v>0</v>
      </c>
      <c r="F610" s="107"/>
      <c r="G610" s="106" t="s">
        <v>29</v>
      </c>
      <c r="H610" s="108"/>
      <c r="I610" s="109"/>
    </row>
    <row r="611" spans="1:12" ht="15" customHeight="1" thickBot="1" x14ac:dyDescent="0.4">
      <c r="A611" s="298"/>
      <c r="B611" s="295" t="s">
        <v>492</v>
      </c>
      <c r="C611" s="110">
        <v>76.2</v>
      </c>
      <c r="D611" s="110">
        <v>45</v>
      </c>
      <c r="E611" s="110">
        <v>30</v>
      </c>
      <c r="F611" s="52"/>
      <c r="G611" s="101" t="s">
        <v>24</v>
      </c>
      <c r="H611" s="102">
        <v>288724610</v>
      </c>
      <c r="I611" s="101">
        <v>0</v>
      </c>
      <c r="L611" s="214"/>
    </row>
    <row r="612" spans="1:12" ht="15" thickBot="1" x14ac:dyDescent="0.4">
      <c r="A612" s="298"/>
      <c r="B612" s="296"/>
      <c r="C612" s="110"/>
      <c r="D612" s="110"/>
      <c r="E612" s="110"/>
      <c r="F612" s="103"/>
      <c r="G612" s="101" t="s">
        <v>27</v>
      </c>
      <c r="H612" s="104"/>
      <c r="I612" s="101"/>
      <c r="J612" s="132"/>
    </row>
    <row r="613" spans="1:12" ht="15" customHeight="1" thickBot="1" x14ac:dyDescent="0.4">
      <c r="A613" s="298"/>
      <c r="B613" s="296"/>
      <c r="C613" s="110"/>
      <c r="D613" s="110"/>
      <c r="E613" s="110"/>
      <c r="F613" s="103"/>
      <c r="G613" s="101" t="s">
        <v>87</v>
      </c>
      <c r="H613" s="104"/>
      <c r="I613" s="101"/>
      <c r="J613" s="132"/>
    </row>
    <row r="614" spans="1:12" ht="20.399999999999999" customHeight="1" thickBot="1" x14ac:dyDescent="0.4">
      <c r="A614" s="298"/>
      <c r="B614" s="296"/>
      <c r="C614" s="110"/>
      <c r="D614" s="110"/>
      <c r="E614" s="110"/>
      <c r="F614" s="103"/>
      <c r="G614" s="101" t="s">
        <v>25</v>
      </c>
      <c r="H614" s="104"/>
      <c r="I614" s="101"/>
      <c r="J614" s="132"/>
    </row>
    <row r="615" spans="1:12" ht="17.399999999999999" customHeight="1" thickBot="1" x14ac:dyDescent="0.4">
      <c r="A615" s="298"/>
      <c r="B615" s="296"/>
      <c r="C615" s="110"/>
      <c r="D615" s="110"/>
      <c r="E615" s="110"/>
      <c r="F615" s="103"/>
      <c r="G615" s="101" t="s">
        <v>88</v>
      </c>
      <c r="H615" s="104"/>
      <c r="I615" s="101"/>
      <c r="J615" s="132"/>
    </row>
    <row r="616" spans="1:12" ht="15" customHeight="1" thickBot="1" x14ac:dyDescent="0.4">
      <c r="A616" s="299"/>
      <c r="B616" s="297"/>
      <c r="C616" s="115">
        <f>SUM(C611:C615)</f>
        <v>76.2</v>
      </c>
      <c r="D616" s="115">
        <f t="shared" ref="D616:E616" si="120">SUM(D611:D615)</f>
        <v>45</v>
      </c>
      <c r="E616" s="115">
        <f t="shared" si="120"/>
        <v>30</v>
      </c>
      <c r="F616" s="107"/>
      <c r="G616" s="106" t="s">
        <v>29</v>
      </c>
      <c r="H616" s="108"/>
      <c r="I616" s="109"/>
      <c r="J616" s="132"/>
    </row>
    <row r="617" spans="1:12" ht="15" thickBot="1" x14ac:dyDescent="0.4">
      <c r="A617" s="310"/>
      <c r="B617" s="295" t="s">
        <v>493</v>
      </c>
      <c r="C617" s="67">
        <v>50.8</v>
      </c>
      <c r="D617" s="137"/>
      <c r="E617" s="137"/>
      <c r="F617" s="138"/>
      <c r="G617" s="67" t="s">
        <v>24</v>
      </c>
      <c r="H617" s="139">
        <v>288724610</v>
      </c>
      <c r="I617" s="67">
        <v>0</v>
      </c>
      <c r="J617" s="132"/>
    </row>
    <row r="618" spans="1:12" ht="15" thickBot="1" x14ac:dyDescent="0.4">
      <c r="A618" s="298"/>
      <c r="B618" s="296"/>
      <c r="C618" s="101"/>
      <c r="D618" s="110"/>
      <c r="E618" s="110"/>
      <c r="F618" s="103"/>
      <c r="G618" s="101" t="s">
        <v>27</v>
      </c>
      <c r="H618" s="104"/>
      <c r="I618" s="101"/>
      <c r="J618" s="132"/>
    </row>
    <row r="619" spans="1:12" ht="17.399999999999999" customHeight="1" thickBot="1" x14ac:dyDescent="0.4">
      <c r="A619" s="298"/>
      <c r="B619" s="296"/>
      <c r="C619" s="101"/>
      <c r="D619" s="110"/>
      <c r="E619" s="110"/>
      <c r="F619" s="103"/>
      <c r="G619" s="101" t="s">
        <v>87</v>
      </c>
      <c r="H619" s="104"/>
      <c r="I619" s="101"/>
      <c r="J619" s="132"/>
    </row>
    <row r="620" spans="1:12" ht="18" customHeight="1" thickBot="1" x14ac:dyDescent="0.4">
      <c r="A620" s="298"/>
      <c r="B620" s="296"/>
      <c r="C620" s="101"/>
      <c r="D620" s="110"/>
      <c r="E620" s="110"/>
      <c r="F620" s="103"/>
      <c r="G620" s="101" t="s">
        <v>25</v>
      </c>
      <c r="H620" s="104"/>
      <c r="I620" s="101"/>
      <c r="J620" s="132"/>
    </row>
    <row r="621" spans="1:12" ht="15" customHeight="1" thickBot="1" x14ac:dyDescent="0.4">
      <c r="A621" s="298"/>
      <c r="B621" s="296"/>
      <c r="C621" s="101"/>
      <c r="D621" s="110"/>
      <c r="E621" s="110"/>
      <c r="F621" s="103"/>
      <c r="G621" s="101" t="s">
        <v>88</v>
      </c>
      <c r="H621" s="104"/>
      <c r="I621" s="101"/>
      <c r="J621" s="132"/>
    </row>
    <row r="622" spans="1:12" ht="15" thickBot="1" x14ac:dyDescent="0.4">
      <c r="A622" s="299"/>
      <c r="B622" s="297"/>
      <c r="C622" s="106">
        <f>SUM(C617:C621)</f>
        <v>50.8</v>
      </c>
      <c r="D622" s="115">
        <f t="shared" ref="D622:E622" si="121">SUM(D617:D621)</f>
        <v>0</v>
      </c>
      <c r="E622" s="115">
        <f t="shared" si="121"/>
        <v>0</v>
      </c>
      <c r="F622" s="107"/>
      <c r="G622" s="106" t="s">
        <v>29</v>
      </c>
      <c r="H622" s="108"/>
      <c r="I622" s="109"/>
      <c r="J622" s="132"/>
    </row>
    <row r="623" spans="1:12" ht="15" customHeight="1" thickBot="1" x14ac:dyDescent="0.4">
      <c r="A623" s="298"/>
      <c r="B623" s="345" t="s">
        <v>494</v>
      </c>
      <c r="C623" s="101"/>
      <c r="D623" s="101"/>
      <c r="E623" s="101"/>
      <c r="F623" s="52"/>
      <c r="G623" s="101" t="s">
        <v>24</v>
      </c>
      <c r="H623" s="102">
        <v>288724610</v>
      </c>
      <c r="I623" s="101">
        <v>0</v>
      </c>
      <c r="J623" s="132"/>
    </row>
    <row r="624" spans="1:12" ht="15" customHeight="1" thickBot="1" x14ac:dyDescent="0.4">
      <c r="A624" s="298"/>
      <c r="B624" s="346"/>
      <c r="C624" s="260">
        <v>200.1</v>
      </c>
      <c r="D624" s="101"/>
      <c r="E624" s="101"/>
      <c r="F624" s="103"/>
      <c r="G624" s="101" t="s">
        <v>27</v>
      </c>
      <c r="H624" s="104"/>
      <c r="I624" s="101"/>
      <c r="J624" s="247"/>
    </row>
    <row r="625" spans="1:9" ht="15" thickBot="1" x14ac:dyDescent="0.4">
      <c r="A625" s="298"/>
      <c r="B625" s="346"/>
      <c r="C625" s="101"/>
      <c r="D625" s="101"/>
      <c r="E625" s="101"/>
      <c r="F625" s="103"/>
      <c r="G625" s="101" t="s">
        <v>87</v>
      </c>
      <c r="H625" s="104"/>
      <c r="I625" s="101"/>
    </row>
    <row r="626" spans="1:9" ht="15" customHeight="1" thickBot="1" x14ac:dyDescent="0.4">
      <c r="A626" s="298"/>
      <c r="B626" s="346"/>
      <c r="C626" s="101"/>
      <c r="D626" s="101"/>
      <c r="E626" s="101"/>
      <c r="F626" s="103"/>
      <c r="G626" s="101" t="s">
        <v>25</v>
      </c>
      <c r="H626" s="104"/>
      <c r="I626" s="101"/>
    </row>
    <row r="627" spans="1:9" ht="15" customHeight="1" thickBot="1" x14ac:dyDescent="0.4">
      <c r="A627" s="298"/>
      <c r="B627" s="346"/>
      <c r="C627" s="101"/>
      <c r="D627" s="101"/>
      <c r="E627" s="101"/>
      <c r="F627" s="103"/>
      <c r="G627" s="101" t="s">
        <v>88</v>
      </c>
      <c r="H627" s="104"/>
      <c r="I627" s="101"/>
    </row>
    <row r="628" spans="1:9" ht="15" thickBot="1" x14ac:dyDescent="0.4">
      <c r="A628" s="299"/>
      <c r="B628" s="347"/>
      <c r="C628" s="115">
        <f>SUM(C623:C627)</f>
        <v>200.1</v>
      </c>
      <c r="D628" s="106">
        <f t="shared" ref="D628:E628" si="122">SUM(D623:D627)</f>
        <v>0</v>
      </c>
      <c r="E628" s="106">
        <f t="shared" si="122"/>
        <v>0</v>
      </c>
      <c r="F628" s="107"/>
      <c r="G628" s="106" t="s">
        <v>29</v>
      </c>
      <c r="H628" s="108"/>
      <c r="I628" s="109"/>
    </row>
    <row r="629" spans="1:9" ht="21" customHeight="1" thickBot="1" x14ac:dyDescent="0.4">
      <c r="A629" s="310"/>
      <c r="B629" s="295" t="s">
        <v>667</v>
      </c>
      <c r="C629" s="178"/>
      <c r="D629" s="178"/>
      <c r="E629" s="178"/>
      <c r="F629" s="179"/>
      <c r="G629" s="178" t="s">
        <v>24</v>
      </c>
      <c r="H629" s="180">
        <v>288724610</v>
      </c>
      <c r="I629" s="178">
        <v>0</v>
      </c>
    </row>
    <row r="630" spans="1:9" ht="15" customHeight="1" thickBot="1" x14ac:dyDescent="0.4">
      <c r="A630" s="298"/>
      <c r="B630" s="296"/>
      <c r="C630" s="260">
        <v>50.9</v>
      </c>
      <c r="D630" s="178"/>
      <c r="E630" s="178"/>
      <c r="F630" s="179"/>
      <c r="G630" s="178" t="s">
        <v>27</v>
      </c>
      <c r="H630" s="180"/>
      <c r="I630" s="178"/>
    </row>
    <row r="631" spans="1:9" ht="15" thickBot="1" x14ac:dyDescent="0.4">
      <c r="A631" s="298"/>
      <c r="B631" s="296"/>
      <c r="C631" s="178"/>
      <c r="D631" s="178"/>
      <c r="E631" s="178"/>
      <c r="F631" s="179"/>
      <c r="G631" s="178" t="s">
        <v>87</v>
      </c>
      <c r="H631" s="180"/>
      <c r="I631" s="178"/>
    </row>
    <row r="632" spans="1:9" ht="15" thickBot="1" x14ac:dyDescent="0.4">
      <c r="A632" s="298"/>
      <c r="B632" s="296"/>
      <c r="C632" s="178"/>
      <c r="D632" s="178"/>
      <c r="E632" s="178"/>
      <c r="F632" s="179"/>
      <c r="G632" s="178" t="s">
        <v>25</v>
      </c>
      <c r="H632" s="180"/>
      <c r="I632" s="178"/>
    </row>
    <row r="633" spans="1:9" ht="16.25" customHeight="1" thickBot="1" x14ac:dyDescent="0.4">
      <c r="A633" s="298"/>
      <c r="B633" s="296"/>
      <c r="C633" s="178"/>
      <c r="D633" s="178"/>
      <c r="E633" s="178"/>
      <c r="F633" s="179"/>
      <c r="G633" s="178" t="s">
        <v>88</v>
      </c>
      <c r="H633" s="180"/>
      <c r="I633" s="178"/>
    </row>
    <row r="634" spans="1:9" ht="15" customHeight="1" thickBot="1" x14ac:dyDescent="0.4">
      <c r="A634" s="299"/>
      <c r="B634" s="297"/>
      <c r="C634" s="109">
        <f>SUM(C629:C633)</f>
        <v>50.9</v>
      </c>
      <c r="D634" s="109">
        <f t="shared" ref="D634:E634" si="123">SUM(D629:D633)</f>
        <v>0</v>
      </c>
      <c r="E634" s="109">
        <f t="shared" si="123"/>
        <v>0</v>
      </c>
      <c r="F634" s="107"/>
      <c r="G634" s="106" t="s">
        <v>29</v>
      </c>
      <c r="H634" s="189"/>
      <c r="I634" s="109"/>
    </row>
    <row r="635" spans="1:9" ht="15" thickBot="1" x14ac:dyDescent="0.4">
      <c r="A635" s="159"/>
      <c r="B635" s="112" t="s">
        <v>201</v>
      </c>
      <c r="C635" s="113"/>
      <c r="D635" s="113"/>
      <c r="E635" s="113"/>
      <c r="F635" s="113"/>
      <c r="G635" s="100"/>
      <c r="H635" s="102"/>
      <c r="I635" s="102"/>
    </row>
    <row r="636" spans="1:9" ht="26.5" thickBot="1" x14ac:dyDescent="0.4">
      <c r="A636" s="91" t="s">
        <v>208</v>
      </c>
      <c r="B636" s="92" t="s">
        <v>100</v>
      </c>
      <c r="C636" s="93"/>
      <c r="D636" s="93"/>
      <c r="E636" s="93"/>
      <c r="F636" s="94" t="s">
        <v>212</v>
      </c>
      <c r="G636" s="92"/>
      <c r="H636" s="93"/>
      <c r="I636" s="93"/>
    </row>
    <row r="637" spans="1:9" ht="15" customHeight="1" thickBot="1" x14ac:dyDescent="0.4">
      <c r="A637" s="95" t="s">
        <v>209</v>
      </c>
      <c r="B637" s="96" t="s">
        <v>214</v>
      </c>
      <c r="C637" s="97"/>
      <c r="D637" s="97"/>
      <c r="E637" s="97"/>
      <c r="F637" s="98" t="s">
        <v>213</v>
      </c>
      <c r="G637" s="96"/>
      <c r="H637" s="97"/>
      <c r="I637" s="97"/>
    </row>
    <row r="638" spans="1:9" ht="15" customHeight="1" thickBot="1" x14ac:dyDescent="0.4">
      <c r="A638" s="298" t="s">
        <v>210</v>
      </c>
      <c r="B638" s="321" t="s">
        <v>216</v>
      </c>
      <c r="C638" s="99">
        <f>C646+C654</f>
        <v>0</v>
      </c>
      <c r="D638" s="99">
        <f t="shared" ref="D638:E642" si="124">D646+D654</f>
        <v>0</v>
      </c>
      <c r="E638" s="99">
        <f t="shared" si="124"/>
        <v>0</v>
      </c>
      <c r="F638" s="52" t="s">
        <v>215</v>
      </c>
      <c r="G638" s="101" t="s">
        <v>24</v>
      </c>
      <c r="H638" s="102">
        <v>288724610</v>
      </c>
      <c r="I638" s="101">
        <v>0</v>
      </c>
    </row>
    <row r="639" spans="1:9" ht="15" thickBot="1" x14ac:dyDescent="0.4">
      <c r="A639" s="298"/>
      <c r="B639" s="322"/>
      <c r="C639" s="99">
        <f>C647+C655</f>
        <v>244.2</v>
      </c>
      <c r="D639" s="99">
        <f t="shared" si="124"/>
        <v>50</v>
      </c>
      <c r="E639" s="99">
        <f t="shared" si="124"/>
        <v>0</v>
      </c>
      <c r="F639" s="103"/>
      <c r="G639" s="101" t="s">
        <v>27</v>
      </c>
      <c r="H639" s="104"/>
      <c r="I639" s="101"/>
    </row>
    <row r="640" spans="1:9" ht="15" thickBot="1" x14ac:dyDescent="0.4">
      <c r="A640" s="298"/>
      <c r="B640" s="322"/>
      <c r="C640" s="99">
        <f>C648+C656</f>
        <v>0</v>
      </c>
      <c r="D640" s="99">
        <f t="shared" si="124"/>
        <v>0</v>
      </c>
      <c r="E640" s="99">
        <f t="shared" si="124"/>
        <v>0</v>
      </c>
      <c r="F640" s="103"/>
      <c r="G640" s="101" t="s">
        <v>87</v>
      </c>
      <c r="H640" s="104"/>
      <c r="I640" s="101"/>
    </row>
    <row r="641" spans="1:13" ht="15" thickBot="1" x14ac:dyDescent="0.4">
      <c r="A641" s="298"/>
      <c r="B641" s="322"/>
      <c r="C641" s="99">
        <f>C649+C657</f>
        <v>136.80000000000001</v>
      </c>
      <c r="D641" s="99">
        <f t="shared" si="124"/>
        <v>327.2</v>
      </c>
      <c r="E641" s="99">
        <f t="shared" si="124"/>
        <v>0</v>
      </c>
      <c r="F641" s="103"/>
      <c r="G641" s="101" t="s">
        <v>25</v>
      </c>
      <c r="H641" s="104"/>
      <c r="I641" s="101"/>
    </row>
    <row r="642" spans="1:13" ht="15" thickBot="1" x14ac:dyDescent="0.4">
      <c r="A642" s="298"/>
      <c r="B642" s="322"/>
      <c r="C642" s="99">
        <f>C650+C658</f>
        <v>0</v>
      </c>
      <c r="D642" s="99">
        <f t="shared" si="124"/>
        <v>0</v>
      </c>
      <c r="E642" s="99">
        <f t="shared" si="124"/>
        <v>0</v>
      </c>
      <c r="F642" s="103"/>
      <c r="G642" s="101" t="s">
        <v>88</v>
      </c>
      <c r="H642" s="104"/>
      <c r="I642" s="101"/>
      <c r="J642" s="132"/>
      <c r="K642" s="132"/>
      <c r="L642" s="132"/>
    </row>
    <row r="643" spans="1:13" ht="15" thickBot="1" x14ac:dyDescent="0.4">
      <c r="A643" s="298"/>
      <c r="B643" s="322"/>
      <c r="C643" s="99">
        <f t="shared" ref="C643:E644" si="125">C651+C659</f>
        <v>0</v>
      </c>
      <c r="D643" s="99">
        <f t="shared" si="125"/>
        <v>0</v>
      </c>
      <c r="E643" s="99">
        <f t="shared" si="125"/>
        <v>0</v>
      </c>
      <c r="F643" s="103"/>
      <c r="G643" s="101" t="s">
        <v>600</v>
      </c>
      <c r="H643" s="104"/>
      <c r="I643" s="101"/>
      <c r="J643" s="132"/>
      <c r="K643" s="132"/>
      <c r="L643" s="132"/>
    </row>
    <row r="644" spans="1:13" ht="15" thickBot="1" x14ac:dyDescent="0.4">
      <c r="A644" s="298"/>
      <c r="B644" s="322"/>
      <c r="C644" s="99">
        <f t="shared" si="125"/>
        <v>0</v>
      </c>
      <c r="D644" s="99">
        <f t="shared" si="125"/>
        <v>0</v>
      </c>
      <c r="E644" s="99">
        <f t="shared" si="125"/>
        <v>0</v>
      </c>
      <c r="F644" s="103"/>
      <c r="G644" s="101" t="s">
        <v>533</v>
      </c>
      <c r="H644" s="104"/>
      <c r="I644" s="101"/>
      <c r="J644" s="132"/>
      <c r="K644" s="132"/>
      <c r="L644" s="132"/>
    </row>
    <row r="645" spans="1:13" ht="15" customHeight="1" thickBot="1" x14ac:dyDescent="0.4">
      <c r="A645" s="299"/>
      <c r="B645" s="323"/>
      <c r="C645" s="115">
        <f>SUM(C638:C644)</f>
        <v>381</v>
      </c>
      <c r="D645" s="115">
        <f t="shared" ref="D645:E645" si="126">SUM(D638:D644)</f>
        <v>377.2</v>
      </c>
      <c r="E645" s="115">
        <f t="shared" si="126"/>
        <v>0</v>
      </c>
      <c r="F645" s="107"/>
      <c r="G645" s="106" t="s">
        <v>29</v>
      </c>
      <c r="H645" s="108"/>
      <c r="I645" s="109"/>
      <c r="J645" s="132"/>
      <c r="K645" s="132"/>
      <c r="L645" s="132"/>
    </row>
    <row r="646" spans="1:13" ht="15" customHeight="1" thickBot="1" x14ac:dyDescent="0.4">
      <c r="A646" s="298"/>
      <c r="B646" s="295" t="s">
        <v>495</v>
      </c>
      <c r="C646" s="110"/>
      <c r="D646" s="110"/>
      <c r="E646" s="110"/>
      <c r="F646" s="52"/>
      <c r="G646" s="101" t="s">
        <v>24</v>
      </c>
      <c r="H646" s="102">
        <v>288724610</v>
      </c>
      <c r="I646" s="101">
        <v>0</v>
      </c>
      <c r="J646" s="132"/>
      <c r="K646" s="132"/>
      <c r="L646" s="132"/>
    </row>
    <row r="647" spans="1:13" ht="15" customHeight="1" thickBot="1" x14ac:dyDescent="0.4">
      <c r="A647" s="298"/>
      <c r="B647" s="296"/>
      <c r="C647" s="110">
        <v>214.7</v>
      </c>
      <c r="D647" s="110">
        <v>50</v>
      </c>
      <c r="E647" s="110">
        <v>0</v>
      </c>
      <c r="F647" s="103"/>
      <c r="G647" s="101" t="s">
        <v>27</v>
      </c>
      <c r="H647" s="104"/>
      <c r="I647" s="101"/>
      <c r="J647" s="132"/>
      <c r="K647" s="132"/>
      <c r="L647" s="132"/>
    </row>
    <row r="648" spans="1:13" ht="15" customHeight="1" thickBot="1" x14ac:dyDescent="0.4">
      <c r="A648" s="298"/>
      <c r="B648" s="296"/>
      <c r="C648" s="110"/>
      <c r="D648" s="110"/>
      <c r="E648" s="110"/>
      <c r="F648" s="103"/>
      <c r="G648" s="101" t="s">
        <v>87</v>
      </c>
      <c r="H648" s="104"/>
      <c r="I648" s="101"/>
      <c r="J648" s="132"/>
      <c r="K648" s="132"/>
      <c r="L648" s="132"/>
    </row>
    <row r="649" spans="1:13" ht="15" customHeight="1" thickBot="1" x14ac:dyDescent="0.4">
      <c r="A649" s="298"/>
      <c r="B649" s="296"/>
      <c r="C649" s="110">
        <v>102.3</v>
      </c>
      <c r="D649" s="110">
        <v>310.7</v>
      </c>
      <c r="E649" s="110">
        <v>0</v>
      </c>
      <c r="F649" s="103"/>
      <c r="G649" s="101" t="s">
        <v>25</v>
      </c>
      <c r="H649" s="104"/>
      <c r="I649" s="101"/>
      <c r="J649" s="132"/>
      <c r="K649" s="132"/>
      <c r="L649" s="132"/>
    </row>
    <row r="650" spans="1:13" ht="15" customHeight="1" thickBot="1" x14ac:dyDescent="0.4">
      <c r="A650" s="298"/>
      <c r="B650" s="296"/>
      <c r="C650" s="110"/>
      <c r="D650" s="110"/>
      <c r="E650" s="110"/>
      <c r="F650" s="103"/>
      <c r="G650" s="101" t="s">
        <v>88</v>
      </c>
      <c r="H650" s="104"/>
      <c r="I650" s="101"/>
      <c r="J650" s="132"/>
      <c r="K650" s="132"/>
      <c r="L650" s="132"/>
    </row>
    <row r="651" spans="1:13" ht="15" customHeight="1" thickBot="1" x14ac:dyDescent="0.4">
      <c r="A651" s="298"/>
      <c r="B651" s="296"/>
      <c r="C651" s="110"/>
      <c r="D651" s="110"/>
      <c r="E651" s="110"/>
      <c r="F651" s="103"/>
      <c r="G651" s="101" t="s">
        <v>600</v>
      </c>
      <c r="H651" s="104"/>
      <c r="I651" s="101"/>
      <c r="J651" s="132"/>
      <c r="K651" s="132"/>
      <c r="L651" s="132"/>
    </row>
    <row r="652" spans="1:13" ht="15" customHeight="1" thickBot="1" x14ac:dyDescent="0.4">
      <c r="A652" s="298"/>
      <c r="B652" s="296"/>
      <c r="C652" s="110"/>
      <c r="D652" s="110"/>
      <c r="E652" s="110"/>
      <c r="F652" s="103"/>
      <c r="G652" s="101" t="s">
        <v>533</v>
      </c>
      <c r="H652" s="104"/>
      <c r="I652" s="101"/>
      <c r="J652" s="132"/>
      <c r="K652" s="132"/>
      <c r="L652" s="132"/>
    </row>
    <row r="653" spans="1:13" ht="15" customHeight="1" thickBot="1" x14ac:dyDescent="0.4">
      <c r="A653" s="299"/>
      <c r="B653" s="297"/>
      <c r="C653" s="115">
        <f>SUM(C646:C650)</f>
        <v>317</v>
      </c>
      <c r="D653" s="115">
        <f>SUM(D646:D650)</f>
        <v>360.7</v>
      </c>
      <c r="E653" s="115">
        <f>SUM(E646:E650)</f>
        <v>0</v>
      </c>
      <c r="F653" s="107"/>
      <c r="G653" s="106" t="s">
        <v>29</v>
      </c>
      <c r="H653" s="108"/>
      <c r="I653" s="109"/>
      <c r="J653" s="132"/>
      <c r="K653" s="132"/>
      <c r="L653" s="132"/>
    </row>
    <row r="654" spans="1:13" ht="15" customHeight="1" thickBot="1" x14ac:dyDescent="0.4">
      <c r="A654" s="298"/>
      <c r="B654" s="295" t="s">
        <v>668</v>
      </c>
      <c r="C654" s="110"/>
      <c r="D654" s="110"/>
      <c r="E654" s="110"/>
      <c r="F654" s="52"/>
      <c r="G654" s="101" t="s">
        <v>24</v>
      </c>
      <c r="H654" s="102">
        <v>288724610</v>
      </c>
      <c r="I654" s="101">
        <v>0</v>
      </c>
      <c r="J654" s="166">
        <f t="shared" ref="J654:L658" si="127">C53+C85+C108+C150+C185+C199+C272+C293+C340+C393+C419+C434+C448+C462+C527+C533+C542+C599+C638+C664</f>
        <v>127</v>
      </c>
      <c r="K654" s="166">
        <f t="shared" si="127"/>
        <v>45</v>
      </c>
      <c r="L654" s="166">
        <f t="shared" si="127"/>
        <v>30</v>
      </c>
    </row>
    <row r="655" spans="1:13" ht="17" customHeight="1" thickBot="1" x14ac:dyDescent="0.4">
      <c r="A655" s="298"/>
      <c r="B655" s="296"/>
      <c r="C655" s="110">
        <v>29.5</v>
      </c>
      <c r="D655" s="110"/>
      <c r="E655" s="110"/>
      <c r="F655" s="103"/>
      <c r="G655" s="101" t="s">
        <v>27</v>
      </c>
      <c r="H655" s="104"/>
      <c r="I655" s="101"/>
      <c r="J655" s="166">
        <f t="shared" si="127"/>
        <v>11053.2</v>
      </c>
      <c r="K655" s="166">
        <f t="shared" si="127"/>
        <v>11154.7</v>
      </c>
      <c r="L655" s="166">
        <f t="shared" si="127"/>
        <v>4220.5</v>
      </c>
    </row>
    <row r="656" spans="1:13" ht="15" customHeight="1" thickBot="1" x14ac:dyDescent="0.4">
      <c r="A656" s="298"/>
      <c r="B656" s="296"/>
      <c r="C656" s="110"/>
      <c r="D656" s="110"/>
      <c r="E656" s="110"/>
      <c r="F656" s="103"/>
      <c r="G656" s="101" t="s">
        <v>87</v>
      </c>
      <c r="H656" s="104"/>
      <c r="I656" s="101"/>
      <c r="J656" s="166">
        <f t="shared" si="127"/>
        <v>6000</v>
      </c>
      <c r="K656" s="166">
        <f t="shared" si="127"/>
        <v>0</v>
      </c>
      <c r="L656" s="166">
        <f t="shared" si="127"/>
        <v>0</v>
      </c>
      <c r="M656" s="132"/>
    </row>
    <row r="657" spans="1:13" ht="15" thickBot="1" x14ac:dyDescent="0.4">
      <c r="A657" s="298"/>
      <c r="B657" s="296"/>
      <c r="C657" s="110">
        <v>34.5</v>
      </c>
      <c r="D657" s="110">
        <v>16.5</v>
      </c>
      <c r="E657" s="110"/>
      <c r="F657" s="103"/>
      <c r="G657" s="101" t="s">
        <v>25</v>
      </c>
      <c r="H657" s="104"/>
      <c r="I657" s="101"/>
      <c r="J657" s="166">
        <f t="shared" si="127"/>
        <v>14230.099999999999</v>
      </c>
      <c r="K657" s="166">
        <f t="shared" si="127"/>
        <v>28446.9</v>
      </c>
      <c r="L657" s="166">
        <f t="shared" si="127"/>
        <v>18989.900000000001</v>
      </c>
      <c r="M657" s="132"/>
    </row>
    <row r="658" spans="1:13" ht="15" thickBot="1" x14ac:dyDescent="0.4">
      <c r="A658" s="298"/>
      <c r="B658" s="296"/>
      <c r="C658" s="110"/>
      <c r="D658" s="110"/>
      <c r="E658" s="110"/>
      <c r="F658" s="103"/>
      <c r="G658" s="101" t="s">
        <v>88</v>
      </c>
      <c r="H658" s="104"/>
      <c r="I658" s="101"/>
      <c r="J658" s="166">
        <f t="shared" si="127"/>
        <v>4622</v>
      </c>
      <c r="K658" s="166">
        <f t="shared" si="127"/>
        <v>1015</v>
      </c>
      <c r="L658" s="166">
        <f t="shared" si="127"/>
        <v>0</v>
      </c>
      <c r="M658" s="132"/>
    </row>
    <row r="659" spans="1:13" ht="15" customHeight="1" thickBot="1" x14ac:dyDescent="0.4">
      <c r="A659" s="298"/>
      <c r="B659" s="296"/>
      <c r="C659" s="110"/>
      <c r="D659" s="110"/>
      <c r="E659" s="110"/>
      <c r="F659" s="103"/>
      <c r="G659" s="101" t="s">
        <v>600</v>
      </c>
      <c r="H659" s="104"/>
      <c r="I659" s="101"/>
      <c r="J659" s="166">
        <f>C58+C90+C190+C204+C298+C345+C467+C643</f>
        <v>0</v>
      </c>
      <c r="K659" s="166">
        <f>D58+D90+D190+D204+D298+D345+D467+D643</f>
        <v>0</v>
      </c>
      <c r="L659" s="166">
        <f>E58+E90+E190+E204+E298+E345+E467+E643</f>
        <v>0</v>
      </c>
      <c r="M659" s="132"/>
    </row>
    <row r="660" spans="1:13" ht="15" customHeight="1" thickBot="1" x14ac:dyDescent="0.4">
      <c r="A660" s="298"/>
      <c r="B660" s="296"/>
      <c r="C660" s="110"/>
      <c r="D660" s="110"/>
      <c r="E660" s="110"/>
      <c r="F660" s="103"/>
      <c r="G660" s="101" t="s">
        <v>533</v>
      </c>
      <c r="H660" s="104"/>
      <c r="I660" s="101"/>
      <c r="J660" s="166">
        <f>C155+C644</f>
        <v>0</v>
      </c>
      <c r="K660" s="166">
        <f t="shared" ref="K660" si="128">D155+D644</f>
        <v>0</v>
      </c>
      <c r="L660" s="166">
        <f>E155+E644</f>
        <v>0</v>
      </c>
      <c r="M660" s="132"/>
    </row>
    <row r="661" spans="1:13" ht="15" customHeight="1" thickBot="1" x14ac:dyDescent="0.4">
      <c r="A661" s="298"/>
      <c r="B661" s="296"/>
      <c r="C661" s="110"/>
      <c r="D661" s="110"/>
      <c r="E661" s="110"/>
      <c r="F661" s="103"/>
      <c r="G661" s="101" t="s">
        <v>26</v>
      </c>
      <c r="H661" s="104"/>
      <c r="I661" s="101"/>
      <c r="J661" s="166">
        <f>C205*1</f>
        <v>245</v>
      </c>
      <c r="K661" s="166">
        <f t="shared" ref="K661:L661" si="129">D205*1</f>
        <v>280</v>
      </c>
      <c r="L661" s="166">
        <f t="shared" si="129"/>
        <v>0</v>
      </c>
      <c r="M661" s="132"/>
    </row>
    <row r="662" spans="1:13" ht="15" thickBot="1" x14ac:dyDescent="0.4">
      <c r="A662" s="299"/>
      <c r="B662" s="297"/>
      <c r="C662" s="115">
        <f>SUM(C654:C658)</f>
        <v>64</v>
      </c>
      <c r="D662" s="115">
        <f>SUM(D654:D658)</f>
        <v>16.5</v>
      </c>
      <c r="E662" s="115">
        <f>SUM(E654:E658)</f>
        <v>0</v>
      </c>
      <c r="F662" s="107"/>
      <c r="G662" s="106" t="s">
        <v>29</v>
      </c>
      <c r="H662" s="108"/>
      <c r="I662" s="109"/>
      <c r="J662" s="192">
        <f>SUM(J654:J661)</f>
        <v>36277.300000000003</v>
      </c>
      <c r="K662" s="192">
        <f t="shared" ref="K662:L662" si="130">SUM(K654:K661)</f>
        <v>40941.600000000006</v>
      </c>
      <c r="L662" s="192">
        <f t="shared" si="130"/>
        <v>23240.400000000001</v>
      </c>
      <c r="M662" s="132"/>
    </row>
    <row r="663" spans="1:13" ht="15" thickBot="1" x14ac:dyDescent="0.4">
      <c r="A663" s="95" t="s">
        <v>592</v>
      </c>
      <c r="B663" s="193" t="s">
        <v>593</v>
      </c>
      <c r="C663" s="194"/>
      <c r="D663" s="194"/>
      <c r="E663" s="194"/>
      <c r="F663" s="98" t="s">
        <v>290</v>
      </c>
      <c r="G663" s="195"/>
      <c r="H663" s="196"/>
      <c r="I663" s="197"/>
      <c r="J663" s="166"/>
      <c r="K663" s="166"/>
      <c r="L663" s="166"/>
    </row>
    <row r="664" spans="1:13" ht="15" thickBot="1" x14ac:dyDescent="0.4">
      <c r="A664" s="310" t="s">
        <v>594</v>
      </c>
      <c r="B664" s="321" t="s">
        <v>595</v>
      </c>
      <c r="C664" s="209">
        <f>C670*1</f>
        <v>0</v>
      </c>
      <c r="D664" s="209">
        <f t="shared" ref="D664:E664" si="131">D670*1</f>
        <v>0</v>
      </c>
      <c r="E664" s="209">
        <f t="shared" si="131"/>
        <v>0</v>
      </c>
      <c r="F664" s="198" t="s">
        <v>290</v>
      </c>
      <c r="G664" s="178" t="s">
        <v>24</v>
      </c>
      <c r="H664" s="180">
        <v>288724610</v>
      </c>
      <c r="I664" s="178">
        <v>0</v>
      </c>
      <c r="J664" s="217"/>
      <c r="K664" s="215"/>
      <c r="L664" s="215"/>
    </row>
    <row r="665" spans="1:13" ht="15" thickBot="1" x14ac:dyDescent="0.4">
      <c r="A665" s="298"/>
      <c r="B665" s="322"/>
      <c r="C665" s="209">
        <f t="shared" ref="C665:E668" si="132">C671*1</f>
        <v>50</v>
      </c>
      <c r="D665" s="209">
        <f t="shared" si="132"/>
        <v>160</v>
      </c>
      <c r="E665" s="209">
        <f t="shared" si="132"/>
        <v>53</v>
      </c>
      <c r="F665" s="179"/>
      <c r="G665" s="178" t="s">
        <v>27</v>
      </c>
      <c r="H665" s="181"/>
      <c r="I665" s="178"/>
      <c r="J665" s="218"/>
      <c r="K665" s="192"/>
      <c r="L665" s="192"/>
    </row>
    <row r="666" spans="1:13" ht="15" thickBot="1" x14ac:dyDescent="0.4">
      <c r="A666" s="298"/>
      <c r="B666" s="322"/>
      <c r="C666" s="209">
        <f t="shared" si="132"/>
        <v>0</v>
      </c>
      <c r="D666" s="209">
        <f t="shared" si="132"/>
        <v>0</v>
      </c>
      <c r="E666" s="209">
        <f t="shared" si="132"/>
        <v>0</v>
      </c>
      <c r="F666" s="179"/>
      <c r="G666" s="178" t="s">
        <v>87</v>
      </c>
      <c r="H666" s="181"/>
      <c r="I666" s="178"/>
      <c r="J666" s="192"/>
      <c r="K666" s="192"/>
      <c r="L666" s="192"/>
    </row>
    <row r="667" spans="1:13" ht="15" thickBot="1" x14ac:dyDescent="0.4">
      <c r="A667" s="298"/>
      <c r="B667" s="322"/>
      <c r="C667" s="209">
        <f t="shared" si="132"/>
        <v>144</v>
      </c>
      <c r="D667" s="209">
        <f t="shared" si="132"/>
        <v>400</v>
      </c>
      <c r="E667" s="209">
        <f t="shared" si="132"/>
        <v>1356</v>
      </c>
      <c r="F667" s="179"/>
      <c r="G667" s="178" t="s">
        <v>25</v>
      </c>
      <c r="H667" s="181"/>
      <c r="I667" s="178"/>
      <c r="J667" s="192"/>
      <c r="K667" s="192"/>
      <c r="L667" s="192"/>
    </row>
    <row r="668" spans="1:13" ht="15" thickBot="1" x14ac:dyDescent="0.4">
      <c r="A668" s="298"/>
      <c r="B668" s="322"/>
      <c r="C668" s="209">
        <f>C674*1</f>
        <v>0</v>
      </c>
      <c r="D668" s="209">
        <f t="shared" si="132"/>
        <v>0</v>
      </c>
      <c r="E668" s="209">
        <f t="shared" si="132"/>
        <v>0</v>
      </c>
      <c r="F668" s="179"/>
      <c r="G668" s="178" t="s">
        <v>88</v>
      </c>
      <c r="H668" s="181"/>
      <c r="I668" s="178"/>
      <c r="J668" s="192"/>
      <c r="K668" s="192"/>
      <c r="L668" s="192"/>
    </row>
    <row r="669" spans="1:13" ht="15" thickBot="1" x14ac:dyDescent="0.4">
      <c r="A669" s="299"/>
      <c r="B669" s="323"/>
      <c r="C669" s="115">
        <f>SUM(C664:C668)</f>
        <v>194</v>
      </c>
      <c r="D669" s="115">
        <f t="shared" ref="D669:E669" si="133">SUM(D664:D668)</f>
        <v>560</v>
      </c>
      <c r="E669" s="115">
        <f t="shared" si="133"/>
        <v>1409</v>
      </c>
      <c r="F669" s="107"/>
      <c r="G669" s="106" t="s">
        <v>29</v>
      </c>
      <c r="H669" s="108"/>
      <c r="I669" s="109"/>
      <c r="J669" s="192"/>
      <c r="K669" s="192"/>
      <c r="L669" s="192"/>
    </row>
    <row r="670" spans="1:13" ht="21" customHeight="1" thickBot="1" x14ac:dyDescent="0.4">
      <c r="A670" s="327" t="s">
        <v>587</v>
      </c>
      <c r="B670" s="295" t="s">
        <v>608</v>
      </c>
      <c r="C670" s="177"/>
      <c r="D670" s="177"/>
      <c r="E670" s="177"/>
      <c r="F670" s="179"/>
      <c r="G670" s="178" t="s">
        <v>24</v>
      </c>
      <c r="H670" s="180">
        <v>288724610</v>
      </c>
      <c r="I670" s="178">
        <v>0</v>
      </c>
      <c r="J670" s="192"/>
      <c r="K670" s="192"/>
      <c r="L670" s="192"/>
    </row>
    <row r="671" spans="1:13" ht="15" thickBot="1" x14ac:dyDescent="0.4">
      <c r="A671" s="328"/>
      <c r="B671" s="296"/>
      <c r="C671" s="177">
        <v>50</v>
      </c>
      <c r="D671" s="177">
        <v>160</v>
      </c>
      <c r="E671" s="177">
        <v>53</v>
      </c>
      <c r="F671" s="179"/>
      <c r="G671" s="178" t="s">
        <v>27</v>
      </c>
      <c r="H671" s="180"/>
      <c r="I671" s="178"/>
      <c r="J671" s="192"/>
      <c r="K671" s="192"/>
      <c r="L671" s="192"/>
    </row>
    <row r="672" spans="1:13" ht="15" thickBot="1" x14ac:dyDescent="0.4">
      <c r="A672" s="328"/>
      <c r="B672" s="296"/>
      <c r="C672" s="177"/>
      <c r="D672" s="177"/>
      <c r="E672" s="177"/>
      <c r="F672" s="179"/>
      <c r="G672" s="178" t="s">
        <v>87</v>
      </c>
      <c r="H672" s="180"/>
      <c r="I672" s="178"/>
      <c r="J672" s="192"/>
      <c r="K672" s="192"/>
      <c r="L672" s="192"/>
    </row>
    <row r="673" spans="1:12" ht="18.649999999999999" customHeight="1" thickBot="1" x14ac:dyDescent="0.4">
      <c r="A673" s="328"/>
      <c r="B673" s="296"/>
      <c r="C673" s="177">
        <v>144</v>
      </c>
      <c r="D673" s="177">
        <v>400</v>
      </c>
      <c r="E673" s="177">
        <v>1356</v>
      </c>
      <c r="F673" s="179"/>
      <c r="G673" s="178" t="s">
        <v>25</v>
      </c>
      <c r="H673" s="180"/>
      <c r="I673" s="178"/>
      <c r="J673" s="192"/>
      <c r="K673" s="192"/>
      <c r="L673" s="192"/>
    </row>
    <row r="674" spans="1:12" ht="16.25" customHeight="1" thickBot="1" x14ac:dyDescent="0.4">
      <c r="A674" s="328"/>
      <c r="B674" s="296"/>
      <c r="C674" s="177"/>
      <c r="D674" s="177"/>
      <c r="E674" s="177"/>
      <c r="F674" s="179"/>
      <c r="G674" s="178" t="s">
        <v>88</v>
      </c>
      <c r="H674" s="180"/>
      <c r="I674" s="178"/>
      <c r="J674" s="192"/>
      <c r="K674" s="192"/>
      <c r="L674" s="192"/>
    </row>
    <row r="675" spans="1:12" ht="18.649999999999999" customHeight="1" thickBot="1" x14ac:dyDescent="0.4">
      <c r="A675" s="329"/>
      <c r="B675" s="297"/>
      <c r="C675" s="111">
        <f>SUM(C670:C674)</f>
        <v>194</v>
      </c>
      <c r="D675" s="111">
        <f t="shared" ref="D675:E675" si="134">SUM(D670:D674)</f>
        <v>560</v>
      </c>
      <c r="E675" s="111">
        <f t="shared" si="134"/>
        <v>1409</v>
      </c>
      <c r="F675" s="107"/>
      <c r="G675" s="106" t="s">
        <v>29</v>
      </c>
      <c r="H675" s="108"/>
      <c r="I675" s="109"/>
      <c r="J675" s="192"/>
      <c r="K675" s="192"/>
      <c r="L675" s="192"/>
    </row>
    <row r="676" spans="1:12" ht="20.399999999999999" customHeight="1" thickBot="1" x14ac:dyDescent="0.4">
      <c r="A676" s="105"/>
      <c r="B676" s="112" t="s">
        <v>211</v>
      </c>
      <c r="C676" s="129"/>
      <c r="D676" s="129"/>
      <c r="E676" s="129"/>
      <c r="F676" s="113"/>
      <c r="G676" s="100"/>
      <c r="H676" s="102"/>
      <c r="I676" s="102"/>
      <c r="J676" s="132"/>
      <c r="K676" s="132"/>
      <c r="L676" s="132"/>
    </row>
    <row r="677" spans="1:12" ht="15" customHeight="1" thickBot="1" x14ac:dyDescent="0.4">
      <c r="A677" s="116"/>
      <c r="B677" s="117" t="s">
        <v>619</v>
      </c>
      <c r="C677" s="118">
        <f>C678-C155</f>
        <v>36277.299999999996</v>
      </c>
      <c r="D677" s="118">
        <f t="shared" ref="D677:E677" si="135">D678-D155</f>
        <v>40941.599999999991</v>
      </c>
      <c r="E677" s="118">
        <f t="shared" si="135"/>
        <v>23240.400000000001</v>
      </c>
      <c r="F677" s="119"/>
      <c r="G677" s="117"/>
      <c r="H677" s="120"/>
      <c r="I677" s="121"/>
      <c r="J677" s="132"/>
      <c r="K677" s="132"/>
      <c r="L677" s="132"/>
    </row>
    <row r="678" spans="1:12" ht="21" customHeight="1" thickBot="1" x14ac:dyDescent="0.4">
      <c r="A678" s="122"/>
      <c r="B678" s="123" t="s">
        <v>465</v>
      </c>
      <c r="C678" s="124">
        <f>C59+C91+C113+C156+C191+C206+C277+C299+C346+C398+C424+C439+C453+C468+C532+C538+C547+C604+C645+C669</f>
        <v>36277.299999999996</v>
      </c>
      <c r="D678" s="124">
        <f>D59+D91+D113+D156+D191+D206+D277+D299+D346+D398+D424+D439+D453+D468+D532+D538+D547+D604+D645+D669</f>
        <v>40941.599999999991</v>
      </c>
      <c r="E678" s="124">
        <f>E59+E91+E113+E156+E191+E206+E277+E299+E346+E398+E424+E439+E453+E468+E532+E538+E547+E604+E645+E669</f>
        <v>23240.400000000001</v>
      </c>
      <c r="F678" s="125"/>
      <c r="G678" s="126"/>
      <c r="H678" s="127"/>
      <c r="I678" s="128"/>
      <c r="J678" s="132"/>
      <c r="K678" s="132"/>
      <c r="L678" s="132"/>
    </row>
    <row r="679" spans="1:12" x14ac:dyDescent="0.35">
      <c r="B679" s="222" t="s">
        <v>620</v>
      </c>
      <c r="C679" s="223">
        <f>C76+C123+C135+C223+C235+C241+C253+C287+C350+C356+C363+C369+C376+C388+C402+C408+C414+C457+C491+C497+C503+C509+C515+C521+C557+C563+C587+C632</f>
        <v>7359.6</v>
      </c>
      <c r="D679" s="223">
        <f>D76+D123+D135+D223+D235+D241+D253+D287+D350+D356+D363+D369+D376+D388+D402+D408+D414+D457+D491+D497+D503+D509+D515+D521+D557+D563+D587+D632</f>
        <v>21408.2</v>
      </c>
      <c r="E679" s="223">
        <f>E76+E123+E135+E223+E235+E241+E253+E287+E350+E356+E363+E369+E376+E388+E402+E408+E414+E457+E491+E497+E503+E509+E515+E521+E557+E563+E587+E632</f>
        <v>13844.4</v>
      </c>
    </row>
    <row r="680" spans="1:12" x14ac:dyDescent="0.35">
      <c r="B680" s="222"/>
      <c r="C680" s="223"/>
      <c r="D680" s="223"/>
      <c r="E680" s="223"/>
    </row>
    <row r="681" spans="1:12" ht="15" thickBot="1" x14ac:dyDescent="0.4">
      <c r="A681" s="45" t="s">
        <v>669</v>
      </c>
      <c r="C681" s="45"/>
      <c r="D681" s="45"/>
      <c r="E681" s="45"/>
      <c r="F681" s="46"/>
      <c r="G681" s="47"/>
      <c r="H681" s="47"/>
      <c r="I681" s="47"/>
    </row>
    <row r="682" spans="1:12" ht="58" thickBot="1" x14ac:dyDescent="0.4">
      <c r="A682" s="48" t="s">
        <v>5</v>
      </c>
      <c r="B682" s="49" t="s">
        <v>217</v>
      </c>
      <c r="C682" s="49" t="s">
        <v>16</v>
      </c>
      <c r="D682" s="49" t="s">
        <v>17</v>
      </c>
      <c r="E682" s="49" t="s">
        <v>584</v>
      </c>
      <c r="F682" s="49" t="s">
        <v>6</v>
      </c>
      <c r="G682" s="49" t="s">
        <v>23</v>
      </c>
      <c r="H682" s="49" t="s">
        <v>18</v>
      </c>
      <c r="I682" s="49" t="s">
        <v>40</v>
      </c>
    </row>
    <row r="683" spans="1:12" ht="15" customHeight="1" thickBot="1" x14ac:dyDescent="0.4">
      <c r="A683" s="50">
        <v>1</v>
      </c>
      <c r="B683" s="51">
        <v>2</v>
      </c>
      <c r="C683" s="51">
        <v>3</v>
      </c>
      <c r="D683" s="51">
        <v>4</v>
      </c>
      <c r="E683" s="51">
        <v>5</v>
      </c>
      <c r="F683" s="51">
        <v>6</v>
      </c>
      <c r="G683" s="51">
        <v>7</v>
      </c>
      <c r="H683" s="51">
        <v>8</v>
      </c>
      <c r="I683" s="51">
        <v>9</v>
      </c>
    </row>
    <row r="684" spans="1:12" ht="15" thickBot="1" x14ac:dyDescent="0.4">
      <c r="A684" s="26" t="s">
        <v>21</v>
      </c>
      <c r="B684" s="27" t="s">
        <v>163</v>
      </c>
      <c r="C684" s="28"/>
      <c r="D684" s="28"/>
      <c r="E684" s="28"/>
      <c r="F684" s="29" t="s">
        <v>162</v>
      </c>
      <c r="G684" s="27"/>
      <c r="H684" s="28"/>
      <c r="I684" s="28"/>
    </row>
    <row r="685" spans="1:12" ht="26.5" thickBot="1" x14ac:dyDescent="0.4">
      <c r="A685" s="30" t="s">
        <v>20</v>
      </c>
      <c r="B685" s="31" t="s">
        <v>218</v>
      </c>
      <c r="C685" s="32"/>
      <c r="D685" s="32"/>
      <c r="E685" s="32"/>
      <c r="F685" s="33" t="s">
        <v>173</v>
      </c>
      <c r="G685" s="31"/>
      <c r="H685" s="32"/>
      <c r="I685" s="32"/>
    </row>
    <row r="686" spans="1:12" ht="15" customHeight="1" thickBot="1" x14ac:dyDescent="0.4">
      <c r="A686" s="300" t="s">
        <v>86</v>
      </c>
      <c r="B686" s="305" t="s">
        <v>219</v>
      </c>
      <c r="C686" s="113"/>
      <c r="D686" s="113"/>
      <c r="E686" s="113"/>
      <c r="F686" s="52"/>
      <c r="G686" s="101" t="s">
        <v>24</v>
      </c>
      <c r="H686" s="102">
        <v>288724610</v>
      </c>
      <c r="I686" s="148" t="s">
        <v>221</v>
      </c>
    </row>
    <row r="687" spans="1:12" ht="15" thickBot="1" x14ac:dyDescent="0.4">
      <c r="A687" s="300"/>
      <c r="B687" s="306"/>
      <c r="C687" s="113"/>
      <c r="D687" s="113"/>
      <c r="E687" s="113"/>
      <c r="F687" s="103"/>
      <c r="G687" s="101" t="s">
        <v>27</v>
      </c>
      <c r="H687" s="104"/>
      <c r="I687" s="148"/>
    </row>
    <row r="688" spans="1:12" ht="15" thickBot="1" x14ac:dyDescent="0.4">
      <c r="A688" s="301"/>
      <c r="B688" s="307"/>
      <c r="C688" s="113"/>
      <c r="D688" s="113"/>
      <c r="E688" s="113"/>
      <c r="F688" s="103"/>
      <c r="G688" s="100" t="s">
        <v>29</v>
      </c>
      <c r="H688" s="104"/>
      <c r="I688" s="148"/>
    </row>
    <row r="689" spans="1:9" ht="15" customHeight="1" thickBot="1" x14ac:dyDescent="0.4">
      <c r="A689" s="300" t="s">
        <v>30</v>
      </c>
      <c r="B689" s="305" t="s">
        <v>220</v>
      </c>
      <c r="C689" s="110">
        <v>185</v>
      </c>
      <c r="D689" s="110">
        <v>155</v>
      </c>
      <c r="E689" s="110">
        <v>165</v>
      </c>
      <c r="F689" s="52"/>
      <c r="G689" s="101" t="s">
        <v>24</v>
      </c>
      <c r="H689" s="102">
        <v>288724610</v>
      </c>
      <c r="I689" s="148" t="s">
        <v>83</v>
      </c>
    </row>
    <row r="690" spans="1:9" ht="15" thickBot="1" x14ac:dyDescent="0.4">
      <c r="A690" s="300"/>
      <c r="B690" s="306"/>
      <c r="C690" s="113"/>
      <c r="D690" s="113"/>
      <c r="E690" s="113"/>
      <c r="F690" s="103"/>
      <c r="G690" s="101" t="s">
        <v>27</v>
      </c>
      <c r="H690" s="104"/>
      <c r="I690" s="101"/>
    </row>
    <row r="691" spans="1:9" ht="15" thickBot="1" x14ac:dyDescent="0.4">
      <c r="A691" s="301"/>
      <c r="B691" s="307"/>
      <c r="C691" s="99">
        <f>C689+C690</f>
        <v>185</v>
      </c>
      <c r="D691" s="99">
        <f t="shared" ref="D691:E691" si="136">D689+D690</f>
        <v>155</v>
      </c>
      <c r="E691" s="99">
        <f t="shared" si="136"/>
        <v>165</v>
      </c>
      <c r="F691" s="103"/>
      <c r="G691" s="100" t="s">
        <v>29</v>
      </c>
      <c r="H691" s="104"/>
      <c r="I691" s="101"/>
    </row>
    <row r="692" spans="1:9" ht="15" thickBot="1" x14ac:dyDescent="0.4">
      <c r="A692" s="300" t="s">
        <v>32</v>
      </c>
      <c r="B692" s="305" t="s">
        <v>222</v>
      </c>
      <c r="C692" s="110">
        <v>150</v>
      </c>
      <c r="D692" s="110">
        <v>150</v>
      </c>
      <c r="E692" s="110">
        <v>150</v>
      </c>
      <c r="F692" s="52"/>
      <c r="G692" s="101" t="s">
        <v>24</v>
      </c>
      <c r="H692" s="102">
        <v>288724610</v>
      </c>
      <c r="I692" s="148" t="s">
        <v>83</v>
      </c>
    </row>
    <row r="693" spans="1:9" ht="15" thickBot="1" x14ac:dyDescent="0.4">
      <c r="A693" s="300"/>
      <c r="B693" s="306"/>
      <c r="C693" s="113"/>
      <c r="D693" s="113"/>
      <c r="E693" s="113"/>
      <c r="F693" s="52"/>
      <c r="G693" s="101" t="s">
        <v>27</v>
      </c>
      <c r="H693" s="104"/>
      <c r="I693" s="101"/>
    </row>
    <row r="694" spans="1:9" ht="18.649999999999999" customHeight="1" thickBot="1" x14ac:dyDescent="0.4">
      <c r="A694" s="301"/>
      <c r="B694" s="307"/>
      <c r="C694" s="99">
        <f>C692+C693</f>
        <v>150</v>
      </c>
      <c r="D694" s="99">
        <f t="shared" ref="D694:E694" si="137">D692+D693</f>
        <v>150</v>
      </c>
      <c r="E694" s="99">
        <f t="shared" si="137"/>
        <v>150</v>
      </c>
      <c r="F694" s="52"/>
      <c r="G694" s="100" t="s">
        <v>29</v>
      </c>
      <c r="H694" s="104"/>
      <c r="I694" s="101"/>
    </row>
    <row r="695" spans="1:9" ht="18" customHeight="1" thickBot="1" x14ac:dyDescent="0.4">
      <c r="A695" s="16"/>
      <c r="B695" s="112" t="s">
        <v>92</v>
      </c>
      <c r="C695" s="113"/>
      <c r="D695" s="113"/>
      <c r="E695" s="113"/>
      <c r="F695" s="113"/>
      <c r="G695" s="100"/>
      <c r="H695" s="102"/>
      <c r="I695" s="102"/>
    </row>
    <row r="696" spans="1:9" ht="20" customHeight="1" thickBot="1" x14ac:dyDescent="0.4">
      <c r="A696" s="26" t="s">
        <v>93</v>
      </c>
      <c r="B696" s="92" t="s">
        <v>223</v>
      </c>
      <c r="C696" s="93"/>
      <c r="D696" s="93"/>
      <c r="E696" s="93"/>
      <c r="F696" s="94" t="s">
        <v>179</v>
      </c>
      <c r="G696" s="92"/>
      <c r="H696" s="93"/>
      <c r="I696" s="93"/>
    </row>
    <row r="697" spans="1:9" ht="29.4" customHeight="1" thickBot="1" x14ac:dyDescent="0.4">
      <c r="A697" s="30" t="s">
        <v>94</v>
      </c>
      <c r="B697" s="96" t="s">
        <v>224</v>
      </c>
      <c r="C697" s="97"/>
      <c r="D697" s="97"/>
      <c r="E697" s="97"/>
      <c r="F697" s="98" t="s">
        <v>181</v>
      </c>
      <c r="G697" s="96"/>
      <c r="H697" s="97"/>
      <c r="I697" s="97"/>
    </row>
    <row r="698" spans="1:9" ht="15" thickBot="1" x14ac:dyDescent="0.4">
      <c r="A698" s="300" t="s">
        <v>97</v>
      </c>
      <c r="B698" s="305" t="s">
        <v>225</v>
      </c>
      <c r="C698" s="110">
        <v>63</v>
      </c>
      <c r="D698" s="110">
        <v>76</v>
      </c>
      <c r="E698" s="110">
        <v>89</v>
      </c>
      <c r="F698" s="52"/>
      <c r="G698" s="101" t="s">
        <v>24</v>
      </c>
      <c r="H698" s="102">
        <v>288724610</v>
      </c>
      <c r="I698" s="148" t="s">
        <v>221</v>
      </c>
    </row>
    <row r="699" spans="1:9" ht="15" thickBot="1" x14ac:dyDescent="0.4">
      <c r="A699" s="300"/>
      <c r="B699" s="306"/>
      <c r="C699" s="113"/>
      <c r="D699" s="113"/>
      <c r="E699" s="113"/>
      <c r="F699" s="103"/>
      <c r="G699" s="101" t="s">
        <v>27</v>
      </c>
      <c r="H699" s="104"/>
      <c r="I699" s="148"/>
    </row>
    <row r="700" spans="1:9" ht="15" thickBot="1" x14ac:dyDescent="0.4">
      <c r="A700" s="301"/>
      <c r="B700" s="307"/>
      <c r="C700" s="99">
        <f>C698+C699</f>
        <v>63</v>
      </c>
      <c r="D700" s="99">
        <f t="shared" ref="D700:E700" si="138">D698+D699</f>
        <v>76</v>
      </c>
      <c r="E700" s="99">
        <f t="shared" si="138"/>
        <v>89</v>
      </c>
      <c r="F700" s="103"/>
      <c r="G700" s="100" t="s">
        <v>29</v>
      </c>
      <c r="H700" s="104"/>
      <c r="I700" s="148"/>
    </row>
    <row r="701" spans="1:9" ht="15" thickBot="1" x14ac:dyDescent="0.4">
      <c r="A701" s="300" t="s">
        <v>107</v>
      </c>
      <c r="B701" s="305" t="s">
        <v>228</v>
      </c>
      <c r="C701" s="113"/>
      <c r="D701" s="113"/>
      <c r="E701" s="113"/>
      <c r="F701" s="52"/>
      <c r="G701" s="101" t="s">
        <v>24</v>
      </c>
      <c r="H701" s="102">
        <v>288724610</v>
      </c>
      <c r="I701" s="148" t="s">
        <v>221</v>
      </c>
    </row>
    <row r="702" spans="1:9" ht="17.399999999999999" customHeight="1" thickBot="1" x14ac:dyDescent="0.4">
      <c r="A702" s="300"/>
      <c r="B702" s="306"/>
      <c r="C702" s="113"/>
      <c r="D702" s="113"/>
      <c r="E702" s="113"/>
      <c r="F702" s="103"/>
      <c r="G702" s="101" t="s">
        <v>27</v>
      </c>
      <c r="H702" s="104"/>
      <c r="I702" s="148"/>
    </row>
    <row r="703" spans="1:9" ht="15" thickBot="1" x14ac:dyDescent="0.4">
      <c r="A703" s="301"/>
      <c r="B703" s="307"/>
      <c r="C703" s="113"/>
      <c r="D703" s="113"/>
      <c r="E703" s="113"/>
      <c r="F703" s="103"/>
      <c r="G703" s="100" t="s">
        <v>29</v>
      </c>
      <c r="H703" s="104"/>
      <c r="I703" s="148"/>
    </row>
    <row r="704" spans="1:9" ht="15" thickBot="1" x14ac:dyDescent="0.4">
      <c r="A704" s="300" t="s">
        <v>226</v>
      </c>
      <c r="B704" s="302" t="s">
        <v>563</v>
      </c>
      <c r="C704" s="9"/>
      <c r="D704" s="9"/>
      <c r="E704" s="9"/>
      <c r="F704" s="19"/>
      <c r="G704" s="17" t="s">
        <v>24</v>
      </c>
      <c r="H704" s="22">
        <v>288724610</v>
      </c>
      <c r="I704" s="15" t="s">
        <v>635</v>
      </c>
    </row>
    <row r="705" spans="1:12" ht="15" thickBot="1" x14ac:dyDescent="0.4">
      <c r="A705" s="300"/>
      <c r="B705" s="303"/>
      <c r="C705" s="9"/>
      <c r="D705" s="9"/>
      <c r="E705" s="9"/>
      <c r="F705" s="18"/>
      <c r="G705" s="17" t="s">
        <v>27</v>
      </c>
      <c r="H705" s="23"/>
      <c r="I705" s="15"/>
    </row>
    <row r="706" spans="1:12" ht="15" customHeight="1" thickBot="1" x14ac:dyDescent="0.4">
      <c r="A706" s="301"/>
      <c r="B706" s="304"/>
      <c r="C706" s="113"/>
      <c r="D706" s="113"/>
      <c r="E706" s="113"/>
      <c r="F706" s="103"/>
      <c r="G706" s="100" t="s">
        <v>29</v>
      </c>
      <c r="H706" s="104"/>
      <c r="I706" s="148"/>
      <c r="J706" s="132"/>
      <c r="K706" s="132"/>
      <c r="L706" s="132"/>
    </row>
    <row r="707" spans="1:12" ht="15" thickBot="1" x14ac:dyDescent="0.4">
      <c r="A707" s="300" t="s">
        <v>227</v>
      </c>
      <c r="B707" s="302" t="s">
        <v>229</v>
      </c>
      <c r="C707" s="110">
        <v>37.6</v>
      </c>
      <c r="D707" s="110">
        <v>77.599999999999994</v>
      </c>
      <c r="E707" s="110">
        <v>357.6</v>
      </c>
      <c r="F707" s="52"/>
      <c r="G707" s="101" t="s">
        <v>24</v>
      </c>
      <c r="H707" s="102">
        <v>288724610</v>
      </c>
      <c r="I707" s="148" t="s">
        <v>221</v>
      </c>
      <c r="J707" s="166">
        <f>C686+C689+C692+C698+C701+C704+C707</f>
        <v>435.6</v>
      </c>
      <c r="K707" s="166">
        <f>D686+D689+D692+D698+D701+D704+D707+D714+D716+D718</f>
        <v>658.6</v>
      </c>
      <c r="L707" s="166">
        <f>E686+E689+E692+E698+E701+E704+E707+E714+E716+E718+E712</f>
        <v>1011.6</v>
      </c>
    </row>
    <row r="708" spans="1:12" ht="15" thickBot="1" x14ac:dyDescent="0.4">
      <c r="A708" s="300"/>
      <c r="B708" s="303"/>
      <c r="C708" s="110">
        <v>368</v>
      </c>
      <c r="D708" s="110"/>
      <c r="E708" s="110"/>
      <c r="F708" s="103"/>
      <c r="G708" s="101" t="s">
        <v>27</v>
      </c>
      <c r="H708" s="104"/>
      <c r="I708" s="148"/>
      <c r="J708" s="166">
        <f>C687+C690+C693+C699+C702+C705+C708</f>
        <v>368</v>
      </c>
      <c r="K708" s="166">
        <f t="shared" ref="K708:L708" si="139">D687+D690+D693+D699+D702+D705+D708</f>
        <v>0</v>
      </c>
      <c r="L708" s="166">
        <f t="shared" si="139"/>
        <v>0</v>
      </c>
    </row>
    <row r="709" spans="1:12" ht="15" customHeight="1" thickBot="1" x14ac:dyDescent="0.4">
      <c r="A709" s="301"/>
      <c r="B709" s="304"/>
      <c r="C709" s="99">
        <f>C707+C708</f>
        <v>405.6</v>
      </c>
      <c r="D709" s="99">
        <f t="shared" ref="D709:E709" si="140">D707+D708</f>
        <v>77.599999999999994</v>
      </c>
      <c r="E709" s="99">
        <f t="shared" si="140"/>
        <v>357.6</v>
      </c>
      <c r="F709" s="103"/>
      <c r="G709" s="100" t="s">
        <v>29</v>
      </c>
      <c r="H709" s="104"/>
      <c r="I709" s="148"/>
      <c r="J709" s="192">
        <f>SUM(J707:J708)</f>
        <v>803.6</v>
      </c>
      <c r="K709" s="192">
        <f t="shared" ref="K709:L709" si="141">SUM(K707:K708)</f>
        <v>658.6</v>
      </c>
      <c r="L709" s="192">
        <f t="shared" si="141"/>
        <v>1011.6</v>
      </c>
    </row>
    <row r="710" spans="1:12" ht="15" thickBot="1" x14ac:dyDescent="0.4">
      <c r="A710" s="26" t="s">
        <v>93</v>
      </c>
      <c r="B710" s="27" t="s">
        <v>223</v>
      </c>
      <c r="C710" s="93"/>
      <c r="D710" s="93"/>
      <c r="E710" s="93"/>
      <c r="F710" s="94" t="s">
        <v>179</v>
      </c>
      <c r="G710" s="92"/>
      <c r="H710" s="93"/>
      <c r="I710" s="93"/>
      <c r="J710" s="132"/>
      <c r="K710" s="132"/>
      <c r="L710" s="132"/>
    </row>
    <row r="711" spans="1:12" ht="26.5" thickBot="1" x14ac:dyDescent="0.4">
      <c r="A711" s="30" t="s">
        <v>230</v>
      </c>
      <c r="B711" s="31" t="s">
        <v>232</v>
      </c>
      <c r="C711" s="32"/>
      <c r="D711" s="32"/>
      <c r="E711" s="32"/>
      <c r="F711" s="33" t="s">
        <v>231</v>
      </c>
      <c r="G711" s="31"/>
      <c r="H711" s="32"/>
      <c r="I711" s="32"/>
    </row>
    <row r="712" spans="1:12" ht="15" customHeight="1" thickBot="1" x14ac:dyDescent="0.4">
      <c r="A712" s="300" t="s">
        <v>233</v>
      </c>
      <c r="B712" s="302" t="s">
        <v>234</v>
      </c>
      <c r="C712" s="9"/>
      <c r="D712" s="9"/>
      <c r="E712" s="68">
        <v>50</v>
      </c>
      <c r="F712" s="19"/>
      <c r="G712" s="17" t="s">
        <v>24</v>
      </c>
      <c r="H712" s="22">
        <v>288724610</v>
      </c>
      <c r="I712" s="15" t="s">
        <v>221</v>
      </c>
    </row>
    <row r="713" spans="1:12" ht="15" thickBot="1" x14ac:dyDescent="0.4">
      <c r="A713" s="301"/>
      <c r="B713" s="304"/>
      <c r="C713" s="9"/>
      <c r="D713" s="9"/>
      <c r="E713" s="9"/>
      <c r="F713" s="18"/>
      <c r="G713" s="10" t="s">
        <v>29</v>
      </c>
      <c r="H713" s="23"/>
      <c r="I713" s="15"/>
    </row>
    <row r="714" spans="1:12" ht="15" thickBot="1" x14ac:dyDescent="0.4">
      <c r="A714" s="300" t="s">
        <v>235</v>
      </c>
      <c r="B714" s="302" t="s">
        <v>237</v>
      </c>
      <c r="C714" s="9"/>
      <c r="D714" s="68">
        <v>100</v>
      </c>
      <c r="E714" s="68">
        <v>50</v>
      </c>
      <c r="F714" s="19"/>
      <c r="G714" s="17" t="s">
        <v>24</v>
      </c>
      <c r="H714" s="22">
        <v>288724610</v>
      </c>
      <c r="I714" s="15" t="s">
        <v>221</v>
      </c>
    </row>
    <row r="715" spans="1:12" ht="15" customHeight="1" thickBot="1" x14ac:dyDescent="0.4">
      <c r="A715" s="301"/>
      <c r="B715" s="304"/>
      <c r="C715" s="9"/>
      <c r="D715" s="9"/>
      <c r="E715" s="9"/>
      <c r="F715" s="18"/>
      <c r="G715" s="10" t="s">
        <v>29</v>
      </c>
      <c r="H715" s="23"/>
      <c r="I715" s="15"/>
    </row>
    <row r="716" spans="1:12" ht="15" thickBot="1" x14ac:dyDescent="0.4">
      <c r="A716" s="300" t="s">
        <v>236</v>
      </c>
      <c r="B716" s="302" t="s">
        <v>564</v>
      </c>
      <c r="C716" s="9"/>
      <c r="D716" s="68">
        <v>50</v>
      </c>
      <c r="E716" s="68">
        <v>100</v>
      </c>
      <c r="F716" s="19"/>
      <c r="G716" s="17" t="s">
        <v>24</v>
      </c>
      <c r="H716" s="22">
        <v>288724610</v>
      </c>
      <c r="I716" s="15" t="s">
        <v>221</v>
      </c>
    </row>
    <row r="717" spans="1:12" ht="15" thickBot="1" x14ac:dyDescent="0.4">
      <c r="A717" s="301"/>
      <c r="B717" s="304"/>
      <c r="C717" s="9"/>
      <c r="D717" s="9"/>
      <c r="E717" s="9"/>
      <c r="F717" s="18"/>
      <c r="G717" s="10" t="s">
        <v>29</v>
      </c>
      <c r="H717" s="23"/>
      <c r="I717" s="15"/>
    </row>
    <row r="718" spans="1:12" ht="15" thickBot="1" x14ac:dyDescent="0.4">
      <c r="A718" s="300" t="s">
        <v>238</v>
      </c>
      <c r="B718" s="302" t="s">
        <v>565</v>
      </c>
      <c r="C718" s="9"/>
      <c r="D718" s="68">
        <v>50</v>
      </c>
      <c r="E718" s="68">
        <v>50</v>
      </c>
      <c r="F718" s="19"/>
      <c r="G718" s="17" t="s">
        <v>24</v>
      </c>
      <c r="H718" s="22">
        <v>288724610</v>
      </c>
      <c r="I718" s="15" t="s">
        <v>221</v>
      </c>
    </row>
    <row r="719" spans="1:12" ht="30" customHeight="1" thickBot="1" x14ac:dyDescent="0.4">
      <c r="A719" s="301"/>
      <c r="B719" s="304"/>
      <c r="C719" s="9"/>
      <c r="D719" s="9"/>
      <c r="E719" s="9"/>
      <c r="F719" s="18"/>
      <c r="G719" s="10" t="s">
        <v>29</v>
      </c>
      <c r="H719" s="23"/>
      <c r="I719" s="15"/>
    </row>
    <row r="720" spans="1:12" ht="15" thickBot="1" x14ac:dyDescent="0.4">
      <c r="A720" s="16"/>
      <c r="B720" s="20" t="s">
        <v>110</v>
      </c>
      <c r="C720" s="9"/>
      <c r="D720" s="69">
        <f>D712+D714+D716+D718</f>
        <v>200</v>
      </c>
      <c r="E720" s="69">
        <f>E712+E714+E716+E718</f>
        <v>250</v>
      </c>
      <c r="F720" s="9"/>
      <c r="G720" s="10"/>
      <c r="H720" s="22"/>
      <c r="I720" s="22"/>
    </row>
    <row r="721" spans="1:9" ht="15" thickBot="1" x14ac:dyDescent="0.4">
      <c r="A721" s="34"/>
      <c r="B721" s="35" t="s">
        <v>74</v>
      </c>
      <c r="C721" s="71">
        <f>C722-C708-C702-C699-C693-C690-C687</f>
        <v>435.6</v>
      </c>
      <c r="D721" s="71">
        <f>D722-D708-D702-D699-D693-D690-D687</f>
        <v>658.6</v>
      </c>
      <c r="E721" s="71">
        <f>E722-E708-E702-E699-E693-E690-E687</f>
        <v>1011.6</v>
      </c>
      <c r="F721" s="36"/>
      <c r="G721" s="35"/>
      <c r="H721" s="37"/>
      <c r="I721" s="38"/>
    </row>
    <row r="722" spans="1:9" ht="23.4" customHeight="1" thickBot="1" x14ac:dyDescent="0.4">
      <c r="A722" s="39"/>
      <c r="B722" s="40" t="s">
        <v>463</v>
      </c>
      <c r="C722" s="70">
        <f>C691+C694+C700+C709</f>
        <v>803.6</v>
      </c>
      <c r="D722" s="70">
        <f>D691+D694+D700+D709+D720</f>
        <v>658.6</v>
      </c>
      <c r="E722" s="70">
        <f>E691+E694+E700+E709+E720</f>
        <v>1011.6</v>
      </c>
      <c r="F722" s="41"/>
      <c r="G722" s="42"/>
      <c r="H722" s="43"/>
      <c r="I722" s="44"/>
    </row>
    <row r="724" spans="1:9" ht="15" thickBot="1" x14ac:dyDescent="0.4">
      <c r="A724" s="45" t="s">
        <v>671</v>
      </c>
      <c r="C724" s="45"/>
      <c r="D724" s="45"/>
      <c r="E724" s="45"/>
      <c r="F724" s="46"/>
      <c r="G724" s="47"/>
      <c r="H724" s="47"/>
      <c r="I724" s="47"/>
    </row>
    <row r="725" spans="1:9" ht="62" customHeight="1" thickBot="1" x14ac:dyDescent="0.4">
      <c r="A725" s="48" t="s">
        <v>5</v>
      </c>
      <c r="B725" s="49" t="s">
        <v>598</v>
      </c>
      <c r="C725" s="49" t="s">
        <v>16</v>
      </c>
      <c r="D725" s="49" t="s">
        <v>17</v>
      </c>
      <c r="E725" s="49" t="s">
        <v>584</v>
      </c>
      <c r="F725" s="49" t="s">
        <v>6</v>
      </c>
      <c r="G725" s="49" t="s">
        <v>23</v>
      </c>
      <c r="H725" s="49" t="s">
        <v>18</v>
      </c>
      <c r="I725" s="49" t="s">
        <v>40</v>
      </c>
    </row>
    <row r="726" spans="1:9" ht="15" customHeight="1" thickBot="1" x14ac:dyDescent="0.4">
      <c r="A726" s="50">
        <v>1</v>
      </c>
      <c r="B726" s="51">
        <v>2</v>
      </c>
      <c r="C726" s="51">
        <v>3</v>
      </c>
      <c r="D726" s="51">
        <v>4</v>
      </c>
      <c r="E726" s="51">
        <v>5</v>
      </c>
      <c r="F726" s="51">
        <v>6</v>
      </c>
      <c r="G726" s="51">
        <v>7</v>
      </c>
      <c r="H726" s="51">
        <v>8</v>
      </c>
      <c r="I726" s="51">
        <v>9</v>
      </c>
    </row>
    <row r="727" spans="1:9" ht="15" thickBot="1" x14ac:dyDescent="0.4">
      <c r="A727" s="26" t="s">
        <v>21</v>
      </c>
      <c r="B727" s="27" t="s">
        <v>163</v>
      </c>
      <c r="C727" s="28"/>
      <c r="D727" s="28"/>
      <c r="E727" s="28"/>
      <c r="F727" s="29" t="s">
        <v>162</v>
      </c>
      <c r="G727" s="27"/>
      <c r="H727" s="28"/>
      <c r="I727" s="28"/>
    </row>
    <row r="728" spans="1:9" ht="26.5" thickBot="1" x14ac:dyDescent="0.4">
      <c r="A728" s="30" t="s">
        <v>20</v>
      </c>
      <c r="B728" s="31" t="s">
        <v>170</v>
      </c>
      <c r="C728" s="32"/>
      <c r="D728" s="32"/>
      <c r="E728" s="32"/>
      <c r="F728" s="33" t="s">
        <v>169</v>
      </c>
      <c r="G728" s="31"/>
      <c r="H728" s="32"/>
      <c r="I728" s="32"/>
    </row>
    <row r="729" spans="1:9" ht="15" thickBot="1" x14ac:dyDescent="0.4">
      <c r="A729" s="317" t="s">
        <v>86</v>
      </c>
      <c r="B729" s="302" t="s">
        <v>241</v>
      </c>
      <c r="C729" s="253">
        <v>126</v>
      </c>
      <c r="D729" s="110">
        <v>120</v>
      </c>
      <c r="E729" s="110">
        <v>120</v>
      </c>
      <c r="F729" s="19"/>
      <c r="G729" s="252" t="s">
        <v>467</v>
      </c>
      <c r="H729" s="22">
        <v>288724610</v>
      </c>
      <c r="I729" s="15" t="s">
        <v>239</v>
      </c>
    </row>
    <row r="730" spans="1:9" ht="15" thickBot="1" x14ac:dyDescent="0.4">
      <c r="A730" s="300"/>
      <c r="B730" s="303"/>
      <c r="C730" s="110">
        <v>41</v>
      </c>
      <c r="D730" s="110"/>
      <c r="E730" s="110"/>
      <c r="F730" s="19"/>
      <c r="G730" s="17" t="s">
        <v>240</v>
      </c>
      <c r="H730" s="23"/>
      <c r="I730" s="15"/>
    </row>
    <row r="731" spans="1:9" ht="15" customHeight="1" thickBot="1" x14ac:dyDescent="0.4">
      <c r="A731" s="300"/>
      <c r="B731" s="303"/>
      <c r="C731" s="110"/>
      <c r="D731" s="110"/>
      <c r="E731" s="110"/>
      <c r="F731" s="19"/>
      <c r="G731" s="17" t="s">
        <v>27</v>
      </c>
      <c r="H731" s="23"/>
      <c r="I731" s="15"/>
    </row>
    <row r="732" spans="1:9" ht="15" thickBot="1" x14ac:dyDescent="0.4">
      <c r="A732" s="300"/>
      <c r="B732" s="303"/>
      <c r="C732" s="110"/>
      <c r="D732" s="110"/>
      <c r="E732" s="110"/>
      <c r="F732" s="18"/>
      <c r="G732" s="17" t="s">
        <v>26</v>
      </c>
      <c r="H732" s="23"/>
      <c r="I732" s="15"/>
    </row>
    <row r="733" spans="1:9" ht="20" customHeight="1" thickBot="1" x14ac:dyDescent="0.4">
      <c r="A733" s="301"/>
      <c r="B733" s="304"/>
      <c r="C733" s="99">
        <f>SUM(C729:C732)</f>
        <v>167</v>
      </c>
      <c r="D733" s="99">
        <f t="shared" ref="D733:E733" si="142">SUM(D729:D732)</f>
        <v>120</v>
      </c>
      <c r="E733" s="99">
        <f t="shared" si="142"/>
        <v>120</v>
      </c>
      <c r="F733" s="18"/>
      <c r="G733" s="10" t="s">
        <v>29</v>
      </c>
      <c r="H733" s="23"/>
      <c r="I733" s="15"/>
    </row>
    <row r="734" spans="1:9" ht="15" customHeight="1" thickBot="1" x14ac:dyDescent="0.4">
      <c r="A734" s="317" t="s">
        <v>30</v>
      </c>
      <c r="B734" s="302" t="s">
        <v>243</v>
      </c>
      <c r="C734" s="68"/>
      <c r="D734" s="68"/>
      <c r="E734" s="68"/>
      <c r="F734" s="19"/>
      <c r="G734" s="17" t="s">
        <v>467</v>
      </c>
      <c r="H734" s="22">
        <v>288724610</v>
      </c>
      <c r="I734" s="15" t="s">
        <v>239</v>
      </c>
    </row>
    <row r="735" spans="1:9" ht="15" thickBot="1" x14ac:dyDescent="0.4">
      <c r="A735" s="300"/>
      <c r="B735" s="303"/>
      <c r="C735" s="68">
        <v>15</v>
      </c>
      <c r="D735" s="68"/>
      <c r="E735" s="68"/>
      <c r="F735" s="52"/>
      <c r="G735" s="17" t="s">
        <v>240</v>
      </c>
      <c r="H735" s="23"/>
      <c r="I735" s="15"/>
    </row>
    <row r="736" spans="1:9" ht="15" thickBot="1" x14ac:dyDescent="0.4">
      <c r="A736" s="300"/>
      <c r="B736" s="303"/>
      <c r="C736" s="68"/>
      <c r="D736" s="68"/>
      <c r="E736" s="68"/>
      <c r="F736" s="52"/>
      <c r="G736" s="17" t="s">
        <v>27</v>
      </c>
      <c r="H736" s="23"/>
      <c r="I736" s="15"/>
    </row>
    <row r="737" spans="1:12" ht="15" customHeight="1" thickBot="1" x14ac:dyDescent="0.4">
      <c r="A737" s="300"/>
      <c r="B737" s="303"/>
      <c r="C737" s="68"/>
      <c r="D737" s="68"/>
      <c r="E737" s="68"/>
      <c r="F737" s="18"/>
      <c r="G737" s="17" t="s">
        <v>26</v>
      </c>
      <c r="H737" s="23"/>
      <c r="I737" s="15"/>
    </row>
    <row r="738" spans="1:12" ht="15" thickBot="1" x14ac:dyDescent="0.4">
      <c r="A738" s="301"/>
      <c r="B738" s="304"/>
      <c r="C738" s="69">
        <f>SUM(C734:C737)</f>
        <v>15</v>
      </c>
      <c r="D738" s="69">
        <f t="shared" ref="D738:E738" si="143">SUM(D734:D737)</f>
        <v>0</v>
      </c>
      <c r="E738" s="69">
        <f t="shared" si="143"/>
        <v>0</v>
      </c>
      <c r="F738" s="18"/>
      <c r="G738" s="10" t="s">
        <v>29</v>
      </c>
      <c r="H738" s="23"/>
      <c r="I738" s="15"/>
    </row>
    <row r="739" spans="1:12" ht="21.65" customHeight="1" thickBot="1" x14ac:dyDescent="0.4">
      <c r="A739" s="317" t="s">
        <v>32</v>
      </c>
      <c r="B739" s="302" t="s">
        <v>244</v>
      </c>
      <c r="C739" s="110">
        <v>4</v>
      </c>
      <c r="D739" s="110">
        <v>32</v>
      </c>
      <c r="E739" s="110">
        <v>32</v>
      </c>
      <c r="F739" s="19"/>
      <c r="G739" s="17" t="s">
        <v>467</v>
      </c>
      <c r="H739" s="22">
        <v>288724610</v>
      </c>
      <c r="I739" s="15" t="s">
        <v>239</v>
      </c>
    </row>
    <row r="740" spans="1:12" ht="15" customHeight="1" thickBot="1" x14ac:dyDescent="0.4">
      <c r="A740" s="300"/>
      <c r="B740" s="303"/>
      <c r="C740" s="110">
        <v>28.7</v>
      </c>
      <c r="D740" s="110"/>
      <c r="E740" s="110"/>
      <c r="F740" s="18"/>
      <c r="G740" s="17" t="s">
        <v>240</v>
      </c>
      <c r="H740" s="23"/>
      <c r="I740" s="15"/>
    </row>
    <row r="741" spans="1:12" ht="15" thickBot="1" x14ac:dyDescent="0.4">
      <c r="A741" s="300"/>
      <c r="B741" s="303"/>
      <c r="C741" s="110"/>
      <c r="D741" s="110"/>
      <c r="E741" s="110"/>
      <c r="F741" s="18"/>
      <c r="G741" s="17" t="s">
        <v>27</v>
      </c>
      <c r="H741" s="23"/>
      <c r="I741" s="15"/>
    </row>
    <row r="742" spans="1:12" ht="15" thickBot="1" x14ac:dyDescent="0.4">
      <c r="A742" s="300"/>
      <c r="B742" s="303"/>
      <c r="C742" s="110"/>
      <c r="D742" s="110"/>
      <c r="E742" s="110"/>
      <c r="F742" s="18"/>
      <c r="G742" s="17" t="s">
        <v>26</v>
      </c>
      <c r="H742" s="23"/>
      <c r="I742" s="15"/>
    </row>
    <row r="743" spans="1:12" ht="15" thickBot="1" x14ac:dyDescent="0.4">
      <c r="A743" s="301"/>
      <c r="B743" s="304"/>
      <c r="C743" s="99">
        <f>SUM(C739:C742)</f>
        <v>32.700000000000003</v>
      </c>
      <c r="D743" s="99">
        <f t="shared" ref="D743:E743" si="144">SUM(D739:D742)</f>
        <v>32</v>
      </c>
      <c r="E743" s="99">
        <f t="shared" si="144"/>
        <v>32</v>
      </c>
      <c r="F743" s="18"/>
      <c r="G743" s="10" t="s">
        <v>29</v>
      </c>
      <c r="H743" s="23"/>
      <c r="I743" s="15"/>
    </row>
    <row r="744" spans="1:12" ht="15" thickBot="1" x14ac:dyDescent="0.4">
      <c r="A744" s="26" t="s">
        <v>21</v>
      </c>
      <c r="B744" s="27" t="s">
        <v>163</v>
      </c>
      <c r="C744" s="93"/>
      <c r="D744" s="93"/>
      <c r="E744" s="93"/>
      <c r="F744" s="29" t="s">
        <v>162</v>
      </c>
      <c r="G744" s="27"/>
      <c r="H744" s="28"/>
      <c r="I744" s="28"/>
    </row>
    <row r="745" spans="1:12" ht="33.65" customHeight="1" thickBot="1" x14ac:dyDescent="0.4">
      <c r="A745" s="30" t="s">
        <v>41</v>
      </c>
      <c r="B745" s="31" t="s">
        <v>218</v>
      </c>
      <c r="C745" s="97"/>
      <c r="D745" s="97"/>
      <c r="E745" s="97"/>
      <c r="F745" s="33" t="s">
        <v>173</v>
      </c>
      <c r="G745" s="31"/>
      <c r="H745" s="32"/>
      <c r="I745" s="32"/>
    </row>
    <row r="746" spans="1:12" ht="15" customHeight="1" thickBot="1" x14ac:dyDescent="0.4">
      <c r="A746" s="317" t="s">
        <v>44</v>
      </c>
      <c r="B746" s="302" t="s">
        <v>245</v>
      </c>
      <c r="C746" s="253">
        <v>92</v>
      </c>
      <c r="D746" s="110">
        <v>100</v>
      </c>
      <c r="E746" s="110">
        <v>100</v>
      </c>
      <c r="F746" s="19"/>
      <c r="G746" s="252" t="s">
        <v>467</v>
      </c>
      <c r="H746" s="22">
        <v>288724610</v>
      </c>
      <c r="I746" s="15" t="s">
        <v>239</v>
      </c>
    </row>
    <row r="747" spans="1:12" ht="15" thickBot="1" x14ac:dyDescent="0.4">
      <c r="A747" s="300"/>
      <c r="B747" s="303"/>
      <c r="C747" s="101">
        <v>55.6</v>
      </c>
      <c r="D747" s="110"/>
      <c r="E747" s="110"/>
      <c r="F747" s="19"/>
      <c r="G747" s="17" t="s">
        <v>240</v>
      </c>
      <c r="H747" s="23"/>
      <c r="I747" s="15"/>
    </row>
    <row r="748" spans="1:12" ht="15" customHeight="1" thickBot="1" x14ac:dyDescent="0.4">
      <c r="A748" s="300"/>
      <c r="B748" s="303"/>
      <c r="C748" s="101"/>
      <c r="D748" s="110"/>
      <c r="E748" s="110"/>
      <c r="F748" s="19"/>
      <c r="G748" s="17" t="s">
        <v>27</v>
      </c>
      <c r="H748" s="23"/>
      <c r="I748" s="15"/>
    </row>
    <row r="749" spans="1:12" ht="15" thickBot="1" x14ac:dyDescent="0.4">
      <c r="A749" s="300"/>
      <c r="B749" s="303"/>
      <c r="C749" s="101"/>
      <c r="D749" s="110"/>
      <c r="E749" s="110"/>
      <c r="F749" s="19"/>
      <c r="G749" s="17" t="s">
        <v>26</v>
      </c>
      <c r="H749" s="23"/>
      <c r="I749" s="15"/>
    </row>
    <row r="750" spans="1:12" ht="15" thickBot="1" x14ac:dyDescent="0.4">
      <c r="A750" s="301"/>
      <c r="B750" s="304"/>
      <c r="C750" s="100">
        <f>SUM(C746:C749)</f>
        <v>147.6</v>
      </c>
      <c r="D750" s="99">
        <f t="shared" ref="D750:E750" si="145">SUM(D746:D749)</f>
        <v>100</v>
      </c>
      <c r="E750" s="99">
        <f t="shared" si="145"/>
        <v>100</v>
      </c>
      <c r="F750" s="18"/>
      <c r="G750" s="10" t="s">
        <v>29</v>
      </c>
      <c r="H750" s="23"/>
      <c r="I750" s="15"/>
    </row>
    <row r="751" spans="1:12" ht="15" customHeight="1" thickBot="1" x14ac:dyDescent="0.4">
      <c r="A751" s="317" t="s">
        <v>45</v>
      </c>
      <c r="B751" s="302" t="s">
        <v>246</v>
      </c>
      <c r="C751" s="110">
        <v>90</v>
      </c>
      <c r="D751" s="110">
        <v>60</v>
      </c>
      <c r="E751" s="110">
        <v>60</v>
      </c>
      <c r="F751" s="19"/>
      <c r="G751" s="17" t="s">
        <v>467</v>
      </c>
      <c r="H751" s="22">
        <v>288724610</v>
      </c>
      <c r="I751" s="15" t="s">
        <v>239</v>
      </c>
      <c r="J751" s="131">
        <f>C729+C734+C739+C746+C751</f>
        <v>312</v>
      </c>
      <c r="K751" s="131">
        <f t="shared" ref="K751:L754" si="146">D729+D734+D739+D746+D751</f>
        <v>312</v>
      </c>
      <c r="L751" s="131">
        <f t="shared" si="146"/>
        <v>312</v>
      </c>
    </row>
    <row r="752" spans="1:12" ht="15" thickBot="1" x14ac:dyDescent="0.4">
      <c r="A752" s="300"/>
      <c r="B752" s="303"/>
      <c r="C752" s="68"/>
      <c r="D752" s="68"/>
      <c r="E752" s="68"/>
      <c r="F752" s="19"/>
      <c r="G752" s="17" t="s">
        <v>240</v>
      </c>
      <c r="H752" s="23"/>
      <c r="I752" s="15"/>
      <c r="J752" s="166">
        <f t="shared" ref="J752:J754" si="147">C730+C735+C740+C747+C752</f>
        <v>140.30000000000001</v>
      </c>
      <c r="K752" s="131">
        <f t="shared" si="146"/>
        <v>0</v>
      </c>
      <c r="L752" s="131">
        <f t="shared" si="146"/>
        <v>0</v>
      </c>
    </row>
    <row r="753" spans="1:12" ht="15" thickBot="1" x14ac:dyDescent="0.4">
      <c r="A753" s="300"/>
      <c r="B753" s="303"/>
      <c r="C753" s="68"/>
      <c r="D753" s="68"/>
      <c r="E753" s="68"/>
      <c r="F753" s="19"/>
      <c r="G753" s="17" t="s">
        <v>27</v>
      </c>
      <c r="H753" s="23"/>
      <c r="I753" s="15"/>
      <c r="J753" s="131">
        <f t="shared" si="147"/>
        <v>0</v>
      </c>
      <c r="K753" s="131">
        <f t="shared" si="146"/>
        <v>0</v>
      </c>
      <c r="L753" s="131">
        <f t="shared" si="146"/>
        <v>0</v>
      </c>
    </row>
    <row r="754" spans="1:12" ht="16.25" customHeight="1" thickBot="1" x14ac:dyDescent="0.4">
      <c r="A754" s="300"/>
      <c r="B754" s="303"/>
      <c r="C754" s="68"/>
      <c r="D754" s="68"/>
      <c r="E754" s="68"/>
      <c r="F754" s="18"/>
      <c r="G754" s="17" t="s">
        <v>26</v>
      </c>
      <c r="H754" s="23"/>
      <c r="I754" s="15"/>
      <c r="J754" s="131">
        <f t="shared" si="147"/>
        <v>0</v>
      </c>
      <c r="K754" s="131">
        <f t="shared" si="146"/>
        <v>0</v>
      </c>
      <c r="L754" s="131">
        <f t="shared" si="146"/>
        <v>0</v>
      </c>
    </row>
    <row r="755" spans="1:12" ht="15.65" customHeight="1" thickBot="1" x14ac:dyDescent="0.4">
      <c r="A755" s="301"/>
      <c r="B755" s="304"/>
      <c r="C755" s="69">
        <f>SUM(C751:C754)</f>
        <v>90</v>
      </c>
      <c r="D755" s="69">
        <f t="shared" ref="D755:E755" si="148">SUM(D751:D754)</f>
        <v>60</v>
      </c>
      <c r="E755" s="69">
        <f t="shared" si="148"/>
        <v>60</v>
      </c>
      <c r="F755" s="18"/>
      <c r="G755" s="10" t="s">
        <v>29</v>
      </c>
      <c r="H755" s="23"/>
      <c r="I755" s="15"/>
      <c r="J755" s="134">
        <f>SUM(J751:J754)</f>
        <v>452.3</v>
      </c>
      <c r="K755" s="134">
        <f t="shared" ref="K755:L755" si="149">SUM(K751:K754)</f>
        <v>312</v>
      </c>
      <c r="L755" s="134">
        <f t="shared" si="149"/>
        <v>312</v>
      </c>
    </row>
    <row r="756" spans="1:12" ht="15" customHeight="1" thickBot="1" x14ac:dyDescent="0.4">
      <c r="A756" s="16"/>
      <c r="B756" s="20" t="s">
        <v>110</v>
      </c>
      <c r="C756" s="9"/>
      <c r="D756" s="9"/>
      <c r="E756" s="9"/>
      <c r="F756" s="9"/>
      <c r="G756" s="10"/>
      <c r="H756" s="22"/>
      <c r="I756" s="22"/>
    </row>
    <row r="757" spans="1:12" ht="15" thickBot="1" x14ac:dyDescent="0.4">
      <c r="A757" s="34"/>
      <c r="B757" s="35" t="s">
        <v>74</v>
      </c>
      <c r="C757" s="71">
        <f>C758-C731-C730-C735-C736-C740-C741-C747-C748-C752-C753</f>
        <v>312</v>
      </c>
      <c r="D757" s="71">
        <f t="shared" ref="D757:E757" si="150">D758-D731-D730-D735-D736-D740-D741-D747-D748-D752-D753</f>
        <v>312</v>
      </c>
      <c r="E757" s="71">
        <f t="shared" si="150"/>
        <v>312</v>
      </c>
      <c r="F757" s="36"/>
      <c r="G757" s="35"/>
      <c r="H757" s="37"/>
      <c r="I757" s="38"/>
    </row>
    <row r="758" spans="1:12" ht="21.65" customHeight="1" thickBot="1" x14ac:dyDescent="0.4">
      <c r="A758" s="39"/>
      <c r="B758" s="40" t="s">
        <v>464</v>
      </c>
      <c r="C758" s="87">
        <f>C755+C750+C743+C738+C733</f>
        <v>452.3</v>
      </c>
      <c r="D758" s="87">
        <f>D755+D750+D743+D738+D733</f>
        <v>312</v>
      </c>
      <c r="E758" s="87">
        <f>E755+E750+E743+E738+E733</f>
        <v>312</v>
      </c>
      <c r="F758" s="41"/>
      <c r="G758" s="42"/>
      <c r="H758" s="43"/>
      <c r="I758" s="44"/>
    </row>
    <row r="760" spans="1:12" ht="16.25" customHeight="1" thickBot="1" x14ac:dyDescent="0.4">
      <c r="A760" s="45" t="s">
        <v>672</v>
      </c>
      <c r="B760" s="45"/>
      <c r="C760" s="45"/>
      <c r="D760" s="45"/>
      <c r="E760" s="46"/>
      <c r="F760" s="47"/>
      <c r="G760" s="47"/>
      <c r="H760" s="47"/>
    </row>
    <row r="761" spans="1:12" ht="62.4" customHeight="1" thickBot="1" x14ac:dyDescent="0.4">
      <c r="A761" s="48" t="s">
        <v>5</v>
      </c>
      <c r="B761" s="49" t="s">
        <v>598</v>
      </c>
      <c r="C761" s="49" t="s">
        <v>16</v>
      </c>
      <c r="D761" s="49" t="s">
        <v>17</v>
      </c>
      <c r="E761" s="49" t="s">
        <v>584</v>
      </c>
      <c r="F761" s="49" t="s">
        <v>6</v>
      </c>
      <c r="G761" s="49" t="s">
        <v>23</v>
      </c>
      <c r="H761" s="49" t="s">
        <v>18</v>
      </c>
      <c r="I761" s="49" t="s">
        <v>40</v>
      </c>
    </row>
    <row r="762" spans="1:12" ht="15" customHeight="1" thickBot="1" x14ac:dyDescent="0.4">
      <c r="A762" s="50">
        <v>1</v>
      </c>
      <c r="B762" s="51">
        <v>2</v>
      </c>
      <c r="C762" s="51">
        <v>3</v>
      </c>
      <c r="D762" s="51">
        <v>4</v>
      </c>
      <c r="E762" s="51">
        <v>5</v>
      </c>
      <c r="F762" s="51">
        <v>6</v>
      </c>
      <c r="G762" s="51">
        <v>7</v>
      </c>
      <c r="H762" s="51">
        <v>8</v>
      </c>
      <c r="I762" s="51">
        <v>9</v>
      </c>
    </row>
    <row r="763" spans="1:12" ht="15" customHeight="1" thickBot="1" x14ac:dyDescent="0.4">
      <c r="A763" s="26" t="s">
        <v>21</v>
      </c>
      <c r="B763" s="27" t="s">
        <v>248</v>
      </c>
      <c r="C763" s="28"/>
      <c r="D763" s="28"/>
      <c r="E763" s="28"/>
      <c r="F763" s="29" t="s">
        <v>249</v>
      </c>
      <c r="G763" s="27"/>
      <c r="H763" s="28"/>
      <c r="I763" s="28"/>
    </row>
    <row r="764" spans="1:12" ht="39.5" thickBot="1" x14ac:dyDescent="0.4">
      <c r="A764" s="30" t="s">
        <v>20</v>
      </c>
      <c r="B764" s="31" t="s">
        <v>251</v>
      </c>
      <c r="C764" s="32"/>
      <c r="D764" s="32"/>
      <c r="E764" s="32"/>
      <c r="F764" s="33" t="s">
        <v>250</v>
      </c>
      <c r="G764" s="31"/>
      <c r="H764" s="32"/>
      <c r="I764" s="32"/>
    </row>
    <row r="765" spans="1:12" ht="15" thickBot="1" x14ac:dyDescent="0.4">
      <c r="A765" s="317" t="s">
        <v>86</v>
      </c>
      <c r="B765" s="302" t="s">
        <v>566</v>
      </c>
      <c r="C765" s="68">
        <v>1</v>
      </c>
      <c r="D765" s="68">
        <v>2</v>
      </c>
      <c r="E765" s="68">
        <v>2</v>
      </c>
      <c r="F765" s="19"/>
      <c r="G765" s="17" t="s">
        <v>24</v>
      </c>
      <c r="H765" s="22">
        <v>288724610</v>
      </c>
      <c r="I765" s="15" t="s">
        <v>242</v>
      </c>
    </row>
    <row r="766" spans="1:12" ht="15" thickBot="1" x14ac:dyDescent="0.4">
      <c r="A766" s="300"/>
      <c r="B766" s="303"/>
      <c r="C766" s="68"/>
      <c r="D766" s="68"/>
      <c r="E766" s="68"/>
      <c r="F766" s="19"/>
      <c r="G766" s="17" t="s">
        <v>27</v>
      </c>
      <c r="H766" s="23"/>
      <c r="I766" s="15"/>
    </row>
    <row r="767" spans="1:12" ht="20" customHeight="1" thickBot="1" x14ac:dyDescent="0.4">
      <c r="A767" s="301"/>
      <c r="B767" s="304"/>
      <c r="C767" s="69">
        <f>C765+C766</f>
        <v>1</v>
      </c>
      <c r="D767" s="69">
        <f t="shared" ref="D767:E767" si="151">D765+D766</f>
        <v>2</v>
      </c>
      <c r="E767" s="69">
        <f t="shared" si="151"/>
        <v>2</v>
      </c>
      <c r="F767" s="18"/>
      <c r="G767" s="10" t="s">
        <v>29</v>
      </c>
      <c r="H767" s="23"/>
      <c r="I767" s="15"/>
    </row>
    <row r="768" spans="1:12" ht="15" customHeight="1" thickBot="1" x14ac:dyDescent="0.4">
      <c r="A768" s="26" t="s">
        <v>21</v>
      </c>
      <c r="B768" s="27" t="s">
        <v>248</v>
      </c>
      <c r="C768" s="28"/>
      <c r="D768" s="28"/>
      <c r="E768" s="28"/>
      <c r="F768" s="29" t="s">
        <v>249</v>
      </c>
      <c r="G768" s="27"/>
      <c r="H768" s="28"/>
      <c r="I768" s="28"/>
    </row>
    <row r="769" spans="1:9" ht="39.5" thickBot="1" x14ac:dyDescent="0.4">
      <c r="A769" s="30" t="s">
        <v>41</v>
      </c>
      <c r="B769" s="31" t="s">
        <v>253</v>
      </c>
      <c r="C769" s="32"/>
      <c r="D769" s="32"/>
      <c r="E769" s="32"/>
      <c r="F769" s="33" t="s">
        <v>252</v>
      </c>
      <c r="G769" s="31"/>
      <c r="H769" s="32"/>
      <c r="I769" s="32"/>
    </row>
    <row r="770" spans="1:9" ht="15" thickBot="1" x14ac:dyDescent="0.4">
      <c r="A770" s="317" t="s">
        <v>44</v>
      </c>
      <c r="B770" s="302" t="s">
        <v>254</v>
      </c>
      <c r="C770" s="68">
        <v>0</v>
      </c>
      <c r="D770" s="68">
        <v>0</v>
      </c>
      <c r="E770" s="68">
        <v>35</v>
      </c>
      <c r="F770" s="19"/>
      <c r="G770" s="17" t="s">
        <v>24</v>
      </c>
      <c r="H770" s="22">
        <v>288724610</v>
      </c>
      <c r="I770" s="15" t="s">
        <v>242</v>
      </c>
    </row>
    <row r="771" spans="1:9" ht="15" thickBot="1" x14ac:dyDescent="0.4">
      <c r="A771" s="300"/>
      <c r="B771" s="303"/>
      <c r="C771" s="68"/>
      <c r="D771" s="68"/>
      <c r="E771" s="68"/>
      <c r="F771" s="19"/>
      <c r="G771" s="17" t="s">
        <v>27</v>
      </c>
      <c r="H771" s="23"/>
      <c r="I771" s="15"/>
    </row>
    <row r="772" spans="1:9" ht="15" customHeight="1" thickBot="1" x14ac:dyDescent="0.4">
      <c r="A772" s="301"/>
      <c r="B772" s="304"/>
      <c r="C772" s="69">
        <f>C770+C771</f>
        <v>0</v>
      </c>
      <c r="D772" s="69">
        <f t="shared" ref="D772:E772" si="152">D770+D771</f>
        <v>0</v>
      </c>
      <c r="E772" s="69">
        <f t="shared" si="152"/>
        <v>35</v>
      </c>
      <c r="F772" s="18"/>
      <c r="G772" s="10" t="s">
        <v>29</v>
      </c>
      <c r="H772" s="23"/>
      <c r="I772" s="15"/>
    </row>
    <row r="773" spans="1:9" ht="20.399999999999999" customHeight="1" thickBot="1" x14ac:dyDescent="0.4">
      <c r="A773" s="26" t="s">
        <v>21</v>
      </c>
      <c r="B773" s="27" t="s">
        <v>248</v>
      </c>
      <c r="C773" s="28"/>
      <c r="D773" s="28"/>
      <c r="E773" s="28"/>
      <c r="F773" s="29" t="s">
        <v>249</v>
      </c>
      <c r="G773" s="27"/>
      <c r="H773" s="28"/>
      <c r="I773" s="28"/>
    </row>
    <row r="774" spans="1:9" ht="26.4" customHeight="1" thickBot="1" x14ac:dyDescent="0.4">
      <c r="A774" s="30" t="s">
        <v>255</v>
      </c>
      <c r="B774" s="31" t="s">
        <v>258</v>
      </c>
      <c r="C774" s="32"/>
      <c r="D774" s="32"/>
      <c r="E774" s="32"/>
      <c r="F774" s="33" t="s">
        <v>257</v>
      </c>
      <c r="G774" s="31"/>
      <c r="H774" s="32"/>
      <c r="I774" s="32"/>
    </row>
    <row r="775" spans="1:9" ht="15" thickBot="1" x14ac:dyDescent="0.4">
      <c r="A775" s="317" t="s">
        <v>256</v>
      </c>
      <c r="B775" s="302" t="s">
        <v>259</v>
      </c>
      <c r="C775" s="68">
        <v>15</v>
      </c>
      <c r="D775" s="68">
        <v>15</v>
      </c>
      <c r="E775" s="68">
        <v>15</v>
      </c>
      <c r="F775" s="19"/>
      <c r="G775" s="17" t="s">
        <v>24</v>
      </c>
      <c r="H775" s="22">
        <v>288724610</v>
      </c>
      <c r="I775" s="15" t="s">
        <v>242</v>
      </c>
    </row>
    <row r="776" spans="1:9" ht="20.399999999999999" customHeight="1" thickBot="1" x14ac:dyDescent="0.4">
      <c r="A776" s="300"/>
      <c r="B776" s="303"/>
      <c r="C776" s="68"/>
      <c r="D776" s="68"/>
      <c r="E776" s="68"/>
      <c r="F776" s="19"/>
      <c r="G776" s="17" t="s">
        <v>27</v>
      </c>
      <c r="H776" s="23"/>
      <c r="I776" s="15"/>
    </row>
    <row r="777" spans="1:9" ht="15" customHeight="1" thickBot="1" x14ac:dyDescent="0.4">
      <c r="A777" s="301"/>
      <c r="B777" s="304"/>
      <c r="C777" s="69">
        <f>C775+C776</f>
        <v>15</v>
      </c>
      <c r="D777" s="69">
        <f>D775+D776</f>
        <v>15</v>
      </c>
      <c r="E777" s="69">
        <f>E775+E776</f>
        <v>15</v>
      </c>
      <c r="F777" s="18"/>
      <c r="G777" s="10" t="s">
        <v>29</v>
      </c>
      <c r="H777" s="23"/>
      <c r="I777" s="15"/>
    </row>
    <row r="778" spans="1:9" ht="15" customHeight="1" thickBot="1" x14ac:dyDescent="0.4">
      <c r="A778" s="16"/>
      <c r="B778" s="20" t="s">
        <v>92</v>
      </c>
      <c r="C778" s="9"/>
      <c r="D778" s="9"/>
      <c r="E778" s="9"/>
      <c r="F778" s="9"/>
      <c r="G778" s="10"/>
      <c r="H778" s="22"/>
      <c r="I778" s="22"/>
    </row>
    <row r="779" spans="1:9" ht="15" thickBot="1" x14ac:dyDescent="0.4">
      <c r="A779" s="26" t="s">
        <v>93</v>
      </c>
      <c r="B779" s="27" t="s">
        <v>260</v>
      </c>
      <c r="C779" s="28"/>
      <c r="D779" s="28"/>
      <c r="E779" s="28"/>
      <c r="F779" s="29" t="s">
        <v>202</v>
      </c>
      <c r="G779" s="27"/>
      <c r="H779" s="28"/>
      <c r="I779" s="28"/>
    </row>
    <row r="780" spans="1:9" ht="21" customHeight="1" thickBot="1" x14ac:dyDescent="0.4">
      <c r="A780" s="30" t="s">
        <v>94</v>
      </c>
      <c r="B780" s="31" t="s">
        <v>262</v>
      </c>
      <c r="C780" s="32"/>
      <c r="D780" s="32"/>
      <c r="E780" s="32"/>
      <c r="F780" s="33" t="s">
        <v>261</v>
      </c>
      <c r="G780" s="31"/>
      <c r="H780" s="32"/>
      <c r="I780" s="32"/>
    </row>
    <row r="781" spans="1:9" ht="15" thickBot="1" x14ac:dyDescent="0.4">
      <c r="A781" s="317" t="s">
        <v>97</v>
      </c>
      <c r="B781" s="302" t="s">
        <v>263</v>
      </c>
      <c r="C781" s="68">
        <v>10</v>
      </c>
      <c r="D781" s="68">
        <v>10</v>
      </c>
      <c r="E781" s="68">
        <v>10</v>
      </c>
      <c r="F781" s="19"/>
      <c r="G781" s="17" t="s">
        <v>24</v>
      </c>
      <c r="H781" s="22">
        <v>288724610</v>
      </c>
      <c r="I781" s="15" t="s">
        <v>242</v>
      </c>
    </row>
    <row r="782" spans="1:9" ht="19.25" customHeight="1" thickBot="1" x14ac:dyDescent="0.4">
      <c r="A782" s="300"/>
      <c r="B782" s="303"/>
      <c r="C782" s="68"/>
      <c r="D782" s="68"/>
      <c r="E782" s="68"/>
      <c r="F782" s="19"/>
      <c r="G782" s="17" t="s">
        <v>27</v>
      </c>
      <c r="H782" s="23"/>
      <c r="I782" s="15"/>
    </row>
    <row r="783" spans="1:9" ht="15" customHeight="1" thickBot="1" x14ac:dyDescent="0.4">
      <c r="A783" s="301"/>
      <c r="B783" s="304"/>
      <c r="C783" s="69">
        <f>C781+C782</f>
        <v>10</v>
      </c>
      <c r="D783" s="69">
        <f>D781+D782</f>
        <v>10</v>
      </c>
      <c r="E783" s="69">
        <f>E781+E782</f>
        <v>10</v>
      </c>
      <c r="F783" s="18"/>
      <c r="G783" s="10" t="s">
        <v>29</v>
      </c>
      <c r="H783" s="23"/>
      <c r="I783" s="15"/>
    </row>
    <row r="784" spans="1:9" ht="15" thickBot="1" x14ac:dyDescent="0.4">
      <c r="A784" s="317" t="s">
        <v>107</v>
      </c>
      <c r="B784" s="302" t="s">
        <v>264</v>
      </c>
      <c r="C784" s="68"/>
      <c r="D784" s="68"/>
      <c r="E784" s="68"/>
      <c r="F784" s="19"/>
      <c r="G784" s="17" t="s">
        <v>24</v>
      </c>
      <c r="H784" s="22">
        <v>288724610</v>
      </c>
      <c r="I784" s="15" t="s">
        <v>242</v>
      </c>
    </row>
    <row r="785" spans="1:9" ht="19.25" customHeight="1" thickBot="1" x14ac:dyDescent="0.4">
      <c r="A785" s="300"/>
      <c r="B785" s="303"/>
      <c r="C785" s="68"/>
      <c r="D785" s="68"/>
      <c r="E785" s="68"/>
      <c r="F785" s="19"/>
      <c r="G785" s="17" t="s">
        <v>27</v>
      </c>
      <c r="H785" s="23"/>
      <c r="I785" s="15"/>
    </row>
    <row r="786" spans="1:9" ht="15" customHeight="1" thickBot="1" x14ac:dyDescent="0.4">
      <c r="A786" s="301"/>
      <c r="B786" s="304"/>
      <c r="C786" s="69">
        <f>C784+C785</f>
        <v>0</v>
      </c>
      <c r="D786" s="69">
        <f>D784+D785</f>
        <v>0</v>
      </c>
      <c r="E786" s="69">
        <f>E784+E785</f>
        <v>0</v>
      </c>
      <c r="F786" s="18"/>
      <c r="G786" s="10" t="s">
        <v>29</v>
      </c>
      <c r="H786" s="23"/>
      <c r="I786" s="15"/>
    </row>
    <row r="787" spans="1:9" ht="15" thickBot="1" x14ac:dyDescent="0.4">
      <c r="A787" s="26" t="s">
        <v>93</v>
      </c>
      <c r="B787" s="27" t="s">
        <v>260</v>
      </c>
      <c r="C787" s="28"/>
      <c r="D787" s="28"/>
      <c r="E787" s="28"/>
      <c r="F787" s="29" t="s">
        <v>202</v>
      </c>
      <c r="G787" s="27"/>
      <c r="H787" s="28"/>
      <c r="I787" s="28"/>
    </row>
    <row r="788" spans="1:9" ht="29" customHeight="1" thickBot="1" x14ac:dyDescent="0.4">
      <c r="A788" s="30" t="s">
        <v>230</v>
      </c>
      <c r="B788" s="31" t="s">
        <v>265</v>
      </c>
      <c r="C788" s="32"/>
      <c r="D788" s="32"/>
      <c r="E788" s="32"/>
      <c r="F788" s="33" t="s">
        <v>204</v>
      </c>
      <c r="G788" s="31"/>
      <c r="H788" s="32"/>
      <c r="I788" s="32"/>
    </row>
    <row r="789" spans="1:9" ht="18" customHeight="1" thickBot="1" x14ac:dyDescent="0.4">
      <c r="A789" s="317" t="s">
        <v>233</v>
      </c>
      <c r="B789" s="302" t="s">
        <v>207</v>
      </c>
      <c r="C789" s="17"/>
      <c r="D789" s="68"/>
      <c r="E789" s="68"/>
      <c r="F789" s="19"/>
      <c r="G789" s="17" t="s">
        <v>24</v>
      </c>
      <c r="H789" s="22">
        <v>288724610</v>
      </c>
      <c r="I789" s="15" t="s">
        <v>242</v>
      </c>
    </row>
    <row r="790" spans="1:9" ht="20" customHeight="1" thickBot="1" x14ac:dyDescent="0.4">
      <c r="A790" s="300"/>
      <c r="B790" s="303"/>
      <c r="C790" s="17"/>
      <c r="D790" s="68"/>
      <c r="E790" s="68"/>
      <c r="F790" s="19"/>
      <c r="G790" s="17" t="s">
        <v>27</v>
      </c>
      <c r="H790" s="23"/>
      <c r="I790" s="15"/>
    </row>
    <row r="791" spans="1:9" ht="14" customHeight="1" thickBot="1" x14ac:dyDescent="0.4">
      <c r="A791" s="301"/>
      <c r="B791" s="304"/>
      <c r="C791" s="10">
        <f>C789+C790</f>
        <v>0</v>
      </c>
      <c r="D791" s="69">
        <f>D789+D790</f>
        <v>0</v>
      </c>
      <c r="E791" s="69">
        <f>E789+E790</f>
        <v>0</v>
      </c>
      <c r="F791" s="18"/>
      <c r="G791" s="10" t="s">
        <v>29</v>
      </c>
      <c r="H791" s="23"/>
      <c r="I791" s="15"/>
    </row>
    <row r="792" spans="1:9" ht="13.25" customHeight="1" thickBot="1" x14ac:dyDescent="0.4">
      <c r="A792" s="317" t="s">
        <v>235</v>
      </c>
      <c r="B792" s="302" t="s">
        <v>266</v>
      </c>
      <c r="C792" s="68">
        <v>230</v>
      </c>
      <c r="D792" s="68">
        <v>250</v>
      </c>
      <c r="E792" s="68">
        <v>270</v>
      </c>
      <c r="F792" s="19"/>
      <c r="G792" s="17" t="s">
        <v>24</v>
      </c>
      <c r="H792" s="22">
        <v>288724610</v>
      </c>
      <c r="I792" s="15" t="s">
        <v>242</v>
      </c>
    </row>
    <row r="793" spans="1:9" ht="15" thickBot="1" x14ac:dyDescent="0.4">
      <c r="A793" s="300"/>
      <c r="B793" s="303"/>
      <c r="C793" s="68"/>
      <c r="D793" s="68"/>
      <c r="E793" s="68"/>
      <c r="F793" s="19"/>
      <c r="G793" s="17" t="s">
        <v>27</v>
      </c>
      <c r="H793" s="23"/>
      <c r="I793" s="15"/>
    </row>
    <row r="794" spans="1:9" ht="15" thickBot="1" x14ac:dyDescent="0.4">
      <c r="A794" s="301"/>
      <c r="B794" s="304"/>
      <c r="C794" s="69">
        <f>C792+C793</f>
        <v>230</v>
      </c>
      <c r="D794" s="69">
        <f>D792+D793</f>
        <v>250</v>
      </c>
      <c r="E794" s="69">
        <f>E792+E793</f>
        <v>270</v>
      </c>
      <c r="F794" s="18"/>
      <c r="G794" s="10" t="s">
        <v>29</v>
      </c>
      <c r="H794" s="23"/>
      <c r="I794" s="15"/>
    </row>
    <row r="795" spans="1:9" ht="15" customHeight="1" thickBot="1" x14ac:dyDescent="0.4">
      <c r="A795" s="317" t="s">
        <v>236</v>
      </c>
      <c r="B795" s="302" t="s">
        <v>267</v>
      </c>
      <c r="C795" s="17"/>
      <c r="D795" s="68"/>
      <c r="E795" s="68"/>
      <c r="F795" s="19"/>
      <c r="G795" s="17" t="s">
        <v>24</v>
      </c>
      <c r="H795" s="22">
        <v>288724610</v>
      </c>
      <c r="I795" s="15" t="s">
        <v>242</v>
      </c>
    </row>
    <row r="796" spans="1:9" ht="15" thickBot="1" x14ac:dyDescent="0.4">
      <c r="A796" s="300"/>
      <c r="B796" s="303"/>
      <c r="C796" s="17"/>
      <c r="D796" s="68"/>
      <c r="E796" s="68"/>
      <c r="F796" s="19"/>
      <c r="G796" s="17" t="s">
        <v>27</v>
      </c>
      <c r="H796" s="23"/>
      <c r="I796" s="15"/>
    </row>
    <row r="797" spans="1:9" ht="15" thickBot="1" x14ac:dyDescent="0.4">
      <c r="A797" s="301"/>
      <c r="B797" s="304"/>
      <c r="C797" s="10">
        <f>C795+C796</f>
        <v>0</v>
      </c>
      <c r="D797" s="69">
        <f>D795+D796</f>
        <v>0</v>
      </c>
      <c r="E797" s="69">
        <f>E795+E796</f>
        <v>0</v>
      </c>
      <c r="F797" s="18"/>
      <c r="G797" s="10" t="s">
        <v>29</v>
      </c>
      <c r="H797" s="23"/>
      <c r="I797" s="15"/>
    </row>
    <row r="798" spans="1:9" ht="15" thickBot="1" x14ac:dyDescent="0.4">
      <c r="A798" s="317" t="s">
        <v>238</v>
      </c>
      <c r="B798" s="302" t="s">
        <v>268</v>
      </c>
      <c r="C798" s="110">
        <v>1000</v>
      </c>
      <c r="D798" s="68">
        <v>3400</v>
      </c>
      <c r="E798" s="68">
        <v>3600</v>
      </c>
      <c r="F798" s="19"/>
      <c r="G798" s="17" t="s">
        <v>24</v>
      </c>
      <c r="H798" s="22">
        <v>288724610</v>
      </c>
      <c r="I798" s="15" t="s">
        <v>242</v>
      </c>
    </row>
    <row r="799" spans="1:9" ht="15" thickBot="1" x14ac:dyDescent="0.4">
      <c r="A799" s="300"/>
      <c r="B799" s="303"/>
      <c r="C799" s="68">
        <v>2300</v>
      </c>
      <c r="D799" s="68"/>
      <c r="E799" s="68"/>
      <c r="F799" s="19"/>
      <c r="G799" s="17" t="s">
        <v>27</v>
      </c>
      <c r="H799" s="23"/>
      <c r="I799" s="15"/>
    </row>
    <row r="800" spans="1:9" ht="15" customHeight="1" thickBot="1" x14ac:dyDescent="0.4">
      <c r="A800" s="301"/>
      <c r="B800" s="304"/>
      <c r="C800" s="69">
        <f>C798+C799</f>
        <v>3300</v>
      </c>
      <c r="D800" s="69">
        <f>D798+D799</f>
        <v>3400</v>
      </c>
      <c r="E800" s="69">
        <f>E798+E799</f>
        <v>3600</v>
      </c>
      <c r="F800" s="18"/>
      <c r="G800" s="10" t="s">
        <v>29</v>
      </c>
      <c r="H800" s="23"/>
      <c r="I800" s="15"/>
    </row>
    <row r="801" spans="1:9" ht="15" thickBot="1" x14ac:dyDescent="0.4">
      <c r="A801" s="26" t="s">
        <v>93</v>
      </c>
      <c r="B801" s="27" t="s">
        <v>260</v>
      </c>
      <c r="C801" s="28"/>
      <c r="D801" s="28"/>
      <c r="E801" s="28"/>
      <c r="F801" s="29" t="s">
        <v>202</v>
      </c>
      <c r="G801" s="27"/>
      <c r="H801" s="28"/>
      <c r="I801" s="28"/>
    </row>
    <row r="802" spans="1:9" ht="26.5" thickBot="1" x14ac:dyDescent="0.4">
      <c r="A802" s="30" t="s">
        <v>269</v>
      </c>
      <c r="B802" s="31" t="s">
        <v>271</v>
      </c>
      <c r="C802" s="32"/>
      <c r="D802" s="32"/>
      <c r="E802" s="32"/>
      <c r="F802" s="33" t="s">
        <v>270</v>
      </c>
      <c r="G802" s="31"/>
      <c r="H802" s="32"/>
      <c r="I802" s="32"/>
    </row>
    <row r="803" spans="1:9" ht="15" thickBot="1" x14ac:dyDescent="0.4">
      <c r="A803" s="317" t="s">
        <v>272</v>
      </c>
      <c r="B803" s="302" t="s">
        <v>273</v>
      </c>
      <c r="C803" s="68">
        <v>2</v>
      </c>
      <c r="D803" s="68">
        <v>2.5</v>
      </c>
      <c r="E803" s="68">
        <v>3</v>
      </c>
      <c r="F803" s="19"/>
      <c r="G803" s="17" t="s">
        <v>24</v>
      </c>
      <c r="H803" s="22">
        <v>288724610</v>
      </c>
      <c r="I803" s="15" t="s">
        <v>242</v>
      </c>
    </row>
    <row r="804" spans="1:9" ht="15" thickBot="1" x14ac:dyDescent="0.4">
      <c r="A804" s="300"/>
      <c r="B804" s="303"/>
      <c r="C804" s="68"/>
      <c r="D804" s="68"/>
      <c r="E804" s="68"/>
      <c r="F804" s="19"/>
      <c r="G804" s="17" t="s">
        <v>27</v>
      </c>
      <c r="H804" s="23"/>
      <c r="I804" s="15"/>
    </row>
    <row r="805" spans="1:9" ht="15" thickBot="1" x14ac:dyDescent="0.4">
      <c r="A805" s="301"/>
      <c r="B805" s="304"/>
      <c r="C805" s="69">
        <f>C803+C804</f>
        <v>2</v>
      </c>
      <c r="D805" s="69">
        <f>D803+D804</f>
        <v>2.5</v>
      </c>
      <c r="E805" s="69">
        <f>E803+E804</f>
        <v>3</v>
      </c>
      <c r="F805" s="18"/>
      <c r="G805" s="10" t="s">
        <v>29</v>
      </c>
      <c r="H805" s="23"/>
      <c r="I805" s="15"/>
    </row>
    <row r="806" spans="1:9" ht="15" customHeight="1" thickBot="1" x14ac:dyDescent="0.4">
      <c r="A806" s="317" t="s">
        <v>274</v>
      </c>
      <c r="B806" s="302" t="s">
        <v>275</v>
      </c>
      <c r="C806" s="68">
        <v>2</v>
      </c>
      <c r="D806" s="68">
        <v>2</v>
      </c>
      <c r="E806" s="68">
        <v>2</v>
      </c>
      <c r="F806" s="19"/>
      <c r="G806" s="17" t="s">
        <v>24</v>
      </c>
      <c r="H806" s="22">
        <v>288724610</v>
      </c>
      <c r="I806" s="15" t="s">
        <v>242</v>
      </c>
    </row>
    <row r="807" spans="1:9" ht="15" thickBot="1" x14ac:dyDescent="0.4">
      <c r="A807" s="300"/>
      <c r="B807" s="303"/>
      <c r="C807" s="68"/>
      <c r="D807" s="68"/>
      <c r="E807" s="68"/>
      <c r="F807" s="19"/>
      <c r="G807" s="17" t="s">
        <v>27</v>
      </c>
      <c r="H807" s="23"/>
      <c r="I807" s="15"/>
    </row>
    <row r="808" spans="1:9" ht="15" thickBot="1" x14ac:dyDescent="0.4">
      <c r="A808" s="301"/>
      <c r="B808" s="304"/>
      <c r="C808" s="69">
        <f>C806+C807</f>
        <v>2</v>
      </c>
      <c r="D808" s="69">
        <f t="shared" ref="D808:E808" si="153">D806+D807</f>
        <v>2</v>
      </c>
      <c r="E808" s="69">
        <f t="shared" si="153"/>
        <v>2</v>
      </c>
      <c r="F808" s="18"/>
      <c r="G808" s="10" t="s">
        <v>29</v>
      </c>
      <c r="H808" s="23"/>
      <c r="I808" s="15"/>
    </row>
    <row r="809" spans="1:9" ht="15" thickBot="1" x14ac:dyDescent="0.4">
      <c r="A809" s="26" t="s">
        <v>93</v>
      </c>
      <c r="B809" s="27" t="s">
        <v>260</v>
      </c>
      <c r="C809" s="28"/>
      <c r="D809" s="28"/>
      <c r="E809" s="28"/>
      <c r="F809" s="29" t="s">
        <v>202</v>
      </c>
      <c r="G809" s="27"/>
      <c r="H809" s="28"/>
      <c r="I809" s="28"/>
    </row>
    <row r="810" spans="1:9" ht="39.5" thickBot="1" x14ac:dyDescent="0.4">
      <c r="A810" s="30" t="s">
        <v>276</v>
      </c>
      <c r="B810" s="31" t="s">
        <v>279</v>
      </c>
      <c r="C810" s="32"/>
      <c r="D810" s="32"/>
      <c r="E810" s="32"/>
      <c r="F810" s="33" t="s">
        <v>278</v>
      </c>
      <c r="G810" s="31"/>
      <c r="H810" s="32"/>
      <c r="I810" s="32"/>
    </row>
    <row r="811" spans="1:9" ht="15" thickBot="1" x14ac:dyDescent="0.4">
      <c r="A811" s="317" t="s">
        <v>277</v>
      </c>
      <c r="B811" s="302" t="s">
        <v>282</v>
      </c>
      <c r="C811" s="68">
        <v>12</v>
      </c>
      <c r="D811" s="68">
        <v>12</v>
      </c>
      <c r="E811" s="68">
        <v>14</v>
      </c>
      <c r="F811" s="19"/>
      <c r="G811" s="17" t="s">
        <v>24</v>
      </c>
      <c r="H811" s="22">
        <v>288724610</v>
      </c>
      <c r="I811" s="15" t="s">
        <v>242</v>
      </c>
    </row>
    <row r="812" spans="1:9" ht="15" customHeight="1" thickBot="1" x14ac:dyDescent="0.4">
      <c r="A812" s="300"/>
      <c r="B812" s="303"/>
      <c r="C812" s="68"/>
      <c r="D812" s="68"/>
      <c r="E812" s="68"/>
      <c r="F812" s="19"/>
      <c r="G812" s="17" t="s">
        <v>27</v>
      </c>
      <c r="H812" s="23"/>
      <c r="I812" s="15"/>
    </row>
    <row r="813" spans="1:9" ht="15" thickBot="1" x14ac:dyDescent="0.4">
      <c r="A813" s="301"/>
      <c r="B813" s="304"/>
      <c r="C813" s="69">
        <f>C811+C812</f>
        <v>12</v>
      </c>
      <c r="D813" s="69">
        <f t="shared" ref="D813:E813" si="154">D811+D812</f>
        <v>12</v>
      </c>
      <c r="E813" s="69">
        <f t="shared" si="154"/>
        <v>14</v>
      </c>
      <c r="F813" s="18"/>
      <c r="G813" s="10" t="s">
        <v>29</v>
      </c>
      <c r="H813" s="23"/>
      <c r="I813" s="15"/>
    </row>
    <row r="814" spans="1:9" ht="15" thickBot="1" x14ac:dyDescent="0.4">
      <c r="A814" s="317" t="s">
        <v>281</v>
      </c>
      <c r="B814" s="302" t="s">
        <v>280</v>
      </c>
      <c r="C814" s="68">
        <v>5</v>
      </c>
      <c r="D814" s="68">
        <v>5</v>
      </c>
      <c r="E814" s="68">
        <v>5</v>
      </c>
      <c r="F814" s="19"/>
      <c r="G814" s="17" t="s">
        <v>24</v>
      </c>
      <c r="H814" s="22">
        <v>288724610</v>
      </c>
      <c r="I814" s="15" t="s">
        <v>242</v>
      </c>
    </row>
    <row r="815" spans="1:9" ht="15" customHeight="1" thickBot="1" x14ac:dyDescent="0.4">
      <c r="A815" s="300"/>
      <c r="B815" s="303"/>
      <c r="C815" s="68"/>
      <c r="D815" s="68"/>
      <c r="E815" s="68"/>
      <c r="F815" s="19"/>
      <c r="G815" s="17" t="s">
        <v>27</v>
      </c>
      <c r="H815" s="23"/>
      <c r="I815" s="15"/>
    </row>
    <row r="816" spans="1:9" ht="15" thickBot="1" x14ac:dyDescent="0.4">
      <c r="A816" s="301"/>
      <c r="B816" s="304"/>
      <c r="C816" s="69">
        <f>C814+C815</f>
        <v>5</v>
      </c>
      <c r="D816" s="69">
        <f t="shared" ref="D816:E816" si="155">D814+D815</f>
        <v>5</v>
      </c>
      <c r="E816" s="69">
        <f t="shared" si="155"/>
        <v>5</v>
      </c>
      <c r="F816" s="18"/>
      <c r="G816" s="10" t="s">
        <v>29</v>
      </c>
      <c r="H816" s="23"/>
      <c r="I816" s="15"/>
    </row>
    <row r="817" spans="1:12" ht="15" thickBot="1" x14ac:dyDescent="0.4">
      <c r="A817" s="26" t="s">
        <v>93</v>
      </c>
      <c r="B817" s="27" t="s">
        <v>260</v>
      </c>
      <c r="C817" s="28"/>
      <c r="D817" s="28"/>
      <c r="E817" s="28"/>
      <c r="F817" s="29" t="s">
        <v>202</v>
      </c>
      <c r="G817" s="27"/>
      <c r="H817" s="28"/>
      <c r="I817" s="28"/>
    </row>
    <row r="818" spans="1:12" ht="33" customHeight="1" thickBot="1" x14ac:dyDescent="0.4">
      <c r="A818" s="30" t="s">
        <v>283</v>
      </c>
      <c r="B818" s="31" t="s">
        <v>288</v>
      </c>
      <c r="C818" s="32"/>
      <c r="D818" s="32"/>
      <c r="E818" s="32"/>
      <c r="F818" s="33" t="s">
        <v>285</v>
      </c>
      <c r="G818" s="31"/>
      <c r="H818" s="32"/>
      <c r="I818" s="32"/>
    </row>
    <row r="819" spans="1:12" ht="15" thickBot="1" x14ac:dyDescent="0.4">
      <c r="A819" s="317" t="s">
        <v>284</v>
      </c>
      <c r="B819" s="302" t="s">
        <v>286</v>
      </c>
      <c r="C819" s="17"/>
      <c r="D819" s="68">
        <v>20</v>
      </c>
      <c r="E819" s="68">
        <v>20</v>
      </c>
      <c r="F819" s="19"/>
      <c r="G819" s="17" t="s">
        <v>24</v>
      </c>
      <c r="H819" s="22">
        <v>288724610</v>
      </c>
      <c r="I819" s="15" t="s">
        <v>242</v>
      </c>
      <c r="J819" s="166">
        <f>C765+C770+C775+C781+C789+C792+C795+C798+C803+C811+C819+C806+C814</f>
        <v>1277</v>
      </c>
      <c r="K819" s="131">
        <f>D765+D770+D775+D781+D789+D792+D795+D798+D803+D811+D819+D806+D814+D786</f>
        <v>3718.5</v>
      </c>
      <c r="L819" s="131">
        <f>E765+E770+E775+E781+E789+E792+E795+E798+E803+E811+E819+E806+E814+E786</f>
        <v>3976</v>
      </c>
    </row>
    <row r="820" spans="1:12" ht="15" thickBot="1" x14ac:dyDescent="0.4">
      <c r="A820" s="300"/>
      <c r="B820" s="303"/>
      <c r="C820" s="17"/>
      <c r="D820" s="68"/>
      <c r="E820" s="68"/>
      <c r="F820" s="19"/>
      <c r="G820" s="17" t="s">
        <v>27</v>
      </c>
      <c r="H820" s="23"/>
      <c r="I820" s="15"/>
      <c r="J820" s="131">
        <f>C766+C771+C776+C782+C790+C793+C796+C799+C804+C812+C820+C807+C815</f>
        <v>2300</v>
      </c>
      <c r="K820" s="131">
        <f t="shared" ref="K820:L820" si="156">D766+D771+D776+D782+D790+D793+D796+D799+D804+D812+D820+D807+D815</f>
        <v>0</v>
      </c>
      <c r="L820" s="131">
        <f t="shared" si="156"/>
        <v>0</v>
      </c>
    </row>
    <row r="821" spans="1:12" ht="15" thickBot="1" x14ac:dyDescent="0.4">
      <c r="A821" s="301"/>
      <c r="B821" s="304"/>
      <c r="C821" s="69">
        <f>C819+C820</f>
        <v>0</v>
      </c>
      <c r="D821" s="69">
        <f t="shared" ref="D821:E821" si="157">D819+D820</f>
        <v>20</v>
      </c>
      <c r="E821" s="69">
        <f t="shared" si="157"/>
        <v>20</v>
      </c>
      <c r="F821" s="18"/>
      <c r="G821" s="10" t="s">
        <v>29</v>
      </c>
      <c r="H821" s="23"/>
      <c r="I821" s="15"/>
      <c r="J821" s="134">
        <f>SUM(J819:J820)</f>
        <v>3577</v>
      </c>
      <c r="K821" s="134">
        <f t="shared" ref="K821:L821" si="158">SUM(K819:K820)</f>
        <v>3718.5</v>
      </c>
      <c r="L821" s="134">
        <f t="shared" si="158"/>
        <v>3976</v>
      </c>
    </row>
    <row r="822" spans="1:12" ht="15" thickBot="1" x14ac:dyDescent="0.4">
      <c r="A822" s="16"/>
      <c r="B822" s="20" t="s">
        <v>110</v>
      </c>
      <c r="C822" s="9"/>
      <c r="D822" s="9"/>
      <c r="E822" s="9"/>
      <c r="F822" s="9"/>
      <c r="G822" s="10"/>
      <c r="H822" s="22"/>
      <c r="I822" s="22"/>
    </row>
    <row r="823" spans="1:12" ht="15" thickBot="1" x14ac:dyDescent="0.4">
      <c r="A823" s="39"/>
      <c r="B823" s="40" t="s">
        <v>462</v>
      </c>
      <c r="C823" s="70">
        <f>C767+C772+C777+C783+C786+C800+C808+C813+C816+C821+C794+C805</f>
        <v>3577</v>
      </c>
      <c r="D823" s="70">
        <f>D767+D772+D777+D783+D786+D791+D794+D797+D800+D805+D808+D813+D816+D821</f>
        <v>3718.5</v>
      </c>
      <c r="E823" s="70">
        <f>E767+E772+E777+E783+E786+E791+E794+E797+E800+E805+E808+E813+E816+E821</f>
        <v>3976</v>
      </c>
      <c r="F823" s="41"/>
      <c r="G823" s="42"/>
      <c r="H823" s="43"/>
      <c r="I823" s="44"/>
    </row>
    <row r="824" spans="1:12" ht="15" customHeight="1" x14ac:dyDescent="0.35"/>
    <row r="826" spans="1:12" ht="15" thickBot="1" x14ac:dyDescent="0.4">
      <c r="A826" s="45" t="s">
        <v>673</v>
      </c>
      <c r="B826" s="45"/>
      <c r="C826" s="45"/>
      <c r="D826" s="45"/>
      <c r="E826" s="46"/>
      <c r="F826" s="47"/>
      <c r="G826" s="47"/>
      <c r="H826" s="47"/>
    </row>
    <row r="827" spans="1:12" ht="58" thickBot="1" x14ac:dyDescent="0.4">
      <c r="A827" s="48" t="s">
        <v>5</v>
      </c>
      <c r="B827" s="49" t="s">
        <v>598</v>
      </c>
      <c r="C827" s="49" t="s">
        <v>16</v>
      </c>
      <c r="D827" s="49" t="s">
        <v>17</v>
      </c>
      <c r="E827" s="49" t="s">
        <v>584</v>
      </c>
      <c r="F827" s="49" t="s">
        <v>6</v>
      </c>
      <c r="G827" s="49" t="s">
        <v>23</v>
      </c>
      <c r="H827" s="49" t="s">
        <v>18</v>
      </c>
      <c r="I827" s="49" t="s">
        <v>40</v>
      </c>
    </row>
    <row r="828" spans="1:12" ht="15" thickBot="1" x14ac:dyDescent="0.4">
      <c r="A828" s="50">
        <v>1</v>
      </c>
      <c r="B828" s="51">
        <v>2</v>
      </c>
      <c r="C828" s="51">
        <v>3</v>
      </c>
      <c r="D828" s="51">
        <v>4</v>
      </c>
      <c r="E828" s="51">
        <v>5</v>
      </c>
      <c r="F828" s="51">
        <v>6</v>
      </c>
      <c r="G828" s="51">
        <v>7</v>
      </c>
      <c r="H828" s="51">
        <v>8</v>
      </c>
      <c r="I828" s="51">
        <v>9</v>
      </c>
    </row>
    <row r="829" spans="1:12" ht="26.5" thickBot="1" x14ac:dyDescent="0.4">
      <c r="A829" s="26" t="s">
        <v>21</v>
      </c>
      <c r="B829" s="27" t="s">
        <v>100</v>
      </c>
      <c r="C829" s="28"/>
      <c r="D829" s="28"/>
      <c r="E829" s="28"/>
      <c r="F829" s="29" t="s">
        <v>212</v>
      </c>
      <c r="G829" s="27"/>
      <c r="H829" s="28"/>
      <c r="I829" s="28"/>
    </row>
    <row r="830" spans="1:12" ht="15" customHeight="1" thickBot="1" x14ac:dyDescent="0.4">
      <c r="A830" s="30" t="s">
        <v>20</v>
      </c>
      <c r="B830" s="31" t="s">
        <v>291</v>
      </c>
      <c r="C830" s="32"/>
      <c r="D830" s="32"/>
      <c r="E830" s="32"/>
      <c r="F830" s="33" t="s">
        <v>290</v>
      </c>
      <c r="G830" s="31"/>
      <c r="H830" s="32"/>
      <c r="I830" s="32"/>
    </row>
    <row r="831" spans="1:12" ht="15" thickBot="1" x14ac:dyDescent="0.4">
      <c r="A831" s="317" t="s">
        <v>86</v>
      </c>
      <c r="B831" s="302" t="s">
        <v>292</v>
      </c>
      <c r="C831" s="68">
        <v>5</v>
      </c>
      <c r="D831" s="68">
        <v>5</v>
      </c>
      <c r="E831" s="68">
        <v>5</v>
      </c>
      <c r="F831" s="19"/>
      <c r="G831" s="17" t="s">
        <v>289</v>
      </c>
      <c r="H831" s="22">
        <v>288724610</v>
      </c>
      <c r="I831" s="15" t="s">
        <v>700</v>
      </c>
    </row>
    <row r="832" spans="1:12" ht="15" thickBot="1" x14ac:dyDescent="0.4">
      <c r="A832" s="300"/>
      <c r="B832" s="303"/>
      <c r="C832" s="68"/>
      <c r="D832" s="68"/>
      <c r="E832" s="68"/>
      <c r="F832" s="19"/>
      <c r="G832" s="17" t="s">
        <v>27</v>
      </c>
      <c r="H832" s="23"/>
      <c r="I832" s="15"/>
    </row>
    <row r="833" spans="1:9" ht="15" thickBot="1" x14ac:dyDescent="0.4">
      <c r="A833" s="301"/>
      <c r="B833" s="304"/>
      <c r="C833" s="69">
        <f>C831+C832</f>
        <v>5</v>
      </c>
      <c r="D833" s="69">
        <f t="shared" ref="D833:E833" si="159">D831+D832</f>
        <v>5</v>
      </c>
      <c r="E833" s="69">
        <f t="shared" si="159"/>
        <v>5</v>
      </c>
      <c r="F833" s="18"/>
      <c r="G833" s="10" t="s">
        <v>29</v>
      </c>
      <c r="H833" s="23"/>
      <c r="I833" s="15"/>
    </row>
    <row r="834" spans="1:9" ht="15" thickBot="1" x14ac:dyDescent="0.4">
      <c r="A834" s="317" t="s">
        <v>30</v>
      </c>
      <c r="B834" s="302" t="s">
        <v>293</v>
      </c>
      <c r="C834" s="130">
        <v>5</v>
      </c>
      <c r="D834" s="130">
        <v>5</v>
      </c>
      <c r="E834" s="130">
        <v>5</v>
      </c>
      <c r="F834" s="57"/>
      <c r="G834" s="11" t="s">
        <v>289</v>
      </c>
      <c r="H834" s="63">
        <v>288724610</v>
      </c>
      <c r="I834" s="58" t="s">
        <v>700</v>
      </c>
    </row>
    <row r="835" spans="1:9" ht="15" thickBot="1" x14ac:dyDescent="0.4">
      <c r="A835" s="300"/>
      <c r="B835" s="303"/>
      <c r="C835" s="110">
        <v>5</v>
      </c>
      <c r="D835" s="68"/>
      <c r="E835" s="68"/>
      <c r="F835" s="19"/>
      <c r="G835" s="101" t="s">
        <v>27</v>
      </c>
      <c r="H835" s="23"/>
      <c r="I835" s="15"/>
    </row>
    <row r="836" spans="1:9" ht="15" thickBot="1" x14ac:dyDescent="0.4">
      <c r="A836" s="300"/>
      <c r="B836" s="303"/>
      <c r="C836" s="249">
        <v>149.6</v>
      </c>
      <c r="D836" s="68"/>
      <c r="E836" s="68"/>
      <c r="F836" s="19"/>
      <c r="G836" s="250" t="s">
        <v>24</v>
      </c>
      <c r="H836" s="23"/>
      <c r="I836" s="15"/>
    </row>
    <row r="837" spans="1:9" ht="41.4" customHeight="1" thickBot="1" x14ac:dyDescent="0.4">
      <c r="A837" s="301"/>
      <c r="B837" s="304"/>
      <c r="C837" s="110">
        <f>C834+C835+C836</f>
        <v>159.6</v>
      </c>
      <c r="D837" s="69">
        <f t="shared" ref="D837:E837" si="160">D834+D835+D836</f>
        <v>5</v>
      </c>
      <c r="E837" s="69">
        <f t="shared" si="160"/>
        <v>5</v>
      </c>
      <c r="F837" s="18"/>
      <c r="G837" s="10" t="s">
        <v>29</v>
      </c>
      <c r="H837" s="23"/>
      <c r="I837" s="15"/>
    </row>
    <row r="838" spans="1:9" ht="26.5" thickBot="1" x14ac:dyDescent="0.4">
      <c r="A838" s="26" t="s">
        <v>21</v>
      </c>
      <c r="B838" s="27" t="s">
        <v>100</v>
      </c>
      <c r="C838" s="28"/>
      <c r="D838" s="28"/>
      <c r="E838" s="28"/>
      <c r="F838" s="29" t="s">
        <v>212</v>
      </c>
      <c r="G838" s="27"/>
      <c r="H838" s="28"/>
      <c r="I838" s="28"/>
    </row>
    <row r="839" spans="1:9" ht="26.5" thickBot="1" x14ac:dyDescent="0.4">
      <c r="A839" s="30" t="s">
        <v>41</v>
      </c>
      <c r="B839" s="31" t="s">
        <v>294</v>
      </c>
      <c r="C839" s="32"/>
      <c r="D839" s="32"/>
      <c r="E839" s="32"/>
      <c r="F839" s="33"/>
      <c r="G839" s="31"/>
      <c r="H839" s="32"/>
      <c r="I839" s="32"/>
    </row>
    <row r="840" spans="1:9" ht="15" customHeight="1" thickBot="1" x14ac:dyDescent="0.4">
      <c r="A840" s="317" t="s">
        <v>44</v>
      </c>
      <c r="B840" s="302" t="s">
        <v>295</v>
      </c>
      <c r="C840" s="249">
        <v>200</v>
      </c>
      <c r="D840" s="249">
        <v>210</v>
      </c>
      <c r="E840" s="249">
        <v>220</v>
      </c>
      <c r="F840" s="19"/>
      <c r="G840" s="250" t="s">
        <v>289</v>
      </c>
      <c r="H840" s="22">
        <v>288724610</v>
      </c>
      <c r="I840" s="15" t="s">
        <v>700</v>
      </c>
    </row>
    <row r="841" spans="1:9" ht="15" thickBot="1" x14ac:dyDescent="0.4">
      <c r="A841" s="300"/>
      <c r="B841" s="303"/>
      <c r="C841" s="68">
        <v>100</v>
      </c>
      <c r="D841" s="68"/>
      <c r="E841" s="68"/>
      <c r="F841" s="19"/>
      <c r="G841" s="17" t="s">
        <v>27</v>
      </c>
      <c r="H841" s="23"/>
      <c r="I841" s="15"/>
    </row>
    <row r="842" spans="1:9" ht="15" thickBot="1" x14ac:dyDescent="0.4">
      <c r="A842" s="301"/>
      <c r="B842" s="304"/>
      <c r="C842" s="69">
        <f>C840+C841</f>
        <v>300</v>
      </c>
      <c r="D842" s="69">
        <f t="shared" ref="D842:E842" si="161">D840+D841</f>
        <v>210</v>
      </c>
      <c r="E842" s="69">
        <f t="shared" si="161"/>
        <v>220</v>
      </c>
      <c r="F842" s="18"/>
      <c r="G842" s="10" t="s">
        <v>29</v>
      </c>
      <c r="H842" s="23"/>
      <c r="I842" s="15"/>
    </row>
    <row r="843" spans="1:9" ht="15" thickBot="1" x14ac:dyDescent="0.4">
      <c r="A843" s="317" t="s">
        <v>45</v>
      </c>
      <c r="B843" s="302" t="s">
        <v>296</v>
      </c>
      <c r="C843" s="68">
        <v>15</v>
      </c>
      <c r="D843" s="68">
        <v>15</v>
      </c>
      <c r="E843" s="68">
        <v>15</v>
      </c>
      <c r="F843" s="19"/>
      <c r="G843" s="17" t="s">
        <v>289</v>
      </c>
      <c r="H843" s="22">
        <v>288724610</v>
      </c>
      <c r="I843" s="15" t="s">
        <v>700</v>
      </c>
    </row>
    <row r="844" spans="1:9" ht="15" thickBot="1" x14ac:dyDescent="0.4">
      <c r="A844" s="300"/>
      <c r="B844" s="303"/>
      <c r="C844" s="68">
        <v>11.1</v>
      </c>
      <c r="D844" s="68"/>
      <c r="E844" s="68"/>
      <c r="F844" s="19"/>
      <c r="G844" s="17" t="s">
        <v>27</v>
      </c>
      <c r="H844" s="23"/>
      <c r="I844" s="15"/>
    </row>
    <row r="845" spans="1:9" ht="15" thickBot="1" x14ac:dyDescent="0.4">
      <c r="A845" s="301"/>
      <c r="B845" s="304"/>
      <c r="C845" s="69">
        <f t="shared" ref="C845:E845" si="162">C843+C844</f>
        <v>26.1</v>
      </c>
      <c r="D845" s="69">
        <f t="shared" si="162"/>
        <v>15</v>
      </c>
      <c r="E845" s="69">
        <f t="shared" si="162"/>
        <v>15</v>
      </c>
      <c r="F845" s="18"/>
      <c r="G845" s="10" t="s">
        <v>29</v>
      </c>
      <c r="H845" s="23"/>
      <c r="I845" s="15"/>
    </row>
    <row r="846" spans="1:9" ht="15" customHeight="1" thickBot="1" x14ac:dyDescent="0.4">
      <c r="A846" s="317" t="s">
        <v>46</v>
      </c>
      <c r="B846" s="302" t="s">
        <v>297</v>
      </c>
      <c r="C846" s="68">
        <v>50</v>
      </c>
      <c r="D846" s="68">
        <v>50</v>
      </c>
      <c r="E846" s="68">
        <v>50</v>
      </c>
      <c r="F846" s="19"/>
      <c r="G846" s="17" t="s">
        <v>289</v>
      </c>
      <c r="H846" s="22">
        <v>288724610</v>
      </c>
      <c r="I846" s="15" t="s">
        <v>700</v>
      </c>
    </row>
    <row r="847" spans="1:9" ht="15" thickBot="1" x14ac:dyDescent="0.4">
      <c r="A847" s="300"/>
      <c r="B847" s="303"/>
      <c r="C847" s="68">
        <v>350</v>
      </c>
      <c r="D847" s="68"/>
      <c r="E847" s="68"/>
      <c r="F847" s="19"/>
      <c r="G847" s="17" t="s">
        <v>27</v>
      </c>
      <c r="H847" s="23"/>
      <c r="I847" s="15"/>
    </row>
    <row r="848" spans="1:9" ht="15" thickBot="1" x14ac:dyDescent="0.4">
      <c r="A848" s="301"/>
      <c r="B848" s="304"/>
      <c r="C848" s="69">
        <f t="shared" ref="C848:E848" si="163">C846+C847</f>
        <v>400</v>
      </c>
      <c r="D848" s="69">
        <f t="shared" si="163"/>
        <v>50</v>
      </c>
      <c r="E848" s="69">
        <f t="shared" si="163"/>
        <v>50</v>
      </c>
      <c r="F848" s="18"/>
      <c r="G848" s="10" t="s">
        <v>29</v>
      </c>
      <c r="H848" s="23"/>
      <c r="I848" s="15"/>
    </row>
    <row r="849" spans="1:12" ht="15" customHeight="1" thickBot="1" x14ac:dyDescent="0.4">
      <c r="A849" s="317" t="s">
        <v>47</v>
      </c>
      <c r="B849" s="318" t="s">
        <v>548</v>
      </c>
      <c r="C849" s="68">
        <v>43</v>
      </c>
      <c r="D849" s="68">
        <v>70</v>
      </c>
      <c r="E849" s="68">
        <v>70</v>
      </c>
      <c r="F849" s="19"/>
      <c r="G849" s="17" t="s">
        <v>289</v>
      </c>
      <c r="H849" s="22">
        <v>288724610</v>
      </c>
      <c r="I849" s="15" t="s">
        <v>700</v>
      </c>
    </row>
    <row r="850" spans="1:12" ht="15" thickBot="1" x14ac:dyDescent="0.4">
      <c r="A850" s="300"/>
      <c r="B850" s="319"/>
      <c r="C850" s="110"/>
      <c r="D850" s="68"/>
      <c r="E850" s="68"/>
      <c r="F850" s="19"/>
      <c r="G850" s="17" t="s">
        <v>24</v>
      </c>
      <c r="H850" s="23"/>
      <c r="I850" s="15"/>
    </row>
    <row r="851" spans="1:12" ht="17" customHeight="1" thickBot="1" x14ac:dyDescent="0.4">
      <c r="A851" s="300"/>
      <c r="B851" s="319"/>
      <c r="C851" s="110">
        <v>15</v>
      </c>
      <c r="D851" s="110"/>
      <c r="E851" s="110"/>
      <c r="F851" s="52"/>
      <c r="G851" s="101" t="s">
        <v>27</v>
      </c>
      <c r="H851" s="23"/>
      <c r="I851" s="15"/>
    </row>
    <row r="852" spans="1:12" ht="15" customHeight="1" thickBot="1" x14ac:dyDescent="0.4">
      <c r="A852" s="301"/>
      <c r="B852" s="320"/>
      <c r="C852" s="99">
        <f>C849+C850+C851</f>
        <v>58</v>
      </c>
      <c r="D852" s="99">
        <f t="shared" ref="D852:E852" si="164">D849+D850</f>
        <v>70</v>
      </c>
      <c r="E852" s="99">
        <f t="shared" si="164"/>
        <v>70</v>
      </c>
      <c r="F852" s="103"/>
      <c r="G852" s="100" t="s">
        <v>29</v>
      </c>
      <c r="H852" s="23"/>
      <c r="I852" s="15"/>
    </row>
    <row r="853" spans="1:12" ht="15" thickBot="1" x14ac:dyDescent="0.4">
      <c r="A853" s="317" t="s">
        <v>48</v>
      </c>
      <c r="B853" s="302" t="s">
        <v>298</v>
      </c>
      <c r="C853" s="68">
        <v>10</v>
      </c>
      <c r="D853" s="68">
        <v>15</v>
      </c>
      <c r="E853" s="68">
        <v>15</v>
      </c>
      <c r="F853" s="19"/>
      <c r="G853" s="17" t="s">
        <v>289</v>
      </c>
      <c r="H853" s="22">
        <v>288724610</v>
      </c>
      <c r="I853" s="15" t="s">
        <v>700</v>
      </c>
    </row>
    <row r="854" spans="1:12" ht="15" thickBot="1" x14ac:dyDescent="0.4">
      <c r="A854" s="300"/>
      <c r="B854" s="303"/>
      <c r="C854" s="68">
        <v>9.1999999999999993</v>
      </c>
      <c r="D854" s="68"/>
      <c r="E854" s="68"/>
      <c r="F854" s="19"/>
      <c r="G854" s="17" t="s">
        <v>27</v>
      </c>
      <c r="H854" s="23"/>
      <c r="I854" s="15"/>
    </row>
    <row r="855" spans="1:12" ht="15" thickBot="1" x14ac:dyDescent="0.4">
      <c r="A855" s="301"/>
      <c r="B855" s="304"/>
      <c r="C855" s="69">
        <f t="shared" ref="C855:E855" si="165">C853+C854</f>
        <v>19.2</v>
      </c>
      <c r="D855" s="69">
        <f t="shared" si="165"/>
        <v>15</v>
      </c>
      <c r="E855" s="69">
        <f t="shared" si="165"/>
        <v>15</v>
      </c>
      <c r="F855" s="18"/>
      <c r="G855" s="10" t="s">
        <v>29</v>
      </c>
      <c r="H855" s="23"/>
      <c r="I855" s="15"/>
    </row>
    <row r="856" spans="1:12" ht="15" thickBot="1" x14ac:dyDescent="0.4">
      <c r="A856" s="317" t="s">
        <v>49</v>
      </c>
      <c r="B856" s="302" t="s">
        <v>299</v>
      </c>
      <c r="C856" s="68">
        <v>40</v>
      </c>
      <c r="D856" s="68">
        <v>10</v>
      </c>
      <c r="E856" s="68">
        <v>10</v>
      </c>
      <c r="F856" s="19"/>
      <c r="G856" s="17" t="s">
        <v>289</v>
      </c>
      <c r="H856" s="22">
        <v>288724610</v>
      </c>
      <c r="I856" s="15" t="s">
        <v>700</v>
      </c>
    </row>
    <row r="857" spans="1:12" ht="15" thickBot="1" x14ac:dyDescent="0.4">
      <c r="A857" s="300"/>
      <c r="B857" s="303"/>
      <c r="C857" s="68">
        <v>50</v>
      </c>
      <c r="D857" s="68"/>
      <c r="E857" s="68"/>
      <c r="F857" s="19"/>
      <c r="G857" s="17" t="s">
        <v>27</v>
      </c>
      <c r="H857" s="23"/>
      <c r="I857" s="15"/>
    </row>
    <row r="858" spans="1:12" ht="15" thickBot="1" x14ac:dyDescent="0.4">
      <c r="A858" s="301"/>
      <c r="B858" s="304"/>
      <c r="C858" s="69">
        <f t="shared" ref="C858:E858" si="166">C856+C857</f>
        <v>90</v>
      </c>
      <c r="D858" s="69">
        <f t="shared" si="166"/>
        <v>10</v>
      </c>
      <c r="E858" s="69">
        <f t="shared" si="166"/>
        <v>10</v>
      </c>
      <c r="F858" s="18"/>
      <c r="G858" s="10" t="s">
        <v>29</v>
      </c>
      <c r="H858" s="23"/>
      <c r="I858" s="15"/>
    </row>
    <row r="859" spans="1:12" ht="15" thickBot="1" x14ac:dyDescent="0.4">
      <c r="A859" s="317" t="s">
        <v>50</v>
      </c>
      <c r="B859" s="302" t="s">
        <v>300</v>
      </c>
      <c r="C859" s="110"/>
      <c r="D859" s="110"/>
      <c r="E859" s="110"/>
      <c r="F859" s="52"/>
      <c r="G859" s="101" t="s">
        <v>24</v>
      </c>
      <c r="H859" s="102">
        <v>288724610</v>
      </c>
      <c r="I859" s="148" t="s">
        <v>700</v>
      </c>
      <c r="J859" s="132"/>
      <c r="K859" s="132"/>
      <c r="L859" s="132"/>
    </row>
    <row r="860" spans="1:12" ht="15" customHeight="1" thickBot="1" x14ac:dyDescent="0.4">
      <c r="A860" s="300"/>
      <c r="B860" s="303"/>
      <c r="C860" s="110"/>
      <c r="D860" s="110"/>
      <c r="E860" s="110"/>
      <c r="F860" s="52"/>
      <c r="G860" s="101" t="s">
        <v>26</v>
      </c>
      <c r="H860" s="104"/>
      <c r="I860" s="148"/>
      <c r="J860" s="132"/>
      <c r="K860" s="132"/>
      <c r="L860" s="132"/>
    </row>
    <row r="861" spans="1:12" ht="15" customHeight="1" thickBot="1" x14ac:dyDescent="0.4">
      <c r="A861" s="301"/>
      <c r="B861" s="304"/>
      <c r="C861" s="99">
        <f t="shared" ref="C861:E861" si="167">C859+C860</f>
        <v>0</v>
      </c>
      <c r="D861" s="99">
        <f t="shared" si="167"/>
        <v>0</v>
      </c>
      <c r="E861" s="99">
        <f t="shared" si="167"/>
        <v>0</v>
      </c>
      <c r="F861" s="103"/>
      <c r="G861" s="100" t="s">
        <v>29</v>
      </c>
      <c r="H861" s="104"/>
      <c r="I861" s="148"/>
      <c r="J861" s="132"/>
      <c r="K861" s="132"/>
      <c r="L861" s="132"/>
    </row>
    <row r="862" spans="1:12" ht="15" thickBot="1" x14ac:dyDescent="0.4">
      <c r="A862" s="317" t="s">
        <v>51</v>
      </c>
      <c r="B862" s="302" t="s">
        <v>301</v>
      </c>
      <c r="C862" s="249">
        <v>40</v>
      </c>
      <c r="D862" s="249">
        <v>40</v>
      </c>
      <c r="E862" s="249">
        <v>40</v>
      </c>
      <c r="F862" s="52"/>
      <c r="G862" s="250" t="s">
        <v>289</v>
      </c>
      <c r="H862" s="102">
        <v>288724610</v>
      </c>
      <c r="I862" s="148" t="s">
        <v>700</v>
      </c>
      <c r="J862" s="132"/>
      <c r="K862" s="132"/>
      <c r="L862" s="132"/>
    </row>
    <row r="863" spans="1:12" ht="15" thickBot="1" x14ac:dyDescent="0.4">
      <c r="A863" s="300"/>
      <c r="B863" s="303"/>
      <c r="C863" s="110"/>
      <c r="D863" s="110"/>
      <c r="E863" s="110"/>
      <c r="F863" s="52"/>
      <c r="G863" s="101" t="s">
        <v>27</v>
      </c>
      <c r="H863" s="104"/>
      <c r="I863" s="148"/>
      <c r="J863" s="132"/>
      <c r="K863" s="132"/>
      <c r="L863" s="132"/>
    </row>
    <row r="864" spans="1:12" ht="24.65" customHeight="1" thickBot="1" x14ac:dyDescent="0.4">
      <c r="A864" s="301"/>
      <c r="B864" s="304"/>
      <c r="C864" s="99">
        <f t="shared" ref="C864:E864" si="168">C862+C863</f>
        <v>40</v>
      </c>
      <c r="D864" s="99">
        <f t="shared" si="168"/>
        <v>40</v>
      </c>
      <c r="E864" s="99">
        <f t="shared" si="168"/>
        <v>40</v>
      </c>
      <c r="F864" s="103"/>
      <c r="G864" s="100" t="s">
        <v>29</v>
      </c>
      <c r="H864" s="104"/>
      <c r="I864" s="148"/>
      <c r="J864" s="132"/>
      <c r="K864" s="132"/>
      <c r="L864" s="132"/>
    </row>
    <row r="865" spans="1:12" ht="15" thickBot="1" x14ac:dyDescent="0.4">
      <c r="A865" s="317" t="s">
        <v>52</v>
      </c>
      <c r="B865" s="302" t="s">
        <v>302</v>
      </c>
      <c r="C865" s="101"/>
      <c r="D865" s="101"/>
      <c r="E865" s="101"/>
      <c r="F865" s="52"/>
      <c r="G865" s="101" t="s">
        <v>289</v>
      </c>
      <c r="H865" s="102">
        <v>288724610</v>
      </c>
      <c r="I865" s="148" t="s">
        <v>700</v>
      </c>
      <c r="J865" s="132"/>
      <c r="K865" s="132"/>
      <c r="L865" s="132"/>
    </row>
    <row r="866" spans="1:12" ht="15" thickBot="1" x14ac:dyDescent="0.4">
      <c r="A866" s="300"/>
      <c r="B866" s="303"/>
      <c r="C866" s="101">
        <v>272.89999999999998</v>
      </c>
      <c r="D866" s="101"/>
      <c r="E866" s="101"/>
      <c r="F866" s="52"/>
      <c r="G866" s="101" t="s">
        <v>27</v>
      </c>
      <c r="H866" s="104"/>
      <c r="I866" s="148"/>
      <c r="J866" s="132"/>
      <c r="K866" s="132"/>
      <c r="L866" s="132"/>
    </row>
    <row r="867" spans="1:12" ht="15" thickBot="1" x14ac:dyDescent="0.4">
      <c r="A867" s="301"/>
      <c r="B867" s="304"/>
      <c r="C867" s="100">
        <f t="shared" ref="C867:E867" si="169">C865+C866</f>
        <v>272.89999999999998</v>
      </c>
      <c r="D867" s="100">
        <f t="shared" si="169"/>
        <v>0</v>
      </c>
      <c r="E867" s="100">
        <f t="shared" si="169"/>
        <v>0</v>
      </c>
      <c r="F867" s="103"/>
      <c r="G867" s="100" t="s">
        <v>29</v>
      </c>
      <c r="H867" s="104"/>
      <c r="I867" s="148"/>
      <c r="J867" s="166">
        <f>C860*1</f>
        <v>0</v>
      </c>
      <c r="K867" s="166">
        <f t="shared" ref="K867:L867" si="170">D860*1</f>
        <v>0</v>
      </c>
      <c r="L867" s="166">
        <f t="shared" si="170"/>
        <v>0</v>
      </c>
    </row>
    <row r="868" spans="1:12" ht="15" thickBot="1" x14ac:dyDescent="0.4">
      <c r="A868" s="310" t="s">
        <v>53</v>
      </c>
      <c r="B868" s="305" t="s">
        <v>303</v>
      </c>
      <c r="C868" s="101">
        <v>2820.1</v>
      </c>
      <c r="D868" s="110">
        <v>3444.4</v>
      </c>
      <c r="E868" s="110">
        <v>3644.9</v>
      </c>
      <c r="F868" s="52"/>
      <c r="G868" s="101" t="s">
        <v>24</v>
      </c>
      <c r="H868" s="102">
        <v>288724610</v>
      </c>
      <c r="I868" s="148" t="s">
        <v>701</v>
      </c>
      <c r="J868" s="251">
        <f>C850+C868+C859+C836</f>
        <v>2969.7</v>
      </c>
      <c r="K868" s="166">
        <f t="shared" ref="K868:L868" si="171">D850+D868+D859+D836</f>
        <v>3444.4</v>
      </c>
      <c r="L868" s="166">
        <f t="shared" si="171"/>
        <v>3644.9</v>
      </c>
    </row>
    <row r="869" spans="1:12" ht="15" thickBot="1" x14ac:dyDescent="0.4">
      <c r="A869" s="298"/>
      <c r="B869" s="306"/>
      <c r="C869" s="101">
        <v>28.7</v>
      </c>
      <c r="D869" s="110"/>
      <c r="E869" s="110"/>
      <c r="F869" s="52"/>
      <c r="G869" s="101" t="s">
        <v>27</v>
      </c>
      <c r="H869" s="104"/>
      <c r="I869" s="148"/>
      <c r="J869" s="166">
        <f>C832+C835+C841+C844+C847+C854+C857+C863+C866+C869+C851</f>
        <v>841.9</v>
      </c>
      <c r="K869" s="166">
        <f t="shared" ref="K869:L869" si="172">D832+D835+D841+D844+D847+D854+D857+D863+D866+D869+D851</f>
        <v>0</v>
      </c>
      <c r="L869" s="166">
        <f t="shared" si="172"/>
        <v>0</v>
      </c>
    </row>
    <row r="870" spans="1:12" ht="15" thickBot="1" x14ac:dyDescent="0.4">
      <c r="A870" s="298"/>
      <c r="B870" s="306"/>
      <c r="C870" s="110">
        <v>270</v>
      </c>
      <c r="D870" s="110">
        <v>288</v>
      </c>
      <c r="E870" s="110">
        <v>306</v>
      </c>
      <c r="F870" s="52"/>
      <c r="G870" s="101" t="s">
        <v>289</v>
      </c>
      <c r="H870" s="104"/>
      <c r="I870" s="148"/>
      <c r="J870" s="166">
        <f>C831+C834+C840+C843+C846+C849+C853+C856+C862+C865+C870</f>
        <v>678</v>
      </c>
      <c r="K870" s="166">
        <f t="shared" ref="K870:L870" si="173">D831+D834+D840+D843+D846+D849+D853+D856+D862+D865+D870</f>
        <v>708</v>
      </c>
      <c r="L870" s="166">
        <f t="shared" si="173"/>
        <v>736</v>
      </c>
    </row>
    <row r="871" spans="1:12" ht="15" thickBot="1" x14ac:dyDescent="0.4">
      <c r="A871" s="299"/>
      <c r="B871" s="307"/>
      <c r="C871" s="69">
        <f>C868+C869+C870</f>
        <v>3118.7999999999997</v>
      </c>
      <c r="D871" s="69">
        <f t="shared" ref="D871:E871" si="174">D868+D869+D870</f>
        <v>3732.4</v>
      </c>
      <c r="E871" s="69">
        <f t="shared" si="174"/>
        <v>3950.9</v>
      </c>
      <c r="F871" s="18"/>
      <c r="G871" s="10" t="s">
        <v>29</v>
      </c>
      <c r="H871" s="23"/>
      <c r="I871" s="15"/>
      <c r="J871" s="134">
        <f>SUM(J867:J870)</f>
        <v>4489.6000000000004</v>
      </c>
      <c r="K871" s="134">
        <f t="shared" ref="K871:L871" si="175">SUM(K867:K870)</f>
        <v>4152.3999999999996</v>
      </c>
      <c r="L871" s="134">
        <f t="shared" si="175"/>
        <v>4380.8999999999996</v>
      </c>
    </row>
    <row r="872" spans="1:12" ht="15" customHeight="1" thickBot="1" x14ac:dyDescent="0.4">
      <c r="A872" s="16"/>
      <c r="B872" s="20" t="s">
        <v>92</v>
      </c>
      <c r="C872" s="9"/>
      <c r="D872" s="9"/>
      <c r="E872" s="9"/>
      <c r="F872" s="9"/>
      <c r="G872" s="10"/>
      <c r="H872" s="22"/>
      <c r="I872" s="22"/>
    </row>
    <row r="873" spans="1:12" ht="15" thickBot="1" x14ac:dyDescent="0.4">
      <c r="A873" s="39"/>
      <c r="B873" s="40" t="s">
        <v>461</v>
      </c>
      <c r="C873" s="70">
        <f>C833+C837+C842+C845+C848+C852+C855+C858+C861+C864+C867+C871</f>
        <v>4489.6000000000004</v>
      </c>
      <c r="D873" s="70">
        <f>D833+D837+D842+D845+D848+D852+D855+D858+D861+D864+D867+D871</f>
        <v>4152.3999999999996</v>
      </c>
      <c r="E873" s="70">
        <f>E833+E837+E842+E845+E848+E852+E855+E858+E861+E864+E867+E871</f>
        <v>4380.8999999999996</v>
      </c>
      <c r="F873" s="41"/>
      <c r="G873" s="42"/>
      <c r="H873" s="43"/>
      <c r="I873" s="44"/>
    </row>
    <row r="875" spans="1:12" ht="15" thickBot="1" x14ac:dyDescent="0.4">
      <c r="A875" s="45" t="s">
        <v>674</v>
      </c>
      <c r="B875" s="45"/>
      <c r="C875" s="45"/>
      <c r="D875" s="45"/>
      <c r="E875" s="46"/>
      <c r="F875" s="47"/>
      <c r="G875" s="47"/>
      <c r="H875" s="47"/>
    </row>
    <row r="876" spans="1:12" ht="58.25" customHeight="1" thickBot="1" x14ac:dyDescent="0.4">
      <c r="A876" s="48" t="s">
        <v>5</v>
      </c>
      <c r="B876" s="49" t="s">
        <v>598</v>
      </c>
      <c r="C876" s="49" t="s">
        <v>16</v>
      </c>
      <c r="D876" s="49" t="s">
        <v>17</v>
      </c>
      <c r="E876" s="49" t="s">
        <v>584</v>
      </c>
      <c r="F876" s="49" t="s">
        <v>6</v>
      </c>
      <c r="G876" s="49" t="s">
        <v>23</v>
      </c>
      <c r="H876" s="49" t="s">
        <v>18</v>
      </c>
      <c r="I876" s="49" t="s">
        <v>40</v>
      </c>
    </row>
    <row r="877" spans="1:12" ht="15" thickBot="1" x14ac:dyDescent="0.4">
      <c r="A877" s="50">
        <v>1</v>
      </c>
      <c r="B877" s="51">
        <v>2</v>
      </c>
      <c r="C877" s="51">
        <v>3</v>
      </c>
      <c r="D877" s="51">
        <v>4</v>
      </c>
      <c r="E877" s="51">
        <v>5</v>
      </c>
      <c r="F877" s="51">
        <v>6</v>
      </c>
      <c r="G877" s="51">
        <v>7</v>
      </c>
      <c r="H877" s="51">
        <v>8</v>
      </c>
      <c r="I877" s="51">
        <v>9</v>
      </c>
    </row>
    <row r="878" spans="1:12" ht="26.5" thickBot="1" x14ac:dyDescent="0.4">
      <c r="A878" s="26" t="s">
        <v>21</v>
      </c>
      <c r="B878" s="27" t="s">
        <v>305</v>
      </c>
      <c r="C878" s="28"/>
      <c r="D878" s="28"/>
      <c r="E878" s="28"/>
      <c r="F878" s="29" t="s">
        <v>304</v>
      </c>
      <c r="G878" s="27"/>
      <c r="H878" s="28"/>
      <c r="I878" s="28"/>
    </row>
    <row r="879" spans="1:12" ht="15" thickBot="1" x14ac:dyDescent="0.4">
      <c r="A879" s="30" t="s">
        <v>20</v>
      </c>
      <c r="B879" s="31" t="s">
        <v>307</v>
      </c>
      <c r="C879" s="32"/>
      <c r="D879" s="32"/>
      <c r="E879" s="32"/>
      <c r="F879" s="33" t="s">
        <v>306</v>
      </c>
      <c r="G879" s="31"/>
      <c r="H879" s="32"/>
      <c r="I879" s="32"/>
    </row>
    <row r="880" spans="1:12" ht="15" customHeight="1" thickBot="1" x14ac:dyDescent="0.4">
      <c r="A880" s="317" t="s">
        <v>86</v>
      </c>
      <c r="B880" s="305" t="s">
        <v>309</v>
      </c>
      <c r="C880" s="110">
        <v>90</v>
      </c>
      <c r="D880" s="110">
        <v>94.5</v>
      </c>
      <c r="E880" s="110">
        <v>99.2</v>
      </c>
      <c r="F880" s="52"/>
      <c r="G880" s="101" t="s">
        <v>24</v>
      </c>
      <c r="H880" s="102">
        <v>288724610</v>
      </c>
      <c r="I880" s="148" t="s">
        <v>308</v>
      </c>
    </row>
    <row r="881" spans="1:11" ht="15" thickBot="1" x14ac:dyDescent="0.4">
      <c r="A881" s="300"/>
      <c r="B881" s="306"/>
      <c r="C881" s="110"/>
      <c r="D881" s="110"/>
      <c r="E881" s="110"/>
      <c r="F881" s="52"/>
      <c r="G881" s="101" t="s">
        <v>27</v>
      </c>
      <c r="H881" s="104"/>
      <c r="I881" s="148"/>
    </row>
    <row r="882" spans="1:11" ht="54" customHeight="1" thickBot="1" x14ac:dyDescent="0.4">
      <c r="A882" s="301"/>
      <c r="B882" s="307"/>
      <c r="C882" s="99">
        <f>C880+C881</f>
        <v>90</v>
      </c>
      <c r="D882" s="99">
        <f t="shared" ref="D882:E882" si="176">D880+D881</f>
        <v>94.5</v>
      </c>
      <c r="E882" s="99">
        <f t="shared" si="176"/>
        <v>99.2</v>
      </c>
      <c r="F882" s="103"/>
      <c r="G882" s="100" t="s">
        <v>29</v>
      </c>
      <c r="H882" s="104"/>
      <c r="I882" s="148"/>
    </row>
    <row r="883" spans="1:11" ht="15" thickBot="1" x14ac:dyDescent="0.4">
      <c r="A883" s="317" t="s">
        <v>30</v>
      </c>
      <c r="B883" s="305" t="s">
        <v>310</v>
      </c>
      <c r="C883" s="110">
        <v>90</v>
      </c>
      <c r="D883" s="110">
        <v>94.5</v>
      </c>
      <c r="E883" s="110">
        <v>99.2</v>
      </c>
      <c r="F883" s="52"/>
      <c r="G883" s="101" t="s">
        <v>24</v>
      </c>
      <c r="H883" s="102"/>
      <c r="I883" s="148" t="s">
        <v>308</v>
      </c>
    </row>
    <row r="884" spans="1:11" ht="15" thickBot="1" x14ac:dyDescent="0.4">
      <c r="A884" s="300"/>
      <c r="B884" s="306"/>
      <c r="C884" s="110"/>
      <c r="D884" s="110"/>
      <c r="E884" s="110"/>
      <c r="F884" s="52"/>
      <c r="G884" s="101" t="s">
        <v>27</v>
      </c>
      <c r="H884" s="104"/>
      <c r="I884" s="148"/>
    </row>
    <row r="885" spans="1:11" ht="71.400000000000006" customHeight="1" thickBot="1" x14ac:dyDescent="0.4">
      <c r="A885" s="301"/>
      <c r="B885" s="307"/>
      <c r="C885" s="99">
        <f>C883+C884</f>
        <v>90</v>
      </c>
      <c r="D885" s="99">
        <f t="shared" ref="D885:E885" si="177">D883+D884</f>
        <v>94.5</v>
      </c>
      <c r="E885" s="99">
        <f t="shared" si="177"/>
        <v>99.2</v>
      </c>
      <c r="F885" s="103"/>
      <c r="G885" s="100" t="s">
        <v>29</v>
      </c>
      <c r="H885" s="104"/>
      <c r="I885" s="148"/>
    </row>
    <row r="886" spans="1:11" ht="15" thickBot="1" x14ac:dyDescent="0.4">
      <c r="A886" s="16"/>
      <c r="B886" s="112" t="s">
        <v>92</v>
      </c>
      <c r="C886" s="129"/>
      <c r="D886" s="129"/>
      <c r="E886" s="129"/>
      <c r="F886" s="113"/>
      <c r="G886" s="100"/>
      <c r="H886" s="102"/>
      <c r="I886" s="102"/>
    </row>
    <row r="887" spans="1:11" ht="31.25" customHeight="1" thickBot="1" x14ac:dyDescent="0.4">
      <c r="A887" s="26" t="s">
        <v>93</v>
      </c>
      <c r="B887" s="92" t="s">
        <v>305</v>
      </c>
      <c r="C887" s="93"/>
      <c r="D887" s="93"/>
      <c r="E887" s="93"/>
      <c r="F887" s="94" t="s">
        <v>311</v>
      </c>
      <c r="G887" s="92"/>
      <c r="H887" s="93"/>
      <c r="I887" s="93"/>
    </row>
    <row r="888" spans="1:11" ht="33" customHeight="1" thickBot="1" x14ac:dyDescent="0.4">
      <c r="A888" s="30" t="s">
        <v>94</v>
      </c>
      <c r="B888" s="31" t="s">
        <v>312</v>
      </c>
      <c r="C888" s="32"/>
      <c r="D888" s="32"/>
      <c r="E888" s="32"/>
      <c r="F888" s="33" t="s">
        <v>313</v>
      </c>
      <c r="G888" s="31"/>
      <c r="H888" s="32"/>
      <c r="I888" s="32"/>
    </row>
    <row r="889" spans="1:11" ht="15" thickBot="1" x14ac:dyDescent="0.4">
      <c r="A889" s="317" t="s">
        <v>97</v>
      </c>
      <c r="B889" s="305" t="s">
        <v>567</v>
      </c>
      <c r="C889" s="110">
        <v>35</v>
      </c>
      <c r="D889" s="110">
        <v>36.799999999999997</v>
      </c>
      <c r="E889" s="110">
        <v>38.6</v>
      </c>
      <c r="F889" s="52"/>
      <c r="G889" s="101" t="s">
        <v>24</v>
      </c>
      <c r="H889" s="102">
        <v>288724610</v>
      </c>
      <c r="I889" s="148" t="s">
        <v>308</v>
      </c>
      <c r="J889" s="132"/>
      <c r="K889" s="132"/>
    </row>
    <row r="890" spans="1:11" ht="15" thickBot="1" x14ac:dyDescent="0.4">
      <c r="A890" s="300"/>
      <c r="B890" s="306"/>
      <c r="C890" s="110"/>
      <c r="D890" s="110"/>
      <c r="E890" s="110"/>
      <c r="F890" s="52"/>
      <c r="G890" s="101" t="s">
        <v>27</v>
      </c>
      <c r="H890" s="104"/>
      <c r="I890" s="148"/>
      <c r="J890" s="132"/>
      <c r="K890" s="132"/>
    </row>
    <row r="891" spans="1:11" ht="15" thickBot="1" x14ac:dyDescent="0.4">
      <c r="A891" s="301"/>
      <c r="B891" s="307"/>
      <c r="C891" s="99">
        <f>C889+C890</f>
        <v>35</v>
      </c>
      <c r="D891" s="99">
        <f t="shared" ref="D891:E891" si="178">D889+D890</f>
        <v>36.799999999999997</v>
      </c>
      <c r="E891" s="99">
        <f t="shared" si="178"/>
        <v>38.6</v>
      </c>
      <c r="F891" s="103"/>
      <c r="G891" s="100" t="s">
        <v>29</v>
      </c>
      <c r="H891" s="104"/>
      <c r="I891" s="148"/>
      <c r="J891" s="132"/>
      <c r="K891" s="132"/>
    </row>
    <row r="892" spans="1:11" ht="15" customHeight="1" thickBot="1" x14ac:dyDescent="0.4">
      <c r="A892" s="317" t="s">
        <v>107</v>
      </c>
      <c r="B892" s="305" t="s">
        <v>568</v>
      </c>
      <c r="C892" s="110">
        <v>59</v>
      </c>
      <c r="D892" s="110">
        <v>62</v>
      </c>
      <c r="E892" s="110">
        <v>65</v>
      </c>
      <c r="F892" s="52"/>
      <c r="G892" s="101" t="s">
        <v>24</v>
      </c>
      <c r="H892" s="102">
        <v>288724610</v>
      </c>
      <c r="I892" s="148" t="s">
        <v>308</v>
      </c>
      <c r="J892" s="132"/>
      <c r="K892" s="132"/>
    </row>
    <row r="893" spans="1:11" ht="15" thickBot="1" x14ac:dyDescent="0.4">
      <c r="A893" s="300"/>
      <c r="B893" s="306"/>
      <c r="C893" s="110"/>
      <c r="D893" s="110"/>
      <c r="E893" s="110"/>
      <c r="F893" s="52"/>
      <c r="G893" s="101" t="s">
        <v>27</v>
      </c>
      <c r="H893" s="104"/>
      <c r="I893" s="148"/>
      <c r="J893" s="132"/>
      <c r="K893" s="132"/>
    </row>
    <row r="894" spans="1:11" ht="15" thickBot="1" x14ac:dyDescent="0.4">
      <c r="A894" s="301"/>
      <c r="B894" s="307"/>
      <c r="C894" s="99">
        <f>C892+C893</f>
        <v>59</v>
      </c>
      <c r="D894" s="99">
        <f t="shared" ref="D894:E894" si="179">D892+D893</f>
        <v>62</v>
      </c>
      <c r="E894" s="99">
        <f t="shared" si="179"/>
        <v>65</v>
      </c>
      <c r="F894" s="103"/>
      <c r="G894" s="100" t="s">
        <v>29</v>
      </c>
      <c r="H894" s="104"/>
      <c r="I894" s="148"/>
      <c r="J894" s="132"/>
      <c r="K894" s="132"/>
    </row>
    <row r="895" spans="1:11" ht="15" thickBot="1" x14ac:dyDescent="0.4">
      <c r="A895" s="317" t="s">
        <v>226</v>
      </c>
      <c r="B895" s="305" t="s">
        <v>569</v>
      </c>
      <c r="C895" s="110">
        <v>17</v>
      </c>
      <c r="D895" s="110">
        <v>17.899999999999999</v>
      </c>
      <c r="E895" s="110">
        <v>18.7</v>
      </c>
      <c r="F895" s="52"/>
      <c r="G895" s="101" t="s">
        <v>24</v>
      </c>
      <c r="H895" s="102">
        <v>288724610</v>
      </c>
      <c r="I895" s="148" t="s">
        <v>308</v>
      </c>
      <c r="J895" s="132"/>
      <c r="K895" s="132"/>
    </row>
    <row r="896" spans="1:11" ht="15" thickBot="1" x14ac:dyDescent="0.4">
      <c r="A896" s="300"/>
      <c r="B896" s="306"/>
      <c r="C896" s="110"/>
      <c r="D896" s="110"/>
      <c r="E896" s="110"/>
      <c r="F896" s="52"/>
      <c r="G896" s="101" t="s">
        <v>27</v>
      </c>
      <c r="H896" s="104"/>
      <c r="I896" s="148"/>
      <c r="J896" s="132"/>
      <c r="K896" s="132"/>
    </row>
    <row r="897" spans="1:12" ht="15" thickBot="1" x14ac:dyDescent="0.4">
      <c r="A897" s="301"/>
      <c r="B897" s="307"/>
      <c r="C897" s="99">
        <f>C895+C896</f>
        <v>17</v>
      </c>
      <c r="D897" s="99">
        <f t="shared" ref="D897:E897" si="180">D895+D896</f>
        <v>17.899999999999999</v>
      </c>
      <c r="E897" s="99">
        <f t="shared" si="180"/>
        <v>18.7</v>
      </c>
      <c r="F897" s="103"/>
      <c r="G897" s="100" t="s">
        <v>29</v>
      </c>
      <c r="H897" s="104"/>
      <c r="I897" s="148"/>
      <c r="J897" s="132"/>
      <c r="K897" s="132"/>
    </row>
    <row r="898" spans="1:12" ht="30" customHeight="1" thickBot="1" x14ac:dyDescent="0.4">
      <c r="A898" s="26" t="s">
        <v>93</v>
      </c>
      <c r="B898" s="92" t="s">
        <v>305</v>
      </c>
      <c r="C898" s="93"/>
      <c r="D898" s="93"/>
      <c r="E898" s="93"/>
      <c r="F898" s="94" t="s">
        <v>311</v>
      </c>
      <c r="G898" s="92"/>
      <c r="H898" s="93"/>
      <c r="I898" s="93"/>
      <c r="J898" s="132"/>
      <c r="K898" s="132"/>
    </row>
    <row r="899" spans="1:12" ht="17" customHeight="1" thickBot="1" x14ac:dyDescent="0.4">
      <c r="A899" s="30" t="s">
        <v>230</v>
      </c>
      <c r="B899" s="96" t="s">
        <v>316</v>
      </c>
      <c r="C899" s="97"/>
      <c r="D899" s="97"/>
      <c r="E899" s="97"/>
      <c r="F899" s="98" t="s">
        <v>315</v>
      </c>
      <c r="G899" s="96"/>
      <c r="H899" s="97"/>
      <c r="I899" s="97"/>
      <c r="J899" s="132"/>
      <c r="K899" s="132"/>
    </row>
    <row r="900" spans="1:12" ht="15" thickBot="1" x14ac:dyDescent="0.4">
      <c r="A900" s="317" t="s">
        <v>233</v>
      </c>
      <c r="B900" s="305" t="s">
        <v>314</v>
      </c>
      <c r="C900" s="110">
        <v>98</v>
      </c>
      <c r="D900" s="110">
        <v>98</v>
      </c>
      <c r="E900" s="110">
        <v>102</v>
      </c>
      <c r="F900" s="52"/>
      <c r="G900" s="101" t="s">
        <v>24</v>
      </c>
      <c r="H900" s="102">
        <v>288724610</v>
      </c>
      <c r="I900" s="148" t="s">
        <v>323</v>
      </c>
      <c r="J900" s="166">
        <f>C880+C883+C889+C892+C900+C895</f>
        <v>389</v>
      </c>
      <c r="K900" s="166">
        <f t="shared" ref="K900:L901" si="181">D880+D883+D889+D892+D900+D895</f>
        <v>403.7</v>
      </c>
      <c r="L900" s="131">
        <f t="shared" si="181"/>
        <v>422.7</v>
      </c>
    </row>
    <row r="901" spans="1:12" ht="15" thickBot="1" x14ac:dyDescent="0.4">
      <c r="A901" s="300"/>
      <c r="B901" s="306"/>
      <c r="C901" s="110"/>
      <c r="D901" s="110"/>
      <c r="E901" s="110"/>
      <c r="F901" s="52"/>
      <c r="G901" s="101" t="s">
        <v>27</v>
      </c>
      <c r="H901" s="104"/>
      <c r="I901" s="148"/>
      <c r="J901" s="166">
        <f>C881+C884+C890+C893+C901+C896</f>
        <v>0</v>
      </c>
      <c r="K901" s="166">
        <f t="shared" si="181"/>
        <v>0</v>
      </c>
      <c r="L901" s="131">
        <f t="shared" si="181"/>
        <v>0</v>
      </c>
    </row>
    <row r="902" spans="1:12" ht="28.25" customHeight="1" thickBot="1" x14ac:dyDescent="0.4">
      <c r="A902" s="301"/>
      <c r="B902" s="307"/>
      <c r="C902" s="99">
        <f>C900+C901</f>
        <v>98</v>
      </c>
      <c r="D902" s="99">
        <f t="shared" ref="D902:E902" si="182">D900+D901</f>
        <v>98</v>
      </c>
      <c r="E902" s="99">
        <f t="shared" si="182"/>
        <v>102</v>
      </c>
      <c r="F902" s="103"/>
      <c r="G902" s="100" t="s">
        <v>29</v>
      </c>
      <c r="H902" s="104"/>
      <c r="I902" s="148"/>
      <c r="J902" s="192">
        <f>SUM(J900:J901)</f>
        <v>389</v>
      </c>
      <c r="K902" s="192">
        <f t="shared" ref="K902:L902" si="183">SUM(K900:K901)</f>
        <v>403.7</v>
      </c>
      <c r="L902" s="134">
        <f t="shared" si="183"/>
        <v>422.7</v>
      </c>
    </row>
    <row r="903" spans="1:12" ht="15" thickBot="1" x14ac:dyDescent="0.4">
      <c r="A903" s="16"/>
      <c r="B903" s="112" t="s">
        <v>110</v>
      </c>
      <c r="C903" s="129"/>
      <c r="D903" s="129"/>
      <c r="E903" s="129"/>
      <c r="F903" s="113"/>
      <c r="G903" s="100"/>
      <c r="H903" s="102"/>
      <c r="I903" s="102"/>
      <c r="J903" s="132"/>
      <c r="K903" s="132"/>
    </row>
    <row r="904" spans="1:12" ht="15" customHeight="1" thickBot="1" x14ac:dyDescent="0.4">
      <c r="A904" s="39"/>
      <c r="B904" s="40" t="s">
        <v>460</v>
      </c>
      <c r="C904" s="70">
        <f>C882+C885+C891+C894+C897+C902</f>
        <v>389</v>
      </c>
      <c r="D904" s="70">
        <f>D882+D885+D891+D894+D897+D902</f>
        <v>403.7</v>
      </c>
      <c r="E904" s="70">
        <f>E882+E885+E891+E894+E897+E902</f>
        <v>422.7</v>
      </c>
      <c r="F904" s="41"/>
      <c r="G904" s="42"/>
      <c r="H904" s="43"/>
      <c r="I904" s="44"/>
    </row>
    <row r="907" spans="1:12" ht="15" thickBot="1" x14ac:dyDescent="0.4">
      <c r="A907" s="45" t="s">
        <v>675</v>
      </c>
      <c r="B907" s="45"/>
      <c r="C907" s="45"/>
      <c r="D907" s="45"/>
      <c r="E907" s="46"/>
      <c r="F907" s="47"/>
      <c r="G907" s="47"/>
      <c r="H907" s="47"/>
    </row>
    <row r="908" spans="1:12" ht="58" thickBot="1" x14ac:dyDescent="0.4">
      <c r="A908" s="48" t="s">
        <v>5</v>
      </c>
      <c r="B908" s="49" t="s">
        <v>598</v>
      </c>
      <c r="C908" s="49" t="s">
        <v>16</v>
      </c>
      <c r="D908" s="49" t="s">
        <v>17</v>
      </c>
      <c r="E908" s="49" t="s">
        <v>584</v>
      </c>
      <c r="F908" s="49" t="s">
        <v>6</v>
      </c>
      <c r="G908" s="49" t="s">
        <v>23</v>
      </c>
      <c r="H908" s="49" t="s">
        <v>18</v>
      </c>
      <c r="I908" s="49" t="s">
        <v>40</v>
      </c>
    </row>
    <row r="909" spans="1:12" ht="20" customHeight="1" thickBot="1" x14ac:dyDescent="0.4">
      <c r="A909" s="50">
        <v>1</v>
      </c>
      <c r="B909" s="51">
        <v>2</v>
      </c>
      <c r="C909" s="51">
        <v>3</v>
      </c>
      <c r="D909" s="51">
        <v>4</v>
      </c>
      <c r="E909" s="51">
        <v>5</v>
      </c>
      <c r="F909" s="51">
        <v>6</v>
      </c>
      <c r="G909" s="51">
        <v>7</v>
      </c>
      <c r="H909" s="51">
        <v>8</v>
      </c>
      <c r="I909" s="51">
        <v>9</v>
      </c>
    </row>
    <row r="910" spans="1:12" ht="26.4" customHeight="1" thickBot="1" x14ac:dyDescent="0.4">
      <c r="A910" s="26" t="s">
        <v>21</v>
      </c>
      <c r="B910" s="27" t="s">
        <v>100</v>
      </c>
      <c r="C910" s="28"/>
      <c r="D910" s="28"/>
      <c r="E910" s="28"/>
      <c r="F910" s="29" t="s">
        <v>212</v>
      </c>
      <c r="G910" s="27"/>
      <c r="H910" s="28"/>
      <c r="I910" s="28"/>
    </row>
    <row r="911" spans="1:12" ht="21" customHeight="1" thickBot="1" x14ac:dyDescent="0.4">
      <c r="A911" s="30" t="s">
        <v>20</v>
      </c>
      <c r="B911" s="31" t="s">
        <v>214</v>
      </c>
      <c r="C911" s="32"/>
      <c r="D911" s="32"/>
      <c r="E911" s="32"/>
      <c r="F911" s="33" t="s">
        <v>213</v>
      </c>
      <c r="G911" s="31"/>
      <c r="H911" s="32"/>
      <c r="I911" s="32"/>
    </row>
    <row r="912" spans="1:12" ht="15" thickBot="1" x14ac:dyDescent="0.4">
      <c r="A912" s="317" t="s">
        <v>86</v>
      </c>
      <c r="B912" s="302" t="s">
        <v>319</v>
      </c>
      <c r="C912" s="101">
        <v>51.6</v>
      </c>
      <c r="D912" s="110">
        <v>7.3</v>
      </c>
      <c r="E912" s="110">
        <v>97.9</v>
      </c>
      <c r="F912" s="19"/>
      <c r="G912" s="17" t="s">
        <v>24</v>
      </c>
      <c r="H912" s="22">
        <v>288724610</v>
      </c>
      <c r="I912" s="15" t="s">
        <v>318</v>
      </c>
    </row>
    <row r="913" spans="1:12" ht="15" thickBot="1" x14ac:dyDescent="0.4">
      <c r="A913" s="300"/>
      <c r="B913" s="303"/>
      <c r="C913" s="101"/>
      <c r="D913" s="110"/>
      <c r="E913" s="110"/>
      <c r="F913" s="19"/>
      <c r="G913" s="17" t="s">
        <v>27</v>
      </c>
      <c r="H913" s="23"/>
      <c r="I913" s="15"/>
    </row>
    <row r="914" spans="1:12" ht="15" thickBot="1" x14ac:dyDescent="0.4">
      <c r="A914" s="301"/>
      <c r="B914" s="304"/>
      <c r="C914" s="100">
        <f>C912+C913</f>
        <v>51.6</v>
      </c>
      <c r="D914" s="99">
        <f t="shared" ref="D914:E914" si="184">D912+D913</f>
        <v>7.3</v>
      </c>
      <c r="E914" s="99">
        <f t="shared" si="184"/>
        <v>97.9</v>
      </c>
      <c r="F914" s="18"/>
      <c r="G914" s="10" t="s">
        <v>29</v>
      </c>
      <c r="H914" s="23"/>
      <c r="I914" s="15"/>
    </row>
    <row r="915" spans="1:12" ht="21" customHeight="1" thickBot="1" x14ac:dyDescent="0.4">
      <c r="A915" s="317" t="s">
        <v>30</v>
      </c>
      <c r="B915" s="302" t="s">
        <v>320</v>
      </c>
      <c r="C915" s="110">
        <v>309.2</v>
      </c>
      <c r="D915" s="110">
        <v>334.3</v>
      </c>
      <c r="E915" s="110">
        <v>350.1</v>
      </c>
      <c r="F915" s="88"/>
      <c r="G915" s="17" t="s">
        <v>24</v>
      </c>
      <c r="H915" s="22">
        <v>288724610</v>
      </c>
      <c r="I915" s="15" t="s">
        <v>318</v>
      </c>
    </row>
    <row r="916" spans="1:12" ht="15" customHeight="1" thickBot="1" x14ac:dyDescent="0.4">
      <c r="A916" s="300"/>
      <c r="B916" s="303"/>
      <c r="C916" s="110"/>
      <c r="D916" s="110"/>
      <c r="E916" s="110"/>
      <c r="F916" s="88"/>
      <c r="G916" s="17" t="s">
        <v>27</v>
      </c>
      <c r="H916" s="23"/>
      <c r="I916" s="15"/>
    </row>
    <row r="917" spans="1:12" ht="15" thickBot="1" x14ac:dyDescent="0.4">
      <c r="A917" s="301"/>
      <c r="B917" s="304"/>
      <c r="C917" s="69">
        <f t="shared" ref="C917:E917" si="185">C915+C916</f>
        <v>309.2</v>
      </c>
      <c r="D917" s="69">
        <f t="shared" si="185"/>
        <v>334.3</v>
      </c>
      <c r="E917" s="69">
        <f t="shared" si="185"/>
        <v>350.1</v>
      </c>
      <c r="F917" s="89"/>
      <c r="G917" s="10" t="s">
        <v>29</v>
      </c>
      <c r="H917" s="23"/>
      <c r="I917" s="15"/>
    </row>
    <row r="918" spans="1:12" ht="15" thickBot="1" x14ac:dyDescent="0.4">
      <c r="A918" s="317" t="s">
        <v>32</v>
      </c>
      <c r="B918" s="302" t="s">
        <v>321</v>
      </c>
      <c r="C918" s="68"/>
      <c r="D918" s="68"/>
      <c r="E918" s="68"/>
      <c r="F918" s="88"/>
      <c r="G918" s="17" t="s">
        <v>24</v>
      </c>
      <c r="H918" s="22">
        <v>288724610</v>
      </c>
      <c r="I918" s="15" t="s">
        <v>318</v>
      </c>
    </row>
    <row r="919" spans="1:12" ht="15" thickBot="1" x14ac:dyDescent="0.4">
      <c r="A919" s="300"/>
      <c r="B919" s="303"/>
      <c r="C919" s="68"/>
      <c r="D919" s="68"/>
      <c r="E919" s="68"/>
      <c r="F919" s="88"/>
      <c r="G919" s="17" t="s">
        <v>27</v>
      </c>
      <c r="H919" s="23"/>
      <c r="I919" s="15"/>
    </row>
    <row r="920" spans="1:12" ht="15" thickBot="1" x14ac:dyDescent="0.4">
      <c r="A920" s="301"/>
      <c r="B920" s="304"/>
      <c r="C920" s="69">
        <f t="shared" ref="C920:E920" si="186">C918+C919</f>
        <v>0</v>
      </c>
      <c r="D920" s="69">
        <f t="shared" si="186"/>
        <v>0</v>
      </c>
      <c r="E920" s="69">
        <f t="shared" si="186"/>
        <v>0</v>
      </c>
      <c r="F920" s="89"/>
      <c r="G920" s="10" t="s">
        <v>29</v>
      </c>
      <c r="H920" s="23"/>
      <c r="I920" s="15"/>
    </row>
    <row r="921" spans="1:12" ht="18.649999999999999" customHeight="1" thickBot="1" x14ac:dyDescent="0.4">
      <c r="A921" s="317" t="s">
        <v>34</v>
      </c>
      <c r="B921" s="302" t="s">
        <v>322</v>
      </c>
      <c r="C921" s="68"/>
      <c r="D921" s="68"/>
      <c r="E921" s="68"/>
      <c r="F921" s="88"/>
      <c r="G921" s="17" t="s">
        <v>24</v>
      </c>
      <c r="H921" s="22">
        <v>288724610</v>
      </c>
      <c r="I921" s="15" t="s">
        <v>318</v>
      </c>
      <c r="J921" s="131">
        <f>C912+C915+C918+C921</f>
        <v>360.8</v>
      </c>
      <c r="K921" s="131">
        <f t="shared" ref="K921:L922" si="187">D912+D915+D918+D921</f>
        <v>341.6</v>
      </c>
      <c r="L921" s="131">
        <f t="shared" si="187"/>
        <v>448</v>
      </c>
    </row>
    <row r="922" spans="1:12" ht="15" thickBot="1" x14ac:dyDescent="0.4">
      <c r="A922" s="300"/>
      <c r="B922" s="303"/>
      <c r="C922" s="68"/>
      <c r="D922" s="68"/>
      <c r="E922" s="68"/>
      <c r="F922" s="88"/>
      <c r="G922" s="17" t="s">
        <v>27</v>
      </c>
      <c r="H922" s="23"/>
      <c r="I922" s="15"/>
      <c r="J922" s="131">
        <f>C913+C916+C919+C922</f>
        <v>0</v>
      </c>
      <c r="K922" s="131">
        <f t="shared" si="187"/>
        <v>0</v>
      </c>
      <c r="L922" s="131">
        <f t="shared" si="187"/>
        <v>0</v>
      </c>
    </row>
    <row r="923" spans="1:12" ht="15" thickBot="1" x14ac:dyDescent="0.4">
      <c r="A923" s="301"/>
      <c r="B923" s="304"/>
      <c r="C923" s="69">
        <f t="shared" ref="C923:E923" si="188">C921+C922</f>
        <v>0</v>
      </c>
      <c r="D923" s="69">
        <f t="shared" si="188"/>
        <v>0</v>
      </c>
      <c r="E923" s="69">
        <f t="shared" si="188"/>
        <v>0</v>
      </c>
      <c r="F923" s="89"/>
      <c r="G923" s="10" t="s">
        <v>29</v>
      </c>
      <c r="H923" s="23"/>
      <c r="I923" s="15"/>
      <c r="J923" s="134">
        <f>SUM(J921:J922)</f>
        <v>360.8</v>
      </c>
      <c r="K923" s="134">
        <f t="shared" ref="K923:L923" si="189">SUM(K921:K922)</f>
        <v>341.6</v>
      </c>
      <c r="L923" s="134">
        <f t="shared" si="189"/>
        <v>448</v>
      </c>
    </row>
    <row r="924" spans="1:12" ht="15" thickBot="1" x14ac:dyDescent="0.4">
      <c r="A924" s="16"/>
      <c r="B924" s="20" t="s">
        <v>92</v>
      </c>
      <c r="C924" s="90"/>
      <c r="D924" s="90"/>
      <c r="E924" s="90"/>
      <c r="F924" s="90"/>
      <c r="G924" s="10"/>
      <c r="H924" s="22"/>
      <c r="I924" s="22"/>
    </row>
    <row r="925" spans="1:12" ht="15" customHeight="1" thickBot="1" x14ac:dyDescent="0.4">
      <c r="A925" s="39"/>
      <c r="B925" s="40" t="s">
        <v>459</v>
      </c>
      <c r="C925" s="70">
        <f>C914+C917+C920+C923</f>
        <v>360.8</v>
      </c>
      <c r="D925" s="70">
        <f>D914+D917+D920+D923</f>
        <v>341.6</v>
      </c>
      <c r="E925" s="70">
        <f>E914+E917+E920+E923</f>
        <v>448</v>
      </c>
      <c r="F925" s="41"/>
      <c r="G925" s="42"/>
      <c r="H925" s="43"/>
      <c r="I925" s="44"/>
    </row>
    <row r="927" spans="1:12" ht="32.25" customHeight="1" thickBot="1" x14ac:dyDescent="0.4">
      <c r="A927" s="308" t="s">
        <v>676</v>
      </c>
      <c r="B927" s="308"/>
      <c r="C927" s="308"/>
      <c r="D927" s="308"/>
      <c r="E927" s="308"/>
      <c r="F927" s="308"/>
      <c r="G927" s="308"/>
      <c r="H927" s="308"/>
      <c r="I927" s="308"/>
    </row>
    <row r="928" spans="1:12" ht="58" thickBot="1" x14ac:dyDescent="0.4">
      <c r="A928" s="48" t="s">
        <v>5</v>
      </c>
      <c r="B928" s="49" t="s">
        <v>598</v>
      </c>
      <c r="C928" s="49" t="s">
        <v>16</v>
      </c>
      <c r="D928" s="49" t="s">
        <v>17</v>
      </c>
      <c r="E928" s="49" t="s">
        <v>584</v>
      </c>
      <c r="F928" s="49" t="s">
        <v>6</v>
      </c>
      <c r="G928" s="49" t="s">
        <v>23</v>
      </c>
      <c r="H928" s="49" t="s">
        <v>18</v>
      </c>
      <c r="I928" s="49" t="s">
        <v>40</v>
      </c>
    </row>
    <row r="929" spans="1:9" ht="15" thickBot="1" x14ac:dyDescent="0.4">
      <c r="A929" s="50">
        <v>1</v>
      </c>
      <c r="B929" s="51">
        <v>2</v>
      </c>
      <c r="C929" s="51">
        <v>3</v>
      </c>
      <c r="D929" s="51">
        <v>4</v>
      </c>
      <c r="E929" s="51">
        <v>5</v>
      </c>
      <c r="F929" s="51">
        <v>6</v>
      </c>
      <c r="G929" s="51">
        <v>7</v>
      </c>
      <c r="H929" s="51">
        <v>8</v>
      </c>
      <c r="I929" s="51">
        <v>9</v>
      </c>
    </row>
    <row r="930" spans="1:9" ht="30" customHeight="1" thickBot="1" x14ac:dyDescent="0.4">
      <c r="A930" s="26" t="s">
        <v>21</v>
      </c>
      <c r="B930" s="27" t="s">
        <v>324</v>
      </c>
      <c r="C930" s="28"/>
      <c r="D930" s="28"/>
      <c r="E930" s="28"/>
      <c r="F930" s="29" t="s">
        <v>144</v>
      </c>
      <c r="G930" s="27"/>
      <c r="H930" s="28"/>
      <c r="I930" s="28"/>
    </row>
    <row r="931" spans="1:9" ht="26.5" thickBot="1" x14ac:dyDescent="0.4">
      <c r="A931" s="30" t="s">
        <v>20</v>
      </c>
      <c r="B931" s="31" t="s">
        <v>325</v>
      </c>
      <c r="C931" s="32"/>
      <c r="D931" s="32"/>
      <c r="E931" s="32"/>
      <c r="F931" s="33" t="s">
        <v>146</v>
      </c>
      <c r="G931" s="31"/>
      <c r="H931" s="32"/>
      <c r="I931" s="32"/>
    </row>
    <row r="932" spans="1:9" ht="24" customHeight="1" thickBot="1" x14ac:dyDescent="0.4">
      <c r="A932" s="314" t="s">
        <v>86</v>
      </c>
      <c r="B932" s="305" t="s">
        <v>677</v>
      </c>
      <c r="C932" s="110">
        <v>548</v>
      </c>
      <c r="D932" s="110">
        <v>130</v>
      </c>
      <c r="E932" s="110">
        <v>430</v>
      </c>
      <c r="F932" s="52" t="s">
        <v>366</v>
      </c>
      <c r="G932" s="101" t="s">
        <v>24</v>
      </c>
      <c r="H932" s="102">
        <v>288724610</v>
      </c>
      <c r="I932" s="148" t="s">
        <v>578</v>
      </c>
    </row>
    <row r="933" spans="1:9" ht="15" thickBot="1" x14ac:dyDescent="0.4">
      <c r="A933" s="315"/>
      <c r="B933" s="306"/>
      <c r="C933" s="110"/>
      <c r="D933" s="110"/>
      <c r="E933" s="110"/>
      <c r="F933" s="52" t="s">
        <v>367</v>
      </c>
      <c r="G933" s="101" t="s">
        <v>26</v>
      </c>
      <c r="H933" s="102"/>
      <c r="I933" s="148"/>
    </row>
    <row r="934" spans="1:9" ht="15" thickBot="1" x14ac:dyDescent="0.4">
      <c r="A934" s="315"/>
      <c r="B934" s="306"/>
      <c r="C934" s="110"/>
      <c r="D934" s="110"/>
      <c r="E934" s="110"/>
      <c r="F934" s="52"/>
      <c r="G934" s="101" t="s">
        <v>88</v>
      </c>
      <c r="H934" s="102"/>
      <c r="I934" s="148"/>
    </row>
    <row r="935" spans="1:9" ht="15" thickBot="1" x14ac:dyDescent="0.4">
      <c r="A935" s="315"/>
      <c r="B935" s="306"/>
      <c r="C935" s="253">
        <v>142</v>
      </c>
      <c r="D935" s="110">
        <v>400</v>
      </c>
      <c r="E935" s="110">
        <v>110</v>
      </c>
      <c r="F935" s="52"/>
      <c r="G935" s="101" t="s">
        <v>326</v>
      </c>
      <c r="H935" s="102"/>
      <c r="I935" s="148"/>
    </row>
    <row r="936" spans="1:9" ht="15" customHeight="1" thickBot="1" x14ac:dyDescent="0.4">
      <c r="A936" s="315"/>
      <c r="B936" s="306"/>
      <c r="C936" s="110"/>
      <c r="D936" s="110"/>
      <c r="E936" s="110"/>
      <c r="F936" s="52"/>
      <c r="G936" s="101" t="s">
        <v>27</v>
      </c>
      <c r="H936" s="104"/>
      <c r="I936" s="148"/>
    </row>
    <row r="937" spans="1:9" ht="15" thickBot="1" x14ac:dyDescent="0.4">
      <c r="A937" s="316"/>
      <c r="B937" s="307"/>
      <c r="C937" s="99">
        <f>SUM(C932:C936)</f>
        <v>690</v>
      </c>
      <c r="D937" s="99">
        <f t="shared" ref="D937" si="190">SUM(D932:D936)</f>
        <v>530</v>
      </c>
      <c r="E937" s="99">
        <f>SUM(E932:E936)</f>
        <v>540</v>
      </c>
      <c r="F937" s="103"/>
      <c r="G937" s="100" t="s">
        <v>29</v>
      </c>
      <c r="H937" s="104"/>
      <c r="I937" s="148"/>
    </row>
    <row r="938" spans="1:9" ht="26.5" thickBot="1" x14ac:dyDescent="0.4">
      <c r="A938" s="26" t="s">
        <v>21</v>
      </c>
      <c r="B938" s="92" t="s">
        <v>324</v>
      </c>
      <c r="C938" s="93"/>
      <c r="D938" s="93"/>
      <c r="E938" s="93"/>
      <c r="F938" s="94" t="s">
        <v>144</v>
      </c>
      <c r="G938" s="92"/>
      <c r="H938" s="93"/>
      <c r="I938" s="93"/>
    </row>
    <row r="939" spans="1:9" ht="15" thickBot="1" x14ac:dyDescent="0.4">
      <c r="A939" s="30" t="s">
        <v>41</v>
      </c>
      <c r="B939" s="96" t="s">
        <v>327</v>
      </c>
      <c r="C939" s="97"/>
      <c r="D939" s="97"/>
      <c r="E939" s="97"/>
      <c r="F939" s="98" t="s">
        <v>149</v>
      </c>
      <c r="G939" s="96"/>
      <c r="H939" s="97"/>
      <c r="I939" s="97"/>
    </row>
    <row r="940" spans="1:9" ht="15" thickBot="1" x14ac:dyDescent="0.4">
      <c r="A940" s="314" t="s">
        <v>44</v>
      </c>
      <c r="B940" s="305" t="s">
        <v>529</v>
      </c>
      <c r="C940" s="177">
        <v>390</v>
      </c>
      <c r="D940" s="110">
        <v>1278</v>
      </c>
      <c r="E940" s="110">
        <v>651</v>
      </c>
      <c r="F940" s="52" t="s">
        <v>362</v>
      </c>
      <c r="G940" s="101" t="s">
        <v>24</v>
      </c>
      <c r="H940" s="102">
        <v>288724610</v>
      </c>
      <c r="I940" s="148" t="s">
        <v>578</v>
      </c>
    </row>
    <row r="941" spans="1:9" ht="15" thickBot="1" x14ac:dyDescent="0.4">
      <c r="A941" s="315"/>
      <c r="B941" s="306"/>
      <c r="C941" s="110"/>
      <c r="D941" s="110"/>
      <c r="E941" s="110"/>
      <c r="F941" s="52" t="s">
        <v>363</v>
      </c>
      <c r="G941" s="101" t="s">
        <v>26</v>
      </c>
      <c r="H941" s="102"/>
      <c r="I941" s="148"/>
    </row>
    <row r="942" spans="1:9" ht="15" customHeight="1" thickBot="1" x14ac:dyDescent="0.4">
      <c r="A942" s="315"/>
      <c r="B942" s="306"/>
      <c r="C942" s="110"/>
      <c r="D942" s="110"/>
      <c r="E942" s="110"/>
      <c r="F942" s="52" t="s">
        <v>152</v>
      </c>
      <c r="G942" s="101" t="s">
        <v>88</v>
      </c>
      <c r="H942" s="102"/>
      <c r="I942" s="148"/>
    </row>
    <row r="943" spans="1:9" ht="15" thickBot="1" x14ac:dyDescent="0.4">
      <c r="A943" s="315"/>
      <c r="B943" s="306"/>
      <c r="C943" s="110">
        <v>220</v>
      </c>
      <c r="D943" s="110">
        <v>635</v>
      </c>
      <c r="E943" s="110">
        <v>1284</v>
      </c>
      <c r="F943" s="52"/>
      <c r="G943" s="101" t="s">
        <v>326</v>
      </c>
      <c r="H943" s="102"/>
      <c r="I943" s="148"/>
    </row>
    <row r="944" spans="1:9" ht="15" thickBot="1" x14ac:dyDescent="0.4">
      <c r="A944" s="315"/>
      <c r="B944" s="306"/>
      <c r="C944" s="110"/>
      <c r="D944" s="110"/>
      <c r="E944" s="110"/>
      <c r="F944" s="52"/>
      <c r="G944" s="101" t="s">
        <v>27</v>
      </c>
      <c r="H944" s="104"/>
      <c r="I944" s="148"/>
    </row>
    <row r="945" spans="1:9" ht="15" thickBot="1" x14ac:dyDescent="0.4">
      <c r="A945" s="316"/>
      <c r="B945" s="307"/>
      <c r="C945" s="99">
        <f>SUM(C940:C944)</f>
        <v>610</v>
      </c>
      <c r="D945" s="99">
        <f t="shared" ref="D945" si="191">SUM(D940:D944)</f>
        <v>1913</v>
      </c>
      <c r="E945" s="99">
        <f>SUM(E940:E944)</f>
        <v>1935</v>
      </c>
      <c r="F945" s="103"/>
      <c r="G945" s="100" t="s">
        <v>29</v>
      </c>
      <c r="H945" s="104"/>
      <c r="I945" s="148"/>
    </row>
    <row r="946" spans="1:9" ht="15" thickBot="1" x14ac:dyDescent="0.4">
      <c r="A946" s="314" t="s">
        <v>45</v>
      </c>
      <c r="B946" s="305" t="s">
        <v>530</v>
      </c>
      <c r="C946" s="207">
        <v>50</v>
      </c>
      <c r="D946" s="137">
        <v>50</v>
      </c>
      <c r="E946" s="137">
        <v>50</v>
      </c>
      <c r="F946" s="138" t="s">
        <v>364</v>
      </c>
      <c r="G946" s="67" t="s">
        <v>24</v>
      </c>
      <c r="H946" s="139">
        <v>288724610</v>
      </c>
      <c r="I946" s="169" t="s">
        <v>239</v>
      </c>
    </row>
    <row r="947" spans="1:9" ht="15" thickBot="1" x14ac:dyDescent="0.4">
      <c r="A947" s="315"/>
      <c r="B947" s="306"/>
      <c r="C947" s="110"/>
      <c r="D947" s="110"/>
      <c r="E947" s="110"/>
      <c r="F947" s="52" t="s">
        <v>365</v>
      </c>
      <c r="G947" s="101" t="s">
        <v>26</v>
      </c>
      <c r="H947" s="102"/>
      <c r="I947" s="148"/>
    </row>
    <row r="948" spans="1:9" ht="15" thickBot="1" x14ac:dyDescent="0.4">
      <c r="A948" s="315"/>
      <c r="B948" s="306"/>
      <c r="C948" s="110"/>
      <c r="D948" s="110"/>
      <c r="E948" s="110"/>
      <c r="F948" s="52"/>
      <c r="G948" s="101" t="s">
        <v>88</v>
      </c>
      <c r="H948" s="102"/>
      <c r="I948" s="148"/>
    </row>
    <row r="949" spans="1:9" ht="15" thickBot="1" x14ac:dyDescent="0.4">
      <c r="A949" s="315"/>
      <c r="B949" s="306"/>
      <c r="C949" s="110"/>
      <c r="D949" s="110"/>
      <c r="E949" s="110"/>
      <c r="F949" s="52"/>
      <c r="G949" s="101" t="s">
        <v>326</v>
      </c>
      <c r="H949" s="102"/>
      <c r="I949" s="148"/>
    </row>
    <row r="950" spans="1:9" ht="15" thickBot="1" x14ac:dyDescent="0.4">
      <c r="A950" s="315"/>
      <c r="B950" s="306"/>
      <c r="C950" s="110"/>
      <c r="D950" s="110"/>
      <c r="E950" s="110"/>
      <c r="F950" s="52"/>
      <c r="G950" s="101" t="s">
        <v>27</v>
      </c>
      <c r="H950" s="104"/>
      <c r="I950" s="148"/>
    </row>
    <row r="951" spans="1:9" ht="15" thickBot="1" x14ac:dyDescent="0.4">
      <c r="A951" s="316"/>
      <c r="B951" s="307"/>
      <c r="C951" s="99">
        <f t="shared" ref="C951:D951" si="192">SUM(C946:C950)</f>
        <v>50</v>
      </c>
      <c r="D951" s="99">
        <f t="shared" si="192"/>
        <v>50</v>
      </c>
      <c r="E951" s="99">
        <f>SUM(E946:E950)</f>
        <v>50</v>
      </c>
      <c r="F951" s="103"/>
      <c r="G951" s="100" t="s">
        <v>29</v>
      </c>
      <c r="H951" s="104"/>
      <c r="I951" s="148"/>
    </row>
    <row r="952" spans="1:9" ht="26.5" thickBot="1" x14ac:dyDescent="0.4">
      <c r="A952" s="26" t="s">
        <v>21</v>
      </c>
      <c r="B952" s="27" t="s">
        <v>324</v>
      </c>
      <c r="C952" s="28"/>
      <c r="D952" s="28"/>
      <c r="E952" s="28"/>
      <c r="F952" s="29" t="s">
        <v>144</v>
      </c>
      <c r="G952" s="27"/>
      <c r="H952" s="28"/>
      <c r="I952" s="28"/>
    </row>
    <row r="953" spans="1:9" ht="26.5" thickBot="1" x14ac:dyDescent="0.4">
      <c r="A953" s="30" t="s">
        <v>255</v>
      </c>
      <c r="B953" s="31" t="s">
        <v>329</v>
      </c>
      <c r="C953" s="32"/>
      <c r="D953" s="32"/>
      <c r="E953" s="32"/>
      <c r="F953" s="33" t="s">
        <v>328</v>
      </c>
      <c r="G953" s="31"/>
      <c r="H953" s="32"/>
      <c r="I953" s="32"/>
    </row>
    <row r="954" spans="1:9" ht="15" customHeight="1" thickBot="1" x14ac:dyDescent="0.4">
      <c r="A954" s="314" t="s">
        <v>256</v>
      </c>
      <c r="B954" s="302" t="s">
        <v>531</v>
      </c>
      <c r="C954" s="68">
        <v>70</v>
      </c>
      <c r="D954" s="68">
        <v>50</v>
      </c>
      <c r="E954" s="68">
        <v>50</v>
      </c>
      <c r="F954" s="19"/>
      <c r="G954" s="17" t="s">
        <v>24</v>
      </c>
      <c r="H954" s="22">
        <v>288724610</v>
      </c>
      <c r="I954" s="15" t="s">
        <v>239</v>
      </c>
    </row>
    <row r="955" spans="1:9" ht="15" thickBot="1" x14ac:dyDescent="0.4">
      <c r="A955" s="315"/>
      <c r="B955" s="303"/>
      <c r="C955" s="68"/>
      <c r="D955" s="68"/>
      <c r="E955" s="68"/>
      <c r="F955" s="19"/>
      <c r="G955" s="17" t="s">
        <v>26</v>
      </c>
      <c r="H955" s="22"/>
      <c r="I955" s="15"/>
    </row>
    <row r="956" spans="1:9" ht="12.65" customHeight="1" thickBot="1" x14ac:dyDescent="0.4">
      <c r="A956" s="315"/>
      <c r="B956" s="303"/>
      <c r="C956" s="68"/>
      <c r="D956" s="68"/>
      <c r="E956" s="68"/>
      <c r="F956" s="19"/>
      <c r="G956" s="17" t="s">
        <v>88</v>
      </c>
      <c r="H956" s="22"/>
      <c r="I956" s="15"/>
    </row>
    <row r="957" spans="1:9" ht="15" thickBot="1" x14ac:dyDescent="0.4">
      <c r="A957" s="315"/>
      <c r="B957" s="303"/>
      <c r="C957" s="68"/>
      <c r="D957" s="68"/>
      <c r="E957" s="68"/>
      <c r="F957" s="19"/>
      <c r="G957" s="17" t="s">
        <v>326</v>
      </c>
      <c r="H957" s="22"/>
      <c r="I957" s="15"/>
    </row>
    <row r="958" spans="1:9" ht="15" thickBot="1" x14ac:dyDescent="0.4">
      <c r="A958" s="315"/>
      <c r="B958" s="303"/>
      <c r="C958" s="68"/>
      <c r="D958" s="68"/>
      <c r="E958" s="68"/>
      <c r="F958" s="19"/>
      <c r="G958" s="17" t="s">
        <v>27</v>
      </c>
      <c r="H958" s="23"/>
      <c r="I958" s="15"/>
    </row>
    <row r="959" spans="1:9" ht="15" thickBot="1" x14ac:dyDescent="0.4">
      <c r="A959" s="316"/>
      <c r="B959" s="304"/>
      <c r="C959" s="69">
        <f t="shared" ref="C959:D959" si="193">SUM(C954:C958)</f>
        <v>70</v>
      </c>
      <c r="D959" s="69">
        <f t="shared" si="193"/>
        <v>50</v>
      </c>
      <c r="E959" s="69">
        <f>SUM(E954:E958)</f>
        <v>50</v>
      </c>
      <c r="F959" s="18"/>
      <c r="G959" s="10" t="s">
        <v>29</v>
      </c>
      <c r="H959" s="23"/>
      <c r="I959" s="15"/>
    </row>
    <row r="960" spans="1:9" ht="26.5" thickBot="1" x14ac:dyDescent="0.4">
      <c r="A960" s="26" t="s">
        <v>21</v>
      </c>
      <c r="B960" s="27" t="s">
        <v>324</v>
      </c>
      <c r="C960" s="28"/>
      <c r="D960" s="28"/>
      <c r="E960" s="28"/>
      <c r="F960" s="29" t="s">
        <v>144</v>
      </c>
      <c r="G960" s="27"/>
      <c r="H960" s="28"/>
      <c r="I960" s="28"/>
    </row>
    <row r="961" spans="1:9" ht="15" thickBot="1" x14ac:dyDescent="0.4">
      <c r="A961" s="30" t="s">
        <v>330</v>
      </c>
      <c r="B961" s="31" t="s">
        <v>156</v>
      </c>
      <c r="C961" s="32"/>
      <c r="D961" s="32"/>
      <c r="E961" s="32"/>
      <c r="F961" s="33" t="s">
        <v>155</v>
      </c>
      <c r="G961" s="31"/>
      <c r="H961" s="32"/>
      <c r="I961" s="32"/>
    </row>
    <row r="962" spans="1:9" ht="15" thickBot="1" x14ac:dyDescent="0.4">
      <c r="A962" s="314" t="s">
        <v>331</v>
      </c>
      <c r="B962" s="302" t="s">
        <v>532</v>
      </c>
      <c r="C962" s="17"/>
      <c r="D962" s="17"/>
      <c r="E962" s="17"/>
      <c r="F962" s="19"/>
      <c r="G962" s="17" t="s">
        <v>24</v>
      </c>
      <c r="H962" s="22">
        <v>288724610</v>
      </c>
      <c r="I962" s="15" t="s">
        <v>239</v>
      </c>
    </row>
    <row r="963" spans="1:9" ht="15" customHeight="1" thickBot="1" x14ac:dyDescent="0.4">
      <c r="A963" s="315"/>
      <c r="B963" s="303"/>
      <c r="C963" s="17"/>
      <c r="D963" s="17"/>
      <c r="E963" s="17"/>
      <c r="F963" s="19"/>
      <c r="G963" s="17" t="s">
        <v>26</v>
      </c>
      <c r="H963" s="22"/>
      <c r="I963" s="15"/>
    </row>
    <row r="964" spans="1:9" ht="15" thickBot="1" x14ac:dyDescent="0.4">
      <c r="A964" s="315"/>
      <c r="B964" s="303"/>
      <c r="C964" s="17"/>
      <c r="D964" s="17"/>
      <c r="E964" s="17"/>
      <c r="F964" s="19"/>
      <c r="G964" s="17" t="s">
        <v>88</v>
      </c>
      <c r="H964" s="22"/>
      <c r="I964" s="15"/>
    </row>
    <row r="965" spans="1:9" ht="15" thickBot="1" x14ac:dyDescent="0.4">
      <c r="A965" s="315"/>
      <c r="B965" s="303"/>
      <c r="C965" s="17"/>
      <c r="D965" s="17"/>
      <c r="E965" s="17"/>
      <c r="F965" s="19"/>
      <c r="G965" s="17" t="s">
        <v>326</v>
      </c>
      <c r="H965" s="22"/>
      <c r="I965" s="15"/>
    </row>
    <row r="966" spans="1:9" ht="15" thickBot="1" x14ac:dyDescent="0.4">
      <c r="A966" s="315"/>
      <c r="B966" s="303"/>
      <c r="C966" s="17"/>
      <c r="D966" s="17"/>
      <c r="E966" s="17"/>
      <c r="F966" s="19"/>
      <c r="G966" s="17" t="s">
        <v>27</v>
      </c>
      <c r="H966" s="23"/>
      <c r="I966" s="15"/>
    </row>
    <row r="967" spans="1:9" ht="15" thickBot="1" x14ac:dyDescent="0.4">
      <c r="A967" s="316"/>
      <c r="B967" s="304"/>
      <c r="C967" s="69">
        <f t="shared" ref="C967:D967" si="194">SUM(C962:C966)</f>
        <v>0</v>
      </c>
      <c r="D967" s="69">
        <f t="shared" si="194"/>
        <v>0</v>
      </c>
      <c r="E967" s="69">
        <f>SUM(E962:E966)</f>
        <v>0</v>
      </c>
      <c r="F967" s="18"/>
      <c r="G967" s="10" t="s">
        <v>29</v>
      </c>
      <c r="H967" s="23"/>
      <c r="I967" s="15"/>
    </row>
    <row r="968" spans="1:9" ht="26.5" thickBot="1" x14ac:dyDescent="0.4">
      <c r="A968" s="26" t="s">
        <v>21</v>
      </c>
      <c r="B968" s="27" t="s">
        <v>324</v>
      </c>
      <c r="C968" s="28"/>
      <c r="D968" s="28"/>
      <c r="E968" s="28"/>
      <c r="F968" s="29" t="s">
        <v>144</v>
      </c>
      <c r="G968" s="27"/>
      <c r="H968" s="28"/>
      <c r="I968" s="28"/>
    </row>
    <row r="969" spans="1:9" ht="43.25" customHeight="1" thickBot="1" x14ac:dyDescent="0.4">
      <c r="A969" s="30" t="s">
        <v>332</v>
      </c>
      <c r="B969" s="96" t="s">
        <v>572</v>
      </c>
      <c r="C969" s="32"/>
      <c r="D969" s="32"/>
      <c r="E969" s="32"/>
      <c r="F969" s="33" t="s">
        <v>334</v>
      </c>
      <c r="G969" s="31"/>
      <c r="H969" s="32"/>
      <c r="I969" s="32"/>
    </row>
    <row r="970" spans="1:9" ht="15" thickBot="1" x14ac:dyDescent="0.4">
      <c r="A970" s="314" t="s">
        <v>333</v>
      </c>
      <c r="B970" s="305" t="s">
        <v>596</v>
      </c>
      <c r="C970" s="101"/>
      <c r="D970" s="110"/>
      <c r="E970" s="110"/>
      <c r="F970" s="52"/>
      <c r="G970" s="101" t="s">
        <v>24</v>
      </c>
      <c r="H970" s="102">
        <v>288724610</v>
      </c>
      <c r="I970" s="15" t="s">
        <v>579</v>
      </c>
    </row>
    <row r="971" spans="1:9" ht="15" thickBot="1" x14ac:dyDescent="0.4">
      <c r="A971" s="315"/>
      <c r="B971" s="306"/>
      <c r="C971" s="101"/>
      <c r="D971" s="110"/>
      <c r="E971" s="110"/>
      <c r="F971" s="52"/>
      <c r="G971" s="101" t="s">
        <v>26</v>
      </c>
      <c r="H971" s="102"/>
      <c r="I971" s="15"/>
    </row>
    <row r="972" spans="1:9" ht="15" thickBot="1" x14ac:dyDescent="0.4">
      <c r="A972" s="315"/>
      <c r="B972" s="306"/>
      <c r="C972" s="101"/>
      <c r="D972" s="110"/>
      <c r="E972" s="110"/>
      <c r="F972" s="52"/>
      <c r="G972" s="101" t="s">
        <v>88</v>
      </c>
      <c r="H972" s="102"/>
      <c r="I972" s="15"/>
    </row>
    <row r="973" spans="1:9" ht="15" thickBot="1" x14ac:dyDescent="0.4">
      <c r="A973" s="315"/>
      <c r="B973" s="306"/>
      <c r="C973" s="101"/>
      <c r="D973" s="110"/>
      <c r="E973" s="110"/>
      <c r="F973" s="52"/>
      <c r="G973" s="101" t="s">
        <v>326</v>
      </c>
      <c r="H973" s="102"/>
      <c r="I973" s="15"/>
    </row>
    <row r="974" spans="1:9" ht="15" thickBot="1" x14ac:dyDescent="0.4">
      <c r="A974" s="315"/>
      <c r="B974" s="306"/>
      <c r="C974" s="110"/>
      <c r="D974" s="110"/>
      <c r="E974" s="110"/>
      <c r="F974" s="52"/>
      <c r="G974" s="101" t="s">
        <v>27</v>
      </c>
      <c r="H974" s="104"/>
      <c r="I974" s="15"/>
    </row>
    <row r="975" spans="1:9" ht="15" thickBot="1" x14ac:dyDescent="0.4">
      <c r="A975" s="316"/>
      <c r="B975" s="307"/>
      <c r="C975" s="99">
        <f t="shared" ref="C975:D975" si="195">SUM(C970:C974)</f>
        <v>0</v>
      </c>
      <c r="D975" s="99">
        <f t="shared" si="195"/>
        <v>0</v>
      </c>
      <c r="E975" s="99">
        <f>SUM(E970:E974)</f>
        <v>0</v>
      </c>
      <c r="F975" s="103"/>
      <c r="G975" s="100" t="s">
        <v>29</v>
      </c>
      <c r="H975" s="104"/>
      <c r="I975" s="15"/>
    </row>
    <row r="976" spans="1:9" ht="23" customHeight="1" thickBot="1" x14ac:dyDescent="0.4">
      <c r="A976" s="314" t="s">
        <v>335</v>
      </c>
      <c r="B976" s="302" t="s">
        <v>336</v>
      </c>
      <c r="C976" s="17"/>
      <c r="D976" s="17"/>
      <c r="E976" s="17"/>
      <c r="F976" s="18"/>
      <c r="G976" s="10"/>
      <c r="H976" s="23"/>
      <c r="I976" s="15" t="s">
        <v>578</v>
      </c>
    </row>
    <row r="977" spans="1:9" ht="18" customHeight="1" thickBot="1" x14ac:dyDescent="0.4">
      <c r="A977" s="315"/>
      <c r="B977" s="303"/>
      <c r="C977" s="17"/>
      <c r="D977" s="17"/>
      <c r="E977" s="17"/>
      <c r="F977" s="18"/>
      <c r="G977" s="10"/>
      <c r="H977" s="23"/>
      <c r="I977" s="15"/>
    </row>
    <row r="978" spans="1:9" ht="20.399999999999999" customHeight="1" thickBot="1" x14ac:dyDescent="0.4">
      <c r="A978" s="315"/>
      <c r="B978" s="303"/>
      <c r="C978" s="17"/>
      <c r="D978" s="17"/>
      <c r="E978" s="17"/>
      <c r="F978" s="18"/>
      <c r="G978" s="10"/>
      <c r="H978" s="23"/>
      <c r="I978" s="15"/>
    </row>
    <row r="979" spans="1:9" ht="19.25" customHeight="1" thickBot="1" x14ac:dyDescent="0.4">
      <c r="A979" s="315"/>
      <c r="B979" s="303"/>
      <c r="C979" s="17"/>
      <c r="D979" s="17"/>
      <c r="E979" s="17"/>
      <c r="F979" s="18"/>
      <c r="G979" s="10"/>
      <c r="H979" s="23"/>
      <c r="I979" s="15"/>
    </row>
    <row r="980" spans="1:9" ht="15" thickBot="1" x14ac:dyDescent="0.4">
      <c r="A980" s="315"/>
      <c r="B980" s="303"/>
      <c r="C980" s="17"/>
      <c r="D980" s="17"/>
      <c r="E980" s="17"/>
      <c r="F980" s="18"/>
      <c r="G980" s="10"/>
      <c r="H980" s="23"/>
      <c r="I980" s="15"/>
    </row>
    <row r="981" spans="1:9" ht="15" thickBot="1" x14ac:dyDescent="0.4">
      <c r="A981" s="316"/>
      <c r="B981" s="304"/>
      <c r="C981" s="69">
        <f t="shared" ref="C981:D981" si="196">SUM(C976:C980)</f>
        <v>0</v>
      </c>
      <c r="D981" s="69">
        <f t="shared" si="196"/>
        <v>0</v>
      </c>
      <c r="E981" s="69">
        <f>SUM(E976:E980)</f>
        <v>0</v>
      </c>
      <c r="F981" s="18"/>
      <c r="G981" s="10"/>
      <c r="H981" s="23"/>
      <c r="I981" s="15"/>
    </row>
    <row r="982" spans="1:9" ht="15" thickBot="1" x14ac:dyDescent="0.4">
      <c r="A982" s="16"/>
      <c r="B982" s="20" t="s">
        <v>92</v>
      </c>
      <c r="C982" s="9"/>
      <c r="D982" s="9"/>
      <c r="E982" s="9"/>
      <c r="F982" s="9"/>
      <c r="G982" s="10"/>
      <c r="H982" s="22"/>
      <c r="I982" s="22"/>
    </row>
    <row r="983" spans="1:9" ht="26.4" customHeight="1" thickBot="1" x14ac:dyDescent="0.4">
      <c r="A983" s="26" t="s">
        <v>93</v>
      </c>
      <c r="B983" s="27" t="s">
        <v>337</v>
      </c>
      <c r="C983" s="28"/>
      <c r="D983" s="28"/>
      <c r="E983" s="28"/>
      <c r="F983" s="29" t="s">
        <v>162</v>
      </c>
      <c r="G983" s="27"/>
      <c r="H983" s="28"/>
      <c r="I983" s="28"/>
    </row>
    <row r="984" spans="1:9" ht="34.25" customHeight="1" thickBot="1" x14ac:dyDescent="0.4">
      <c r="A984" s="30" t="s">
        <v>94</v>
      </c>
      <c r="B984" s="31" t="s">
        <v>338</v>
      </c>
      <c r="C984" s="32"/>
      <c r="D984" s="32"/>
      <c r="E984" s="32"/>
      <c r="F984" s="33" t="s">
        <v>164</v>
      </c>
      <c r="G984" s="31"/>
      <c r="H984" s="32"/>
      <c r="I984" s="32"/>
    </row>
    <row r="985" spans="1:9" ht="15" customHeight="1" thickBot="1" x14ac:dyDescent="0.4">
      <c r="A985" s="314" t="s">
        <v>97</v>
      </c>
      <c r="B985" s="302" t="s">
        <v>528</v>
      </c>
      <c r="C985" s="17"/>
      <c r="D985" s="17"/>
      <c r="E985" s="17"/>
      <c r="F985" s="19"/>
      <c r="G985" s="17" t="s">
        <v>24</v>
      </c>
      <c r="H985" s="22">
        <v>288724610</v>
      </c>
      <c r="I985" s="15" t="s">
        <v>239</v>
      </c>
    </row>
    <row r="986" spans="1:9" ht="15" thickBot="1" x14ac:dyDescent="0.4">
      <c r="A986" s="315"/>
      <c r="B986" s="303"/>
      <c r="C986" s="17"/>
      <c r="D986" s="17"/>
      <c r="E986" s="17"/>
      <c r="F986" s="19"/>
      <c r="G986" s="17" t="s">
        <v>26</v>
      </c>
      <c r="H986" s="22"/>
      <c r="I986" s="15"/>
    </row>
    <row r="987" spans="1:9" ht="15" thickBot="1" x14ac:dyDescent="0.4">
      <c r="A987" s="315"/>
      <c r="B987" s="303"/>
      <c r="C987" s="17"/>
      <c r="D987" s="17"/>
      <c r="E987" s="17"/>
      <c r="F987" s="19"/>
      <c r="G987" s="17" t="s">
        <v>88</v>
      </c>
      <c r="H987" s="22"/>
      <c r="I987" s="15"/>
    </row>
    <row r="988" spans="1:9" ht="15" thickBot="1" x14ac:dyDescent="0.4">
      <c r="A988" s="315"/>
      <c r="B988" s="303"/>
      <c r="C988" s="17"/>
      <c r="D988" s="17"/>
      <c r="E988" s="17"/>
      <c r="F988" s="19"/>
      <c r="G988" s="17" t="s">
        <v>326</v>
      </c>
      <c r="H988" s="22"/>
      <c r="I988" s="15"/>
    </row>
    <row r="989" spans="1:9" ht="15" thickBot="1" x14ac:dyDescent="0.4">
      <c r="A989" s="315"/>
      <c r="B989" s="303"/>
      <c r="C989" s="17"/>
      <c r="D989" s="17"/>
      <c r="E989" s="17"/>
      <c r="F989" s="19"/>
      <c r="G989" s="17" t="s">
        <v>27</v>
      </c>
      <c r="H989" s="23"/>
      <c r="I989" s="15"/>
    </row>
    <row r="990" spans="1:9" ht="20" customHeight="1" thickBot="1" x14ac:dyDescent="0.4">
      <c r="A990" s="316"/>
      <c r="B990" s="304"/>
      <c r="C990" s="69">
        <f t="shared" ref="C990:D990" si="197">SUM(C985:C989)</f>
        <v>0</v>
      </c>
      <c r="D990" s="69">
        <f t="shared" si="197"/>
        <v>0</v>
      </c>
      <c r="E990" s="69">
        <f>SUM(E985:E989)</f>
        <v>0</v>
      </c>
      <c r="F990" s="18"/>
      <c r="G990" s="10" t="s">
        <v>29</v>
      </c>
      <c r="H990" s="23"/>
      <c r="I990" s="15"/>
    </row>
    <row r="991" spans="1:9" ht="15" customHeight="1" thickBot="1" x14ac:dyDescent="0.4">
      <c r="A991" s="314" t="s">
        <v>107</v>
      </c>
      <c r="B991" s="302" t="s">
        <v>339</v>
      </c>
      <c r="C991" s="17"/>
      <c r="D991" s="17"/>
      <c r="E991" s="17"/>
      <c r="F991" s="19"/>
      <c r="G991" s="17" t="s">
        <v>24</v>
      </c>
      <c r="H991" s="22">
        <v>288724610</v>
      </c>
      <c r="I991" s="15" t="s">
        <v>239</v>
      </c>
    </row>
    <row r="992" spans="1:9" ht="15" thickBot="1" x14ac:dyDescent="0.4">
      <c r="A992" s="315"/>
      <c r="B992" s="303"/>
      <c r="C992" s="17"/>
      <c r="D992" s="17"/>
      <c r="E992" s="17"/>
      <c r="F992" s="19"/>
      <c r="G992" s="17" t="s">
        <v>26</v>
      </c>
      <c r="H992" s="22"/>
      <c r="I992" s="15"/>
    </row>
    <row r="993" spans="1:9" ht="15" thickBot="1" x14ac:dyDescent="0.4">
      <c r="A993" s="315"/>
      <c r="B993" s="303"/>
      <c r="C993" s="17"/>
      <c r="D993" s="17"/>
      <c r="E993" s="17"/>
      <c r="F993" s="19"/>
      <c r="G993" s="17" t="s">
        <v>88</v>
      </c>
      <c r="H993" s="22"/>
      <c r="I993" s="15"/>
    </row>
    <row r="994" spans="1:9" ht="15" thickBot="1" x14ac:dyDescent="0.4">
      <c r="A994" s="315"/>
      <c r="B994" s="303"/>
      <c r="C994" s="17"/>
      <c r="D994" s="17"/>
      <c r="E994" s="17"/>
      <c r="F994" s="19"/>
      <c r="G994" s="17" t="s">
        <v>326</v>
      </c>
      <c r="H994" s="22"/>
      <c r="I994" s="15"/>
    </row>
    <row r="995" spans="1:9" ht="15" thickBot="1" x14ac:dyDescent="0.4">
      <c r="A995" s="315"/>
      <c r="B995" s="303"/>
      <c r="C995" s="17"/>
      <c r="D995" s="17"/>
      <c r="E995" s="17"/>
      <c r="F995" s="19"/>
      <c r="G995" s="17" t="s">
        <v>27</v>
      </c>
      <c r="H995" s="23"/>
      <c r="I995" s="15"/>
    </row>
    <row r="996" spans="1:9" ht="15" thickBot="1" x14ac:dyDescent="0.4">
      <c r="A996" s="316"/>
      <c r="B996" s="304"/>
      <c r="C996" s="69">
        <f t="shared" ref="C996:D996" si="198">SUM(C991:C995)</f>
        <v>0</v>
      </c>
      <c r="D996" s="69">
        <f t="shared" si="198"/>
        <v>0</v>
      </c>
      <c r="E996" s="69">
        <f>SUM(E991:E995)</f>
        <v>0</v>
      </c>
      <c r="F996" s="18"/>
      <c r="G996" s="10" t="s">
        <v>29</v>
      </c>
      <c r="H996" s="23"/>
      <c r="I996" s="15"/>
    </row>
    <row r="997" spans="1:9" ht="15" thickBot="1" x14ac:dyDescent="0.4">
      <c r="A997" s="314" t="s">
        <v>226</v>
      </c>
      <c r="B997" s="302" t="s">
        <v>678</v>
      </c>
      <c r="C997" s="17"/>
      <c r="D997" s="17"/>
      <c r="E997" s="17"/>
      <c r="F997" s="19"/>
      <c r="G997" s="17" t="s">
        <v>24</v>
      </c>
      <c r="H997" s="22">
        <v>288724610</v>
      </c>
      <c r="I997" s="15" t="s">
        <v>239</v>
      </c>
    </row>
    <row r="998" spans="1:9" ht="15" thickBot="1" x14ac:dyDescent="0.4">
      <c r="A998" s="315"/>
      <c r="B998" s="303"/>
      <c r="C998" s="17"/>
      <c r="D998" s="17"/>
      <c r="E998" s="17"/>
      <c r="F998" s="19"/>
      <c r="G998" s="17" t="s">
        <v>26</v>
      </c>
      <c r="H998" s="22"/>
      <c r="I998" s="15"/>
    </row>
    <row r="999" spans="1:9" ht="15" thickBot="1" x14ac:dyDescent="0.4">
      <c r="A999" s="315"/>
      <c r="B999" s="303"/>
      <c r="C999" s="17"/>
      <c r="D999" s="17"/>
      <c r="E999" s="17"/>
      <c r="F999" s="19"/>
      <c r="G999" s="17" t="s">
        <v>88</v>
      </c>
      <c r="H999" s="22"/>
      <c r="I999" s="15"/>
    </row>
    <row r="1000" spans="1:9" ht="15" thickBot="1" x14ac:dyDescent="0.4">
      <c r="A1000" s="315"/>
      <c r="B1000" s="303"/>
      <c r="C1000" s="17"/>
      <c r="D1000" s="17"/>
      <c r="E1000" s="17"/>
      <c r="F1000" s="19"/>
      <c r="G1000" s="17" t="s">
        <v>326</v>
      </c>
      <c r="H1000" s="22"/>
      <c r="I1000" s="15"/>
    </row>
    <row r="1001" spans="1:9" ht="15" thickBot="1" x14ac:dyDescent="0.4">
      <c r="A1001" s="315"/>
      <c r="B1001" s="303"/>
      <c r="C1001" s="17"/>
      <c r="D1001" s="17"/>
      <c r="E1001" s="17"/>
      <c r="F1001" s="19"/>
      <c r="G1001" s="17" t="s">
        <v>27</v>
      </c>
      <c r="H1001" s="23"/>
      <c r="I1001" s="15"/>
    </row>
    <row r="1002" spans="1:9" ht="15" customHeight="1" thickBot="1" x14ac:dyDescent="0.4">
      <c r="A1002" s="316"/>
      <c r="B1002" s="304"/>
      <c r="C1002" s="69">
        <f t="shared" ref="C1002:D1002" si="199">SUM(C997:C1001)</f>
        <v>0</v>
      </c>
      <c r="D1002" s="69">
        <f t="shared" si="199"/>
        <v>0</v>
      </c>
      <c r="E1002" s="69">
        <f>SUM(E997:E1001)</f>
        <v>0</v>
      </c>
      <c r="F1002" s="18"/>
      <c r="G1002" s="10" t="s">
        <v>29</v>
      </c>
      <c r="H1002" s="23"/>
      <c r="I1002" s="15"/>
    </row>
    <row r="1003" spans="1:9" ht="20.399999999999999" customHeight="1" thickBot="1" x14ac:dyDescent="0.4">
      <c r="A1003" s="314" t="s">
        <v>227</v>
      </c>
      <c r="B1003" s="302" t="s">
        <v>340</v>
      </c>
      <c r="C1003" s="110"/>
      <c r="D1003" s="110"/>
      <c r="E1003" s="110"/>
      <c r="F1003" s="52"/>
      <c r="G1003" s="101" t="s">
        <v>24</v>
      </c>
      <c r="H1003" s="102">
        <v>288724610</v>
      </c>
      <c r="I1003" s="15" t="s">
        <v>239</v>
      </c>
    </row>
    <row r="1004" spans="1:9" ht="14.4" customHeight="1" thickBot="1" x14ac:dyDescent="0.4">
      <c r="A1004" s="315"/>
      <c r="B1004" s="303"/>
      <c r="C1004" s="110"/>
      <c r="D1004" s="110"/>
      <c r="E1004" s="110"/>
      <c r="F1004" s="52"/>
      <c r="G1004" s="101" t="s">
        <v>26</v>
      </c>
      <c r="H1004" s="102"/>
      <c r="I1004" s="15"/>
    </row>
    <row r="1005" spans="1:9" ht="21" customHeight="1" thickBot="1" x14ac:dyDescent="0.4">
      <c r="A1005" s="315"/>
      <c r="B1005" s="303"/>
      <c r="C1005" s="110"/>
      <c r="D1005" s="110"/>
      <c r="E1005" s="110"/>
      <c r="F1005" s="52"/>
      <c r="G1005" s="101" t="s">
        <v>88</v>
      </c>
      <c r="H1005" s="102"/>
      <c r="I1005" s="15"/>
    </row>
    <row r="1006" spans="1:9" ht="17.399999999999999" customHeight="1" thickBot="1" x14ac:dyDescent="0.4">
      <c r="A1006" s="315"/>
      <c r="B1006" s="303"/>
      <c r="C1006" s="110"/>
      <c r="D1006" s="110"/>
      <c r="E1006" s="110"/>
      <c r="F1006" s="52"/>
      <c r="G1006" s="101" t="s">
        <v>326</v>
      </c>
      <c r="H1006" s="102"/>
      <c r="I1006" s="15"/>
    </row>
    <row r="1007" spans="1:9" ht="15" customHeight="1" thickBot="1" x14ac:dyDescent="0.4">
      <c r="A1007" s="315"/>
      <c r="B1007" s="303"/>
      <c r="C1007" s="110"/>
      <c r="D1007" s="110"/>
      <c r="E1007" s="110"/>
      <c r="F1007" s="52"/>
      <c r="G1007" s="101" t="s">
        <v>27</v>
      </c>
      <c r="H1007" s="104"/>
      <c r="I1007" s="15"/>
    </row>
    <row r="1008" spans="1:9" ht="15" thickBot="1" x14ac:dyDescent="0.4">
      <c r="A1008" s="316"/>
      <c r="B1008" s="304"/>
      <c r="C1008" s="99">
        <f t="shared" ref="C1008:D1008" si="200">SUM(C1003:C1007)</f>
        <v>0</v>
      </c>
      <c r="D1008" s="99">
        <f t="shared" si="200"/>
        <v>0</v>
      </c>
      <c r="E1008" s="99">
        <f>SUM(E1003:E1007)</f>
        <v>0</v>
      </c>
      <c r="F1008" s="103"/>
      <c r="G1008" s="100" t="s">
        <v>29</v>
      </c>
      <c r="H1008" s="104"/>
      <c r="I1008" s="15"/>
    </row>
    <row r="1009" spans="1:9" ht="15" thickBot="1" x14ac:dyDescent="0.4">
      <c r="A1009" s="26" t="s">
        <v>93</v>
      </c>
      <c r="B1009" s="27" t="s">
        <v>337</v>
      </c>
      <c r="C1009" s="93"/>
      <c r="D1009" s="93"/>
      <c r="E1009" s="93"/>
      <c r="F1009" s="94" t="s">
        <v>162</v>
      </c>
      <c r="G1009" s="92"/>
      <c r="H1009" s="93"/>
      <c r="I1009" s="28"/>
    </row>
    <row r="1010" spans="1:9" ht="26.5" thickBot="1" x14ac:dyDescent="0.4">
      <c r="A1010" s="30" t="s">
        <v>230</v>
      </c>
      <c r="B1010" s="31" t="s">
        <v>341</v>
      </c>
      <c r="C1010" s="97"/>
      <c r="D1010" s="97"/>
      <c r="E1010" s="97"/>
      <c r="F1010" s="98" t="s">
        <v>173</v>
      </c>
      <c r="G1010" s="96"/>
      <c r="H1010" s="97"/>
      <c r="I1010" s="32"/>
    </row>
    <row r="1011" spans="1:9" ht="15" thickBot="1" x14ac:dyDescent="0.4">
      <c r="A1011" s="314" t="s">
        <v>233</v>
      </c>
      <c r="B1011" s="305" t="s">
        <v>342</v>
      </c>
      <c r="C1011" s="110">
        <v>100</v>
      </c>
      <c r="D1011" s="110">
        <v>100</v>
      </c>
      <c r="E1011" s="110">
        <v>100</v>
      </c>
      <c r="F1011" s="52"/>
      <c r="G1011" s="101" t="s">
        <v>24</v>
      </c>
      <c r="H1011" s="102">
        <v>288724610</v>
      </c>
      <c r="I1011" s="148" t="s">
        <v>239</v>
      </c>
    </row>
    <row r="1012" spans="1:9" ht="15" thickBot="1" x14ac:dyDescent="0.4">
      <c r="A1012" s="315"/>
      <c r="B1012" s="306"/>
      <c r="C1012" s="110"/>
      <c r="D1012" s="110"/>
      <c r="E1012" s="110"/>
      <c r="F1012" s="52"/>
      <c r="G1012" s="101" t="s">
        <v>26</v>
      </c>
      <c r="H1012" s="102"/>
      <c r="I1012" s="148"/>
    </row>
    <row r="1013" spans="1:9" ht="15" thickBot="1" x14ac:dyDescent="0.4">
      <c r="A1013" s="315"/>
      <c r="B1013" s="306"/>
      <c r="C1013" s="110"/>
      <c r="D1013" s="110"/>
      <c r="E1013" s="110"/>
      <c r="F1013" s="52"/>
      <c r="G1013" s="101" t="s">
        <v>88</v>
      </c>
      <c r="H1013" s="102"/>
      <c r="I1013" s="148"/>
    </row>
    <row r="1014" spans="1:9" ht="15" customHeight="1" thickBot="1" x14ac:dyDescent="0.4">
      <c r="A1014" s="315"/>
      <c r="B1014" s="306"/>
      <c r="C1014" s="110"/>
      <c r="D1014" s="110"/>
      <c r="E1014" s="110"/>
      <c r="F1014" s="52"/>
      <c r="G1014" s="101" t="s">
        <v>326</v>
      </c>
      <c r="H1014" s="102"/>
      <c r="I1014" s="148"/>
    </row>
    <row r="1015" spans="1:9" ht="15" thickBot="1" x14ac:dyDescent="0.4">
      <c r="A1015" s="315"/>
      <c r="B1015" s="306"/>
      <c r="C1015" s="110"/>
      <c r="D1015" s="110"/>
      <c r="E1015" s="110"/>
      <c r="F1015" s="52"/>
      <c r="G1015" s="101" t="s">
        <v>27</v>
      </c>
      <c r="H1015" s="104"/>
      <c r="I1015" s="148"/>
    </row>
    <row r="1016" spans="1:9" ht="15" thickBot="1" x14ac:dyDescent="0.4">
      <c r="A1016" s="316"/>
      <c r="B1016" s="307"/>
      <c r="C1016" s="99">
        <f t="shared" ref="C1016:D1016" si="201">SUM(C1011:C1015)</f>
        <v>100</v>
      </c>
      <c r="D1016" s="99">
        <f t="shared" si="201"/>
        <v>100</v>
      </c>
      <c r="E1016" s="99">
        <f>SUM(E1011:E1015)</f>
        <v>100</v>
      </c>
      <c r="F1016" s="103"/>
      <c r="G1016" s="100" t="s">
        <v>29</v>
      </c>
      <c r="H1016" s="104"/>
      <c r="I1016" s="148"/>
    </row>
    <row r="1017" spans="1:9" ht="15" thickBot="1" x14ac:dyDescent="0.4">
      <c r="A1017" s="311" t="s">
        <v>235</v>
      </c>
      <c r="B1017" s="305" t="s">
        <v>343</v>
      </c>
      <c r="C1017" s="177">
        <v>4357</v>
      </c>
      <c r="D1017" s="110">
        <v>4503</v>
      </c>
      <c r="E1017" s="110">
        <v>4623</v>
      </c>
      <c r="F1017" s="52"/>
      <c r="G1017" s="101" t="s">
        <v>24</v>
      </c>
      <c r="H1017" s="102">
        <v>288724610</v>
      </c>
      <c r="I1017" s="148" t="s">
        <v>578</v>
      </c>
    </row>
    <row r="1018" spans="1:9" ht="15" thickBot="1" x14ac:dyDescent="0.4">
      <c r="A1018" s="312"/>
      <c r="B1018" s="306"/>
      <c r="C1018" s="110"/>
      <c r="D1018" s="110"/>
      <c r="E1018" s="110"/>
      <c r="F1018" s="52"/>
      <c r="G1018" s="101" t="s">
        <v>26</v>
      </c>
      <c r="H1018" s="102"/>
      <c r="I1018" s="148"/>
    </row>
    <row r="1019" spans="1:9" ht="18" customHeight="1" thickBot="1" x14ac:dyDescent="0.4">
      <c r="A1019" s="312"/>
      <c r="B1019" s="306"/>
      <c r="C1019" s="110"/>
      <c r="D1019" s="110"/>
      <c r="E1019" s="110"/>
      <c r="F1019" s="52"/>
      <c r="G1019" s="101" t="s">
        <v>88</v>
      </c>
      <c r="H1019" s="102"/>
      <c r="I1019" s="148"/>
    </row>
    <row r="1020" spans="1:9" ht="15" customHeight="1" thickBot="1" x14ac:dyDescent="0.4">
      <c r="A1020" s="312"/>
      <c r="B1020" s="306"/>
      <c r="C1020" s="110"/>
      <c r="D1020" s="110"/>
      <c r="E1020" s="110"/>
      <c r="F1020" s="52"/>
      <c r="G1020" s="101" t="s">
        <v>326</v>
      </c>
      <c r="H1020" s="102"/>
      <c r="I1020" s="148"/>
    </row>
    <row r="1021" spans="1:9" ht="15" thickBot="1" x14ac:dyDescent="0.4">
      <c r="A1021" s="312"/>
      <c r="B1021" s="306"/>
      <c r="C1021" s="110">
        <v>113.9</v>
      </c>
      <c r="D1021" s="110"/>
      <c r="E1021" s="110"/>
      <c r="F1021" s="52"/>
      <c r="G1021" s="101" t="s">
        <v>27</v>
      </c>
      <c r="H1021" s="104"/>
      <c r="I1021" s="148"/>
    </row>
    <row r="1022" spans="1:9" ht="15" thickBot="1" x14ac:dyDescent="0.4">
      <c r="A1022" s="313"/>
      <c r="B1022" s="307"/>
      <c r="C1022" s="99">
        <f t="shared" ref="C1022:D1022" si="202">SUM(C1017:C1021)</f>
        <v>4470.8999999999996</v>
      </c>
      <c r="D1022" s="99">
        <f t="shared" si="202"/>
        <v>4503</v>
      </c>
      <c r="E1022" s="99">
        <f>SUM(E1017:E1021)</f>
        <v>4623</v>
      </c>
      <c r="F1022" s="103"/>
      <c r="G1022" s="100" t="s">
        <v>29</v>
      </c>
      <c r="H1022" s="104"/>
      <c r="I1022" s="148"/>
    </row>
    <row r="1023" spans="1:9" ht="15" thickBot="1" x14ac:dyDescent="0.4">
      <c r="A1023" s="311" t="s">
        <v>236</v>
      </c>
      <c r="B1023" s="305" t="s">
        <v>344</v>
      </c>
      <c r="C1023" s="177">
        <v>1814</v>
      </c>
      <c r="D1023" s="110">
        <v>1659</v>
      </c>
      <c r="E1023" s="110">
        <v>1754</v>
      </c>
      <c r="F1023" s="52"/>
      <c r="G1023" s="101" t="s">
        <v>24</v>
      </c>
      <c r="H1023" s="102">
        <v>288724610</v>
      </c>
      <c r="I1023" s="148" t="s">
        <v>580</v>
      </c>
    </row>
    <row r="1024" spans="1:9" ht="15" thickBot="1" x14ac:dyDescent="0.4">
      <c r="A1024" s="312"/>
      <c r="B1024" s="306"/>
      <c r="C1024" s="110"/>
      <c r="D1024" s="110"/>
      <c r="E1024" s="110"/>
      <c r="F1024" s="52"/>
      <c r="G1024" s="101" t="s">
        <v>26</v>
      </c>
      <c r="H1024" s="102"/>
      <c r="I1024" s="148"/>
    </row>
    <row r="1025" spans="1:9" ht="15.65" customHeight="1" thickBot="1" x14ac:dyDescent="0.4">
      <c r="A1025" s="312"/>
      <c r="B1025" s="306"/>
      <c r="C1025" s="110"/>
      <c r="D1025" s="110"/>
      <c r="E1025" s="110"/>
      <c r="F1025" s="52"/>
      <c r="G1025" s="101" t="s">
        <v>88</v>
      </c>
      <c r="H1025" s="102"/>
      <c r="I1025" s="148"/>
    </row>
    <row r="1026" spans="1:9" ht="18" customHeight="1" thickBot="1" x14ac:dyDescent="0.4">
      <c r="A1026" s="312"/>
      <c r="B1026" s="306"/>
      <c r="C1026" s="110"/>
      <c r="D1026" s="110"/>
      <c r="E1026" s="110"/>
      <c r="F1026" s="52"/>
      <c r="G1026" s="101" t="s">
        <v>326</v>
      </c>
      <c r="H1026" s="102"/>
      <c r="I1026" s="148"/>
    </row>
    <row r="1027" spans="1:9" ht="16.25" customHeight="1" thickBot="1" x14ac:dyDescent="0.4">
      <c r="A1027" s="312"/>
      <c r="B1027" s="306"/>
      <c r="C1027" s="110"/>
      <c r="D1027" s="110"/>
      <c r="E1027" s="110"/>
      <c r="F1027" s="52"/>
      <c r="G1027" s="101" t="s">
        <v>27</v>
      </c>
      <c r="H1027" s="104"/>
      <c r="I1027" s="148"/>
    </row>
    <row r="1028" spans="1:9" ht="15" customHeight="1" thickBot="1" x14ac:dyDescent="0.4">
      <c r="A1028" s="313"/>
      <c r="B1028" s="307"/>
      <c r="C1028" s="99">
        <f>SUM(C1023:C1027)</f>
        <v>1814</v>
      </c>
      <c r="D1028" s="99">
        <f>SUM(D1023:D1027)</f>
        <v>1659</v>
      </c>
      <c r="E1028" s="99">
        <f>SUM(E1023:E1027)</f>
        <v>1754</v>
      </c>
      <c r="F1028" s="103"/>
      <c r="G1028" s="100" t="s">
        <v>29</v>
      </c>
      <c r="H1028" s="104"/>
      <c r="I1028" s="148"/>
    </row>
    <row r="1029" spans="1:9" ht="15" thickBot="1" x14ac:dyDescent="0.4">
      <c r="A1029" s="311" t="s">
        <v>238</v>
      </c>
      <c r="B1029" s="305" t="s">
        <v>597</v>
      </c>
      <c r="C1029" s="110">
        <v>15</v>
      </c>
      <c r="D1029" s="110">
        <v>25</v>
      </c>
      <c r="E1029" s="110">
        <v>25</v>
      </c>
      <c r="F1029" s="52"/>
      <c r="G1029" s="101" t="s">
        <v>24</v>
      </c>
      <c r="H1029" s="102">
        <v>288724610</v>
      </c>
      <c r="I1029" s="148" t="s">
        <v>239</v>
      </c>
    </row>
    <row r="1030" spans="1:9" ht="15" thickBot="1" x14ac:dyDescent="0.4">
      <c r="A1030" s="312"/>
      <c r="B1030" s="306"/>
      <c r="C1030" s="110"/>
      <c r="D1030" s="110"/>
      <c r="E1030" s="110"/>
      <c r="F1030" s="52"/>
      <c r="G1030" s="101" t="s">
        <v>26</v>
      </c>
      <c r="H1030" s="102"/>
      <c r="I1030" s="148"/>
    </row>
    <row r="1031" spans="1:9" ht="15" thickBot="1" x14ac:dyDescent="0.4">
      <c r="A1031" s="312"/>
      <c r="B1031" s="306"/>
      <c r="C1031" s="110"/>
      <c r="D1031" s="110"/>
      <c r="E1031" s="110"/>
      <c r="F1031" s="52"/>
      <c r="G1031" s="101" t="s">
        <v>88</v>
      </c>
      <c r="H1031" s="102"/>
      <c r="I1031" s="148"/>
    </row>
    <row r="1032" spans="1:9" ht="15" thickBot="1" x14ac:dyDescent="0.4">
      <c r="A1032" s="312"/>
      <c r="B1032" s="306"/>
      <c r="C1032" s="110"/>
      <c r="D1032" s="110"/>
      <c r="E1032" s="110"/>
      <c r="F1032" s="52"/>
      <c r="G1032" s="101" t="s">
        <v>326</v>
      </c>
      <c r="H1032" s="102"/>
      <c r="I1032" s="148"/>
    </row>
    <row r="1033" spans="1:9" ht="16.25" customHeight="1" thickBot="1" x14ac:dyDescent="0.4">
      <c r="A1033" s="312"/>
      <c r="B1033" s="306"/>
      <c r="C1033" s="110"/>
      <c r="D1033" s="110"/>
      <c r="E1033" s="110"/>
      <c r="F1033" s="52"/>
      <c r="G1033" s="101" t="s">
        <v>27</v>
      </c>
      <c r="H1033" s="104"/>
      <c r="I1033" s="148"/>
    </row>
    <row r="1034" spans="1:9" ht="15" customHeight="1" thickBot="1" x14ac:dyDescent="0.4">
      <c r="A1034" s="313"/>
      <c r="B1034" s="307"/>
      <c r="C1034" s="99">
        <f>SUM(C1029:C1033)</f>
        <v>15</v>
      </c>
      <c r="D1034" s="99">
        <f>SUM(D1029:D1033)</f>
        <v>25</v>
      </c>
      <c r="E1034" s="99">
        <f>SUM(E1029:E1033)</f>
        <v>25</v>
      </c>
      <c r="F1034" s="103"/>
      <c r="G1034" s="100" t="s">
        <v>29</v>
      </c>
      <c r="H1034" s="104"/>
      <c r="I1034" s="148"/>
    </row>
    <row r="1035" spans="1:9" ht="15" thickBot="1" x14ac:dyDescent="0.4">
      <c r="A1035" s="26" t="s">
        <v>111</v>
      </c>
      <c r="B1035" s="92" t="s">
        <v>345</v>
      </c>
      <c r="C1035" s="93"/>
      <c r="D1035" s="93"/>
      <c r="E1035" s="93"/>
      <c r="F1035" s="94" t="s">
        <v>179</v>
      </c>
      <c r="G1035" s="92"/>
      <c r="H1035" s="93"/>
      <c r="I1035" s="93"/>
    </row>
    <row r="1036" spans="1:9" ht="26.5" thickBot="1" x14ac:dyDescent="0.4">
      <c r="A1036" s="30" t="s">
        <v>112</v>
      </c>
      <c r="B1036" s="96" t="s">
        <v>224</v>
      </c>
      <c r="C1036" s="97"/>
      <c r="D1036" s="97"/>
      <c r="E1036" s="97"/>
      <c r="F1036" s="98" t="s">
        <v>181</v>
      </c>
      <c r="G1036" s="96"/>
      <c r="H1036" s="97"/>
      <c r="I1036" s="97"/>
    </row>
    <row r="1037" spans="1:9" ht="15" thickBot="1" x14ac:dyDescent="0.4">
      <c r="A1037" s="311" t="s">
        <v>113</v>
      </c>
      <c r="B1037" s="305" t="s">
        <v>187</v>
      </c>
      <c r="C1037" s="253">
        <v>4281.3999999999996</v>
      </c>
      <c r="D1037" s="110">
        <v>4093</v>
      </c>
      <c r="E1037" s="110">
        <v>1980</v>
      </c>
      <c r="F1037" s="52"/>
      <c r="G1037" s="252" t="s">
        <v>24</v>
      </c>
      <c r="H1037" s="102">
        <v>288724610</v>
      </c>
      <c r="I1037" s="148" t="s">
        <v>578</v>
      </c>
    </row>
    <row r="1038" spans="1:9" ht="15" thickBot="1" x14ac:dyDescent="0.4">
      <c r="A1038" s="312"/>
      <c r="B1038" s="306"/>
      <c r="C1038" s="110"/>
      <c r="D1038" s="110"/>
      <c r="E1038" s="110"/>
      <c r="F1038" s="52"/>
      <c r="G1038" s="101" t="s">
        <v>26</v>
      </c>
      <c r="H1038" s="102"/>
      <c r="I1038" s="148"/>
    </row>
    <row r="1039" spans="1:9" ht="14" customHeight="1" thickBot="1" x14ac:dyDescent="0.4">
      <c r="A1039" s="312"/>
      <c r="B1039" s="306"/>
      <c r="C1039" s="110"/>
      <c r="D1039" s="110"/>
      <c r="E1039" s="110"/>
      <c r="F1039" s="52"/>
      <c r="G1039" s="101" t="s">
        <v>88</v>
      </c>
      <c r="H1039" s="102"/>
      <c r="I1039" s="148"/>
    </row>
    <row r="1040" spans="1:9" ht="15" customHeight="1" thickBot="1" x14ac:dyDescent="0.4">
      <c r="A1040" s="312"/>
      <c r="B1040" s="306"/>
      <c r="C1040" s="253">
        <v>3033.8</v>
      </c>
      <c r="D1040" s="110">
        <v>1001</v>
      </c>
      <c r="E1040" s="110">
        <v>300</v>
      </c>
      <c r="F1040" s="52"/>
      <c r="G1040" s="252" t="s">
        <v>326</v>
      </c>
      <c r="H1040" s="102"/>
      <c r="I1040" s="148"/>
    </row>
    <row r="1041" spans="1:9" ht="15" thickBot="1" x14ac:dyDescent="0.4">
      <c r="A1041" s="312"/>
      <c r="B1041" s="306"/>
      <c r="C1041" s="110"/>
      <c r="D1041" s="110"/>
      <c r="E1041" s="110"/>
      <c r="F1041" s="52"/>
      <c r="G1041" s="101" t="s">
        <v>27</v>
      </c>
      <c r="H1041" s="104"/>
      <c r="I1041" s="148"/>
    </row>
    <row r="1042" spans="1:9" ht="15" thickBot="1" x14ac:dyDescent="0.4">
      <c r="A1042" s="313"/>
      <c r="B1042" s="307"/>
      <c r="C1042" s="99">
        <f t="shared" ref="C1042:D1042" si="203">SUM(C1037:C1041)</f>
        <v>7315.2</v>
      </c>
      <c r="D1042" s="99">
        <f t="shared" si="203"/>
        <v>5094</v>
      </c>
      <c r="E1042" s="99">
        <f>SUM(E1037:E1041)</f>
        <v>2280</v>
      </c>
      <c r="F1042" s="103"/>
      <c r="G1042" s="100" t="s">
        <v>29</v>
      </c>
      <c r="H1042" s="104"/>
      <c r="I1042" s="148"/>
    </row>
    <row r="1043" spans="1:9" ht="15" thickBot="1" x14ac:dyDescent="0.4">
      <c r="A1043" s="314" t="s">
        <v>120</v>
      </c>
      <c r="B1043" s="305" t="s">
        <v>350</v>
      </c>
      <c r="C1043" s="177">
        <v>1410</v>
      </c>
      <c r="D1043" s="110">
        <v>1310</v>
      </c>
      <c r="E1043" s="110">
        <v>1310</v>
      </c>
      <c r="F1043" s="52"/>
      <c r="G1043" s="101" t="s">
        <v>24</v>
      </c>
      <c r="H1043" s="102">
        <v>288724610</v>
      </c>
      <c r="I1043" s="148" t="s">
        <v>239</v>
      </c>
    </row>
    <row r="1044" spans="1:9" ht="15" thickBot="1" x14ac:dyDescent="0.4">
      <c r="A1044" s="315"/>
      <c r="B1044" s="306"/>
      <c r="C1044" s="110"/>
      <c r="D1044" s="110"/>
      <c r="E1044" s="110"/>
      <c r="F1044" s="52"/>
      <c r="G1044" s="101" t="s">
        <v>26</v>
      </c>
      <c r="H1044" s="102"/>
      <c r="I1044" s="148"/>
    </row>
    <row r="1045" spans="1:9" ht="15" thickBot="1" x14ac:dyDescent="0.4">
      <c r="A1045" s="315"/>
      <c r="B1045" s="306"/>
      <c r="C1045" s="110"/>
      <c r="D1045" s="110"/>
      <c r="E1045" s="110"/>
      <c r="F1045" s="52"/>
      <c r="G1045" s="101" t="s">
        <v>88</v>
      </c>
      <c r="H1045" s="102"/>
      <c r="I1045" s="148"/>
    </row>
    <row r="1046" spans="1:9" ht="15" thickBot="1" x14ac:dyDescent="0.4">
      <c r="A1046" s="315"/>
      <c r="B1046" s="306"/>
      <c r="C1046" s="110"/>
      <c r="D1046" s="110"/>
      <c r="E1046" s="110"/>
      <c r="F1046" s="52"/>
      <c r="G1046" s="101" t="s">
        <v>326</v>
      </c>
      <c r="H1046" s="102"/>
      <c r="I1046" s="148"/>
    </row>
    <row r="1047" spans="1:9" ht="15" thickBot="1" x14ac:dyDescent="0.4">
      <c r="A1047" s="315"/>
      <c r="B1047" s="306"/>
      <c r="C1047" s="110"/>
      <c r="D1047" s="110"/>
      <c r="E1047" s="110"/>
      <c r="F1047" s="52"/>
      <c r="G1047" s="101" t="s">
        <v>27</v>
      </c>
      <c r="H1047" s="104"/>
      <c r="I1047" s="148"/>
    </row>
    <row r="1048" spans="1:9" ht="15" thickBot="1" x14ac:dyDescent="0.4">
      <c r="A1048" s="316"/>
      <c r="B1048" s="307"/>
      <c r="C1048" s="99">
        <f t="shared" ref="C1048:D1048" si="204">SUM(C1043:C1047)</f>
        <v>1410</v>
      </c>
      <c r="D1048" s="99">
        <f t="shared" si="204"/>
        <v>1310</v>
      </c>
      <c r="E1048" s="99">
        <f>SUM(E1043:E1047)</f>
        <v>1310</v>
      </c>
      <c r="F1048" s="103"/>
      <c r="G1048" s="100" t="s">
        <v>29</v>
      </c>
      <c r="H1048" s="104"/>
      <c r="I1048" s="148"/>
    </row>
    <row r="1049" spans="1:9" ht="18" customHeight="1" thickBot="1" x14ac:dyDescent="0.4">
      <c r="A1049" s="314" t="s">
        <v>346</v>
      </c>
      <c r="B1049" s="302" t="s">
        <v>351</v>
      </c>
      <c r="C1049" s="68">
        <v>10</v>
      </c>
      <c r="D1049" s="68">
        <v>10</v>
      </c>
      <c r="E1049" s="68">
        <v>10</v>
      </c>
      <c r="F1049" s="19"/>
      <c r="G1049" s="17" t="s">
        <v>24</v>
      </c>
      <c r="H1049" s="22">
        <v>288724610</v>
      </c>
      <c r="I1049" s="15" t="s">
        <v>239</v>
      </c>
    </row>
    <row r="1050" spans="1:9" ht="15" thickBot="1" x14ac:dyDescent="0.4">
      <c r="A1050" s="315"/>
      <c r="B1050" s="303"/>
      <c r="C1050" s="68"/>
      <c r="D1050" s="68"/>
      <c r="E1050" s="68"/>
      <c r="F1050" s="19"/>
      <c r="G1050" s="17" t="s">
        <v>26</v>
      </c>
      <c r="H1050" s="22"/>
      <c r="I1050" s="15"/>
    </row>
    <row r="1051" spans="1:9" ht="15" customHeight="1" thickBot="1" x14ac:dyDescent="0.4">
      <c r="A1051" s="315"/>
      <c r="B1051" s="303"/>
      <c r="C1051" s="68"/>
      <c r="D1051" s="68"/>
      <c r="E1051" s="68"/>
      <c r="F1051" s="19"/>
      <c r="G1051" s="17" t="s">
        <v>88</v>
      </c>
      <c r="H1051" s="22"/>
      <c r="I1051" s="15"/>
    </row>
    <row r="1052" spans="1:9" ht="19.25" customHeight="1" thickBot="1" x14ac:dyDescent="0.4">
      <c r="A1052" s="315"/>
      <c r="B1052" s="303"/>
      <c r="C1052" s="68"/>
      <c r="D1052" s="68"/>
      <c r="E1052" s="68"/>
      <c r="F1052" s="19"/>
      <c r="G1052" s="17" t="s">
        <v>326</v>
      </c>
      <c r="H1052" s="22"/>
      <c r="I1052" s="15"/>
    </row>
    <row r="1053" spans="1:9" ht="15" thickBot="1" x14ac:dyDescent="0.4">
      <c r="A1053" s="315"/>
      <c r="B1053" s="303"/>
      <c r="C1053" s="68"/>
      <c r="D1053" s="68"/>
      <c r="E1053" s="68"/>
      <c r="F1053" s="19"/>
      <c r="G1053" s="17" t="s">
        <v>27</v>
      </c>
      <c r="H1053" s="23"/>
      <c r="I1053" s="15"/>
    </row>
    <row r="1054" spans="1:9" ht="15" thickBot="1" x14ac:dyDescent="0.4">
      <c r="A1054" s="316"/>
      <c r="B1054" s="304"/>
      <c r="C1054" s="69">
        <f t="shared" ref="C1054:D1054" si="205">SUM(C1049:C1053)</f>
        <v>10</v>
      </c>
      <c r="D1054" s="69">
        <f t="shared" si="205"/>
        <v>10</v>
      </c>
      <c r="E1054" s="69">
        <f>SUM(E1049:E1053)</f>
        <v>10</v>
      </c>
      <c r="F1054" s="18"/>
      <c r="G1054" s="10" t="s">
        <v>29</v>
      </c>
      <c r="H1054" s="23"/>
      <c r="I1054" s="15"/>
    </row>
    <row r="1055" spans="1:9" ht="15" thickBot="1" x14ac:dyDescent="0.4">
      <c r="A1055" s="314" t="s">
        <v>347</v>
      </c>
      <c r="B1055" s="305" t="s">
        <v>352</v>
      </c>
      <c r="C1055" s="110">
        <v>437</v>
      </c>
      <c r="D1055" s="110">
        <v>1124</v>
      </c>
      <c r="E1055" s="110">
        <v>805</v>
      </c>
      <c r="F1055" s="52"/>
      <c r="G1055" s="101" t="s">
        <v>24</v>
      </c>
      <c r="H1055" s="102">
        <v>288724610</v>
      </c>
      <c r="I1055" s="148" t="s">
        <v>579</v>
      </c>
    </row>
    <row r="1056" spans="1:9" ht="15" customHeight="1" thickBot="1" x14ac:dyDescent="0.4">
      <c r="A1056" s="315"/>
      <c r="B1056" s="306"/>
      <c r="C1056" s="110"/>
      <c r="D1056" s="110"/>
      <c r="E1056" s="110"/>
      <c r="F1056" s="52"/>
      <c r="G1056" s="101" t="s">
        <v>26</v>
      </c>
      <c r="H1056" s="102"/>
      <c r="I1056" s="148"/>
    </row>
    <row r="1057" spans="1:9" ht="15" thickBot="1" x14ac:dyDescent="0.4">
      <c r="A1057" s="315"/>
      <c r="B1057" s="306"/>
      <c r="C1057" s="110"/>
      <c r="D1057" s="110"/>
      <c r="E1057" s="110"/>
      <c r="F1057" s="52"/>
      <c r="G1057" s="101" t="s">
        <v>88</v>
      </c>
      <c r="H1057" s="102"/>
      <c r="I1057" s="148"/>
    </row>
    <row r="1058" spans="1:9" ht="15" thickBot="1" x14ac:dyDescent="0.4">
      <c r="A1058" s="315"/>
      <c r="B1058" s="306"/>
      <c r="C1058" s="253">
        <v>1230</v>
      </c>
      <c r="D1058" s="110">
        <v>1797</v>
      </c>
      <c r="E1058" s="110">
        <v>2139</v>
      </c>
      <c r="F1058" s="52"/>
      <c r="G1058" s="252" t="s">
        <v>326</v>
      </c>
      <c r="H1058" s="102"/>
      <c r="I1058" s="148"/>
    </row>
    <row r="1059" spans="1:9" ht="15" thickBot="1" x14ac:dyDescent="0.4">
      <c r="A1059" s="315"/>
      <c r="B1059" s="306"/>
      <c r="C1059" s="110"/>
      <c r="D1059" s="110"/>
      <c r="E1059" s="110"/>
      <c r="F1059" s="52"/>
      <c r="G1059" s="101" t="s">
        <v>27</v>
      </c>
      <c r="H1059" s="104"/>
      <c r="I1059" s="148"/>
    </row>
    <row r="1060" spans="1:9" ht="15" thickBot="1" x14ac:dyDescent="0.4">
      <c r="A1060" s="316"/>
      <c r="B1060" s="307"/>
      <c r="C1060" s="99">
        <f t="shared" ref="C1060:D1060" si="206">SUM(C1055:C1059)</f>
        <v>1667</v>
      </c>
      <c r="D1060" s="99">
        <f t="shared" si="206"/>
        <v>2921</v>
      </c>
      <c r="E1060" s="99">
        <f>SUM(E1055:E1059)</f>
        <v>2944</v>
      </c>
      <c r="F1060" s="103"/>
      <c r="G1060" s="100" t="s">
        <v>29</v>
      </c>
      <c r="H1060" s="104"/>
      <c r="I1060" s="148"/>
    </row>
    <row r="1061" spans="1:9" ht="15" thickBot="1" x14ac:dyDescent="0.4">
      <c r="A1061" s="311" t="s">
        <v>348</v>
      </c>
      <c r="B1061" s="305" t="s">
        <v>353</v>
      </c>
      <c r="C1061" s="110">
        <v>280</v>
      </c>
      <c r="D1061" s="110">
        <v>180</v>
      </c>
      <c r="E1061" s="110">
        <v>180</v>
      </c>
      <c r="F1061" s="52"/>
      <c r="G1061" s="101" t="s">
        <v>24</v>
      </c>
      <c r="H1061" s="102">
        <v>288724610</v>
      </c>
      <c r="I1061" s="148" t="s">
        <v>239</v>
      </c>
    </row>
    <row r="1062" spans="1:9" ht="15" thickBot="1" x14ac:dyDescent="0.4">
      <c r="A1062" s="312"/>
      <c r="B1062" s="306"/>
      <c r="C1062" s="110"/>
      <c r="D1062" s="110"/>
      <c r="E1062" s="110"/>
      <c r="F1062" s="52"/>
      <c r="G1062" s="101" t="s">
        <v>26</v>
      </c>
      <c r="H1062" s="102"/>
      <c r="I1062" s="148"/>
    </row>
    <row r="1063" spans="1:9" ht="15" thickBot="1" x14ac:dyDescent="0.4">
      <c r="A1063" s="312"/>
      <c r="B1063" s="306"/>
      <c r="C1063" s="110"/>
      <c r="D1063" s="110"/>
      <c r="E1063" s="110"/>
      <c r="F1063" s="52"/>
      <c r="G1063" s="101" t="s">
        <v>88</v>
      </c>
      <c r="H1063" s="102"/>
      <c r="I1063" s="148"/>
    </row>
    <row r="1064" spans="1:9" ht="15" thickBot="1" x14ac:dyDescent="0.4">
      <c r="A1064" s="312"/>
      <c r="B1064" s="306"/>
      <c r="C1064" s="110">
        <v>0</v>
      </c>
      <c r="D1064" s="110">
        <v>170</v>
      </c>
      <c r="E1064" s="110">
        <v>170</v>
      </c>
      <c r="F1064" s="52"/>
      <c r="G1064" s="101" t="s">
        <v>326</v>
      </c>
      <c r="H1064" s="102"/>
      <c r="I1064" s="148"/>
    </row>
    <row r="1065" spans="1:9" ht="15" thickBot="1" x14ac:dyDescent="0.4">
      <c r="A1065" s="312"/>
      <c r="B1065" s="306"/>
      <c r="C1065" s="110"/>
      <c r="D1065" s="110"/>
      <c r="E1065" s="110"/>
      <c r="F1065" s="52"/>
      <c r="G1065" s="101" t="s">
        <v>27</v>
      </c>
      <c r="H1065" s="104"/>
      <c r="I1065" s="148"/>
    </row>
    <row r="1066" spans="1:9" ht="15" thickBot="1" x14ac:dyDescent="0.4">
      <c r="A1066" s="313"/>
      <c r="B1066" s="307"/>
      <c r="C1066" s="99">
        <f t="shared" ref="C1066:D1066" si="207">SUM(C1061:C1065)</f>
        <v>280</v>
      </c>
      <c r="D1066" s="99">
        <f t="shared" si="207"/>
        <v>350</v>
      </c>
      <c r="E1066" s="99">
        <f>SUM(E1061:E1065)</f>
        <v>350</v>
      </c>
      <c r="F1066" s="103"/>
      <c r="G1066" s="100" t="s">
        <v>29</v>
      </c>
      <c r="H1066" s="104"/>
      <c r="I1066" s="148"/>
    </row>
    <row r="1067" spans="1:9" ht="15" thickBot="1" x14ac:dyDescent="0.4">
      <c r="A1067" s="314" t="s">
        <v>349</v>
      </c>
      <c r="B1067" s="305" t="s">
        <v>354</v>
      </c>
      <c r="C1067" s="110">
        <v>645</v>
      </c>
      <c r="D1067" s="110">
        <v>675</v>
      </c>
      <c r="E1067" s="110">
        <v>705</v>
      </c>
      <c r="F1067" s="52"/>
      <c r="G1067" s="101" t="s">
        <v>24</v>
      </c>
      <c r="H1067" s="102">
        <v>288724610</v>
      </c>
      <c r="I1067" s="148" t="s">
        <v>239</v>
      </c>
    </row>
    <row r="1068" spans="1:9" ht="15" thickBot="1" x14ac:dyDescent="0.4">
      <c r="A1068" s="315"/>
      <c r="B1068" s="306"/>
      <c r="C1068" s="110"/>
      <c r="D1068" s="110"/>
      <c r="E1068" s="110"/>
      <c r="F1068" s="52"/>
      <c r="G1068" s="101" t="s">
        <v>26</v>
      </c>
      <c r="H1068" s="102"/>
      <c r="I1068" s="148"/>
    </row>
    <row r="1069" spans="1:9" ht="18" customHeight="1" thickBot="1" x14ac:dyDescent="0.4">
      <c r="A1069" s="315"/>
      <c r="B1069" s="306"/>
      <c r="C1069" s="110"/>
      <c r="D1069" s="110"/>
      <c r="E1069" s="110"/>
      <c r="F1069" s="52"/>
      <c r="G1069" s="101" t="s">
        <v>88</v>
      </c>
      <c r="H1069" s="102"/>
      <c r="I1069" s="148"/>
    </row>
    <row r="1070" spans="1:9" ht="16.25" customHeight="1" thickBot="1" x14ac:dyDescent="0.4">
      <c r="A1070" s="315"/>
      <c r="B1070" s="306"/>
      <c r="C1070" s="110"/>
      <c r="D1070" s="110"/>
      <c r="E1070" s="110"/>
      <c r="F1070" s="52"/>
      <c r="G1070" s="101" t="s">
        <v>326</v>
      </c>
      <c r="H1070" s="102"/>
      <c r="I1070" s="148"/>
    </row>
    <row r="1071" spans="1:9" ht="15" thickBot="1" x14ac:dyDescent="0.4">
      <c r="A1071" s="315"/>
      <c r="B1071" s="306"/>
      <c r="C1071" s="110"/>
      <c r="D1071" s="110"/>
      <c r="E1071" s="110"/>
      <c r="F1071" s="52"/>
      <c r="G1071" s="101" t="s">
        <v>27</v>
      </c>
      <c r="H1071" s="104"/>
      <c r="I1071" s="148"/>
    </row>
    <row r="1072" spans="1:9" ht="15" thickBot="1" x14ac:dyDescent="0.4">
      <c r="A1072" s="316"/>
      <c r="B1072" s="307"/>
      <c r="C1072" s="99">
        <f t="shared" ref="C1072:D1072" si="208">SUM(C1067:C1071)</f>
        <v>645</v>
      </c>
      <c r="D1072" s="99">
        <f t="shared" si="208"/>
        <v>675</v>
      </c>
      <c r="E1072" s="99">
        <f>SUM(E1067:E1071)</f>
        <v>705</v>
      </c>
      <c r="F1072" s="103"/>
      <c r="G1072" s="100" t="s">
        <v>29</v>
      </c>
      <c r="H1072" s="104"/>
      <c r="I1072" s="148"/>
    </row>
    <row r="1073" spans="1:12" ht="15" thickBot="1" x14ac:dyDescent="0.4">
      <c r="A1073" s="26" t="s">
        <v>111</v>
      </c>
      <c r="B1073" s="27" t="s">
        <v>345</v>
      </c>
      <c r="C1073" s="28"/>
      <c r="D1073" s="28"/>
      <c r="E1073" s="28"/>
      <c r="F1073" s="29" t="s">
        <v>179</v>
      </c>
      <c r="G1073" s="27"/>
      <c r="H1073" s="28"/>
      <c r="I1073" s="28"/>
    </row>
    <row r="1074" spans="1:12" ht="39.5" thickBot="1" x14ac:dyDescent="0.4">
      <c r="A1074" s="30" t="s">
        <v>124</v>
      </c>
      <c r="B1074" s="31" t="s">
        <v>355</v>
      </c>
      <c r="C1074" s="32"/>
      <c r="D1074" s="32"/>
      <c r="E1074" s="32"/>
      <c r="F1074" s="33"/>
      <c r="G1074" s="31"/>
      <c r="H1074" s="32"/>
      <c r="I1074" s="32"/>
    </row>
    <row r="1075" spans="1:12" ht="15" thickBot="1" x14ac:dyDescent="0.4">
      <c r="A1075" s="314" t="s">
        <v>127</v>
      </c>
      <c r="B1075" s="302" t="s">
        <v>358</v>
      </c>
      <c r="C1075" s="177">
        <v>220</v>
      </c>
      <c r="D1075" s="110">
        <v>220</v>
      </c>
      <c r="E1075" s="68">
        <v>220</v>
      </c>
      <c r="F1075" s="19"/>
      <c r="G1075" s="17" t="s">
        <v>24</v>
      </c>
      <c r="H1075" s="22">
        <v>288724610</v>
      </c>
      <c r="I1075" s="15" t="s">
        <v>579</v>
      </c>
    </row>
    <row r="1076" spans="1:12" ht="15" thickBot="1" x14ac:dyDescent="0.4">
      <c r="A1076" s="315"/>
      <c r="B1076" s="303"/>
      <c r="C1076" s="110"/>
      <c r="D1076" s="110"/>
      <c r="E1076" s="68"/>
      <c r="F1076" s="19"/>
      <c r="G1076" s="17" t="s">
        <v>26</v>
      </c>
      <c r="H1076" s="22"/>
      <c r="I1076" s="15"/>
    </row>
    <row r="1077" spans="1:12" ht="15" thickBot="1" x14ac:dyDescent="0.4">
      <c r="A1077" s="315"/>
      <c r="B1077" s="303"/>
      <c r="C1077" s="110"/>
      <c r="D1077" s="110"/>
      <c r="E1077" s="68"/>
      <c r="F1077" s="19"/>
      <c r="G1077" s="17" t="s">
        <v>88</v>
      </c>
      <c r="H1077" s="22"/>
      <c r="I1077" s="15"/>
    </row>
    <row r="1078" spans="1:12" ht="15" thickBot="1" x14ac:dyDescent="0.4">
      <c r="A1078" s="315"/>
      <c r="B1078" s="303"/>
      <c r="C1078" s="110"/>
      <c r="D1078" s="110"/>
      <c r="E1078" s="68"/>
      <c r="F1078" s="19"/>
      <c r="G1078" s="17" t="s">
        <v>326</v>
      </c>
      <c r="H1078" s="22"/>
      <c r="I1078" s="15"/>
    </row>
    <row r="1079" spans="1:12" ht="15" customHeight="1" thickBot="1" x14ac:dyDescent="0.4">
      <c r="A1079" s="315"/>
      <c r="B1079" s="303"/>
      <c r="C1079" s="110"/>
      <c r="D1079" s="110"/>
      <c r="E1079" s="68"/>
      <c r="F1079" s="19"/>
      <c r="G1079" s="17" t="s">
        <v>27</v>
      </c>
      <c r="H1079" s="23"/>
      <c r="I1079" s="15"/>
    </row>
    <row r="1080" spans="1:12" ht="17" customHeight="1" thickBot="1" x14ac:dyDescent="0.4">
      <c r="A1080" s="316"/>
      <c r="B1080" s="304"/>
      <c r="C1080" s="99">
        <f t="shared" ref="C1080:D1080" si="209">SUM(C1075:C1079)</f>
        <v>220</v>
      </c>
      <c r="D1080" s="99">
        <f t="shared" si="209"/>
        <v>220</v>
      </c>
      <c r="E1080" s="69">
        <f>SUM(E1075:E1079)</f>
        <v>220</v>
      </c>
      <c r="F1080" s="18"/>
      <c r="G1080" s="10" t="s">
        <v>29</v>
      </c>
      <c r="H1080" s="23"/>
      <c r="I1080" s="15"/>
    </row>
    <row r="1081" spans="1:12" ht="17.399999999999999" customHeight="1" thickBot="1" x14ac:dyDescent="0.4">
      <c r="A1081" s="314" t="s">
        <v>356</v>
      </c>
      <c r="B1081" s="305" t="s">
        <v>359</v>
      </c>
      <c r="C1081" s="110">
        <v>5</v>
      </c>
      <c r="D1081" s="110">
        <v>5</v>
      </c>
      <c r="E1081" s="110">
        <v>5</v>
      </c>
      <c r="F1081" s="52"/>
      <c r="G1081" s="101" t="s">
        <v>24</v>
      </c>
      <c r="H1081" s="102">
        <v>288724610</v>
      </c>
      <c r="I1081" s="148" t="s">
        <v>579</v>
      </c>
      <c r="J1081" s="132"/>
      <c r="K1081" s="132"/>
      <c r="L1081" s="132"/>
    </row>
    <row r="1082" spans="1:12" ht="17" customHeight="1" thickBot="1" x14ac:dyDescent="0.4">
      <c r="A1082" s="315"/>
      <c r="B1082" s="306"/>
      <c r="C1082" s="110"/>
      <c r="D1082" s="110"/>
      <c r="E1082" s="110"/>
      <c r="F1082" s="52"/>
      <c r="G1082" s="101" t="s">
        <v>26</v>
      </c>
      <c r="H1082" s="102"/>
      <c r="I1082" s="148"/>
      <c r="J1082" s="132"/>
      <c r="K1082" s="132"/>
      <c r="L1082" s="132"/>
    </row>
    <row r="1083" spans="1:12" ht="17" customHeight="1" thickBot="1" x14ac:dyDescent="0.4">
      <c r="A1083" s="315"/>
      <c r="B1083" s="306"/>
      <c r="C1083" s="110"/>
      <c r="D1083" s="110"/>
      <c r="E1083" s="110"/>
      <c r="F1083" s="52"/>
      <c r="G1083" s="101" t="s">
        <v>88</v>
      </c>
      <c r="H1083" s="102"/>
      <c r="I1083" s="148"/>
      <c r="J1083" s="132"/>
      <c r="K1083" s="132"/>
      <c r="L1083" s="132"/>
    </row>
    <row r="1084" spans="1:12" ht="17" customHeight="1" thickBot="1" x14ac:dyDescent="0.4">
      <c r="A1084" s="315"/>
      <c r="B1084" s="306"/>
      <c r="C1084" s="110"/>
      <c r="D1084" s="110"/>
      <c r="E1084" s="110"/>
      <c r="F1084" s="52"/>
      <c r="G1084" s="101" t="s">
        <v>326</v>
      </c>
      <c r="H1084" s="102"/>
      <c r="I1084" s="148"/>
      <c r="J1084" s="132"/>
      <c r="K1084" s="132"/>
      <c r="L1084" s="132"/>
    </row>
    <row r="1085" spans="1:12" ht="15" thickBot="1" x14ac:dyDescent="0.4">
      <c r="A1085" s="315"/>
      <c r="B1085" s="306"/>
      <c r="C1085" s="110"/>
      <c r="D1085" s="110"/>
      <c r="E1085" s="110"/>
      <c r="F1085" s="52"/>
      <c r="G1085" s="101" t="s">
        <v>27</v>
      </c>
      <c r="H1085" s="104"/>
      <c r="I1085" s="148"/>
      <c r="J1085" s="132"/>
      <c r="K1085" s="132"/>
      <c r="L1085" s="132"/>
    </row>
    <row r="1086" spans="1:12" ht="15" thickBot="1" x14ac:dyDescent="0.4">
      <c r="A1086" s="316"/>
      <c r="B1086" s="307"/>
      <c r="C1086" s="99">
        <f t="shared" ref="C1086:D1086" si="210">SUM(C1081:C1085)</f>
        <v>5</v>
      </c>
      <c r="D1086" s="99">
        <f t="shared" si="210"/>
        <v>5</v>
      </c>
      <c r="E1086" s="99">
        <f>SUM(E1081:E1085)</f>
        <v>5</v>
      </c>
      <c r="F1086" s="103"/>
      <c r="G1086" s="100" t="s">
        <v>29</v>
      </c>
      <c r="H1086" s="104"/>
      <c r="I1086" s="148"/>
      <c r="J1086" s="132"/>
      <c r="K1086" s="132"/>
      <c r="L1086" s="132"/>
    </row>
    <row r="1087" spans="1:12" ht="15" thickBot="1" x14ac:dyDescent="0.4">
      <c r="A1087" s="311" t="s">
        <v>574</v>
      </c>
      <c r="B1087" s="305" t="s">
        <v>360</v>
      </c>
      <c r="C1087" s="110">
        <v>30</v>
      </c>
      <c r="D1087" s="110">
        <v>30</v>
      </c>
      <c r="E1087" s="110">
        <v>30</v>
      </c>
      <c r="F1087" s="52"/>
      <c r="G1087" s="101" t="s">
        <v>24</v>
      </c>
      <c r="H1087" s="102">
        <v>288724610</v>
      </c>
      <c r="I1087" s="148">
        <v>0</v>
      </c>
      <c r="J1087" s="132"/>
      <c r="K1087" s="132"/>
      <c r="L1087" s="132"/>
    </row>
    <row r="1088" spans="1:12" ht="16.25" customHeight="1" thickBot="1" x14ac:dyDescent="0.4">
      <c r="A1088" s="312"/>
      <c r="B1088" s="306"/>
      <c r="C1088" s="110"/>
      <c r="D1088" s="110"/>
      <c r="E1088" s="110"/>
      <c r="F1088" s="52"/>
      <c r="G1088" s="101" t="s">
        <v>26</v>
      </c>
      <c r="H1088" s="102"/>
      <c r="I1088" s="148"/>
      <c r="J1088" s="132"/>
      <c r="K1088" s="132"/>
      <c r="L1088" s="132"/>
    </row>
    <row r="1089" spans="1:12" ht="15" thickBot="1" x14ac:dyDescent="0.4">
      <c r="A1089" s="312"/>
      <c r="B1089" s="306"/>
      <c r="C1089" s="110"/>
      <c r="D1089" s="110"/>
      <c r="E1089" s="110"/>
      <c r="F1089" s="52"/>
      <c r="G1089" s="101" t="s">
        <v>88</v>
      </c>
      <c r="H1089" s="102"/>
      <c r="I1089" s="148"/>
      <c r="J1089" s="132"/>
      <c r="K1089" s="132"/>
      <c r="L1089" s="132"/>
    </row>
    <row r="1090" spans="1:12" ht="15" thickBot="1" x14ac:dyDescent="0.4">
      <c r="A1090" s="312"/>
      <c r="B1090" s="306"/>
      <c r="C1090" s="110"/>
      <c r="D1090" s="110"/>
      <c r="E1090" s="110"/>
      <c r="F1090" s="52"/>
      <c r="G1090" s="101" t="s">
        <v>326</v>
      </c>
      <c r="H1090" s="102"/>
      <c r="I1090" s="148"/>
      <c r="J1090" s="132"/>
      <c r="K1090" s="132"/>
      <c r="L1090" s="132"/>
    </row>
    <row r="1091" spans="1:12" ht="15" thickBot="1" x14ac:dyDescent="0.4">
      <c r="A1091" s="312"/>
      <c r="B1091" s="306"/>
      <c r="C1091" s="110"/>
      <c r="D1091" s="110"/>
      <c r="E1091" s="110"/>
      <c r="F1091" s="52"/>
      <c r="G1091" s="101" t="s">
        <v>27</v>
      </c>
      <c r="H1091" s="104"/>
      <c r="I1091" s="148"/>
      <c r="J1091" s="132"/>
      <c r="K1091" s="132"/>
      <c r="L1091" s="132"/>
    </row>
    <row r="1092" spans="1:12" ht="15" thickBot="1" x14ac:dyDescent="0.4">
      <c r="A1092" s="313"/>
      <c r="B1092" s="307"/>
      <c r="C1092" s="99">
        <f>SUM(C1087:C1091)</f>
        <v>30</v>
      </c>
      <c r="D1092" s="99">
        <f t="shared" ref="D1092" si="211">SUM(D1087:D1091)</f>
        <v>30</v>
      </c>
      <c r="E1092" s="99">
        <f>SUM(E1087:E1091)</f>
        <v>30</v>
      </c>
      <c r="F1092" s="103"/>
      <c r="G1092" s="100" t="s">
        <v>29</v>
      </c>
      <c r="H1092" s="104"/>
      <c r="I1092" s="148"/>
      <c r="J1092" s="132"/>
      <c r="K1092" s="132"/>
      <c r="L1092" s="132"/>
    </row>
    <row r="1093" spans="1:12" ht="15" thickBot="1" x14ac:dyDescent="0.4">
      <c r="A1093" s="314" t="s">
        <v>357</v>
      </c>
      <c r="B1093" s="305" t="s">
        <v>361</v>
      </c>
      <c r="C1093" s="253">
        <v>1756</v>
      </c>
      <c r="D1093" s="110">
        <v>1470</v>
      </c>
      <c r="E1093" s="110">
        <v>3120</v>
      </c>
      <c r="F1093" s="52"/>
      <c r="G1093" s="252" t="s">
        <v>24</v>
      </c>
      <c r="H1093" s="102">
        <v>288724610</v>
      </c>
      <c r="I1093" s="148" t="s">
        <v>579</v>
      </c>
      <c r="J1093" s="254">
        <f>C932+C940+C946+C954+C962+C970+C976+C985+C991+C997+C1003+C1011+C1017+C1023+C1037+C1043+C1049+C1055+C1061+C1067+C1075+C1081+C1093+C1087+C1029</f>
        <v>16418.400000000001</v>
      </c>
      <c r="K1093" s="166">
        <f t="shared" ref="K1093" si="212">D932+D940+D946+D954+D962+D970+D976+D985+D991+D997+D1003+D1011+D1017+D1023+D1037+D1043+D1049+D1055+D1061+D1067+D1075+D1081+D1093+D1087+D1029</f>
        <v>16912</v>
      </c>
      <c r="L1093" s="166">
        <f>E932+E940+E946+E954+E962+E970+E976+E985+E991+E997+E1003+E1011+E1017+E1023+E1037+E1043+E1049+E1055+E1061+E1067+E1075+E1081+E1093+E1087+E1029</f>
        <v>16048</v>
      </c>
    </row>
    <row r="1094" spans="1:12" ht="15" thickBot="1" x14ac:dyDescent="0.4">
      <c r="A1094" s="315"/>
      <c r="B1094" s="306"/>
      <c r="C1094" s="110"/>
      <c r="D1094" s="110"/>
      <c r="E1094" s="110"/>
      <c r="F1094" s="52"/>
      <c r="G1094" s="101" t="s">
        <v>26</v>
      </c>
      <c r="H1094" s="102"/>
      <c r="I1094" s="148"/>
      <c r="J1094" s="166">
        <f t="shared" ref="J1094:J1096" si="213">C933+C941+C947+C955+C963+C971+C977+C986+C992+C998+C1004+C1012+C1018+C1024+C1038+C1044+C1050+C1056+C1062+C1068+C1076+C1082+C1094</f>
        <v>0</v>
      </c>
      <c r="K1094" s="166">
        <f t="shared" ref="K1094:L1096" si="214">D933+D941+D947+D955+D963+D971+D977+D986+D992+D998+D1004+D1012+D1018+D1024+D1038+D1044+D1050+D1056+D1062+D1068+D1076+D1082+D1094</f>
        <v>0</v>
      </c>
      <c r="L1094" s="166">
        <f t="shared" si="214"/>
        <v>0</v>
      </c>
    </row>
    <row r="1095" spans="1:12" ht="15" thickBot="1" x14ac:dyDescent="0.4">
      <c r="A1095" s="315"/>
      <c r="B1095" s="306"/>
      <c r="C1095" s="110"/>
      <c r="D1095" s="110"/>
      <c r="E1095" s="110"/>
      <c r="F1095" s="52"/>
      <c r="G1095" s="101" t="s">
        <v>88</v>
      </c>
      <c r="H1095" s="102"/>
      <c r="I1095" s="148"/>
      <c r="J1095" s="166">
        <f t="shared" si="213"/>
        <v>0</v>
      </c>
      <c r="K1095" s="166">
        <f t="shared" si="214"/>
        <v>0</v>
      </c>
      <c r="L1095" s="166">
        <f t="shared" si="214"/>
        <v>0</v>
      </c>
    </row>
    <row r="1096" spans="1:12" ht="15" thickBot="1" x14ac:dyDescent="0.4">
      <c r="A1096" s="315"/>
      <c r="B1096" s="306"/>
      <c r="C1096" s="110"/>
      <c r="D1096" s="110"/>
      <c r="E1096" s="110"/>
      <c r="F1096" s="52"/>
      <c r="G1096" s="101" t="s">
        <v>326</v>
      </c>
      <c r="H1096" s="102"/>
      <c r="I1096" s="148"/>
      <c r="J1096" s="166">
        <f t="shared" si="213"/>
        <v>4625.8</v>
      </c>
      <c r="K1096" s="166">
        <f t="shared" si="214"/>
        <v>4003</v>
      </c>
      <c r="L1096" s="166">
        <f t="shared" si="214"/>
        <v>4003</v>
      </c>
    </row>
    <row r="1097" spans="1:12" ht="15" thickBot="1" x14ac:dyDescent="0.4">
      <c r="A1097" s="315"/>
      <c r="B1097" s="306"/>
      <c r="C1097" s="110">
        <v>52.6</v>
      </c>
      <c r="D1097" s="110"/>
      <c r="E1097" s="110"/>
      <c r="F1097" s="52"/>
      <c r="G1097" s="101" t="s">
        <v>27</v>
      </c>
      <c r="H1097" s="104"/>
      <c r="I1097" s="148"/>
      <c r="J1097" s="166">
        <f>C936+C944+C950+C958+C966+C974+C980+C989+C995+C1001+C1007+C1015+C1021+C1027+C1041+C1047+C1053+C1059+C1065+C1071+C1079+C1085+C1097+C1091</f>
        <v>166.5</v>
      </c>
      <c r="K1097" s="166">
        <f t="shared" ref="K1097:L1097" si="215">D936+D944+D950+D958+D966+D974+D980+D989+D995+D1001+D1007+D1015+D1021+D1027+D1041+D1047+D1053+D1059+D1065+D1071+D1079+D1085+D1097+D1091</f>
        <v>0</v>
      </c>
      <c r="L1097" s="166">
        <f t="shared" si="215"/>
        <v>0</v>
      </c>
    </row>
    <row r="1098" spans="1:12" ht="15" thickBot="1" x14ac:dyDescent="0.4">
      <c r="A1098" s="316"/>
      <c r="B1098" s="307"/>
      <c r="C1098" s="99">
        <f t="shared" ref="C1098" si="216">SUM(C1093:C1097)</f>
        <v>1808.6</v>
      </c>
      <c r="D1098" s="99">
        <f t="shared" ref="D1098" si="217">SUM(D1093:D1097)</f>
        <v>1470</v>
      </c>
      <c r="E1098" s="99">
        <f>SUM(E1093:E1097)</f>
        <v>3120</v>
      </c>
      <c r="F1098" s="103"/>
      <c r="G1098" s="100" t="s">
        <v>29</v>
      </c>
      <c r="H1098" s="104"/>
      <c r="I1098" s="148"/>
      <c r="J1098" s="192">
        <f>SUM(J1093:J1097)</f>
        <v>21210.7</v>
      </c>
      <c r="K1098" s="192">
        <f t="shared" ref="K1098:L1098" si="218">SUM(K1093:K1097)</f>
        <v>20915</v>
      </c>
      <c r="L1098" s="192">
        <f t="shared" si="218"/>
        <v>20051</v>
      </c>
    </row>
    <row r="1099" spans="1:12" ht="15" thickBot="1" x14ac:dyDescent="0.4">
      <c r="A1099" s="16"/>
      <c r="B1099" s="112" t="s">
        <v>123</v>
      </c>
      <c r="C1099" s="113"/>
      <c r="D1099" s="113"/>
      <c r="E1099" s="113"/>
      <c r="F1099" s="113"/>
      <c r="G1099" s="100"/>
      <c r="H1099" s="102"/>
      <c r="I1099" s="102"/>
      <c r="J1099" s="132"/>
      <c r="K1099" s="132"/>
      <c r="L1099" s="132"/>
    </row>
    <row r="1100" spans="1:12" ht="15" thickBot="1" x14ac:dyDescent="0.4">
      <c r="A1100" s="39"/>
      <c r="B1100" s="123" t="s">
        <v>458</v>
      </c>
      <c r="C1100" s="124">
        <f>C937+C945+C951+C959+C967+C975+C981+C990+C996+C1002+C1008+C1016+C1022+C1028+C1042+C1048+C1054+C1060+C1066+C1072+C1080+C1086+C1098+C1092+C1034</f>
        <v>21210.699999999997</v>
      </c>
      <c r="D1100" s="124">
        <f>D937+D945+D951+D959+D967+D975+D981+D990+D996+D1002+D1008+D1016+D1022+D1028+D1042+D1048+D1054+D1060+D1066+D1072+D1080+D1086+D1098+D1092+D1034</f>
        <v>20915</v>
      </c>
      <c r="E1100" s="124">
        <f>E937+E945+E951+E959+E967+E975+E981+E990+E996+E1002+E1008+E1016+E1022+E1028+E1042+E1048+E1054+E1060+E1066+E1072+E1080+E1086+E1098+E1092+E1034</f>
        <v>20051</v>
      </c>
      <c r="F1100" s="125"/>
      <c r="G1100" s="126"/>
      <c r="H1100" s="127"/>
      <c r="I1100" s="128"/>
      <c r="J1100" s="132"/>
      <c r="K1100" s="132"/>
      <c r="L1100" s="132"/>
    </row>
    <row r="1103" spans="1:12" ht="14" customHeight="1" thickBot="1" x14ac:dyDescent="0.4">
      <c r="A1103" s="308" t="s">
        <v>679</v>
      </c>
      <c r="B1103" s="308"/>
      <c r="C1103" s="308"/>
      <c r="D1103" s="308"/>
      <c r="E1103" s="308"/>
      <c r="F1103" s="308"/>
      <c r="G1103" s="308"/>
      <c r="H1103" s="308"/>
      <c r="I1103" s="308"/>
    </row>
    <row r="1104" spans="1:12" ht="74.400000000000006" customHeight="1" thickBot="1" x14ac:dyDescent="0.4">
      <c r="A1104" s="48" t="s">
        <v>5</v>
      </c>
      <c r="B1104" s="49" t="s">
        <v>598</v>
      </c>
      <c r="C1104" s="49" t="s">
        <v>16</v>
      </c>
      <c r="D1104" s="49" t="s">
        <v>17</v>
      </c>
      <c r="E1104" s="49" t="s">
        <v>584</v>
      </c>
      <c r="F1104" s="49" t="s">
        <v>6</v>
      </c>
      <c r="G1104" s="49" t="s">
        <v>23</v>
      </c>
      <c r="H1104" s="49" t="s">
        <v>18</v>
      </c>
      <c r="I1104" s="49" t="s">
        <v>40</v>
      </c>
    </row>
    <row r="1105" spans="1:9" ht="15" thickBot="1" x14ac:dyDescent="0.4">
      <c r="A1105" s="50">
        <v>1</v>
      </c>
      <c r="B1105" s="51">
        <v>2</v>
      </c>
      <c r="C1105" s="51">
        <v>3</v>
      </c>
      <c r="D1105" s="51">
        <v>4</v>
      </c>
      <c r="E1105" s="51">
        <v>5</v>
      </c>
      <c r="F1105" s="51">
        <v>6</v>
      </c>
      <c r="G1105" s="51">
        <v>7</v>
      </c>
      <c r="H1105" s="51">
        <v>8</v>
      </c>
      <c r="I1105" s="51">
        <v>9</v>
      </c>
    </row>
    <row r="1106" spans="1:9" ht="39.5" thickBot="1" x14ac:dyDescent="0.4">
      <c r="A1106" s="26" t="s">
        <v>21</v>
      </c>
      <c r="B1106" s="27" t="s">
        <v>102</v>
      </c>
      <c r="C1106" s="28"/>
      <c r="D1106" s="28"/>
      <c r="E1106" s="28"/>
      <c r="F1106" s="29" t="s">
        <v>397</v>
      </c>
      <c r="G1106" s="27"/>
      <c r="H1106" s="28"/>
      <c r="I1106" s="28"/>
    </row>
    <row r="1107" spans="1:9" ht="39.5" thickBot="1" x14ac:dyDescent="0.4">
      <c r="A1107" s="30" t="s">
        <v>20</v>
      </c>
      <c r="B1107" s="31" t="s">
        <v>680</v>
      </c>
      <c r="C1107" s="32"/>
      <c r="D1107" s="32"/>
      <c r="E1107" s="32"/>
      <c r="F1107" s="33" t="s">
        <v>389</v>
      </c>
      <c r="G1107" s="31"/>
      <c r="H1107" s="32"/>
      <c r="I1107" s="32"/>
    </row>
    <row r="1108" spans="1:9" ht="15" thickBot="1" x14ac:dyDescent="0.4">
      <c r="A1108" s="317" t="s">
        <v>86</v>
      </c>
      <c r="B1108" s="302" t="s">
        <v>369</v>
      </c>
      <c r="C1108" s="110">
        <v>3</v>
      </c>
      <c r="D1108" s="110">
        <v>3</v>
      </c>
      <c r="E1108" s="110">
        <v>3</v>
      </c>
      <c r="F1108" s="52" t="s">
        <v>390</v>
      </c>
      <c r="G1108" s="101" t="s">
        <v>24</v>
      </c>
      <c r="H1108" s="102">
        <v>288724610</v>
      </c>
      <c r="I1108" s="15" t="s">
        <v>371</v>
      </c>
    </row>
    <row r="1109" spans="1:9" ht="15" thickBot="1" x14ac:dyDescent="0.4">
      <c r="A1109" s="300"/>
      <c r="B1109" s="303"/>
      <c r="C1109" s="110"/>
      <c r="D1109" s="110"/>
      <c r="E1109" s="110"/>
      <c r="F1109" s="52"/>
      <c r="G1109" s="101" t="s">
        <v>289</v>
      </c>
      <c r="H1109" s="102"/>
      <c r="I1109" s="15"/>
    </row>
    <row r="1110" spans="1:9" ht="15" thickBot="1" x14ac:dyDescent="0.4">
      <c r="A1110" s="300"/>
      <c r="B1110" s="303"/>
      <c r="C1110" s="110"/>
      <c r="D1110" s="110"/>
      <c r="E1110" s="110"/>
      <c r="F1110" s="52"/>
      <c r="G1110" s="101" t="s">
        <v>26</v>
      </c>
      <c r="H1110" s="102"/>
      <c r="I1110" s="15"/>
    </row>
    <row r="1111" spans="1:9" ht="15" thickBot="1" x14ac:dyDescent="0.4">
      <c r="A1111" s="300"/>
      <c r="B1111" s="303"/>
      <c r="C1111" s="110"/>
      <c r="D1111" s="110"/>
      <c r="E1111" s="110"/>
      <c r="F1111" s="52"/>
      <c r="G1111" s="101" t="s">
        <v>25</v>
      </c>
      <c r="H1111" s="102"/>
      <c r="I1111" s="15"/>
    </row>
    <row r="1112" spans="1:9" ht="19.25" customHeight="1" thickBot="1" x14ac:dyDescent="0.4">
      <c r="A1112" s="300"/>
      <c r="B1112" s="303"/>
      <c r="C1112" s="110"/>
      <c r="D1112" s="110"/>
      <c r="E1112" s="110"/>
      <c r="F1112" s="52"/>
      <c r="G1112" s="101" t="s">
        <v>27</v>
      </c>
      <c r="H1112" s="104"/>
      <c r="I1112" s="15"/>
    </row>
    <row r="1113" spans="1:9" ht="15" customHeight="1" thickBot="1" x14ac:dyDescent="0.4">
      <c r="A1113" s="301"/>
      <c r="B1113" s="304"/>
      <c r="C1113" s="99">
        <f t="shared" ref="C1113:D1113" si="219">SUM(C1108:C1112)</f>
        <v>3</v>
      </c>
      <c r="D1113" s="99">
        <f t="shared" si="219"/>
        <v>3</v>
      </c>
      <c r="E1113" s="99">
        <f>SUM(E1108:E1112)</f>
        <v>3</v>
      </c>
      <c r="F1113" s="103"/>
      <c r="G1113" s="100" t="s">
        <v>29</v>
      </c>
      <c r="H1113" s="104"/>
      <c r="I1113" s="15"/>
    </row>
    <row r="1114" spans="1:9" ht="15" thickBot="1" x14ac:dyDescent="0.4">
      <c r="A1114" s="317" t="s">
        <v>30</v>
      </c>
      <c r="B1114" s="302" t="s">
        <v>370</v>
      </c>
      <c r="C1114" s="110">
        <v>15</v>
      </c>
      <c r="D1114" s="110">
        <v>15</v>
      </c>
      <c r="E1114" s="110">
        <v>15</v>
      </c>
      <c r="F1114" s="52" t="s">
        <v>391</v>
      </c>
      <c r="G1114" s="101" t="s">
        <v>24</v>
      </c>
      <c r="H1114" s="102">
        <v>288724610</v>
      </c>
      <c r="I1114" s="15" t="s">
        <v>371</v>
      </c>
    </row>
    <row r="1115" spans="1:9" ht="15" thickBot="1" x14ac:dyDescent="0.4">
      <c r="A1115" s="300"/>
      <c r="B1115" s="303"/>
      <c r="C1115" s="110"/>
      <c r="D1115" s="110"/>
      <c r="E1115" s="110"/>
      <c r="F1115" s="52"/>
      <c r="G1115" s="101" t="s">
        <v>289</v>
      </c>
      <c r="H1115" s="102"/>
      <c r="I1115" s="15"/>
    </row>
    <row r="1116" spans="1:9" ht="15" thickBot="1" x14ac:dyDescent="0.4">
      <c r="A1116" s="300"/>
      <c r="B1116" s="303"/>
      <c r="C1116" s="110"/>
      <c r="D1116" s="110"/>
      <c r="E1116" s="110"/>
      <c r="F1116" s="52"/>
      <c r="G1116" s="101" t="s">
        <v>26</v>
      </c>
      <c r="H1116" s="102"/>
      <c r="I1116" s="15"/>
    </row>
    <row r="1117" spans="1:9" ht="15" thickBot="1" x14ac:dyDescent="0.4">
      <c r="A1117" s="300"/>
      <c r="B1117" s="303"/>
      <c r="C1117" s="110"/>
      <c r="D1117" s="110"/>
      <c r="E1117" s="110"/>
      <c r="F1117" s="52"/>
      <c r="G1117" s="101" t="s">
        <v>25</v>
      </c>
      <c r="H1117" s="102"/>
      <c r="I1117" s="15"/>
    </row>
    <row r="1118" spans="1:9" ht="15" thickBot="1" x14ac:dyDescent="0.4">
      <c r="A1118" s="300"/>
      <c r="B1118" s="303"/>
      <c r="C1118" s="110"/>
      <c r="D1118" s="110"/>
      <c r="E1118" s="110"/>
      <c r="F1118" s="52"/>
      <c r="G1118" s="101" t="s">
        <v>27</v>
      </c>
      <c r="H1118" s="104"/>
      <c r="I1118" s="15"/>
    </row>
    <row r="1119" spans="1:9" ht="15" thickBot="1" x14ac:dyDescent="0.4">
      <c r="A1119" s="300"/>
      <c r="B1119" s="303"/>
      <c r="C1119" s="110"/>
      <c r="D1119" s="110"/>
      <c r="E1119" s="110"/>
      <c r="F1119" s="52"/>
      <c r="G1119" s="101" t="s">
        <v>533</v>
      </c>
      <c r="H1119" s="104"/>
      <c r="I1119" s="15"/>
    </row>
    <row r="1120" spans="1:9" ht="15" thickBot="1" x14ac:dyDescent="0.4">
      <c r="A1120" s="301"/>
      <c r="B1120" s="304"/>
      <c r="C1120" s="99">
        <f>SUM(C1114:C1119)</f>
        <v>15</v>
      </c>
      <c r="D1120" s="99">
        <f t="shared" ref="D1120" si="220">SUM(D1114:D1118)</f>
        <v>15</v>
      </c>
      <c r="E1120" s="99">
        <f>SUM(E1114:E1118)</f>
        <v>15</v>
      </c>
      <c r="F1120" s="103"/>
      <c r="G1120" s="100" t="s">
        <v>29</v>
      </c>
      <c r="H1120" s="104"/>
      <c r="I1120" s="15"/>
    </row>
    <row r="1121" spans="1:9" ht="15" thickBot="1" x14ac:dyDescent="0.4">
      <c r="A1121" s="317" t="s">
        <v>32</v>
      </c>
      <c r="B1121" s="305" t="s">
        <v>372</v>
      </c>
      <c r="C1121" s="110">
        <v>180</v>
      </c>
      <c r="D1121" s="110">
        <v>185</v>
      </c>
      <c r="E1121" s="110">
        <v>190</v>
      </c>
      <c r="F1121" s="52" t="s">
        <v>392</v>
      </c>
      <c r="G1121" s="101" t="s">
        <v>24</v>
      </c>
      <c r="H1121" s="102">
        <v>288724610</v>
      </c>
      <c r="I1121" s="15" t="s">
        <v>371</v>
      </c>
    </row>
    <row r="1122" spans="1:9" ht="15" customHeight="1" thickBot="1" x14ac:dyDescent="0.4">
      <c r="A1122" s="300"/>
      <c r="B1122" s="306"/>
      <c r="C1122" s="110"/>
      <c r="D1122" s="110"/>
      <c r="E1122" s="110"/>
      <c r="F1122" s="52"/>
      <c r="G1122" s="101" t="s">
        <v>289</v>
      </c>
      <c r="H1122" s="102"/>
      <c r="I1122" s="15"/>
    </row>
    <row r="1123" spans="1:9" ht="15" thickBot="1" x14ac:dyDescent="0.4">
      <c r="A1123" s="300"/>
      <c r="B1123" s="306"/>
      <c r="C1123" s="110"/>
      <c r="D1123" s="110"/>
      <c r="E1123" s="110"/>
      <c r="F1123" s="52"/>
      <c r="G1123" s="101" t="s">
        <v>26</v>
      </c>
      <c r="H1123" s="102"/>
      <c r="I1123" s="15"/>
    </row>
    <row r="1124" spans="1:9" ht="15" customHeight="1" thickBot="1" x14ac:dyDescent="0.4">
      <c r="A1124" s="300"/>
      <c r="B1124" s="306"/>
      <c r="C1124" s="110"/>
      <c r="D1124" s="110"/>
      <c r="E1124" s="110"/>
      <c r="F1124" s="52"/>
      <c r="G1124" s="101" t="s">
        <v>25</v>
      </c>
      <c r="H1124" s="102"/>
      <c r="I1124" s="15"/>
    </row>
    <row r="1125" spans="1:9" ht="15" thickBot="1" x14ac:dyDescent="0.4">
      <c r="A1125" s="300"/>
      <c r="B1125" s="306"/>
      <c r="C1125" s="110"/>
      <c r="D1125" s="110"/>
      <c r="E1125" s="110"/>
      <c r="F1125" s="52"/>
      <c r="G1125" s="101" t="s">
        <v>27</v>
      </c>
      <c r="H1125" s="104"/>
      <c r="I1125" s="15"/>
    </row>
    <row r="1126" spans="1:9" ht="15" thickBot="1" x14ac:dyDescent="0.4">
      <c r="A1126" s="301"/>
      <c r="B1126" s="307"/>
      <c r="C1126" s="99">
        <f t="shared" ref="C1126:D1126" si="221">SUM(C1121:C1125)</f>
        <v>180</v>
      </c>
      <c r="D1126" s="99">
        <f t="shared" si="221"/>
        <v>185</v>
      </c>
      <c r="E1126" s="99">
        <f>SUM(E1121:E1125)</f>
        <v>190</v>
      </c>
      <c r="F1126" s="103"/>
      <c r="G1126" s="100" t="s">
        <v>29</v>
      </c>
      <c r="H1126" s="104"/>
      <c r="I1126" s="15"/>
    </row>
    <row r="1127" spans="1:9" ht="15" thickBot="1" x14ac:dyDescent="0.4">
      <c r="A1127" s="317" t="s">
        <v>34</v>
      </c>
      <c r="B1127" s="305" t="s">
        <v>373</v>
      </c>
      <c r="C1127" s="110">
        <v>1383</v>
      </c>
      <c r="D1127" s="110">
        <v>1454.9</v>
      </c>
      <c r="E1127" s="110">
        <v>1510.2</v>
      </c>
      <c r="F1127" s="52"/>
      <c r="G1127" s="101" t="s">
        <v>24</v>
      </c>
      <c r="H1127" s="102">
        <v>190431250</v>
      </c>
      <c r="I1127" s="15" t="s">
        <v>371</v>
      </c>
    </row>
    <row r="1128" spans="1:9" ht="15" thickBot="1" x14ac:dyDescent="0.4">
      <c r="A1128" s="300"/>
      <c r="B1128" s="306"/>
      <c r="C1128" s="110">
        <v>4.3</v>
      </c>
      <c r="D1128" s="110">
        <v>4.4000000000000004</v>
      </c>
      <c r="E1128" s="110">
        <v>4.5</v>
      </c>
      <c r="F1128" s="52"/>
      <c r="G1128" s="101" t="s">
        <v>289</v>
      </c>
      <c r="H1128" s="102"/>
      <c r="I1128" s="15"/>
    </row>
    <row r="1129" spans="1:9" ht="15" thickBot="1" x14ac:dyDescent="0.4">
      <c r="A1129" s="300"/>
      <c r="B1129" s="306"/>
      <c r="C1129" s="110">
        <v>35.1</v>
      </c>
      <c r="D1129" s="110">
        <v>35.1</v>
      </c>
      <c r="E1129" s="110">
        <v>35.1</v>
      </c>
      <c r="F1129" s="52"/>
      <c r="G1129" s="101" t="s">
        <v>26</v>
      </c>
      <c r="H1129" s="102"/>
      <c r="I1129" s="15"/>
    </row>
    <row r="1130" spans="1:9" ht="15" thickBot="1" x14ac:dyDescent="0.4">
      <c r="A1130" s="300"/>
      <c r="B1130" s="306"/>
      <c r="C1130" s="110"/>
      <c r="D1130" s="110"/>
      <c r="E1130" s="110"/>
      <c r="F1130" s="52"/>
      <c r="G1130" s="101" t="s">
        <v>25</v>
      </c>
      <c r="H1130" s="102"/>
      <c r="I1130" s="15"/>
    </row>
    <row r="1131" spans="1:9" ht="15" thickBot="1" x14ac:dyDescent="0.4">
      <c r="A1131" s="300"/>
      <c r="B1131" s="306"/>
      <c r="C1131" s="110">
        <v>4.5999999999999996</v>
      </c>
      <c r="D1131" s="110"/>
      <c r="E1131" s="110"/>
      <c r="F1131" s="52"/>
      <c r="G1131" s="101" t="s">
        <v>27</v>
      </c>
      <c r="H1131" s="104"/>
      <c r="I1131" s="15"/>
    </row>
    <row r="1132" spans="1:9" ht="15" thickBot="1" x14ac:dyDescent="0.4">
      <c r="A1132" s="301"/>
      <c r="B1132" s="307"/>
      <c r="C1132" s="99">
        <f t="shared" ref="C1132:D1132" si="222">SUM(C1127:C1131)</f>
        <v>1426.9999999999998</v>
      </c>
      <c r="D1132" s="99">
        <f t="shared" si="222"/>
        <v>1494.4</v>
      </c>
      <c r="E1132" s="99">
        <f>SUM(E1127:E1131)</f>
        <v>1549.8</v>
      </c>
      <c r="F1132" s="103"/>
      <c r="G1132" s="100" t="s">
        <v>29</v>
      </c>
      <c r="H1132" s="104"/>
      <c r="I1132" s="15"/>
    </row>
    <row r="1133" spans="1:9" ht="15" thickBot="1" x14ac:dyDescent="0.4">
      <c r="A1133" s="317" t="s">
        <v>35</v>
      </c>
      <c r="B1133" s="305" t="s">
        <v>374</v>
      </c>
      <c r="C1133" s="110">
        <v>866.3</v>
      </c>
      <c r="D1133" s="110">
        <v>865.7</v>
      </c>
      <c r="E1133" s="110">
        <v>897.9</v>
      </c>
      <c r="F1133" s="52"/>
      <c r="G1133" s="101" t="s">
        <v>24</v>
      </c>
      <c r="H1133" s="22">
        <v>190431446</v>
      </c>
      <c r="I1133" s="15" t="s">
        <v>371</v>
      </c>
    </row>
    <row r="1134" spans="1:9" ht="15" thickBot="1" x14ac:dyDescent="0.4">
      <c r="A1134" s="300"/>
      <c r="B1134" s="306"/>
      <c r="C1134" s="110">
        <v>15</v>
      </c>
      <c r="D1134" s="110">
        <v>16</v>
      </c>
      <c r="E1134" s="110">
        <v>16</v>
      </c>
      <c r="F1134" s="52"/>
      <c r="G1134" s="101" t="s">
        <v>289</v>
      </c>
      <c r="H1134" s="102"/>
      <c r="I1134" s="148"/>
    </row>
    <row r="1135" spans="1:9" ht="15" thickBot="1" x14ac:dyDescent="0.4">
      <c r="A1135" s="300"/>
      <c r="B1135" s="306"/>
      <c r="C1135" s="110"/>
      <c r="D1135" s="110"/>
      <c r="E1135" s="110"/>
      <c r="F1135" s="52"/>
      <c r="G1135" s="101" t="s">
        <v>26</v>
      </c>
      <c r="H1135" s="102"/>
      <c r="I1135" s="148"/>
    </row>
    <row r="1136" spans="1:9" ht="15" thickBot="1" x14ac:dyDescent="0.4">
      <c r="A1136" s="300"/>
      <c r="B1136" s="306"/>
      <c r="C1136" s="110"/>
      <c r="D1136" s="110"/>
      <c r="E1136" s="110"/>
      <c r="F1136" s="52"/>
      <c r="G1136" s="101" t="s">
        <v>25</v>
      </c>
      <c r="H1136" s="102"/>
      <c r="I1136" s="148"/>
    </row>
    <row r="1137" spans="1:9" ht="15" thickBot="1" x14ac:dyDescent="0.4">
      <c r="A1137" s="300"/>
      <c r="B1137" s="306"/>
      <c r="C1137" s="110"/>
      <c r="D1137" s="110"/>
      <c r="E1137" s="110"/>
      <c r="F1137" s="52"/>
      <c r="G1137" s="101" t="s">
        <v>27</v>
      </c>
      <c r="H1137" s="104"/>
      <c r="I1137" s="148"/>
    </row>
    <row r="1138" spans="1:9" ht="15" thickBot="1" x14ac:dyDescent="0.4">
      <c r="A1138" s="301"/>
      <c r="B1138" s="307"/>
      <c r="C1138" s="99">
        <f t="shared" ref="C1138:D1138" si="223">SUM(C1133:C1137)</f>
        <v>881.3</v>
      </c>
      <c r="D1138" s="99">
        <f t="shared" si="223"/>
        <v>881.7</v>
      </c>
      <c r="E1138" s="99">
        <f>SUM(E1133:E1137)</f>
        <v>913.9</v>
      </c>
      <c r="F1138" s="103"/>
      <c r="G1138" s="100" t="s">
        <v>29</v>
      </c>
      <c r="H1138" s="104"/>
      <c r="I1138" s="148"/>
    </row>
    <row r="1139" spans="1:9" ht="15" thickBot="1" x14ac:dyDescent="0.4">
      <c r="A1139" s="317" t="s">
        <v>37</v>
      </c>
      <c r="B1139" s="302" t="s">
        <v>375</v>
      </c>
      <c r="C1139" s="110">
        <v>404.7</v>
      </c>
      <c r="D1139" s="110">
        <v>425.7</v>
      </c>
      <c r="E1139" s="110">
        <v>441.9</v>
      </c>
      <c r="F1139" s="52"/>
      <c r="G1139" s="101" t="s">
        <v>24</v>
      </c>
      <c r="H1139" s="102">
        <v>302477544</v>
      </c>
      <c r="I1139" s="148" t="s">
        <v>376</v>
      </c>
    </row>
    <row r="1140" spans="1:9" ht="15" thickBot="1" x14ac:dyDescent="0.4">
      <c r="A1140" s="300"/>
      <c r="B1140" s="303"/>
      <c r="C1140" s="110">
        <v>16.600000000000001</v>
      </c>
      <c r="D1140" s="110">
        <v>17.8</v>
      </c>
      <c r="E1140" s="110">
        <v>19.100000000000001</v>
      </c>
      <c r="F1140" s="52"/>
      <c r="G1140" s="101" t="s">
        <v>289</v>
      </c>
      <c r="H1140" s="102"/>
      <c r="I1140" s="148"/>
    </row>
    <row r="1141" spans="1:9" ht="15.65" customHeight="1" thickBot="1" x14ac:dyDescent="0.4">
      <c r="A1141" s="300"/>
      <c r="B1141" s="303"/>
      <c r="C1141" s="110"/>
      <c r="D1141" s="110"/>
      <c r="E1141" s="110"/>
      <c r="F1141" s="52"/>
      <c r="G1141" s="101" t="s">
        <v>26</v>
      </c>
      <c r="H1141" s="102"/>
      <c r="I1141" s="148"/>
    </row>
    <row r="1142" spans="1:9" ht="16.25" customHeight="1" thickBot="1" x14ac:dyDescent="0.4">
      <c r="A1142" s="300"/>
      <c r="B1142" s="303"/>
      <c r="C1142" s="110"/>
      <c r="D1142" s="110"/>
      <c r="E1142" s="110"/>
      <c r="F1142" s="52"/>
      <c r="G1142" s="101" t="s">
        <v>25</v>
      </c>
      <c r="H1142" s="102"/>
      <c r="I1142" s="148"/>
    </row>
    <row r="1143" spans="1:9" ht="15" customHeight="1" thickBot="1" x14ac:dyDescent="0.4">
      <c r="A1143" s="300"/>
      <c r="B1143" s="303"/>
      <c r="C1143" s="110">
        <v>3.6</v>
      </c>
      <c r="D1143" s="110"/>
      <c r="E1143" s="110"/>
      <c r="F1143" s="52"/>
      <c r="G1143" s="101" t="s">
        <v>27</v>
      </c>
      <c r="H1143" s="104"/>
      <c r="I1143" s="148"/>
    </row>
    <row r="1144" spans="1:9" ht="15" thickBot="1" x14ac:dyDescent="0.4">
      <c r="A1144" s="301"/>
      <c r="B1144" s="304"/>
      <c r="C1144" s="99">
        <f t="shared" ref="C1144:D1144" si="224">SUM(C1139:C1143)</f>
        <v>424.90000000000003</v>
      </c>
      <c r="D1144" s="99">
        <f t="shared" si="224"/>
        <v>443.5</v>
      </c>
      <c r="E1144" s="99">
        <f>SUM(E1139:E1143)</f>
        <v>461</v>
      </c>
      <c r="F1144" s="103"/>
      <c r="G1144" s="100" t="s">
        <v>29</v>
      </c>
      <c r="H1144" s="104"/>
      <c r="I1144" s="148"/>
    </row>
    <row r="1145" spans="1:9" ht="15" thickBot="1" x14ac:dyDescent="0.4">
      <c r="A1145" s="317" t="s">
        <v>39</v>
      </c>
      <c r="B1145" s="302" t="s">
        <v>377</v>
      </c>
      <c r="C1145" s="68">
        <v>1539.9</v>
      </c>
      <c r="D1145" s="68">
        <v>1614.3</v>
      </c>
      <c r="E1145" s="68">
        <v>1671.5</v>
      </c>
      <c r="F1145" s="19"/>
      <c r="G1145" s="17" t="s">
        <v>24</v>
      </c>
      <c r="H1145" s="22">
        <v>304929400</v>
      </c>
      <c r="I1145" s="15" t="s">
        <v>371</v>
      </c>
    </row>
    <row r="1146" spans="1:9" ht="15" thickBot="1" x14ac:dyDescent="0.4">
      <c r="A1146" s="300"/>
      <c r="B1146" s="303"/>
      <c r="C1146" s="110">
        <v>388.8</v>
      </c>
      <c r="D1146" s="110">
        <v>388.8</v>
      </c>
      <c r="E1146" s="110">
        <v>388.8</v>
      </c>
      <c r="F1146" s="52"/>
      <c r="G1146" s="101" t="s">
        <v>289</v>
      </c>
      <c r="H1146" s="102"/>
      <c r="I1146" s="15"/>
    </row>
    <row r="1147" spans="1:9" ht="15" thickBot="1" x14ac:dyDescent="0.4">
      <c r="A1147" s="300"/>
      <c r="B1147" s="303"/>
      <c r="C1147" s="110"/>
      <c r="D1147" s="110"/>
      <c r="E1147" s="110"/>
      <c r="F1147" s="52"/>
      <c r="G1147" s="101" t="s">
        <v>26</v>
      </c>
      <c r="H1147" s="102"/>
      <c r="I1147" s="15"/>
    </row>
    <row r="1148" spans="1:9" ht="15" thickBot="1" x14ac:dyDescent="0.4">
      <c r="A1148" s="300"/>
      <c r="B1148" s="303"/>
      <c r="C1148" s="110"/>
      <c r="D1148" s="110"/>
      <c r="E1148" s="110"/>
      <c r="F1148" s="52"/>
      <c r="G1148" s="101" t="s">
        <v>25</v>
      </c>
      <c r="H1148" s="102"/>
      <c r="I1148" s="15"/>
    </row>
    <row r="1149" spans="1:9" ht="18" customHeight="1" thickBot="1" x14ac:dyDescent="0.4">
      <c r="A1149" s="300"/>
      <c r="B1149" s="303"/>
      <c r="C1149" s="68">
        <v>63.7</v>
      </c>
      <c r="D1149" s="68"/>
      <c r="E1149" s="68"/>
      <c r="F1149" s="19"/>
      <c r="G1149" s="17" t="s">
        <v>27</v>
      </c>
      <c r="H1149" s="23"/>
      <c r="I1149" s="15"/>
    </row>
    <row r="1150" spans="1:9" ht="15" thickBot="1" x14ac:dyDescent="0.4">
      <c r="A1150" s="301"/>
      <c r="B1150" s="304"/>
      <c r="C1150" s="69">
        <f t="shared" ref="C1150:D1150" si="225">SUM(C1145:C1149)</f>
        <v>1992.4</v>
      </c>
      <c r="D1150" s="69">
        <f t="shared" si="225"/>
        <v>2003.1</v>
      </c>
      <c r="E1150" s="69">
        <f>SUM(E1145:E1149)</f>
        <v>2060.3000000000002</v>
      </c>
      <c r="F1150" s="18"/>
      <c r="G1150" s="10" t="s">
        <v>29</v>
      </c>
      <c r="H1150" s="23"/>
      <c r="I1150" s="15"/>
    </row>
    <row r="1151" spans="1:9" ht="20" customHeight="1" thickBot="1" x14ac:dyDescent="0.4">
      <c r="A1151" s="317" t="s">
        <v>317</v>
      </c>
      <c r="B1151" s="302" t="s">
        <v>570</v>
      </c>
      <c r="C1151" s="110">
        <v>1323.8</v>
      </c>
      <c r="D1151" s="110">
        <v>1336.1</v>
      </c>
      <c r="E1151" s="110">
        <v>1377.8</v>
      </c>
      <c r="F1151" s="19"/>
      <c r="G1151" s="17" t="s">
        <v>24</v>
      </c>
      <c r="H1151" s="22">
        <v>193278297</v>
      </c>
      <c r="I1151" s="15" t="s">
        <v>371</v>
      </c>
    </row>
    <row r="1152" spans="1:9" ht="15" thickBot="1" x14ac:dyDescent="0.4">
      <c r="A1152" s="300"/>
      <c r="B1152" s="303"/>
      <c r="C1152" s="110">
        <v>160</v>
      </c>
      <c r="D1152" s="110">
        <v>162</v>
      </c>
      <c r="E1152" s="110">
        <v>200</v>
      </c>
      <c r="F1152" s="19"/>
      <c r="G1152" s="17" t="s">
        <v>289</v>
      </c>
      <c r="H1152" s="22"/>
      <c r="I1152" s="15"/>
    </row>
    <row r="1153" spans="1:9" ht="15" customHeight="1" thickBot="1" x14ac:dyDescent="0.4">
      <c r="A1153" s="300"/>
      <c r="B1153" s="303"/>
      <c r="C1153" s="110"/>
      <c r="D1153" s="110"/>
      <c r="E1153" s="110"/>
      <c r="F1153" s="19"/>
      <c r="G1153" s="17" t="s">
        <v>26</v>
      </c>
      <c r="H1153" s="22"/>
      <c r="I1153" s="15"/>
    </row>
    <row r="1154" spans="1:9" ht="18" customHeight="1" thickBot="1" x14ac:dyDescent="0.4">
      <c r="A1154" s="300"/>
      <c r="B1154" s="303"/>
      <c r="C1154" s="68"/>
      <c r="D1154" s="68"/>
      <c r="E1154" s="68"/>
      <c r="F1154" s="19"/>
      <c r="G1154" s="17" t="s">
        <v>25</v>
      </c>
      <c r="H1154" s="22"/>
      <c r="I1154" s="15"/>
    </row>
    <row r="1155" spans="1:9" ht="15.65" customHeight="1" thickBot="1" x14ac:dyDescent="0.4">
      <c r="A1155" s="300"/>
      <c r="B1155" s="303"/>
      <c r="C1155" s="68">
        <v>78</v>
      </c>
      <c r="D1155" s="68"/>
      <c r="E1155" s="68"/>
      <c r="F1155" s="19"/>
      <c r="G1155" s="17" t="s">
        <v>27</v>
      </c>
      <c r="H1155" s="23"/>
      <c r="I1155" s="15"/>
    </row>
    <row r="1156" spans="1:9" ht="14" customHeight="1" thickBot="1" x14ac:dyDescent="0.4">
      <c r="A1156" s="301"/>
      <c r="B1156" s="304"/>
      <c r="C1156" s="69">
        <f t="shared" ref="C1156:D1156" si="226">SUM(C1151:C1155)</f>
        <v>1561.8</v>
      </c>
      <c r="D1156" s="69">
        <f t="shared" si="226"/>
        <v>1498.1</v>
      </c>
      <c r="E1156" s="69">
        <f>SUM(E1151:E1155)</f>
        <v>1577.8</v>
      </c>
      <c r="F1156" s="18"/>
      <c r="G1156" s="10" t="s">
        <v>29</v>
      </c>
      <c r="H1156" s="23"/>
      <c r="I1156" s="15"/>
    </row>
    <row r="1157" spans="1:9" ht="16.25" customHeight="1" thickBot="1" x14ac:dyDescent="0.4">
      <c r="A1157" s="317" t="s">
        <v>368</v>
      </c>
      <c r="B1157" s="302" t="s">
        <v>378</v>
      </c>
      <c r="C1157" s="110">
        <v>367.5</v>
      </c>
      <c r="D1157" s="110">
        <v>386.6</v>
      </c>
      <c r="E1157" s="110">
        <v>401.3</v>
      </c>
      <c r="F1157" s="19"/>
      <c r="G1157" s="17" t="s">
        <v>24</v>
      </c>
      <c r="H1157" s="22">
        <v>148504349</v>
      </c>
      <c r="I1157" s="15" t="s">
        <v>371</v>
      </c>
    </row>
    <row r="1158" spans="1:9" ht="15" thickBot="1" x14ac:dyDescent="0.4">
      <c r="A1158" s="300"/>
      <c r="B1158" s="303"/>
      <c r="C1158" s="110">
        <v>93</v>
      </c>
      <c r="D1158" s="110">
        <v>95</v>
      </c>
      <c r="E1158" s="110">
        <v>100</v>
      </c>
      <c r="F1158" s="19"/>
      <c r="G1158" s="17" t="s">
        <v>289</v>
      </c>
      <c r="H1158" s="22"/>
      <c r="I1158" s="15"/>
    </row>
    <row r="1159" spans="1:9" ht="14" customHeight="1" thickBot="1" x14ac:dyDescent="0.4">
      <c r="A1159" s="300"/>
      <c r="B1159" s="303"/>
      <c r="C1159" s="110"/>
      <c r="D1159" s="110"/>
      <c r="E1159" s="110"/>
      <c r="F1159" s="19"/>
      <c r="G1159" s="17" t="s">
        <v>26</v>
      </c>
      <c r="H1159" s="22"/>
      <c r="I1159" s="15"/>
    </row>
    <row r="1160" spans="1:9" ht="16.25" customHeight="1" thickBot="1" x14ac:dyDescent="0.4">
      <c r="A1160" s="300"/>
      <c r="B1160" s="303"/>
      <c r="C1160" s="110"/>
      <c r="D1160" s="110"/>
      <c r="E1160" s="110"/>
      <c r="F1160" s="19"/>
      <c r="G1160" s="17" t="s">
        <v>25</v>
      </c>
      <c r="H1160" s="22"/>
      <c r="I1160" s="15"/>
    </row>
    <row r="1161" spans="1:9" ht="15" thickBot="1" x14ac:dyDescent="0.4">
      <c r="A1161" s="300"/>
      <c r="B1161" s="303"/>
      <c r="C1161" s="110">
        <v>10.4</v>
      </c>
      <c r="D1161" s="110"/>
      <c r="E1161" s="110"/>
      <c r="F1161" s="19"/>
      <c r="G1161" s="17" t="s">
        <v>27</v>
      </c>
      <c r="H1161" s="23"/>
      <c r="I1161" s="15"/>
    </row>
    <row r="1162" spans="1:9" ht="15" thickBot="1" x14ac:dyDescent="0.4">
      <c r="A1162" s="301"/>
      <c r="B1162" s="304"/>
      <c r="C1162" s="69">
        <f t="shared" ref="C1162:D1162" si="227">SUM(C1157:C1161)</f>
        <v>470.9</v>
      </c>
      <c r="D1162" s="69">
        <f t="shared" si="227"/>
        <v>481.6</v>
      </c>
      <c r="E1162" s="69">
        <f>SUM(E1157:E1161)</f>
        <v>501.3</v>
      </c>
      <c r="F1162" s="18"/>
      <c r="G1162" s="10" t="s">
        <v>29</v>
      </c>
      <c r="H1162" s="23"/>
      <c r="I1162" s="15"/>
    </row>
    <row r="1163" spans="1:9" ht="26.5" thickBot="1" x14ac:dyDescent="0.4">
      <c r="A1163" s="26" t="s">
        <v>21</v>
      </c>
      <c r="B1163" s="27" t="s">
        <v>102</v>
      </c>
      <c r="C1163" s="28"/>
      <c r="D1163" s="28"/>
      <c r="E1163" s="28"/>
      <c r="F1163" s="29" t="s">
        <v>304</v>
      </c>
      <c r="G1163" s="27"/>
      <c r="H1163" s="28"/>
      <c r="I1163" s="28"/>
    </row>
    <row r="1164" spans="1:9" ht="26.5" thickBot="1" x14ac:dyDescent="0.4">
      <c r="A1164" s="30" t="s">
        <v>41</v>
      </c>
      <c r="B1164" s="31" t="s">
        <v>379</v>
      </c>
      <c r="C1164" s="32"/>
      <c r="D1164" s="32"/>
      <c r="E1164" s="32"/>
      <c r="F1164" s="33" t="s">
        <v>393</v>
      </c>
      <c r="G1164" s="31"/>
      <c r="H1164" s="32"/>
      <c r="I1164" s="32"/>
    </row>
    <row r="1165" spans="1:9" ht="15" customHeight="1" thickBot="1" x14ac:dyDescent="0.4">
      <c r="A1165" s="317" t="s">
        <v>44</v>
      </c>
      <c r="B1165" s="302" t="s">
        <v>380</v>
      </c>
      <c r="C1165" s="68">
        <v>26</v>
      </c>
      <c r="D1165" s="68">
        <v>26</v>
      </c>
      <c r="E1165" s="68">
        <v>26</v>
      </c>
      <c r="F1165" s="19" t="s">
        <v>394</v>
      </c>
      <c r="G1165" s="17" t="s">
        <v>24</v>
      </c>
      <c r="H1165" s="22">
        <v>288724610</v>
      </c>
      <c r="I1165" s="15" t="s">
        <v>371</v>
      </c>
    </row>
    <row r="1166" spans="1:9" ht="15" thickBot="1" x14ac:dyDescent="0.4">
      <c r="A1166" s="300"/>
      <c r="B1166" s="303"/>
      <c r="C1166" s="68"/>
      <c r="D1166" s="68"/>
      <c r="E1166" s="68"/>
      <c r="F1166" s="19"/>
      <c r="G1166" s="17" t="s">
        <v>289</v>
      </c>
      <c r="H1166" s="22"/>
      <c r="I1166" s="15"/>
    </row>
    <row r="1167" spans="1:9" ht="15" thickBot="1" x14ac:dyDescent="0.4">
      <c r="A1167" s="300"/>
      <c r="B1167" s="303"/>
      <c r="C1167" s="68"/>
      <c r="D1167" s="68"/>
      <c r="E1167" s="68"/>
      <c r="F1167" s="19"/>
      <c r="G1167" s="17" t="s">
        <v>26</v>
      </c>
      <c r="H1167" s="22"/>
      <c r="I1167" s="15"/>
    </row>
    <row r="1168" spans="1:9" ht="15" thickBot="1" x14ac:dyDescent="0.4">
      <c r="A1168" s="300"/>
      <c r="B1168" s="303"/>
      <c r="C1168" s="68"/>
      <c r="D1168" s="68"/>
      <c r="E1168" s="68"/>
      <c r="F1168" s="19"/>
      <c r="G1168" s="17" t="s">
        <v>25</v>
      </c>
      <c r="H1168" s="22"/>
      <c r="I1168" s="15"/>
    </row>
    <row r="1169" spans="1:9" ht="15" thickBot="1" x14ac:dyDescent="0.4">
      <c r="A1169" s="300"/>
      <c r="B1169" s="303"/>
      <c r="C1169" s="68"/>
      <c r="D1169" s="68"/>
      <c r="E1169" s="68"/>
      <c r="F1169" s="19"/>
      <c r="G1169" s="17" t="s">
        <v>27</v>
      </c>
      <c r="H1169" s="23"/>
      <c r="I1169" s="15"/>
    </row>
    <row r="1170" spans="1:9" ht="15" thickBot="1" x14ac:dyDescent="0.4">
      <c r="A1170" s="301"/>
      <c r="B1170" s="304"/>
      <c r="C1170" s="69">
        <f t="shared" ref="C1170:D1170" si="228">SUM(C1165:C1169)</f>
        <v>26</v>
      </c>
      <c r="D1170" s="69">
        <f t="shared" si="228"/>
        <v>26</v>
      </c>
      <c r="E1170" s="69">
        <f>SUM(E1165:E1169)</f>
        <v>26</v>
      </c>
      <c r="F1170" s="18"/>
      <c r="G1170" s="10" t="s">
        <v>29</v>
      </c>
      <c r="H1170" s="23"/>
      <c r="I1170" s="15"/>
    </row>
    <row r="1171" spans="1:9" ht="15" thickBot="1" x14ac:dyDescent="0.4">
      <c r="A1171" s="317" t="s">
        <v>45</v>
      </c>
      <c r="B1171" s="302" t="s">
        <v>381</v>
      </c>
      <c r="C1171" s="17"/>
      <c r="D1171" s="17"/>
      <c r="E1171" s="17"/>
      <c r="F1171" s="19" t="s">
        <v>395</v>
      </c>
      <c r="G1171" s="17" t="s">
        <v>24</v>
      </c>
      <c r="H1171" s="22">
        <v>288724610</v>
      </c>
      <c r="I1171" s="15" t="s">
        <v>371</v>
      </c>
    </row>
    <row r="1172" spans="1:9" ht="15" thickBot="1" x14ac:dyDescent="0.4">
      <c r="A1172" s="300"/>
      <c r="B1172" s="303"/>
      <c r="C1172" s="17"/>
      <c r="D1172" s="17"/>
      <c r="E1172" s="17"/>
      <c r="F1172" s="19"/>
      <c r="G1172" s="17" t="s">
        <v>289</v>
      </c>
      <c r="H1172" s="22"/>
      <c r="I1172" s="15"/>
    </row>
    <row r="1173" spans="1:9" ht="15" thickBot="1" x14ac:dyDescent="0.4">
      <c r="A1173" s="300"/>
      <c r="B1173" s="303"/>
      <c r="C1173" s="17"/>
      <c r="D1173" s="17"/>
      <c r="E1173" s="17"/>
      <c r="F1173" s="19"/>
      <c r="G1173" s="17" t="s">
        <v>26</v>
      </c>
      <c r="H1173" s="22"/>
      <c r="I1173" s="15"/>
    </row>
    <row r="1174" spans="1:9" ht="15" thickBot="1" x14ac:dyDescent="0.4">
      <c r="A1174" s="300"/>
      <c r="B1174" s="303"/>
      <c r="C1174" s="17"/>
      <c r="D1174" s="17"/>
      <c r="E1174" s="17"/>
      <c r="F1174" s="19"/>
      <c r="G1174" s="17" t="s">
        <v>25</v>
      </c>
      <c r="H1174" s="22"/>
      <c r="I1174" s="15"/>
    </row>
    <row r="1175" spans="1:9" ht="15" thickBot="1" x14ac:dyDescent="0.4">
      <c r="A1175" s="300"/>
      <c r="B1175" s="303"/>
      <c r="C1175" s="17"/>
      <c r="D1175" s="17"/>
      <c r="E1175" s="17"/>
      <c r="F1175" s="19"/>
      <c r="G1175" s="17" t="s">
        <v>27</v>
      </c>
      <c r="H1175" s="23"/>
      <c r="I1175" s="15"/>
    </row>
    <row r="1176" spans="1:9" ht="15" thickBot="1" x14ac:dyDescent="0.4">
      <c r="A1176" s="301"/>
      <c r="B1176" s="304"/>
      <c r="C1176" s="10">
        <f t="shared" ref="C1176:D1176" si="229">SUM(C1171:C1175)</f>
        <v>0</v>
      </c>
      <c r="D1176" s="10">
        <f t="shared" si="229"/>
        <v>0</v>
      </c>
      <c r="E1176" s="10">
        <f>SUM(E1171:E1175)</f>
        <v>0</v>
      </c>
      <c r="F1176" s="18"/>
      <c r="G1176" s="10" t="s">
        <v>29</v>
      </c>
      <c r="H1176" s="23"/>
      <c r="I1176" s="15"/>
    </row>
    <row r="1177" spans="1:9" ht="15" thickBot="1" x14ac:dyDescent="0.4">
      <c r="A1177" s="317" t="s">
        <v>46</v>
      </c>
      <c r="B1177" s="302" t="s">
        <v>382</v>
      </c>
      <c r="C1177" s="68">
        <v>733.1</v>
      </c>
      <c r="D1177" s="68">
        <v>771.2</v>
      </c>
      <c r="E1177" s="68">
        <v>800.5</v>
      </c>
      <c r="F1177" s="19"/>
      <c r="G1177" s="17" t="s">
        <v>24</v>
      </c>
      <c r="H1177" s="22">
        <v>190432352</v>
      </c>
      <c r="I1177" s="15" t="s">
        <v>371</v>
      </c>
    </row>
    <row r="1178" spans="1:9" ht="15" thickBot="1" x14ac:dyDescent="0.4">
      <c r="A1178" s="300"/>
      <c r="B1178" s="303"/>
      <c r="C1178" s="68">
        <v>55</v>
      </c>
      <c r="D1178" s="68">
        <v>60</v>
      </c>
      <c r="E1178" s="68">
        <v>66</v>
      </c>
      <c r="F1178" s="19"/>
      <c r="G1178" s="17" t="s">
        <v>289</v>
      </c>
      <c r="H1178" s="22"/>
      <c r="I1178" s="15"/>
    </row>
    <row r="1179" spans="1:9" ht="15" customHeight="1" thickBot="1" x14ac:dyDescent="0.4">
      <c r="A1179" s="300"/>
      <c r="B1179" s="303"/>
      <c r="C1179" s="68"/>
      <c r="D1179" s="68"/>
      <c r="E1179" s="68"/>
      <c r="F1179" s="19"/>
      <c r="G1179" s="17" t="s">
        <v>26</v>
      </c>
      <c r="H1179" s="22"/>
      <c r="I1179" s="15"/>
    </row>
    <row r="1180" spans="1:9" ht="15.65" customHeight="1" thickBot="1" x14ac:dyDescent="0.4">
      <c r="A1180" s="300"/>
      <c r="B1180" s="303"/>
      <c r="C1180" s="68"/>
      <c r="D1180" s="68"/>
      <c r="E1180" s="68"/>
      <c r="F1180" s="19"/>
      <c r="G1180" s="17" t="s">
        <v>25</v>
      </c>
      <c r="H1180" s="22"/>
      <c r="I1180" s="15"/>
    </row>
    <row r="1181" spans="1:9" ht="17.399999999999999" customHeight="1" thickBot="1" x14ac:dyDescent="0.4">
      <c r="A1181" s="300"/>
      <c r="B1181" s="303"/>
      <c r="C1181" s="68">
        <v>15.2</v>
      </c>
      <c r="D1181" s="68"/>
      <c r="E1181" s="68"/>
      <c r="F1181" s="19"/>
      <c r="G1181" s="17" t="s">
        <v>27</v>
      </c>
      <c r="H1181" s="23"/>
      <c r="I1181" s="15"/>
    </row>
    <row r="1182" spans="1:9" ht="20.399999999999999" customHeight="1" thickBot="1" x14ac:dyDescent="0.4">
      <c r="A1182" s="301"/>
      <c r="B1182" s="304"/>
      <c r="C1182" s="69">
        <f t="shared" ref="C1182:D1182" si="230">SUM(C1177:C1181)</f>
        <v>803.30000000000007</v>
      </c>
      <c r="D1182" s="69">
        <f t="shared" si="230"/>
        <v>831.2</v>
      </c>
      <c r="E1182" s="69">
        <f>SUM(E1177:E1181)</f>
        <v>866.5</v>
      </c>
      <c r="F1182" s="18"/>
      <c r="G1182" s="10" t="s">
        <v>29</v>
      </c>
      <c r="H1182" s="23"/>
      <c r="I1182" s="15"/>
    </row>
    <row r="1183" spans="1:9" ht="17.399999999999999" customHeight="1" thickBot="1" x14ac:dyDescent="0.4">
      <c r="A1183" s="317" t="s">
        <v>47</v>
      </c>
      <c r="B1183" s="302" t="s">
        <v>383</v>
      </c>
      <c r="C1183" s="110">
        <v>642.5</v>
      </c>
      <c r="D1183" s="110">
        <v>675.9</v>
      </c>
      <c r="E1183" s="110">
        <v>701.6</v>
      </c>
      <c r="F1183" s="19"/>
      <c r="G1183" s="17" t="s">
        <v>24</v>
      </c>
      <c r="H1183" s="22">
        <v>191782373</v>
      </c>
      <c r="I1183" s="15" t="s">
        <v>371</v>
      </c>
    </row>
    <row r="1184" spans="1:9" ht="15" thickBot="1" x14ac:dyDescent="0.4">
      <c r="A1184" s="300"/>
      <c r="B1184" s="303"/>
      <c r="C1184" s="110">
        <v>51</v>
      </c>
      <c r="D1184" s="110">
        <v>53</v>
      </c>
      <c r="E1184" s="110">
        <v>56</v>
      </c>
      <c r="F1184" s="19"/>
      <c r="G1184" s="17" t="s">
        <v>289</v>
      </c>
      <c r="H1184" s="22"/>
      <c r="I1184" s="15"/>
    </row>
    <row r="1185" spans="1:9" ht="15" thickBot="1" x14ac:dyDescent="0.4">
      <c r="A1185" s="300"/>
      <c r="B1185" s="303"/>
      <c r="C1185" s="110"/>
      <c r="D1185" s="110"/>
      <c r="E1185" s="110"/>
      <c r="F1185" s="19"/>
      <c r="G1185" s="17" t="s">
        <v>26</v>
      </c>
      <c r="H1185" s="22"/>
      <c r="I1185" s="15"/>
    </row>
    <row r="1186" spans="1:9" ht="15" thickBot="1" x14ac:dyDescent="0.4">
      <c r="A1186" s="300"/>
      <c r="B1186" s="303"/>
      <c r="C1186" s="110"/>
      <c r="D1186" s="110"/>
      <c r="E1186" s="110"/>
      <c r="F1186" s="19"/>
      <c r="G1186" s="17" t="s">
        <v>25</v>
      </c>
      <c r="H1186" s="22"/>
      <c r="I1186" s="15"/>
    </row>
    <row r="1187" spans="1:9" ht="15" thickBot="1" x14ac:dyDescent="0.4">
      <c r="A1187" s="300"/>
      <c r="B1187" s="303"/>
      <c r="C1187" s="110">
        <v>19.3</v>
      </c>
      <c r="D1187" s="110"/>
      <c r="E1187" s="110"/>
      <c r="F1187" s="19"/>
      <c r="G1187" s="17" t="s">
        <v>27</v>
      </c>
      <c r="H1187" s="23"/>
      <c r="I1187" s="15"/>
    </row>
    <row r="1188" spans="1:9" ht="15" thickBot="1" x14ac:dyDescent="0.4">
      <c r="A1188" s="301"/>
      <c r="B1188" s="304"/>
      <c r="C1188" s="99">
        <f t="shared" ref="C1188:D1188" si="231">SUM(C1183:C1187)</f>
        <v>712.8</v>
      </c>
      <c r="D1188" s="99">
        <f t="shared" si="231"/>
        <v>728.9</v>
      </c>
      <c r="E1188" s="99">
        <f>SUM(E1183:E1187)</f>
        <v>757.6</v>
      </c>
      <c r="F1188" s="18"/>
      <c r="G1188" s="10" t="s">
        <v>29</v>
      </c>
      <c r="H1188" s="23"/>
      <c r="I1188" s="15"/>
    </row>
    <row r="1189" spans="1:9" ht="15" thickBot="1" x14ac:dyDescent="0.4">
      <c r="A1189" s="317" t="s">
        <v>48</v>
      </c>
      <c r="B1189" s="302" t="s">
        <v>384</v>
      </c>
      <c r="C1189" s="110">
        <v>2267.3000000000002</v>
      </c>
      <c r="D1189" s="110">
        <v>2379.1999999999998</v>
      </c>
      <c r="E1189" s="110">
        <v>2469.1</v>
      </c>
      <c r="F1189" s="19"/>
      <c r="G1189" s="17" t="s">
        <v>24</v>
      </c>
      <c r="H1189" s="22">
        <v>148428990</v>
      </c>
      <c r="I1189" s="15" t="s">
        <v>371</v>
      </c>
    </row>
    <row r="1190" spans="1:9" ht="15" customHeight="1" thickBot="1" x14ac:dyDescent="0.4">
      <c r="A1190" s="300"/>
      <c r="B1190" s="303"/>
      <c r="C1190" s="110">
        <v>170</v>
      </c>
      <c r="D1190" s="110">
        <v>170</v>
      </c>
      <c r="E1190" s="110">
        <v>180</v>
      </c>
      <c r="F1190" s="19"/>
      <c r="G1190" s="17" t="s">
        <v>289</v>
      </c>
      <c r="H1190" s="22"/>
      <c r="I1190" s="15"/>
    </row>
    <row r="1191" spans="1:9" ht="15" thickBot="1" x14ac:dyDescent="0.4">
      <c r="A1191" s="300"/>
      <c r="B1191" s="303"/>
      <c r="C1191" s="110"/>
      <c r="D1191" s="110"/>
      <c r="E1191" s="110"/>
      <c r="F1191" s="19"/>
      <c r="G1191" s="17" t="s">
        <v>26</v>
      </c>
      <c r="H1191" s="22"/>
      <c r="I1191" s="15"/>
    </row>
    <row r="1192" spans="1:9" ht="15" thickBot="1" x14ac:dyDescent="0.4">
      <c r="A1192" s="300"/>
      <c r="B1192" s="303"/>
      <c r="C1192" s="68"/>
      <c r="D1192" s="68"/>
      <c r="E1192" s="68"/>
      <c r="F1192" s="19"/>
      <c r="G1192" s="17" t="s">
        <v>25</v>
      </c>
      <c r="H1192" s="22"/>
      <c r="I1192" s="15"/>
    </row>
    <row r="1193" spans="1:9" ht="15" thickBot="1" x14ac:dyDescent="0.4">
      <c r="A1193" s="300"/>
      <c r="B1193" s="303"/>
      <c r="C1193" s="68">
        <v>34.200000000000003</v>
      </c>
      <c r="D1193" s="68"/>
      <c r="E1193" s="68"/>
      <c r="F1193" s="19"/>
      <c r="G1193" s="17" t="s">
        <v>27</v>
      </c>
      <c r="H1193" s="23"/>
      <c r="I1193" s="15"/>
    </row>
    <row r="1194" spans="1:9" ht="15" thickBot="1" x14ac:dyDescent="0.4">
      <c r="A1194" s="301"/>
      <c r="B1194" s="304"/>
      <c r="C1194" s="69">
        <f t="shared" ref="C1194:D1194" si="232">SUM(C1189:C1193)</f>
        <v>2471.5</v>
      </c>
      <c r="D1194" s="69">
        <f t="shared" si="232"/>
        <v>2549.1999999999998</v>
      </c>
      <c r="E1194" s="69">
        <f>SUM(E1189:E1193)</f>
        <v>2649.1</v>
      </c>
      <c r="F1194" s="18"/>
      <c r="G1194" s="10" t="s">
        <v>29</v>
      </c>
      <c r="H1194" s="23"/>
      <c r="I1194" s="15"/>
    </row>
    <row r="1195" spans="1:9" ht="26.5" thickBot="1" x14ac:dyDescent="0.4">
      <c r="A1195" s="26" t="s">
        <v>21</v>
      </c>
      <c r="B1195" s="27" t="s">
        <v>102</v>
      </c>
      <c r="C1195" s="28"/>
      <c r="D1195" s="28"/>
      <c r="E1195" s="28"/>
      <c r="F1195" s="29" t="s">
        <v>304</v>
      </c>
      <c r="G1195" s="27"/>
      <c r="H1195" s="28"/>
      <c r="I1195" s="28"/>
    </row>
    <row r="1196" spans="1:9" ht="47" customHeight="1" thickBot="1" x14ac:dyDescent="0.4">
      <c r="A1196" s="30" t="s">
        <v>255</v>
      </c>
      <c r="B1196" s="31" t="s">
        <v>388</v>
      </c>
      <c r="C1196" s="32"/>
      <c r="D1196" s="32"/>
      <c r="E1196" s="32"/>
      <c r="F1196" s="33" t="s">
        <v>396</v>
      </c>
      <c r="G1196" s="31"/>
      <c r="H1196" s="32"/>
      <c r="I1196" s="32"/>
    </row>
    <row r="1197" spans="1:9" ht="15" thickBot="1" x14ac:dyDescent="0.4">
      <c r="A1197" s="300" t="s">
        <v>256</v>
      </c>
      <c r="B1197" s="302" t="s">
        <v>681</v>
      </c>
      <c r="C1197" s="17"/>
      <c r="D1197" s="17"/>
      <c r="E1197" s="17"/>
      <c r="F1197" s="19"/>
      <c r="G1197" s="17" t="s">
        <v>24</v>
      </c>
      <c r="H1197" s="22">
        <v>288724610</v>
      </c>
      <c r="I1197" s="15" t="s">
        <v>371</v>
      </c>
    </row>
    <row r="1198" spans="1:9" ht="21" customHeight="1" thickBot="1" x14ac:dyDescent="0.4">
      <c r="A1198" s="300"/>
      <c r="B1198" s="303"/>
      <c r="C1198" s="17"/>
      <c r="D1198" s="17"/>
      <c r="E1198" s="17"/>
      <c r="F1198" s="19"/>
      <c r="G1198" s="17" t="s">
        <v>289</v>
      </c>
      <c r="H1198" s="22"/>
      <c r="I1198" s="15"/>
    </row>
    <row r="1199" spans="1:9" ht="19.25" customHeight="1" thickBot="1" x14ac:dyDescent="0.4">
      <c r="A1199" s="300"/>
      <c r="B1199" s="303"/>
      <c r="C1199" s="17"/>
      <c r="D1199" s="17"/>
      <c r="E1199" s="17"/>
      <c r="F1199" s="19"/>
      <c r="G1199" s="17" t="s">
        <v>26</v>
      </c>
      <c r="H1199" s="22"/>
      <c r="I1199" s="15"/>
    </row>
    <row r="1200" spans="1:9" ht="15" thickBot="1" x14ac:dyDescent="0.4">
      <c r="A1200" s="300"/>
      <c r="B1200" s="303"/>
      <c r="C1200" s="17"/>
      <c r="D1200" s="17"/>
      <c r="E1200" s="17"/>
      <c r="F1200" s="19"/>
      <c r="G1200" s="17" t="s">
        <v>25</v>
      </c>
      <c r="H1200" s="22"/>
      <c r="I1200" s="15"/>
    </row>
    <row r="1201" spans="1:12" ht="15" thickBot="1" x14ac:dyDescent="0.4">
      <c r="A1201" s="300"/>
      <c r="B1201" s="303"/>
      <c r="C1201" s="17"/>
      <c r="D1201" s="17"/>
      <c r="E1201" s="17"/>
      <c r="F1201" s="19"/>
      <c r="G1201" s="17" t="s">
        <v>27</v>
      </c>
      <c r="H1201" s="23"/>
      <c r="I1201" s="15"/>
    </row>
    <row r="1202" spans="1:12" ht="17.399999999999999" customHeight="1" thickBot="1" x14ac:dyDescent="0.4">
      <c r="A1202" s="301"/>
      <c r="B1202" s="304"/>
      <c r="C1202" s="69">
        <f t="shared" ref="C1202:D1202" si="233">SUM(C1197:C1201)</f>
        <v>0</v>
      </c>
      <c r="D1202" s="69">
        <f t="shared" si="233"/>
        <v>0</v>
      </c>
      <c r="E1202" s="69">
        <f>SUM(E1197:E1201)</f>
        <v>0</v>
      </c>
      <c r="F1202" s="18"/>
      <c r="G1202" s="10" t="s">
        <v>29</v>
      </c>
      <c r="H1202" s="23"/>
      <c r="I1202" s="15"/>
    </row>
    <row r="1203" spans="1:12" ht="20.399999999999999" customHeight="1" thickBot="1" x14ac:dyDescent="0.4">
      <c r="A1203" s="300" t="s">
        <v>287</v>
      </c>
      <c r="B1203" s="305" t="s">
        <v>386</v>
      </c>
      <c r="C1203" s="110">
        <v>0</v>
      </c>
      <c r="D1203" s="110">
        <v>12</v>
      </c>
      <c r="E1203" s="110">
        <v>15</v>
      </c>
      <c r="F1203" s="52"/>
      <c r="G1203" s="101" t="s">
        <v>24</v>
      </c>
      <c r="H1203" s="102">
        <v>288724610</v>
      </c>
      <c r="I1203" s="148" t="s">
        <v>371</v>
      </c>
      <c r="J1203" s="132"/>
      <c r="K1203" s="132"/>
      <c r="L1203" s="132"/>
    </row>
    <row r="1204" spans="1:12" ht="15" customHeight="1" thickBot="1" x14ac:dyDescent="0.4">
      <c r="A1204" s="300"/>
      <c r="B1204" s="306"/>
      <c r="C1204" s="110"/>
      <c r="D1204" s="110"/>
      <c r="E1204" s="110"/>
      <c r="F1204" s="52"/>
      <c r="G1204" s="101" t="s">
        <v>289</v>
      </c>
      <c r="H1204" s="102"/>
      <c r="I1204" s="148"/>
      <c r="J1204" s="132"/>
      <c r="K1204" s="132"/>
      <c r="L1204" s="132"/>
    </row>
    <row r="1205" spans="1:12" ht="15" thickBot="1" x14ac:dyDescent="0.4">
      <c r="A1205" s="300"/>
      <c r="B1205" s="306"/>
      <c r="C1205" s="110"/>
      <c r="D1205" s="110"/>
      <c r="E1205" s="110"/>
      <c r="F1205" s="52"/>
      <c r="G1205" s="101" t="s">
        <v>26</v>
      </c>
      <c r="H1205" s="102"/>
      <c r="I1205" s="148"/>
      <c r="J1205" s="132"/>
      <c r="K1205" s="132"/>
      <c r="L1205" s="132"/>
    </row>
    <row r="1206" spans="1:12" ht="15" thickBot="1" x14ac:dyDescent="0.4">
      <c r="A1206" s="300"/>
      <c r="B1206" s="306"/>
      <c r="C1206" s="110"/>
      <c r="D1206" s="110"/>
      <c r="E1206" s="110"/>
      <c r="F1206" s="52"/>
      <c r="G1206" s="101" t="s">
        <v>25</v>
      </c>
      <c r="H1206" s="102"/>
      <c r="I1206" s="148"/>
      <c r="J1206" s="132"/>
      <c r="K1206" s="132"/>
      <c r="L1206" s="132"/>
    </row>
    <row r="1207" spans="1:12" ht="15" thickBot="1" x14ac:dyDescent="0.4">
      <c r="A1207" s="300"/>
      <c r="B1207" s="306"/>
      <c r="C1207" s="110"/>
      <c r="D1207" s="110"/>
      <c r="E1207" s="110"/>
      <c r="F1207" s="52"/>
      <c r="G1207" s="101" t="s">
        <v>27</v>
      </c>
      <c r="H1207" s="104"/>
      <c r="I1207" s="148"/>
      <c r="J1207" s="132"/>
      <c r="K1207" s="132"/>
      <c r="L1207" s="132"/>
    </row>
    <row r="1208" spans="1:12" ht="15" thickBot="1" x14ac:dyDescent="0.4">
      <c r="A1208" s="301"/>
      <c r="B1208" s="307"/>
      <c r="C1208" s="99">
        <f t="shared" ref="C1208:D1208" si="234">SUM(C1203:C1207)</f>
        <v>0</v>
      </c>
      <c r="D1208" s="99">
        <f t="shared" si="234"/>
        <v>12</v>
      </c>
      <c r="E1208" s="99">
        <f>SUM(E1203:E1207)</f>
        <v>15</v>
      </c>
      <c r="F1208" s="103"/>
      <c r="G1208" s="100" t="s">
        <v>29</v>
      </c>
      <c r="H1208" s="104"/>
      <c r="I1208" s="148"/>
      <c r="J1208" s="132"/>
      <c r="K1208" s="132"/>
      <c r="L1208" s="132"/>
    </row>
    <row r="1209" spans="1:12" ht="20.399999999999999" customHeight="1" thickBot="1" x14ac:dyDescent="0.4">
      <c r="A1209" s="300" t="s">
        <v>385</v>
      </c>
      <c r="B1209" s="305" t="s">
        <v>387</v>
      </c>
      <c r="C1209" s="110">
        <v>5</v>
      </c>
      <c r="D1209" s="110">
        <v>0</v>
      </c>
      <c r="E1209" s="110">
        <v>7</v>
      </c>
      <c r="F1209" s="52"/>
      <c r="G1209" s="101" t="s">
        <v>24</v>
      </c>
      <c r="H1209" s="102">
        <v>288724610</v>
      </c>
      <c r="I1209" s="148" t="s">
        <v>371</v>
      </c>
      <c r="J1209" s="166">
        <f>C1108+C1114+C1121+C1127+C1133+C1139+C1145+C1151+C1157+C1165+C1171+C1177+C1183+C1189+C1197+C1203+C1209</f>
        <v>9757.1</v>
      </c>
      <c r="K1209" s="239">
        <f t="shared" ref="K1209:L1211" si="235">D1108+D1114+D1121+D1127+D1133+D1139+D1145+D1151+D1157+D1165+D1171+D1177+D1183+D1189+D1197+D1203+D1209</f>
        <v>10150.6</v>
      </c>
      <c r="L1209" s="239">
        <f t="shared" si="235"/>
        <v>10527.800000000001</v>
      </c>
    </row>
    <row r="1210" spans="1:12" ht="15" customHeight="1" thickBot="1" x14ac:dyDescent="0.4">
      <c r="A1210" s="300"/>
      <c r="B1210" s="306"/>
      <c r="C1210" s="110"/>
      <c r="D1210" s="110"/>
      <c r="E1210" s="110"/>
      <c r="F1210" s="52"/>
      <c r="G1210" s="101" t="s">
        <v>289</v>
      </c>
      <c r="H1210" s="102"/>
      <c r="I1210" s="148"/>
      <c r="J1210" s="166">
        <f>C1109+C1115+C1122+C1128+C1134+C1140+C1146+C1152+C1158+C1166+C1172+C1178+C1184+C1190+C1198+C1204+C1210</f>
        <v>953.7</v>
      </c>
      <c r="K1210" s="166">
        <f t="shared" si="235"/>
        <v>967</v>
      </c>
      <c r="L1210" s="166">
        <f t="shared" si="235"/>
        <v>1030.4000000000001</v>
      </c>
    </row>
    <row r="1211" spans="1:12" ht="15" thickBot="1" x14ac:dyDescent="0.4">
      <c r="A1211" s="300"/>
      <c r="B1211" s="306"/>
      <c r="C1211" s="110"/>
      <c r="D1211" s="110"/>
      <c r="E1211" s="110"/>
      <c r="F1211" s="52"/>
      <c r="G1211" s="101" t="s">
        <v>26</v>
      </c>
      <c r="H1211" s="102"/>
      <c r="I1211" s="148"/>
      <c r="J1211" s="166">
        <f>C1110+C1116+C1123+C1129+C1135+C1141+C1147+C1153+C1159+C1167+C1173+C1179+C1185+C1191+C1199+C1205+C1211</f>
        <v>35.1</v>
      </c>
      <c r="K1211" s="166">
        <f t="shared" si="235"/>
        <v>35.1</v>
      </c>
      <c r="L1211" s="166">
        <f t="shared" si="235"/>
        <v>35.1</v>
      </c>
    </row>
    <row r="1212" spans="1:12" ht="15" thickBot="1" x14ac:dyDescent="0.4">
      <c r="A1212" s="300"/>
      <c r="B1212" s="306"/>
      <c r="C1212" s="110"/>
      <c r="D1212" s="110"/>
      <c r="E1212" s="110"/>
      <c r="F1212" s="52"/>
      <c r="G1212" s="101" t="s">
        <v>25</v>
      </c>
      <c r="H1212" s="102"/>
      <c r="I1212" s="148"/>
      <c r="J1212" s="166">
        <f>C1111+C1117+C1124+C1130+C1136+C1142+C1148+C1154+C1160+C1168+C1174+C1180+C1186+C1192+C1200+C1206+C1212</f>
        <v>0</v>
      </c>
      <c r="K1212" s="166">
        <f>D1111+D1117+D1124+D1130+D1136+D1142+D1148+D1154+D1160+D1168+D1174+D1180+D1186+D1192+D1200+D1206+D1212</f>
        <v>0</v>
      </c>
      <c r="L1212" s="166">
        <f>E1111+E1117+E1124+E1130+E1136+E1142+E1148+E1154+E1160+E1168+E1174+E1180+E1186+E1192+E1200+E1206+E1212</f>
        <v>0</v>
      </c>
    </row>
    <row r="1213" spans="1:12" ht="15" thickBot="1" x14ac:dyDescent="0.4">
      <c r="A1213" s="300"/>
      <c r="B1213" s="306"/>
      <c r="C1213" s="110"/>
      <c r="D1213" s="110"/>
      <c r="E1213" s="110"/>
      <c r="F1213" s="52"/>
      <c r="G1213" s="101" t="s">
        <v>27</v>
      </c>
      <c r="H1213" s="104"/>
      <c r="I1213" s="148"/>
      <c r="J1213" s="166">
        <f t="shared" ref="J1213" si="236">C1112+C1118+C1125+C1131+C1137+C1143+C1149+C1155+C1161+C1169+C1175+C1181+C1187+C1193+C1201+C1207+C1213</f>
        <v>229</v>
      </c>
      <c r="K1213" s="166">
        <f>D1112+D1118+D1125+D1131+D1137+D1143+D1149+D1155+D1161+D1169+D1175+D1181+D1187+D1193+D1201+D1207+D1213</f>
        <v>0</v>
      </c>
      <c r="L1213" s="166">
        <f>E1112+E1118+E1125+E1131+E1137+E1143+E1149+E1155+E1161+E1169+E1175+E1181+E1187+E1193+E1201+E1207+E1213</f>
        <v>0</v>
      </c>
    </row>
    <row r="1214" spans="1:12" ht="15" thickBot="1" x14ac:dyDescent="0.4">
      <c r="A1214" s="300"/>
      <c r="B1214" s="306"/>
      <c r="C1214" s="110"/>
      <c r="D1214" s="110"/>
      <c r="E1214" s="110"/>
      <c r="F1214" s="52"/>
      <c r="G1214" s="101" t="s">
        <v>533</v>
      </c>
      <c r="H1214" s="104"/>
      <c r="I1214" s="148"/>
      <c r="J1214" s="166">
        <f>C1119*1</f>
        <v>0</v>
      </c>
      <c r="K1214" s="166">
        <f t="shared" ref="K1214:L1214" si="237">D1119*1</f>
        <v>0</v>
      </c>
      <c r="L1214" s="166">
        <f t="shared" si="237"/>
        <v>0</v>
      </c>
    </row>
    <row r="1215" spans="1:12" ht="19.25" customHeight="1" thickBot="1" x14ac:dyDescent="0.4">
      <c r="A1215" s="301"/>
      <c r="B1215" s="307"/>
      <c r="C1215" s="99">
        <f t="shared" ref="C1215:D1215" si="238">SUM(C1209:C1213)</f>
        <v>5</v>
      </c>
      <c r="D1215" s="99">
        <f t="shared" si="238"/>
        <v>0</v>
      </c>
      <c r="E1215" s="99">
        <f>SUM(E1209:E1213)</f>
        <v>7</v>
      </c>
      <c r="F1215" s="103"/>
      <c r="G1215" s="100" t="s">
        <v>29</v>
      </c>
      <c r="H1215" s="104"/>
      <c r="I1215" s="148"/>
      <c r="J1215" s="192">
        <f>SUM(J1209:J1214)</f>
        <v>10974.900000000001</v>
      </c>
      <c r="K1215" s="192">
        <f t="shared" ref="K1215:L1215" si="239">SUM(K1209:K1213)</f>
        <v>11152.7</v>
      </c>
      <c r="L1215" s="192">
        <f t="shared" si="239"/>
        <v>11593.300000000001</v>
      </c>
    </row>
    <row r="1216" spans="1:12" ht="16.25" customHeight="1" thickBot="1" x14ac:dyDescent="0.4">
      <c r="A1216" s="16"/>
      <c r="B1216" s="20" t="s">
        <v>92</v>
      </c>
      <c r="C1216" s="9"/>
      <c r="D1216" s="9"/>
      <c r="E1216" s="9"/>
      <c r="F1216" s="9"/>
      <c r="G1216" s="10"/>
      <c r="H1216" s="22"/>
      <c r="I1216" s="22"/>
    </row>
    <row r="1217" spans="1:11" ht="16.25" customHeight="1" thickBot="1" x14ac:dyDescent="0.4">
      <c r="A1217" s="16"/>
      <c r="B1217" s="20" t="s">
        <v>692</v>
      </c>
      <c r="C1217" s="69">
        <f>J1215-J1214</f>
        <v>10974.900000000001</v>
      </c>
      <c r="D1217" s="69">
        <f t="shared" ref="D1217:E1217" si="240">K1215-K1214</f>
        <v>11152.7</v>
      </c>
      <c r="E1217" s="69">
        <f t="shared" si="240"/>
        <v>11593.300000000001</v>
      </c>
      <c r="F1217" s="9"/>
      <c r="G1217" s="10"/>
      <c r="H1217" s="22"/>
      <c r="I1217" s="22"/>
    </row>
    <row r="1218" spans="1:11" ht="20" customHeight="1" thickBot="1" x14ac:dyDescent="0.4">
      <c r="A1218" s="39"/>
      <c r="B1218" s="40" t="s">
        <v>457</v>
      </c>
      <c r="C1218" s="70">
        <f>C1113+C1120+C1126+C1132+C1138+C1144+C1150+C1156+C1162+C1170+C1176+C1182+C1188+C1194+C1202+C1208+C1215</f>
        <v>10974.9</v>
      </c>
      <c r="D1218" s="70">
        <f>D1113+D1120+D1126+D1132+D1138+D1144+D1150+D1156+D1162+D1170+D1176+D1182+D1188+D1194+D1202+D1208+D1215</f>
        <v>11152.7</v>
      </c>
      <c r="E1218" s="70">
        <f>E1113+E1120+E1126+E1132+E1138+E1144+E1150+E1156+E1162+E1170+E1176+E1182+E1188+E1194+E1202+E1208+E1215</f>
        <v>11593.300000000001</v>
      </c>
      <c r="F1218" s="41"/>
      <c r="G1218" s="42"/>
      <c r="H1218" s="43"/>
      <c r="I1218" s="44"/>
    </row>
    <row r="1219" spans="1:11" ht="12" customHeight="1" x14ac:dyDescent="0.35"/>
    <row r="1221" spans="1:11" ht="15" thickBot="1" x14ac:dyDescent="0.4">
      <c r="A1221" s="308" t="s">
        <v>682</v>
      </c>
      <c r="B1221" s="309"/>
      <c r="C1221" s="309"/>
      <c r="D1221" s="309"/>
      <c r="E1221" s="309"/>
      <c r="F1221" s="309"/>
      <c r="G1221" s="309"/>
      <c r="H1221" s="309"/>
      <c r="I1221" s="309"/>
    </row>
    <row r="1222" spans="1:11" ht="58" thickBot="1" x14ac:dyDescent="0.4">
      <c r="A1222" s="48" t="s">
        <v>5</v>
      </c>
      <c r="B1222" s="49" t="s">
        <v>598</v>
      </c>
      <c r="C1222" s="49" t="s">
        <v>16</v>
      </c>
      <c r="D1222" s="49" t="s">
        <v>17</v>
      </c>
      <c r="E1222" s="49" t="s">
        <v>584</v>
      </c>
      <c r="F1222" s="49" t="s">
        <v>6</v>
      </c>
      <c r="G1222" s="49" t="s">
        <v>23</v>
      </c>
      <c r="H1222" s="49" t="s">
        <v>18</v>
      </c>
      <c r="I1222" s="49" t="s">
        <v>40</v>
      </c>
    </row>
    <row r="1223" spans="1:11" ht="23" customHeight="1" thickBot="1" x14ac:dyDescent="0.4">
      <c r="A1223" s="50">
        <v>1</v>
      </c>
      <c r="B1223" s="51">
        <v>2</v>
      </c>
      <c r="C1223" s="51">
        <v>3</v>
      </c>
      <c r="D1223" s="51">
        <v>4</v>
      </c>
      <c r="E1223" s="51">
        <v>5</v>
      </c>
      <c r="F1223" s="51">
        <v>6</v>
      </c>
      <c r="G1223" s="51">
        <v>7</v>
      </c>
      <c r="H1223" s="51">
        <v>8</v>
      </c>
      <c r="I1223" s="51">
        <v>9</v>
      </c>
    </row>
    <row r="1224" spans="1:11" ht="27" customHeight="1" thickBot="1" x14ac:dyDescent="0.4">
      <c r="A1224" s="26" t="s">
        <v>21</v>
      </c>
      <c r="B1224" s="27" t="s">
        <v>398</v>
      </c>
      <c r="C1224" s="28"/>
      <c r="D1224" s="28"/>
      <c r="E1224" s="28"/>
      <c r="F1224" s="29" t="s">
        <v>96</v>
      </c>
      <c r="G1224" s="27"/>
      <c r="H1224" s="28"/>
      <c r="I1224" s="28"/>
    </row>
    <row r="1225" spans="1:11" ht="24" customHeight="1" thickBot="1" x14ac:dyDescent="0.4">
      <c r="A1225" s="30" t="s">
        <v>20</v>
      </c>
      <c r="B1225" s="31" t="s">
        <v>106</v>
      </c>
      <c r="C1225" s="32"/>
      <c r="D1225" s="32"/>
      <c r="E1225" s="32"/>
      <c r="F1225" s="33" t="s">
        <v>95</v>
      </c>
      <c r="G1225" s="31"/>
      <c r="H1225" s="32"/>
      <c r="I1225" s="32"/>
    </row>
    <row r="1226" spans="1:11" ht="21" customHeight="1" thickBot="1" x14ac:dyDescent="0.4">
      <c r="A1226" s="300" t="s">
        <v>86</v>
      </c>
      <c r="B1226" s="302" t="s">
        <v>400</v>
      </c>
      <c r="C1226" s="110">
        <v>1780.6</v>
      </c>
      <c r="D1226" s="110">
        <v>1873.2</v>
      </c>
      <c r="E1226" s="110">
        <v>1944.4</v>
      </c>
      <c r="F1226" s="52"/>
      <c r="G1226" s="101" t="s">
        <v>24</v>
      </c>
      <c r="H1226" s="348" t="s">
        <v>504</v>
      </c>
      <c r="I1226" s="15" t="s">
        <v>399</v>
      </c>
    </row>
    <row r="1227" spans="1:11" ht="15.65" customHeight="1" thickBot="1" x14ac:dyDescent="0.4">
      <c r="A1227" s="300"/>
      <c r="B1227" s="303"/>
      <c r="C1227" s="110">
        <v>450</v>
      </c>
      <c r="D1227" s="110">
        <v>465</v>
      </c>
      <c r="E1227" s="110">
        <v>480</v>
      </c>
      <c r="F1227" s="52"/>
      <c r="G1227" s="101" t="s">
        <v>24</v>
      </c>
      <c r="H1227" s="349"/>
      <c r="I1227" s="15"/>
    </row>
    <row r="1228" spans="1:11" ht="15" thickBot="1" x14ac:dyDescent="0.4">
      <c r="A1228" s="300"/>
      <c r="B1228" s="303"/>
      <c r="C1228" s="110">
        <v>180</v>
      </c>
      <c r="D1228" s="110">
        <v>185</v>
      </c>
      <c r="E1228" s="110">
        <v>185</v>
      </c>
      <c r="F1228" s="52"/>
      <c r="G1228" s="101" t="s">
        <v>289</v>
      </c>
      <c r="H1228" s="350"/>
      <c r="I1228" s="15"/>
      <c r="K1228" s="78"/>
    </row>
    <row r="1229" spans="1:11" ht="15" thickBot="1" x14ac:dyDescent="0.4">
      <c r="A1229" s="300"/>
      <c r="B1229" s="303"/>
      <c r="C1229" s="110"/>
      <c r="D1229" s="110"/>
      <c r="E1229" s="110"/>
      <c r="F1229" s="52"/>
      <c r="G1229" s="101" t="s">
        <v>26</v>
      </c>
      <c r="H1229" s="350"/>
      <c r="I1229" s="15"/>
      <c r="K1229" s="78"/>
    </row>
    <row r="1230" spans="1:11" ht="15" thickBot="1" x14ac:dyDescent="0.4">
      <c r="A1230" s="300"/>
      <c r="B1230" s="303"/>
      <c r="C1230" s="110"/>
      <c r="D1230" s="110"/>
      <c r="E1230" s="110"/>
      <c r="F1230" s="52"/>
      <c r="G1230" s="101" t="s">
        <v>25</v>
      </c>
      <c r="H1230" s="350"/>
      <c r="I1230" s="15"/>
    </row>
    <row r="1231" spans="1:11" ht="15" thickBot="1" x14ac:dyDescent="0.4">
      <c r="A1231" s="300"/>
      <c r="B1231" s="303"/>
      <c r="C1231" s="110">
        <v>31.9</v>
      </c>
      <c r="D1231" s="110"/>
      <c r="E1231" s="110"/>
      <c r="F1231" s="52"/>
      <c r="G1231" s="101" t="s">
        <v>27</v>
      </c>
      <c r="H1231" s="350"/>
      <c r="I1231" s="15"/>
    </row>
    <row r="1232" spans="1:11" ht="15" thickBot="1" x14ac:dyDescent="0.4">
      <c r="A1232" s="301"/>
      <c r="B1232" s="304"/>
      <c r="C1232" s="99">
        <f>SUM(C1226:C1231)</f>
        <v>2442.5</v>
      </c>
      <c r="D1232" s="99">
        <f>SUM(D1226:D1231)</f>
        <v>2523.1999999999998</v>
      </c>
      <c r="E1232" s="99">
        <f>SUM(E1226:E1231)</f>
        <v>2609.4</v>
      </c>
      <c r="F1232" s="103"/>
      <c r="G1232" s="100" t="s">
        <v>29</v>
      </c>
      <c r="H1232" s="351"/>
      <c r="I1232" s="15"/>
    </row>
    <row r="1233" spans="1:9" ht="15" thickBot="1" x14ac:dyDescent="0.4">
      <c r="A1233" s="300" t="s">
        <v>30</v>
      </c>
      <c r="B1233" s="302" t="s">
        <v>401</v>
      </c>
      <c r="C1233" s="110">
        <v>50</v>
      </c>
      <c r="D1233" s="110">
        <v>65</v>
      </c>
      <c r="E1233" s="110">
        <v>100</v>
      </c>
      <c r="F1233" s="52"/>
      <c r="G1233" s="101" t="s">
        <v>24</v>
      </c>
      <c r="H1233" s="102">
        <v>288724610</v>
      </c>
      <c r="I1233" s="15" t="s">
        <v>399</v>
      </c>
    </row>
    <row r="1234" spans="1:9" ht="15" thickBot="1" x14ac:dyDescent="0.4">
      <c r="A1234" s="300"/>
      <c r="B1234" s="303"/>
      <c r="C1234" s="101"/>
      <c r="D1234" s="110"/>
      <c r="E1234" s="110"/>
      <c r="F1234" s="52"/>
      <c r="G1234" s="101" t="s">
        <v>289</v>
      </c>
      <c r="H1234" s="102"/>
      <c r="I1234" s="15"/>
    </row>
    <row r="1235" spans="1:9" ht="15" thickBot="1" x14ac:dyDescent="0.4">
      <c r="A1235" s="300"/>
      <c r="B1235" s="303"/>
      <c r="C1235" s="101"/>
      <c r="D1235" s="110"/>
      <c r="E1235" s="110"/>
      <c r="F1235" s="52"/>
      <c r="G1235" s="101" t="s">
        <v>26</v>
      </c>
      <c r="H1235" s="102"/>
      <c r="I1235" s="15"/>
    </row>
    <row r="1236" spans="1:9" ht="15" thickBot="1" x14ac:dyDescent="0.4">
      <c r="A1236" s="300"/>
      <c r="B1236" s="303"/>
      <c r="C1236" s="101"/>
      <c r="D1236" s="110"/>
      <c r="E1236" s="110"/>
      <c r="F1236" s="52"/>
      <c r="G1236" s="101" t="s">
        <v>25</v>
      </c>
      <c r="H1236" s="102"/>
      <c r="I1236" s="15"/>
    </row>
    <row r="1237" spans="1:9" ht="15" thickBot="1" x14ac:dyDescent="0.4">
      <c r="A1237" s="300"/>
      <c r="B1237" s="303"/>
      <c r="C1237" s="101"/>
      <c r="D1237" s="110"/>
      <c r="E1237" s="110"/>
      <c r="F1237" s="52"/>
      <c r="G1237" s="101" t="s">
        <v>27</v>
      </c>
      <c r="H1237" s="104"/>
      <c r="I1237" s="15"/>
    </row>
    <row r="1238" spans="1:9" ht="15" thickBot="1" x14ac:dyDescent="0.4">
      <c r="A1238" s="301"/>
      <c r="B1238" s="304"/>
      <c r="C1238" s="99">
        <f t="shared" ref="C1238:D1238" si="241">SUM(C1233:C1237)</f>
        <v>50</v>
      </c>
      <c r="D1238" s="99">
        <f t="shared" si="241"/>
        <v>65</v>
      </c>
      <c r="E1238" s="99">
        <f>SUM(E1233:E1237)</f>
        <v>100</v>
      </c>
      <c r="F1238" s="103"/>
      <c r="G1238" s="100" t="s">
        <v>29</v>
      </c>
      <c r="H1238" s="104"/>
      <c r="I1238" s="15"/>
    </row>
    <row r="1239" spans="1:9" ht="15" customHeight="1" thickBot="1" x14ac:dyDescent="0.4">
      <c r="A1239" s="300" t="s">
        <v>32</v>
      </c>
      <c r="B1239" s="302" t="s">
        <v>402</v>
      </c>
      <c r="C1239" s="110">
        <v>55</v>
      </c>
      <c r="D1239" s="68">
        <v>60</v>
      </c>
      <c r="E1239" s="68">
        <v>65</v>
      </c>
      <c r="F1239" s="19"/>
      <c r="G1239" s="17" t="s">
        <v>24</v>
      </c>
      <c r="H1239" s="22">
        <v>288724610</v>
      </c>
      <c r="I1239" s="15" t="s">
        <v>399</v>
      </c>
    </row>
    <row r="1240" spans="1:9" ht="18" customHeight="1" thickBot="1" x14ac:dyDescent="0.4">
      <c r="A1240" s="300"/>
      <c r="B1240" s="303"/>
      <c r="C1240" s="68"/>
      <c r="D1240" s="68"/>
      <c r="E1240" s="68"/>
      <c r="F1240" s="19"/>
      <c r="G1240" s="17" t="s">
        <v>289</v>
      </c>
      <c r="H1240" s="22"/>
      <c r="I1240" s="15"/>
    </row>
    <row r="1241" spans="1:9" ht="15" thickBot="1" x14ac:dyDescent="0.4">
      <c r="A1241" s="300"/>
      <c r="B1241" s="303"/>
      <c r="C1241" s="68"/>
      <c r="D1241" s="68"/>
      <c r="E1241" s="68"/>
      <c r="F1241" s="19"/>
      <c r="G1241" s="17" t="s">
        <v>26</v>
      </c>
      <c r="H1241" s="22"/>
      <c r="I1241" s="15"/>
    </row>
    <row r="1242" spans="1:9" ht="14" customHeight="1" thickBot="1" x14ac:dyDescent="0.4">
      <c r="A1242" s="300"/>
      <c r="B1242" s="303"/>
      <c r="C1242" s="68"/>
      <c r="D1242" s="68"/>
      <c r="E1242" s="68"/>
      <c r="F1242" s="19"/>
      <c r="G1242" s="17" t="s">
        <v>25</v>
      </c>
      <c r="H1242" s="22"/>
      <c r="I1242" s="15"/>
    </row>
    <row r="1243" spans="1:9" ht="16.25" customHeight="1" thickBot="1" x14ac:dyDescent="0.4">
      <c r="A1243" s="300"/>
      <c r="B1243" s="303"/>
      <c r="C1243" s="68"/>
      <c r="D1243" s="68"/>
      <c r="E1243" s="68"/>
      <c r="F1243" s="19"/>
      <c r="G1243" s="17" t="s">
        <v>27</v>
      </c>
      <c r="H1243" s="23"/>
      <c r="I1243" s="15"/>
    </row>
    <row r="1244" spans="1:9" ht="15" customHeight="1" thickBot="1" x14ac:dyDescent="0.4">
      <c r="A1244" s="301"/>
      <c r="B1244" s="304"/>
      <c r="C1244" s="69">
        <f t="shared" ref="C1244:D1244" si="242">SUM(C1239:C1243)</f>
        <v>55</v>
      </c>
      <c r="D1244" s="69">
        <f t="shared" si="242"/>
        <v>60</v>
      </c>
      <c r="E1244" s="69">
        <f>SUM(E1239:E1243)</f>
        <v>65</v>
      </c>
      <c r="F1244" s="18"/>
      <c r="G1244" s="10" t="s">
        <v>29</v>
      </c>
      <c r="H1244" s="23"/>
      <c r="I1244" s="15"/>
    </row>
    <row r="1245" spans="1:9" ht="26.5" thickBot="1" x14ac:dyDescent="0.4">
      <c r="A1245" s="26" t="s">
        <v>21</v>
      </c>
      <c r="B1245" s="27" t="s">
        <v>398</v>
      </c>
      <c r="C1245" s="28"/>
      <c r="D1245" s="28"/>
      <c r="E1245" s="28"/>
      <c r="F1245" s="29" t="s">
        <v>96</v>
      </c>
      <c r="G1245" s="27"/>
      <c r="H1245" s="28"/>
      <c r="I1245" s="28"/>
    </row>
    <row r="1246" spans="1:9" ht="26.5" thickBot="1" x14ac:dyDescent="0.4">
      <c r="A1246" s="30" t="s">
        <v>41</v>
      </c>
      <c r="B1246" s="31" t="s">
        <v>404</v>
      </c>
      <c r="C1246" s="32"/>
      <c r="D1246" s="32"/>
      <c r="E1246" s="32"/>
      <c r="F1246" s="33" t="s">
        <v>403</v>
      </c>
      <c r="G1246" s="31"/>
      <c r="H1246" s="32"/>
      <c r="I1246" s="32"/>
    </row>
    <row r="1247" spans="1:9" ht="15" thickBot="1" x14ac:dyDescent="0.4">
      <c r="A1247" s="300" t="s">
        <v>44</v>
      </c>
      <c r="B1247" s="302" t="s">
        <v>683</v>
      </c>
      <c r="C1247" s="110">
        <v>135</v>
      </c>
      <c r="D1247" s="68">
        <v>135</v>
      </c>
      <c r="E1247" s="68">
        <v>140</v>
      </c>
      <c r="F1247" s="19"/>
      <c r="G1247" s="17" t="s">
        <v>24</v>
      </c>
      <c r="H1247" s="22">
        <v>288724610</v>
      </c>
      <c r="I1247" s="15" t="s">
        <v>399</v>
      </c>
    </row>
    <row r="1248" spans="1:9" ht="15" thickBot="1" x14ac:dyDescent="0.4">
      <c r="A1248" s="300"/>
      <c r="B1248" s="303"/>
      <c r="C1248" s="110"/>
      <c r="D1248" s="68"/>
      <c r="E1248" s="68"/>
      <c r="F1248" s="19"/>
      <c r="G1248" s="17" t="s">
        <v>289</v>
      </c>
      <c r="H1248" s="22"/>
      <c r="I1248" s="15"/>
    </row>
    <row r="1249" spans="1:12" ht="15" thickBot="1" x14ac:dyDescent="0.4">
      <c r="A1249" s="300"/>
      <c r="B1249" s="303"/>
      <c r="C1249" s="110"/>
      <c r="D1249" s="68"/>
      <c r="E1249" s="68"/>
      <c r="F1249" s="19"/>
      <c r="G1249" s="17" t="s">
        <v>26</v>
      </c>
      <c r="H1249" s="22"/>
      <c r="I1249" s="15"/>
    </row>
    <row r="1250" spans="1:12" ht="15" thickBot="1" x14ac:dyDescent="0.4">
      <c r="A1250" s="300"/>
      <c r="B1250" s="303"/>
      <c r="C1250" s="110"/>
      <c r="D1250" s="68"/>
      <c r="E1250" s="68"/>
      <c r="F1250" s="19"/>
      <c r="G1250" s="17" t="s">
        <v>25</v>
      </c>
      <c r="H1250" s="22"/>
      <c r="I1250" s="15"/>
    </row>
    <row r="1251" spans="1:12" ht="15" thickBot="1" x14ac:dyDescent="0.4">
      <c r="A1251" s="300"/>
      <c r="B1251" s="303"/>
      <c r="C1251" s="110"/>
      <c r="D1251" s="68"/>
      <c r="E1251" s="68"/>
      <c r="F1251" s="19"/>
      <c r="G1251" s="17" t="s">
        <v>27</v>
      </c>
      <c r="H1251" s="23"/>
      <c r="I1251" s="15"/>
    </row>
    <row r="1252" spans="1:12" ht="15" thickBot="1" x14ac:dyDescent="0.4">
      <c r="A1252" s="301"/>
      <c r="B1252" s="304"/>
      <c r="C1252" s="99">
        <f>SUM(C1247:C1251)</f>
        <v>135</v>
      </c>
      <c r="D1252" s="69">
        <f>SUM(D1247:D1251)</f>
        <v>135</v>
      </c>
      <c r="E1252" s="69">
        <f>SUM(E1247:E1251)</f>
        <v>140</v>
      </c>
      <c r="F1252" s="18"/>
      <c r="G1252" s="10" t="s">
        <v>29</v>
      </c>
      <c r="H1252" s="23"/>
      <c r="I1252" s="15"/>
    </row>
    <row r="1253" spans="1:12" ht="20.399999999999999" customHeight="1" thickBot="1" x14ac:dyDescent="0.4">
      <c r="A1253" s="300" t="s">
        <v>45</v>
      </c>
      <c r="B1253" s="302" t="s">
        <v>405</v>
      </c>
      <c r="C1253" s="110">
        <v>60</v>
      </c>
      <c r="D1253" s="110">
        <v>60</v>
      </c>
      <c r="E1253" s="110">
        <v>70</v>
      </c>
      <c r="F1253" s="52"/>
      <c r="G1253" s="101" t="s">
        <v>24</v>
      </c>
      <c r="H1253" s="102">
        <v>288724610</v>
      </c>
      <c r="I1253" s="15" t="s">
        <v>399</v>
      </c>
    </row>
    <row r="1254" spans="1:12" ht="15" customHeight="1" thickBot="1" x14ac:dyDescent="0.4">
      <c r="A1254" s="300"/>
      <c r="B1254" s="303"/>
      <c r="C1254" s="110"/>
      <c r="D1254" s="110"/>
      <c r="E1254" s="110"/>
      <c r="F1254" s="52"/>
      <c r="G1254" s="101" t="s">
        <v>289</v>
      </c>
      <c r="H1254" s="102"/>
      <c r="I1254" s="15"/>
    </row>
    <row r="1255" spans="1:12" ht="15" thickBot="1" x14ac:dyDescent="0.4">
      <c r="A1255" s="300"/>
      <c r="B1255" s="303"/>
      <c r="C1255" s="110"/>
      <c r="D1255" s="110"/>
      <c r="E1255" s="110"/>
      <c r="F1255" s="52"/>
      <c r="G1255" s="101" t="s">
        <v>26</v>
      </c>
      <c r="H1255" s="102"/>
      <c r="I1255" s="15"/>
    </row>
    <row r="1256" spans="1:12" ht="15" thickBot="1" x14ac:dyDescent="0.4">
      <c r="A1256" s="300"/>
      <c r="B1256" s="303"/>
      <c r="C1256" s="110"/>
      <c r="D1256" s="110"/>
      <c r="E1256" s="110"/>
      <c r="F1256" s="52"/>
      <c r="G1256" s="101" t="s">
        <v>25</v>
      </c>
      <c r="H1256" s="102"/>
      <c r="I1256" s="15"/>
    </row>
    <row r="1257" spans="1:12" ht="15" thickBot="1" x14ac:dyDescent="0.4">
      <c r="A1257" s="300"/>
      <c r="B1257" s="303"/>
      <c r="C1257" s="110"/>
      <c r="D1257" s="110"/>
      <c r="E1257" s="110"/>
      <c r="F1257" s="52"/>
      <c r="G1257" s="101" t="s">
        <v>27</v>
      </c>
      <c r="H1257" s="104"/>
      <c r="I1257" s="15"/>
    </row>
    <row r="1258" spans="1:12" ht="15" thickBot="1" x14ac:dyDescent="0.4">
      <c r="A1258" s="301"/>
      <c r="B1258" s="304"/>
      <c r="C1258" s="99">
        <f t="shared" ref="C1258:D1258" si="243">SUM(C1253:C1257)</f>
        <v>60</v>
      </c>
      <c r="D1258" s="99">
        <f t="shared" si="243"/>
        <v>60</v>
      </c>
      <c r="E1258" s="99">
        <f>SUM(E1253:E1257)</f>
        <v>70</v>
      </c>
      <c r="F1258" s="103"/>
      <c r="G1258" s="100" t="s">
        <v>29</v>
      </c>
      <c r="H1258" s="104"/>
      <c r="I1258" s="15"/>
    </row>
    <row r="1259" spans="1:12" ht="15" thickBot="1" x14ac:dyDescent="0.4">
      <c r="A1259" s="300" t="s">
        <v>46</v>
      </c>
      <c r="B1259" s="302" t="s">
        <v>406</v>
      </c>
      <c r="C1259" s="110">
        <v>1100</v>
      </c>
      <c r="D1259" s="68">
        <v>1150</v>
      </c>
      <c r="E1259" s="68">
        <v>1215</v>
      </c>
      <c r="F1259" s="19"/>
      <c r="G1259" s="17" t="s">
        <v>24</v>
      </c>
      <c r="H1259" s="22">
        <v>288724610</v>
      </c>
      <c r="I1259" s="15" t="s">
        <v>399</v>
      </c>
      <c r="J1259" s="166">
        <f>C1226+C1227+C1233+C1239+C1247+C1253+C1259</f>
        <v>3630.6</v>
      </c>
      <c r="K1259" s="131">
        <f t="shared" ref="K1259:L1259" si="244">D1226+D1227+D1233+D1239+D1247+D1253+D1259</f>
        <v>3808.2</v>
      </c>
      <c r="L1259" s="131">
        <f t="shared" si="244"/>
        <v>4014.4</v>
      </c>
    </row>
    <row r="1260" spans="1:12" ht="15" thickBot="1" x14ac:dyDescent="0.4">
      <c r="A1260" s="300"/>
      <c r="B1260" s="303"/>
      <c r="C1260" s="68"/>
      <c r="D1260" s="68"/>
      <c r="E1260" s="68"/>
      <c r="F1260" s="19"/>
      <c r="G1260" s="17" t="s">
        <v>289</v>
      </c>
      <c r="H1260" s="22"/>
      <c r="I1260" s="15"/>
      <c r="J1260" s="166">
        <f>C1228+C1234+C1240+C1248+C1254+C1260</f>
        <v>180</v>
      </c>
      <c r="K1260" s="131">
        <f t="shared" ref="K1260:L1263" si="245">D1228+D1234+D1240+D1248+D1254+D1260</f>
        <v>185</v>
      </c>
      <c r="L1260" s="131">
        <f t="shared" si="245"/>
        <v>185</v>
      </c>
    </row>
    <row r="1261" spans="1:12" ht="15" thickBot="1" x14ac:dyDescent="0.4">
      <c r="A1261" s="300"/>
      <c r="B1261" s="303"/>
      <c r="C1261" s="68"/>
      <c r="D1261" s="68"/>
      <c r="E1261" s="68"/>
      <c r="F1261" s="19"/>
      <c r="G1261" s="17" t="s">
        <v>26</v>
      </c>
      <c r="H1261" s="22"/>
      <c r="I1261" s="15"/>
      <c r="J1261" s="166">
        <f>C1229+C1235+C1241+C1249+C1255+C1261</f>
        <v>0</v>
      </c>
      <c r="K1261" s="131">
        <f t="shared" si="245"/>
        <v>0</v>
      </c>
      <c r="L1261" s="131">
        <f t="shared" si="245"/>
        <v>0</v>
      </c>
    </row>
    <row r="1262" spans="1:12" ht="17.399999999999999" customHeight="1" thickBot="1" x14ac:dyDescent="0.4">
      <c r="A1262" s="300"/>
      <c r="B1262" s="303"/>
      <c r="C1262" s="68"/>
      <c r="D1262" s="68"/>
      <c r="E1262" s="68"/>
      <c r="F1262" s="19"/>
      <c r="G1262" s="17" t="s">
        <v>25</v>
      </c>
      <c r="H1262" s="22"/>
      <c r="I1262" s="15"/>
      <c r="J1262" s="131">
        <f>C1230+C1236+C1242+C1250+C1256+C1262</f>
        <v>0</v>
      </c>
      <c r="K1262" s="131">
        <f t="shared" si="245"/>
        <v>0</v>
      </c>
      <c r="L1262" s="131">
        <f t="shared" si="245"/>
        <v>0</v>
      </c>
    </row>
    <row r="1263" spans="1:12" ht="15" customHeight="1" thickBot="1" x14ac:dyDescent="0.4">
      <c r="A1263" s="300"/>
      <c r="B1263" s="303"/>
      <c r="C1263" s="68"/>
      <c r="D1263" s="68"/>
      <c r="E1263" s="68"/>
      <c r="F1263" s="19"/>
      <c r="G1263" s="17" t="s">
        <v>27</v>
      </c>
      <c r="H1263" s="23"/>
      <c r="I1263" s="15"/>
      <c r="J1263" s="131">
        <f>C1231+C1237+C1243+C1251+C1257+C1263</f>
        <v>31.9</v>
      </c>
      <c r="K1263" s="131">
        <f t="shared" si="245"/>
        <v>0</v>
      </c>
      <c r="L1263" s="131">
        <f t="shared" si="245"/>
        <v>0</v>
      </c>
    </row>
    <row r="1264" spans="1:12" ht="15" thickBot="1" x14ac:dyDescent="0.4">
      <c r="A1264" s="301"/>
      <c r="B1264" s="304"/>
      <c r="C1264" s="69">
        <f t="shared" ref="C1264:D1264" si="246">SUM(C1259:C1263)</f>
        <v>1100</v>
      </c>
      <c r="D1264" s="69">
        <f t="shared" si="246"/>
        <v>1150</v>
      </c>
      <c r="E1264" s="69">
        <f>SUM(E1259:E1263)</f>
        <v>1215</v>
      </c>
      <c r="F1264" s="18"/>
      <c r="G1264" s="10" t="s">
        <v>29</v>
      </c>
      <c r="H1264" s="23"/>
      <c r="I1264" s="15"/>
      <c r="J1264" s="134">
        <f>SUM(J1259:J1263)</f>
        <v>3842.5</v>
      </c>
      <c r="K1264" s="134">
        <f t="shared" ref="K1264:L1264" si="247">SUM(K1259:K1263)</f>
        <v>3993.2</v>
      </c>
      <c r="L1264" s="134">
        <f t="shared" si="247"/>
        <v>4199.3999999999996</v>
      </c>
    </row>
    <row r="1265" spans="1:10" ht="15" thickBot="1" x14ac:dyDescent="0.4">
      <c r="A1265" s="16"/>
      <c r="B1265" s="20" t="s">
        <v>92</v>
      </c>
      <c r="C1265" s="9"/>
      <c r="D1265" s="9"/>
      <c r="E1265" s="9"/>
      <c r="F1265" s="9"/>
      <c r="G1265" s="10"/>
      <c r="H1265" s="22"/>
      <c r="I1265" s="22"/>
    </row>
    <row r="1266" spans="1:10" ht="20" customHeight="1" thickBot="1" x14ac:dyDescent="0.4">
      <c r="A1266" s="39"/>
      <c r="B1266" s="40" t="s">
        <v>456</v>
      </c>
      <c r="C1266" s="70">
        <f>C1232+C1238+C1244+C1252+C1258+C1264</f>
        <v>3842.5</v>
      </c>
      <c r="D1266" s="70">
        <f>D1232+D1238+D1244+D1252+D1258+D1264</f>
        <v>3993.2</v>
      </c>
      <c r="E1266" s="70">
        <f>E1232+E1238+E1244+E1252+E1258+E1264</f>
        <v>4199.3999999999996</v>
      </c>
      <c r="F1266" s="41"/>
      <c r="G1266" s="42"/>
      <c r="H1266" s="43"/>
      <c r="I1266" s="44"/>
    </row>
    <row r="1267" spans="1:10" ht="17" customHeight="1" x14ac:dyDescent="0.35"/>
    <row r="1268" spans="1:10" ht="28.25" customHeight="1" thickBot="1" x14ac:dyDescent="0.4">
      <c r="A1268" s="354" t="s">
        <v>684</v>
      </c>
      <c r="B1268" s="355"/>
      <c r="C1268" s="355"/>
      <c r="D1268" s="355"/>
      <c r="E1268" s="355"/>
      <c r="F1268" s="355"/>
      <c r="G1268" s="355"/>
      <c r="H1268" s="355"/>
      <c r="I1268" s="355"/>
    </row>
    <row r="1269" spans="1:10" ht="68" customHeight="1" thickBot="1" x14ac:dyDescent="0.4">
      <c r="A1269" s="48" t="s">
        <v>5</v>
      </c>
      <c r="B1269" s="49" t="s">
        <v>217</v>
      </c>
      <c r="C1269" s="49" t="s">
        <v>16</v>
      </c>
      <c r="D1269" s="49" t="s">
        <v>17</v>
      </c>
      <c r="E1269" s="49" t="s">
        <v>584</v>
      </c>
      <c r="F1269" s="49" t="s">
        <v>6</v>
      </c>
      <c r="G1269" s="49" t="s">
        <v>23</v>
      </c>
      <c r="H1269" s="49" t="s">
        <v>18</v>
      </c>
      <c r="I1269" s="49" t="s">
        <v>40</v>
      </c>
    </row>
    <row r="1270" spans="1:10" ht="24" customHeight="1" thickBot="1" x14ac:dyDescent="0.4">
      <c r="A1270" s="50">
        <v>1</v>
      </c>
      <c r="B1270" s="51">
        <v>2</v>
      </c>
      <c r="C1270" s="51">
        <v>3</v>
      </c>
      <c r="D1270" s="51">
        <v>4</v>
      </c>
      <c r="E1270" s="51">
        <v>5</v>
      </c>
      <c r="F1270" s="51">
        <v>6</v>
      </c>
      <c r="G1270" s="51">
        <v>7</v>
      </c>
      <c r="H1270" s="51">
        <v>8</v>
      </c>
      <c r="I1270" s="51">
        <v>9</v>
      </c>
    </row>
    <row r="1271" spans="1:10" ht="30.65" customHeight="1" thickBot="1" x14ac:dyDescent="0.4">
      <c r="A1271" s="26" t="s">
        <v>21</v>
      </c>
      <c r="B1271" s="27" t="s">
        <v>410</v>
      </c>
      <c r="C1271" s="28"/>
      <c r="D1271" s="28"/>
      <c r="E1271" s="28"/>
      <c r="F1271" s="29" t="s">
        <v>502</v>
      </c>
      <c r="G1271" s="27"/>
      <c r="H1271" s="28"/>
      <c r="I1271" s="28"/>
    </row>
    <row r="1272" spans="1:10" ht="20.399999999999999" customHeight="1" thickBot="1" x14ac:dyDescent="0.4">
      <c r="A1272" s="30" t="s">
        <v>20</v>
      </c>
      <c r="B1272" s="96" t="s">
        <v>412</v>
      </c>
      <c r="C1272" s="97"/>
      <c r="D1272" s="97"/>
      <c r="E1272" s="97"/>
      <c r="F1272" s="98" t="s">
        <v>411</v>
      </c>
      <c r="G1272" s="199"/>
      <c r="H1272" s="97"/>
      <c r="I1272" s="97"/>
    </row>
    <row r="1273" spans="1:10" ht="15" thickBot="1" x14ac:dyDescent="0.4">
      <c r="A1273" s="317" t="s">
        <v>86</v>
      </c>
      <c r="B1273" s="305" t="s">
        <v>685</v>
      </c>
      <c r="C1273" s="101">
        <v>19273.599999999999</v>
      </c>
      <c r="D1273" s="110">
        <v>20274</v>
      </c>
      <c r="E1273" s="110">
        <v>21043</v>
      </c>
      <c r="F1273" s="52"/>
      <c r="G1273" s="54" t="s">
        <v>24</v>
      </c>
      <c r="H1273" s="356" t="s">
        <v>501</v>
      </c>
      <c r="I1273" s="148" t="s">
        <v>407</v>
      </c>
    </row>
    <row r="1274" spans="1:10" ht="15" thickBot="1" x14ac:dyDescent="0.4">
      <c r="A1274" s="300"/>
      <c r="B1274" s="306"/>
      <c r="C1274" s="101">
        <v>2387.1999999999998</v>
      </c>
      <c r="D1274" s="110">
        <v>2382.5</v>
      </c>
      <c r="E1274" s="110">
        <v>2379.4</v>
      </c>
      <c r="F1274" s="52"/>
      <c r="G1274" s="60" t="s">
        <v>289</v>
      </c>
      <c r="H1274" s="357"/>
      <c r="I1274" s="148"/>
      <c r="J1274" s="76"/>
    </row>
    <row r="1275" spans="1:10" ht="15" thickBot="1" x14ac:dyDescent="0.4">
      <c r="A1275" s="300"/>
      <c r="B1275" s="306"/>
      <c r="C1275" s="253">
        <v>928.9</v>
      </c>
      <c r="D1275" s="110">
        <v>917.7</v>
      </c>
      <c r="E1275" s="110">
        <v>917.7</v>
      </c>
      <c r="F1275" s="52"/>
      <c r="G1275" s="256" t="s">
        <v>26</v>
      </c>
      <c r="H1275" s="357"/>
      <c r="I1275" s="148"/>
      <c r="J1275" s="76"/>
    </row>
    <row r="1276" spans="1:10" ht="15" thickBot="1" x14ac:dyDescent="0.4">
      <c r="A1276" s="300"/>
      <c r="B1276" s="306"/>
      <c r="C1276" s="178">
        <v>13270.4</v>
      </c>
      <c r="D1276" s="110">
        <f>259.4+13011</f>
        <v>13270.4</v>
      </c>
      <c r="E1276" s="110">
        <f>259.4+13011</f>
        <v>13270.4</v>
      </c>
      <c r="F1276" s="52"/>
      <c r="G1276" s="60" t="s">
        <v>408</v>
      </c>
      <c r="H1276" s="357"/>
      <c r="I1276" s="148"/>
      <c r="J1276" s="76"/>
    </row>
    <row r="1277" spans="1:10" ht="15" customHeight="1" thickBot="1" x14ac:dyDescent="0.4">
      <c r="A1277" s="300"/>
      <c r="B1277" s="306"/>
      <c r="C1277" s="101"/>
      <c r="D1277" s="110"/>
      <c r="E1277" s="110"/>
      <c r="F1277" s="52"/>
      <c r="G1277" s="61" t="s">
        <v>28</v>
      </c>
      <c r="H1277" s="357"/>
      <c r="I1277" s="148"/>
      <c r="J1277" s="76"/>
    </row>
    <row r="1278" spans="1:10" ht="15" customHeight="1" thickBot="1" x14ac:dyDescent="0.4">
      <c r="A1278" s="300"/>
      <c r="B1278" s="306"/>
      <c r="C1278" s="101"/>
      <c r="D1278" s="110"/>
      <c r="E1278" s="110"/>
      <c r="F1278" s="52"/>
      <c r="G1278" s="60" t="s">
        <v>25</v>
      </c>
      <c r="H1278" s="357"/>
      <c r="I1278" s="148"/>
      <c r="J1278" s="76"/>
    </row>
    <row r="1279" spans="1:10" ht="15" thickBot="1" x14ac:dyDescent="0.4">
      <c r="A1279" s="300"/>
      <c r="B1279" s="306"/>
      <c r="C1279" s="101">
        <v>197.2</v>
      </c>
      <c r="D1279" s="110"/>
      <c r="E1279" s="110"/>
      <c r="F1279" s="52"/>
      <c r="G1279" s="61" t="s">
        <v>27</v>
      </c>
      <c r="H1279" s="357"/>
      <c r="I1279" s="148"/>
      <c r="J1279" s="76"/>
    </row>
    <row r="1280" spans="1:10" ht="15" thickBot="1" x14ac:dyDescent="0.4">
      <c r="A1280" s="300"/>
      <c r="B1280" s="306"/>
      <c r="C1280" s="101"/>
      <c r="D1280" s="110"/>
      <c r="E1280" s="110"/>
      <c r="F1280" s="52"/>
      <c r="G1280" s="60" t="s">
        <v>409</v>
      </c>
      <c r="H1280" s="357"/>
      <c r="I1280" s="148"/>
      <c r="J1280" s="76"/>
    </row>
    <row r="1281" spans="1:10" ht="15" thickBot="1" x14ac:dyDescent="0.4">
      <c r="A1281" s="300"/>
      <c r="B1281" s="306"/>
      <c r="C1281" s="99">
        <f>SUM(C1273:C1280)</f>
        <v>36057.299999999996</v>
      </c>
      <c r="D1281" s="99">
        <f t="shared" ref="D1281:E1281" si="248">SUM(D1273:D1280)</f>
        <v>36844.6</v>
      </c>
      <c r="E1281" s="99">
        <f t="shared" si="248"/>
        <v>37610.5</v>
      </c>
      <c r="F1281" s="52"/>
      <c r="G1281" s="62" t="s">
        <v>29</v>
      </c>
      <c r="H1281" s="357"/>
      <c r="I1281" s="148"/>
      <c r="J1281" s="76"/>
    </row>
    <row r="1282" spans="1:10" ht="15" thickBot="1" x14ac:dyDescent="0.4">
      <c r="A1282" s="300"/>
      <c r="B1282" s="306"/>
      <c r="C1282" s="100"/>
      <c r="D1282" s="100"/>
      <c r="E1282" s="100"/>
      <c r="F1282" s="52"/>
      <c r="G1282" s="59"/>
      <c r="H1282" s="357"/>
      <c r="I1282" s="148"/>
      <c r="J1282" s="76"/>
    </row>
    <row r="1283" spans="1:10" ht="15" thickBot="1" x14ac:dyDescent="0.4">
      <c r="A1283" s="300"/>
      <c r="B1283" s="306"/>
      <c r="C1283" s="100"/>
      <c r="D1283" s="100"/>
      <c r="E1283" s="100"/>
      <c r="F1283" s="52"/>
      <c r="G1283" s="59"/>
      <c r="H1283" s="357"/>
      <c r="I1283" s="148"/>
      <c r="J1283" s="76"/>
    </row>
    <row r="1284" spans="1:10" ht="15" thickBot="1" x14ac:dyDescent="0.4">
      <c r="A1284" s="300"/>
      <c r="B1284" s="306"/>
      <c r="C1284" s="100"/>
      <c r="D1284" s="100"/>
      <c r="E1284" s="100"/>
      <c r="F1284" s="52"/>
      <c r="G1284" s="59"/>
      <c r="H1284" s="357"/>
      <c r="I1284" s="148"/>
      <c r="J1284" s="76"/>
    </row>
    <row r="1285" spans="1:10" ht="15" thickBot="1" x14ac:dyDescent="0.4">
      <c r="A1285" s="300"/>
      <c r="B1285" s="306"/>
      <c r="C1285" s="100"/>
      <c r="D1285" s="100"/>
      <c r="E1285" s="100"/>
      <c r="F1285" s="52"/>
      <c r="G1285" s="59"/>
      <c r="H1285" s="357"/>
      <c r="I1285" s="148"/>
      <c r="J1285" s="76"/>
    </row>
    <row r="1286" spans="1:10" ht="15" customHeight="1" thickBot="1" x14ac:dyDescent="0.4">
      <c r="A1286" s="300"/>
      <c r="B1286" s="306"/>
      <c r="C1286" s="100"/>
      <c r="D1286" s="100"/>
      <c r="E1286" s="100"/>
      <c r="F1286" s="52"/>
      <c r="G1286" s="59"/>
      <c r="H1286" s="357"/>
      <c r="I1286" s="148"/>
      <c r="J1286" s="76"/>
    </row>
    <row r="1287" spans="1:10" ht="15" customHeight="1" thickBot="1" x14ac:dyDescent="0.4">
      <c r="A1287" s="300"/>
      <c r="B1287" s="306"/>
      <c r="C1287" s="100"/>
      <c r="D1287" s="100"/>
      <c r="E1287" s="100"/>
      <c r="F1287" s="52"/>
      <c r="G1287" s="59"/>
      <c r="H1287" s="357"/>
      <c r="I1287" s="148"/>
      <c r="J1287" s="76"/>
    </row>
    <row r="1288" spans="1:10" ht="15" thickBot="1" x14ac:dyDescent="0.4">
      <c r="A1288" s="300"/>
      <c r="B1288" s="306"/>
      <c r="C1288" s="100"/>
      <c r="D1288" s="100"/>
      <c r="E1288" s="100"/>
      <c r="F1288" s="52"/>
      <c r="G1288" s="59"/>
      <c r="H1288" s="357"/>
      <c r="I1288" s="148"/>
      <c r="J1288" s="76"/>
    </row>
    <row r="1289" spans="1:10" ht="15" thickBot="1" x14ac:dyDescent="0.4">
      <c r="A1289" s="300"/>
      <c r="B1289" s="306"/>
      <c r="C1289" s="100"/>
      <c r="D1289" s="100"/>
      <c r="E1289" s="100"/>
      <c r="F1289" s="52"/>
      <c r="G1289" s="59"/>
      <c r="H1289" s="357"/>
      <c r="I1289" s="148"/>
      <c r="J1289" s="76"/>
    </row>
    <row r="1290" spans="1:10" ht="17" customHeight="1" thickBot="1" x14ac:dyDescent="0.4">
      <c r="A1290" s="300"/>
      <c r="B1290" s="306"/>
      <c r="C1290" s="100"/>
      <c r="D1290" s="100"/>
      <c r="E1290" s="100"/>
      <c r="F1290" s="52"/>
      <c r="G1290" s="59"/>
      <c r="H1290" s="357"/>
      <c r="I1290" s="148"/>
      <c r="J1290" s="76"/>
    </row>
    <row r="1291" spans="1:10" ht="15" thickBot="1" x14ac:dyDescent="0.4">
      <c r="A1291" s="300"/>
      <c r="B1291" s="306"/>
      <c r="C1291" s="100"/>
      <c r="D1291" s="100"/>
      <c r="E1291" s="100"/>
      <c r="F1291" s="52"/>
      <c r="G1291" s="59"/>
      <c r="H1291" s="357"/>
      <c r="I1291" s="148"/>
      <c r="J1291" s="76"/>
    </row>
    <row r="1292" spans="1:10" ht="15" thickBot="1" x14ac:dyDescent="0.4">
      <c r="A1292" s="300"/>
      <c r="B1292" s="306"/>
      <c r="C1292" s="100"/>
      <c r="D1292" s="100"/>
      <c r="E1292" s="100"/>
      <c r="F1292" s="52"/>
      <c r="G1292" s="59"/>
      <c r="H1292" s="357"/>
      <c r="I1292" s="148"/>
      <c r="J1292" s="76"/>
    </row>
    <row r="1293" spans="1:10" ht="15" thickBot="1" x14ac:dyDescent="0.4">
      <c r="A1293" s="300"/>
      <c r="B1293" s="306"/>
      <c r="C1293" s="100"/>
      <c r="D1293" s="100"/>
      <c r="E1293" s="100"/>
      <c r="F1293" s="52"/>
      <c r="G1293" s="59"/>
      <c r="H1293" s="357"/>
      <c r="I1293" s="148"/>
      <c r="J1293" s="76"/>
    </row>
    <row r="1294" spans="1:10" ht="15" thickBot="1" x14ac:dyDescent="0.4">
      <c r="A1294" s="300"/>
      <c r="B1294" s="306"/>
      <c r="C1294" s="100"/>
      <c r="D1294" s="100"/>
      <c r="E1294" s="100"/>
      <c r="F1294" s="52"/>
      <c r="G1294" s="59"/>
      <c r="H1294" s="357"/>
      <c r="I1294" s="148"/>
      <c r="J1294" s="76"/>
    </row>
    <row r="1295" spans="1:10" ht="18.649999999999999" customHeight="1" thickBot="1" x14ac:dyDescent="0.4">
      <c r="A1295" s="301"/>
      <c r="B1295" s="306"/>
      <c r="C1295" s="100"/>
      <c r="D1295" s="100"/>
      <c r="E1295" s="100"/>
      <c r="F1295" s="52"/>
      <c r="G1295" s="59"/>
      <c r="H1295" s="357"/>
      <c r="I1295" s="148"/>
      <c r="J1295" s="76"/>
    </row>
    <row r="1296" spans="1:10" ht="20.399999999999999" customHeight="1" thickBot="1" x14ac:dyDescent="0.4">
      <c r="A1296" s="300" t="s">
        <v>30</v>
      </c>
      <c r="B1296" s="305" t="s">
        <v>413</v>
      </c>
      <c r="C1296" s="101"/>
      <c r="D1296" s="101"/>
      <c r="E1296" s="101"/>
      <c r="F1296" s="52"/>
      <c r="G1296" s="60" t="s">
        <v>24</v>
      </c>
      <c r="H1296" s="200">
        <v>288724610</v>
      </c>
      <c r="I1296" s="148" t="s">
        <v>407</v>
      </c>
    </row>
    <row r="1297" spans="1:9" ht="17" customHeight="1" thickBot="1" x14ac:dyDescent="0.4">
      <c r="A1297" s="300"/>
      <c r="B1297" s="306"/>
      <c r="C1297" s="101"/>
      <c r="D1297" s="101"/>
      <c r="E1297" s="101"/>
      <c r="F1297" s="52"/>
      <c r="G1297" s="54" t="s">
        <v>289</v>
      </c>
      <c r="H1297" s="102"/>
      <c r="I1297" s="148"/>
    </row>
    <row r="1298" spans="1:9" ht="20.399999999999999" customHeight="1" thickBot="1" x14ac:dyDescent="0.4">
      <c r="A1298" s="300"/>
      <c r="B1298" s="306"/>
      <c r="C1298" s="101"/>
      <c r="D1298" s="101"/>
      <c r="E1298" s="101"/>
      <c r="F1298" s="52"/>
      <c r="G1298" s="55" t="s">
        <v>26</v>
      </c>
      <c r="H1298" s="102"/>
      <c r="I1298" s="148"/>
    </row>
    <row r="1299" spans="1:9" ht="20.399999999999999" customHeight="1" thickBot="1" x14ac:dyDescent="0.4">
      <c r="A1299" s="300"/>
      <c r="B1299" s="306"/>
      <c r="C1299" s="101">
        <v>139</v>
      </c>
      <c r="D1299" s="110">
        <v>139</v>
      </c>
      <c r="E1299" s="110">
        <v>139</v>
      </c>
      <c r="F1299" s="52"/>
      <c r="G1299" s="54" t="s">
        <v>408</v>
      </c>
      <c r="H1299" s="102"/>
      <c r="I1299" s="148"/>
    </row>
    <row r="1300" spans="1:9" ht="15" thickBot="1" x14ac:dyDescent="0.4">
      <c r="A1300" s="300"/>
      <c r="B1300" s="306"/>
      <c r="C1300" s="101"/>
      <c r="D1300" s="110"/>
      <c r="E1300" s="110"/>
      <c r="F1300" s="52"/>
      <c r="G1300" s="55" t="s">
        <v>28</v>
      </c>
      <c r="H1300" s="104"/>
      <c r="I1300" s="148"/>
    </row>
    <row r="1301" spans="1:9" ht="17" customHeight="1" thickBot="1" x14ac:dyDescent="0.4">
      <c r="A1301" s="300"/>
      <c r="B1301" s="306"/>
      <c r="C1301" s="101"/>
      <c r="D1301" s="110"/>
      <c r="E1301" s="110"/>
      <c r="F1301" s="52"/>
      <c r="G1301" s="54" t="s">
        <v>25</v>
      </c>
      <c r="H1301" s="104"/>
      <c r="I1301" s="148"/>
    </row>
    <row r="1302" spans="1:9" ht="15.65" customHeight="1" thickBot="1" x14ac:dyDescent="0.4">
      <c r="A1302" s="300"/>
      <c r="B1302" s="306"/>
      <c r="C1302" s="101"/>
      <c r="D1302" s="110"/>
      <c r="E1302" s="110"/>
      <c r="F1302" s="52"/>
      <c r="G1302" s="55" t="s">
        <v>27</v>
      </c>
      <c r="H1302" s="104"/>
      <c r="I1302" s="148"/>
    </row>
    <row r="1303" spans="1:9" ht="15" thickBot="1" x14ac:dyDescent="0.4">
      <c r="A1303" s="300"/>
      <c r="B1303" s="306"/>
      <c r="C1303" s="101"/>
      <c r="D1303" s="110"/>
      <c r="E1303" s="110"/>
      <c r="F1303" s="52"/>
      <c r="G1303" s="54" t="s">
        <v>409</v>
      </c>
      <c r="H1303" s="104"/>
      <c r="I1303" s="148"/>
    </row>
    <row r="1304" spans="1:9" ht="22.25" customHeight="1" thickBot="1" x14ac:dyDescent="0.4">
      <c r="A1304" s="301"/>
      <c r="B1304" s="307"/>
      <c r="C1304" s="100">
        <f>SUM(C1296:C1303)</f>
        <v>139</v>
      </c>
      <c r="D1304" s="99">
        <f t="shared" ref="D1304:E1304" si="249">SUM(D1296:D1303)</f>
        <v>139</v>
      </c>
      <c r="E1304" s="99">
        <f t="shared" si="249"/>
        <v>139</v>
      </c>
      <c r="F1304" s="103"/>
      <c r="G1304" s="56" t="s">
        <v>29</v>
      </c>
      <c r="H1304" s="104"/>
      <c r="I1304" s="148"/>
    </row>
    <row r="1305" spans="1:9" ht="15" customHeight="1" thickBot="1" x14ac:dyDescent="0.4">
      <c r="A1305" s="317" t="s">
        <v>32</v>
      </c>
      <c r="B1305" s="305" t="s">
        <v>414</v>
      </c>
      <c r="C1305" s="110">
        <v>9219.6</v>
      </c>
      <c r="D1305" s="110">
        <v>9646.5</v>
      </c>
      <c r="E1305" s="110">
        <v>10009</v>
      </c>
      <c r="F1305" s="52"/>
      <c r="G1305" s="54" t="s">
        <v>24</v>
      </c>
      <c r="H1305" s="348" t="s">
        <v>636</v>
      </c>
      <c r="I1305" s="148" t="s">
        <v>407</v>
      </c>
    </row>
    <row r="1306" spans="1:9" ht="15" thickBot="1" x14ac:dyDescent="0.4">
      <c r="A1306" s="300"/>
      <c r="B1306" s="306"/>
      <c r="C1306" s="110">
        <v>483.7</v>
      </c>
      <c r="D1306" s="110">
        <v>482.5</v>
      </c>
      <c r="E1306" s="110">
        <v>482.6</v>
      </c>
      <c r="F1306" s="52"/>
      <c r="G1306" s="54" t="s">
        <v>289</v>
      </c>
      <c r="H1306" s="358"/>
      <c r="I1306" s="148"/>
    </row>
    <row r="1307" spans="1:9" ht="15" thickBot="1" x14ac:dyDescent="0.4">
      <c r="A1307" s="300"/>
      <c r="B1307" s="306"/>
      <c r="C1307" s="258">
        <v>297.60000000000002</v>
      </c>
      <c r="D1307" s="110"/>
      <c r="E1307" s="110"/>
      <c r="F1307" s="52"/>
      <c r="G1307" s="257" t="s">
        <v>26</v>
      </c>
      <c r="H1307" s="358"/>
      <c r="I1307" s="148"/>
    </row>
    <row r="1308" spans="1:9" ht="15" thickBot="1" x14ac:dyDescent="0.4">
      <c r="A1308" s="300"/>
      <c r="B1308" s="306"/>
      <c r="C1308" s="177">
        <v>33859.4</v>
      </c>
      <c r="D1308" s="110">
        <f>219.1+33640.3</f>
        <v>33859.4</v>
      </c>
      <c r="E1308" s="110">
        <f>219.1+33640.3</f>
        <v>33859.4</v>
      </c>
      <c r="F1308" s="52"/>
      <c r="G1308" s="54" t="s">
        <v>408</v>
      </c>
      <c r="H1308" s="358"/>
      <c r="I1308" s="148"/>
    </row>
    <row r="1309" spans="1:9" ht="15" thickBot="1" x14ac:dyDescent="0.4">
      <c r="A1309" s="300"/>
      <c r="B1309" s="306"/>
      <c r="C1309" s="110"/>
      <c r="D1309" s="110"/>
      <c r="E1309" s="110"/>
      <c r="F1309" s="52"/>
      <c r="G1309" s="55" t="s">
        <v>28</v>
      </c>
      <c r="H1309" s="358"/>
      <c r="I1309" s="148"/>
    </row>
    <row r="1310" spans="1:9" ht="15" thickBot="1" x14ac:dyDescent="0.4">
      <c r="A1310" s="300"/>
      <c r="B1310" s="306"/>
      <c r="C1310" s="110">
        <v>373.2</v>
      </c>
      <c r="D1310" s="110">
        <v>99.1</v>
      </c>
      <c r="E1310" s="110">
        <v>22.2</v>
      </c>
      <c r="F1310" s="52"/>
      <c r="G1310" s="54" t="s">
        <v>25</v>
      </c>
      <c r="H1310" s="358"/>
      <c r="I1310" s="148"/>
    </row>
    <row r="1311" spans="1:9" ht="15" thickBot="1" x14ac:dyDescent="0.4">
      <c r="A1311" s="300"/>
      <c r="B1311" s="306"/>
      <c r="C1311" s="110">
        <v>122.5</v>
      </c>
      <c r="D1311" s="110"/>
      <c r="E1311" s="110"/>
      <c r="F1311" s="52"/>
      <c r="G1311" s="55" t="s">
        <v>27</v>
      </c>
      <c r="H1311" s="358"/>
      <c r="I1311" s="148"/>
    </row>
    <row r="1312" spans="1:9" ht="15" thickBot="1" x14ac:dyDescent="0.4">
      <c r="A1312" s="300"/>
      <c r="B1312" s="306"/>
      <c r="C1312" s="110">
        <v>2501</v>
      </c>
      <c r="D1312" s="110">
        <v>2501</v>
      </c>
      <c r="E1312" s="110">
        <v>2501</v>
      </c>
      <c r="F1312" s="52"/>
      <c r="G1312" s="54" t="s">
        <v>409</v>
      </c>
      <c r="H1312" s="358"/>
      <c r="I1312" s="148"/>
    </row>
    <row r="1313" spans="1:10" ht="18" customHeight="1" thickBot="1" x14ac:dyDescent="0.4">
      <c r="A1313" s="300"/>
      <c r="B1313" s="306"/>
      <c r="C1313" s="201">
        <f>SUM(C1305:C1312)</f>
        <v>46857</v>
      </c>
      <c r="D1313" s="142">
        <f t="shared" ref="D1313:E1313" si="250">SUM(D1305:D1312)</f>
        <v>46588.5</v>
      </c>
      <c r="E1313" s="142">
        <f t="shared" si="250"/>
        <v>46874.2</v>
      </c>
      <c r="F1313" s="52"/>
      <c r="G1313" s="56" t="s">
        <v>29</v>
      </c>
      <c r="H1313" s="358"/>
      <c r="I1313" s="148"/>
    </row>
    <row r="1314" spans="1:10" ht="15" customHeight="1" thickBot="1" x14ac:dyDescent="0.4">
      <c r="A1314" s="300"/>
      <c r="B1314" s="306"/>
      <c r="C1314" s="101"/>
      <c r="D1314" s="101"/>
      <c r="E1314" s="101"/>
      <c r="F1314" s="52"/>
      <c r="G1314" s="56"/>
      <c r="H1314" s="358"/>
      <c r="I1314" s="148"/>
    </row>
    <row r="1315" spans="1:10" ht="11" customHeight="1" thickBot="1" x14ac:dyDescent="0.4">
      <c r="A1315" s="300"/>
      <c r="B1315" s="306"/>
      <c r="C1315" s="101"/>
      <c r="D1315" s="101"/>
      <c r="E1315" s="101"/>
      <c r="F1315" s="52"/>
      <c r="G1315" s="56"/>
      <c r="H1315" s="358"/>
      <c r="I1315" s="148"/>
    </row>
    <row r="1316" spans="1:10" ht="14" customHeight="1" thickBot="1" x14ac:dyDescent="0.4">
      <c r="A1316" s="300"/>
      <c r="B1316" s="306"/>
      <c r="C1316" s="101"/>
      <c r="D1316" s="101"/>
      <c r="E1316" s="101"/>
      <c r="F1316" s="52"/>
      <c r="G1316" s="56"/>
      <c r="H1316" s="358"/>
      <c r="I1316" s="148"/>
      <c r="J1316" s="231"/>
    </row>
    <row r="1317" spans="1:10" ht="15" thickBot="1" x14ac:dyDescent="0.4">
      <c r="A1317" s="300"/>
      <c r="B1317" s="306"/>
      <c r="C1317" s="101"/>
      <c r="D1317" s="101"/>
      <c r="E1317" s="101"/>
      <c r="F1317" s="52"/>
      <c r="G1317" s="56"/>
      <c r="H1317" s="358"/>
      <c r="I1317" s="148"/>
    </row>
    <row r="1318" spans="1:10" ht="15.65" customHeight="1" thickBot="1" x14ac:dyDescent="0.4">
      <c r="A1318" s="300"/>
      <c r="B1318" s="306"/>
      <c r="C1318" s="101"/>
      <c r="D1318" s="101"/>
      <c r="E1318" s="101"/>
      <c r="F1318" s="52"/>
      <c r="G1318" s="56"/>
      <c r="H1318" s="358"/>
      <c r="I1318" s="148"/>
    </row>
    <row r="1319" spans="1:10" ht="15.65" customHeight="1" thickBot="1" x14ac:dyDescent="0.4">
      <c r="A1319" s="300"/>
      <c r="B1319" s="306"/>
      <c r="C1319" s="101"/>
      <c r="D1319" s="101"/>
      <c r="E1319" s="101"/>
      <c r="F1319" s="52"/>
      <c r="G1319" s="56"/>
      <c r="H1319" s="358"/>
      <c r="I1319" s="148"/>
    </row>
    <row r="1320" spans="1:10" ht="22.25" customHeight="1" thickBot="1" x14ac:dyDescent="0.4">
      <c r="A1320" s="301"/>
      <c r="B1320" s="306"/>
      <c r="C1320" s="101"/>
      <c r="D1320" s="101"/>
      <c r="E1320" s="101"/>
      <c r="F1320" s="52"/>
      <c r="G1320" s="77"/>
      <c r="H1320" s="358"/>
      <c r="I1320" s="202"/>
    </row>
    <row r="1321" spans="1:10" ht="15" customHeight="1" thickBot="1" x14ac:dyDescent="0.4">
      <c r="A1321" s="300" t="s">
        <v>34</v>
      </c>
      <c r="B1321" s="305" t="s">
        <v>415</v>
      </c>
      <c r="C1321" s="101"/>
      <c r="D1321" s="101"/>
      <c r="E1321" s="101"/>
      <c r="F1321" s="52"/>
      <c r="G1321" s="54" t="s">
        <v>24</v>
      </c>
      <c r="H1321" s="139">
        <v>288724610</v>
      </c>
      <c r="I1321" s="169" t="s">
        <v>407</v>
      </c>
    </row>
    <row r="1322" spans="1:10" ht="15" customHeight="1" thickBot="1" x14ac:dyDescent="0.4">
      <c r="A1322" s="300"/>
      <c r="B1322" s="306"/>
      <c r="C1322" s="101"/>
      <c r="D1322" s="101"/>
      <c r="E1322" s="101"/>
      <c r="F1322" s="52"/>
      <c r="G1322" s="54" t="s">
        <v>289</v>
      </c>
      <c r="H1322" s="102"/>
      <c r="I1322" s="148"/>
    </row>
    <row r="1323" spans="1:10" ht="15" thickBot="1" x14ac:dyDescent="0.4">
      <c r="A1323" s="300"/>
      <c r="B1323" s="306"/>
      <c r="C1323" s="101">
        <v>24.4</v>
      </c>
      <c r="D1323" s="101"/>
      <c r="E1323" s="101"/>
      <c r="F1323" s="52"/>
      <c r="G1323" s="55" t="s">
        <v>26</v>
      </c>
      <c r="H1323" s="102"/>
      <c r="I1323" s="148"/>
    </row>
    <row r="1324" spans="1:10" ht="15" thickBot="1" x14ac:dyDescent="0.4">
      <c r="A1324" s="300"/>
      <c r="B1324" s="306"/>
      <c r="C1324" s="177">
        <v>3088.7</v>
      </c>
      <c r="D1324" s="110">
        <v>3088.7</v>
      </c>
      <c r="E1324" s="110">
        <v>3088.7</v>
      </c>
      <c r="F1324" s="52"/>
      <c r="G1324" s="54" t="s">
        <v>408</v>
      </c>
      <c r="H1324" s="102"/>
      <c r="I1324" s="148"/>
    </row>
    <row r="1325" spans="1:10" ht="15" thickBot="1" x14ac:dyDescent="0.4">
      <c r="A1325" s="300"/>
      <c r="B1325" s="306"/>
      <c r="C1325" s="101"/>
      <c r="D1325" s="110"/>
      <c r="E1325" s="110"/>
      <c r="F1325" s="52"/>
      <c r="G1325" s="55" t="s">
        <v>28</v>
      </c>
      <c r="H1325" s="104"/>
      <c r="I1325" s="148"/>
    </row>
    <row r="1326" spans="1:10" ht="15" thickBot="1" x14ac:dyDescent="0.4">
      <c r="A1326" s="300"/>
      <c r="B1326" s="306"/>
      <c r="C1326" s="101"/>
      <c r="D1326" s="110"/>
      <c r="E1326" s="110"/>
      <c r="F1326" s="52"/>
      <c r="G1326" s="54" t="s">
        <v>25</v>
      </c>
      <c r="H1326" s="104"/>
      <c r="I1326" s="148"/>
    </row>
    <row r="1327" spans="1:10" ht="15" thickBot="1" x14ac:dyDescent="0.4">
      <c r="A1327" s="300"/>
      <c r="B1327" s="306"/>
      <c r="C1327" s="101"/>
      <c r="D1327" s="110"/>
      <c r="E1327" s="110"/>
      <c r="F1327" s="52"/>
      <c r="G1327" s="55" t="s">
        <v>27</v>
      </c>
      <c r="H1327" s="104"/>
      <c r="I1327" s="148"/>
    </row>
    <row r="1328" spans="1:10" ht="15" thickBot="1" x14ac:dyDescent="0.4">
      <c r="A1328" s="300"/>
      <c r="B1328" s="306"/>
      <c r="C1328" s="101"/>
      <c r="D1328" s="110"/>
      <c r="E1328" s="110"/>
      <c r="F1328" s="52"/>
      <c r="G1328" s="54" t="s">
        <v>409</v>
      </c>
      <c r="H1328" s="104"/>
      <c r="I1328" s="148"/>
    </row>
    <row r="1329" spans="1:11" ht="23" customHeight="1" thickBot="1" x14ac:dyDescent="0.4">
      <c r="A1329" s="301"/>
      <c r="B1329" s="307"/>
      <c r="C1329" s="100">
        <f>SUM(C1321:C1328)</f>
        <v>3113.1</v>
      </c>
      <c r="D1329" s="99">
        <f t="shared" ref="D1329:E1329" si="251">SUM(D1321:D1328)</f>
        <v>3088.7</v>
      </c>
      <c r="E1329" s="99">
        <f t="shared" si="251"/>
        <v>3088.7</v>
      </c>
      <c r="F1329" s="103"/>
      <c r="G1329" s="56" t="s">
        <v>29</v>
      </c>
      <c r="H1329" s="104"/>
      <c r="I1329" s="148"/>
    </row>
    <row r="1330" spans="1:11" ht="15" thickBot="1" x14ac:dyDescent="0.4">
      <c r="A1330" s="300" t="s">
        <v>35</v>
      </c>
      <c r="B1330" s="305" t="s">
        <v>416</v>
      </c>
      <c r="C1330" s="110">
        <v>3426.4</v>
      </c>
      <c r="D1330" s="110">
        <v>3603.3</v>
      </c>
      <c r="E1330" s="110">
        <v>3739.3</v>
      </c>
      <c r="F1330" s="52" t="s">
        <v>423</v>
      </c>
      <c r="G1330" s="54" t="s">
        <v>24</v>
      </c>
      <c r="H1330" s="348" t="s">
        <v>503</v>
      </c>
      <c r="I1330" s="148" t="s">
        <v>407</v>
      </c>
      <c r="K1330" s="78"/>
    </row>
    <row r="1331" spans="1:11" ht="15" thickBot="1" x14ac:dyDescent="0.4">
      <c r="A1331" s="300"/>
      <c r="B1331" s="306"/>
      <c r="C1331" s="110">
        <v>253</v>
      </c>
      <c r="D1331" s="110">
        <v>255</v>
      </c>
      <c r="E1331" s="110">
        <v>257</v>
      </c>
      <c r="F1331" s="52"/>
      <c r="G1331" s="54" t="s">
        <v>289</v>
      </c>
      <c r="H1331" s="350"/>
      <c r="I1331" s="148"/>
      <c r="K1331" s="78"/>
    </row>
    <row r="1332" spans="1:11" ht="15" thickBot="1" x14ac:dyDescent="0.4">
      <c r="A1332" s="300"/>
      <c r="B1332" s="306"/>
      <c r="C1332" s="110">
        <f>761.2+113.8</f>
        <v>875</v>
      </c>
      <c r="D1332" s="110">
        <f>761.2+113.8</f>
        <v>875</v>
      </c>
      <c r="E1332" s="110">
        <f>761.2+113.8</f>
        <v>875</v>
      </c>
      <c r="F1332" s="52"/>
      <c r="G1332" s="55" t="s">
        <v>26</v>
      </c>
      <c r="H1332" s="350"/>
      <c r="I1332" s="148"/>
      <c r="K1332" s="78"/>
    </row>
    <row r="1333" spans="1:11" ht="18.649999999999999" customHeight="1" thickBot="1" x14ac:dyDescent="0.4">
      <c r="A1333" s="300"/>
      <c r="B1333" s="306"/>
      <c r="C1333" s="110">
        <v>247.7</v>
      </c>
      <c r="D1333" s="110">
        <v>247.7</v>
      </c>
      <c r="E1333" s="110">
        <v>247.7</v>
      </c>
      <c r="F1333" s="52"/>
      <c r="G1333" s="54" t="s">
        <v>408</v>
      </c>
      <c r="H1333" s="350"/>
      <c r="I1333" s="148"/>
      <c r="K1333" s="78"/>
    </row>
    <row r="1334" spans="1:11" ht="15" customHeight="1" thickBot="1" x14ac:dyDescent="0.4">
      <c r="A1334" s="300"/>
      <c r="B1334" s="306"/>
      <c r="C1334" s="110"/>
      <c r="D1334" s="110"/>
      <c r="E1334" s="110"/>
      <c r="F1334" s="52"/>
      <c r="G1334" s="55" t="s">
        <v>28</v>
      </c>
      <c r="H1334" s="350"/>
      <c r="I1334" s="148"/>
    </row>
    <row r="1335" spans="1:11" ht="15" thickBot="1" x14ac:dyDescent="0.4">
      <c r="A1335" s="300"/>
      <c r="B1335" s="306"/>
      <c r="C1335" s="110">
        <v>19.399999999999999</v>
      </c>
      <c r="D1335" s="110"/>
      <c r="E1335" s="110"/>
      <c r="F1335" s="52"/>
      <c r="G1335" s="54" t="s">
        <v>25</v>
      </c>
      <c r="H1335" s="350"/>
      <c r="I1335" s="148"/>
    </row>
    <row r="1336" spans="1:11" ht="15" thickBot="1" x14ac:dyDescent="0.4">
      <c r="A1336" s="300"/>
      <c r="B1336" s="306"/>
      <c r="C1336" s="110">
        <v>31.1</v>
      </c>
      <c r="D1336" s="110"/>
      <c r="E1336" s="110"/>
      <c r="F1336" s="52"/>
      <c r="G1336" s="55" t="s">
        <v>27</v>
      </c>
      <c r="H1336" s="350"/>
      <c r="I1336" s="148"/>
    </row>
    <row r="1337" spans="1:11" ht="15" thickBot="1" x14ac:dyDescent="0.4">
      <c r="A1337" s="300"/>
      <c r="B1337" s="306"/>
      <c r="C1337" s="110"/>
      <c r="D1337" s="110"/>
      <c r="E1337" s="110"/>
      <c r="F1337" s="52"/>
      <c r="G1337" s="54" t="s">
        <v>409</v>
      </c>
      <c r="H1337" s="350"/>
      <c r="I1337" s="148"/>
    </row>
    <row r="1338" spans="1:11" ht="15" thickBot="1" x14ac:dyDescent="0.4">
      <c r="A1338" s="301"/>
      <c r="B1338" s="307"/>
      <c r="C1338" s="99">
        <f>SUM(C1330:C1337)</f>
        <v>4852.5999999999995</v>
      </c>
      <c r="D1338" s="99">
        <f t="shared" ref="D1338:E1338" si="252">SUM(D1330:D1337)</f>
        <v>4981</v>
      </c>
      <c r="E1338" s="99">
        <f t="shared" si="252"/>
        <v>5119</v>
      </c>
      <c r="F1338" s="103"/>
      <c r="G1338" s="56" t="s">
        <v>29</v>
      </c>
      <c r="H1338" s="351"/>
      <c r="I1338" s="148"/>
    </row>
    <row r="1339" spans="1:11" ht="15" thickBot="1" x14ac:dyDescent="0.4">
      <c r="A1339" s="26" t="s">
        <v>21</v>
      </c>
      <c r="B1339" s="27" t="s">
        <v>410</v>
      </c>
      <c r="C1339" s="28"/>
      <c r="D1339" s="28"/>
      <c r="E1339" s="28"/>
      <c r="F1339" s="29" t="s">
        <v>192</v>
      </c>
      <c r="G1339" s="27"/>
      <c r="H1339" s="28"/>
      <c r="I1339" s="28"/>
    </row>
    <row r="1340" spans="1:11" ht="37.25" customHeight="1" thickBot="1" x14ac:dyDescent="0.4">
      <c r="A1340" s="30" t="s">
        <v>41</v>
      </c>
      <c r="B1340" s="31" t="s">
        <v>417</v>
      </c>
      <c r="C1340" s="32"/>
      <c r="D1340" s="32"/>
      <c r="E1340" s="32"/>
      <c r="F1340" s="33" t="s">
        <v>194</v>
      </c>
      <c r="G1340" s="53"/>
      <c r="H1340" s="32"/>
      <c r="I1340" s="32"/>
    </row>
    <row r="1341" spans="1:11" ht="15" thickBot="1" x14ac:dyDescent="0.4">
      <c r="A1341" s="317" t="s">
        <v>44</v>
      </c>
      <c r="B1341" s="305" t="s">
        <v>686</v>
      </c>
      <c r="C1341" s="137">
        <v>548.20000000000005</v>
      </c>
      <c r="D1341" s="137">
        <v>756.2</v>
      </c>
      <c r="E1341" s="137">
        <v>716.3</v>
      </c>
      <c r="F1341" s="138" t="s">
        <v>196</v>
      </c>
      <c r="G1341" s="54" t="s">
        <v>24</v>
      </c>
      <c r="H1341" s="139">
        <v>288724610</v>
      </c>
      <c r="I1341" s="169" t="s">
        <v>407</v>
      </c>
    </row>
    <row r="1342" spans="1:11" ht="15" thickBot="1" x14ac:dyDescent="0.4">
      <c r="A1342" s="300"/>
      <c r="B1342" s="306"/>
      <c r="C1342" s="110"/>
      <c r="D1342" s="110"/>
      <c r="E1342" s="110"/>
      <c r="F1342" s="52" t="s">
        <v>424</v>
      </c>
      <c r="G1342" s="60" t="s">
        <v>289</v>
      </c>
      <c r="H1342" s="203"/>
      <c r="I1342" s="148"/>
    </row>
    <row r="1343" spans="1:11" ht="15" thickBot="1" x14ac:dyDescent="0.4">
      <c r="A1343" s="300"/>
      <c r="B1343" s="306"/>
      <c r="C1343" s="110">
        <v>316.7</v>
      </c>
      <c r="D1343" s="177"/>
      <c r="E1343" s="177"/>
      <c r="F1343" s="52" t="s">
        <v>425</v>
      </c>
      <c r="G1343" s="61" t="s">
        <v>26</v>
      </c>
      <c r="H1343" s="203"/>
      <c r="I1343" s="148"/>
      <c r="J1343" s="132"/>
    </row>
    <row r="1344" spans="1:11" ht="15" thickBot="1" x14ac:dyDescent="0.4">
      <c r="A1344" s="300"/>
      <c r="B1344" s="306"/>
      <c r="C1344" s="110"/>
      <c r="D1344" s="110"/>
      <c r="E1344" s="110"/>
      <c r="F1344" s="52"/>
      <c r="G1344" s="60" t="s">
        <v>408</v>
      </c>
      <c r="H1344" s="203"/>
      <c r="I1344" s="148"/>
      <c r="J1344" s="132"/>
    </row>
    <row r="1345" spans="1:10" ht="15" thickBot="1" x14ac:dyDescent="0.4">
      <c r="A1345" s="300"/>
      <c r="B1345" s="306"/>
      <c r="C1345" s="110"/>
      <c r="D1345" s="110"/>
      <c r="E1345" s="110"/>
      <c r="F1345" s="52"/>
      <c r="G1345" s="61" t="s">
        <v>28</v>
      </c>
      <c r="H1345" s="203"/>
      <c r="I1345" s="148"/>
      <c r="J1345" s="132"/>
    </row>
    <row r="1346" spans="1:10" ht="15" thickBot="1" x14ac:dyDescent="0.4">
      <c r="A1346" s="300"/>
      <c r="B1346" s="306"/>
      <c r="C1346" s="110">
        <v>284</v>
      </c>
      <c r="D1346" s="110"/>
      <c r="E1346" s="110"/>
      <c r="F1346" s="52"/>
      <c r="G1346" s="60" t="s">
        <v>25</v>
      </c>
      <c r="H1346" s="203"/>
      <c r="I1346" s="148"/>
      <c r="J1346" s="132"/>
    </row>
    <row r="1347" spans="1:10" ht="15" thickBot="1" x14ac:dyDescent="0.4">
      <c r="A1347" s="300"/>
      <c r="B1347" s="306"/>
      <c r="C1347" s="110"/>
      <c r="D1347" s="110"/>
      <c r="E1347" s="110"/>
      <c r="F1347" s="52"/>
      <c r="G1347" s="61" t="s">
        <v>27</v>
      </c>
      <c r="H1347" s="203"/>
      <c r="I1347" s="148"/>
      <c r="J1347" s="132"/>
    </row>
    <row r="1348" spans="1:10" ht="15" customHeight="1" thickBot="1" x14ac:dyDescent="0.4">
      <c r="A1348" s="300"/>
      <c r="B1348" s="306"/>
      <c r="C1348" s="110"/>
      <c r="D1348" s="110"/>
      <c r="E1348" s="110"/>
      <c r="F1348" s="52"/>
      <c r="G1348" s="60" t="s">
        <v>409</v>
      </c>
      <c r="H1348" s="203"/>
      <c r="I1348" s="148"/>
    </row>
    <row r="1349" spans="1:10" ht="14.4" customHeight="1" thickBot="1" x14ac:dyDescent="0.4">
      <c r="A1349" s="300"/>
      <c r="B1349" s="306"/>
      <c r="C1349" s="110"/>
      <c r="D1349" s="110"/>
      <c r="E1349" s="110"/>
      <c r="F1349" s="52"/>
      <c r="G1349" s="204" t="s">
        <v>533</v>
      </c>
      <c r="H1349" s="203"/>
      <c r="I1349" s="148"/>
    </row>
    <row r="1350" spans="1:10" ht="15" thickBot="1" x14ac:dyDescent="0.4">
      <c r="A1350" s="301"/>
      <c r="B1350" s="307"/>
      <c r="C1350" s="99">
        <f>SUM(C1341:C1349)</f>
        <v>1148.9000000000001</v>
      </c>
      <c r="D1350" s="99">
        <f t="shared" ref="D1350:E1350" si="253">SUM(D1341:D1348)</f>
        <v>756.2</v>
      </c>
      <c r="E1350" s="99">
        <f t="shared" si="253"/>
        <v>716.3</v>
      </c>
      <c r="F1350" s="52"/>
      <c r="G1350" s="62" t="s">
        <v>29</v>
      </c>
      <c r="H1350" s="203"/>
      <c r="I1350" s="148"/>
    </row>
    <row r="1351" spans="1:10" ht="15" thickBot="1" x14ac:dyDescent="0.4">
      <c r="A1351" s="317" t="s">
        <v>45</v>
      </c>
      <c r="B1351" s="305" t="s">
        <v>687</v>
      </c>
      <c r="C1351" s="137">
        <v>262.60000000000002</v>
      </c>
      <c r="D1351" s="137">
        <v>265.7</v>
      </c>
      <c r="E1351" s="137">
        <v>275.8</v>
      </c>
      <c r="F1351" s="138"/>
      <c r="G1351" s="54" t="s">
        <v>24</v>
      </c>
      <c r="H1351" s="139">
        <v>195472991</v>
      </c>
      <c r="I1351" s="169" t="s">
        <v>407</v>
      </c>
    </row>
    <row r="1352" spans="1:10" ht="17.399999999999999" customHeight="1" thickBot="1" x14ac:dyDescent="0.4">
      <c r="A1352" s="300"/>
      <c r="B1352" s="306"/>
      <c r="C1352" s="110">
        <v>4.2</v>
      </c>
      <c r="D1352" s="110">
        <v>4.2</v>
      </c>
      <c r="E1352" s="110">
        <v>4.2</v>
      </c>
      <c r="F1352" s="52"/>
      <c r="G1352" s="60" t="s">
        <v>289</v>
      </c>
      <c r="H1352" s="203"/>
      <c r="I1352" s="148"/>
    </row>
    <row r="1353" spans="1:10" ht="15" customHeight="1" thickBot="1" x14ac:dyDescent="0.4">
      <c r="A1353" s="300"/>
      <c r="B1353" s="306"/>
      <c r="C1353" s="110"/>
      <c r="D1353" s="110"/>
      <c r="E1353" s="110"/>
      <c r="F1353" s="52"/>
      <c r="G1353" s="61" t="s">
        <v>26</v>
      </c>
      <c r="H1353" s="203"/>
      <c r="I1353" s="148"/>
    </row>
    <row r="1354" spans="1:10" ht="15" thickBot="1" x14ac:dyDescent="0.4">
      <c r="A1354" s="300"/>
      <c r="B1354" s="306"/>
      <c r="C1354" s="110">
        <v>481.7</v>
      </c>
      <c r="D1354" s="110">
        <v>481.7</v>
      </c>
      <c r="E1354" s="110">
        <v>481.7</v>
      </c>
      <c r="F1354" s="52"/>
      <c r="G1354" s="60" t="s">
        <v>408</v>
      </c>
      <c r="H1354" s="203"/>
      <c r="I1354" s="148"/>
    </row>
    <row r="1355" spans="1:10" ht="15" thickBot="1" x14ac:dyDescent="0.4">
      <c r="A1355" s="300"/>
      <c r="B1355" s="306"/>
      <c r="C1355" s="110"/>
      <c r="D1355" s="110"/>
      <c r="E1355" s="110"/>
      <c r="F1355" s="52"/>
      <c r="G1355" s="61" t="s">
        <v>28</v>
      </c>
      <c r="H1355" s="203"/>
      <c r="I1355" s="148"/>
    </row>
    <row r="1356" spans="1:10" ht="15" thickBot="1" x14ac:dyDescent="0.4">
      <c r="A1356" s="300"/>
      <c r="B1356" s="306"/>
      <c r="C1356" s="110"/>
      <c r="D1356" s="110"/>
      <c r="E1356" s="110"/>
      <c r="F1356" s="52"/>
      <c r="G1356" s="60" t="s">
        <v>25</v>
      </c>
      <c r="H1356" s="203"/>
      <c r="I1356" s="148"/>
    </row>
    <row r="1357" spans="1:10" ht="15" thickBot="1" x14ac:dyDescent="0.4">
      <c r="A1357" s="300"/>
      <c r="B1357" s="306"/>
      <c r="C1357" s="110">
        <v>0.7</v>
      </c>
      <c r="D1357" s="110"/>
      <c r="E1357" s="110"/>
      <c r="F1357" s="52"/>
      <c r="G1357" s="61" t="s">
        <v>27</v>
      </c>
      <c r="H1357" s="203"/>
      <c r="I1357" s="148"/>
    </row>
    <row r="1358" spans="1:10" ht="15" thickBot="1" x14ac:dyDescent="0.4">
      <c r="A1358" s="300"/>
      <c r="B1358" s="306"/>
      <c r="C1358" s="110"/>
      <c r="D1358" s="110"/>
      <c r="E1358" s="110"/>
      <c r="F1358" s="52"/>
      <c r="G1358" s="60" t="s">
        <v>409</v>
      </c>
      <c r="H1358" s="203"/>
      <c r="I1358" s="148"/>
    </row>
    <row r="1359" spans="1:10" ht="15" thickBot="1" x14ac:dyDescent="0.4">
      <c r="A1359" s="301"/>
      <c r="B1359" s="307"/>
      <c r="C1359" s="99">
        <f>SUM(C1351:C1358)</f>
        <v>749.2</v>
      </c>
      <c r="D1359" s="99">
        <f t="shared" ref="D1359:E1359" si="254">SUM(D1351:D1358)</f>
        <v>751.59999999999991</v>
      </c>
      <c r="E1359" s="99">
        <f t="shared" si="254"/>
        <v>761.7</v>
      </c>
      <c r="F1359" s="52"/>
      <c r="G1359" s="62" t="s">
        <v>29</v>
      </c>
      <c r="H1359" s="203"/>
      <c r="I1359" s="148"/>
    </row>
    <row r="1360" spans="1:10" ht="15" thickBot="1" x14ac:dyDescent="0.4">
      <c r="A1360" s="26" t="s">
        <v>21</v>
      </c>
      <c r="B1360" s="27" t="s">
        <v>410</v>
      </c>
      <c r="C1360" s="93"/>
      <c r="D1360" s="93"/>
      <c r="E1360" s="93"/>
      <c r="F1360" s="94" t="s">
        <v>192</v>
      </c>
      <c r="G1360" s="92"/>
      <c r="H1360" s="93"/>
      <c r="I1360" s="93"/>
    </row>
    <row r="1361" spans="1:12" ht="35" customHeight="1" thickBot="1" x14ac:dyDescent="0.4">
      <c r="A1361" s="30" t="s">
        <v>255</v>
      </c>
      <c r="B1361" s="31" t="s">
        <v>419</v>
      </c>
      <c r="C1361" s="32"/>
      <c r="D1361" s="32"/>
      <c r="E1361" s="32"/>
      <c r="F1361" s="33" t="s">
        <v>418</v>
      </c>
      <c r="G1361" s="53"/>
      <c r="H1361" s="32"/>
      <c r="I1361" s="32"/>
    </row>
    <row r="1362" spans="1:12" ht="15" customHeight="1" thickBot="1" x14ac:dyDescent="0.4">
      <c r="A1362" s="310" t="s">
        <v>256</v>
      </c>
      <c r="B1362" s="305" t="s">
        <v>420</v>
      </c>
      <c r="C1362" s="137">
        <v>837.9</v>
      </c>
      <c r="D1362" s="137">
        <v>804.8</v>
      </c>
      <c r="E1362" s="137">
        <v>835.4</v>
      </c>
      <c r="F1362" s="138" t="s">
        <v>426</v>
      </c>
      <c r="G1362" s="54" t="s">
        <v>24</v>
      </c>
      <c r="H1362" s="139">
        <v>195473036</v>
      </c>
      <c r="I1362" s="169" t="s">
        <v>407</v>
      </c>
    </row>
    <row r="1363" spans="1:12" ht="15" thickBot="1" x14ac:dyDescent="0.4">
      <c r="A1363" s="298"/>
      <c r="B1363" s="306"/>
      <c r="C1363" s="110">
        <v>28</v>
      </c>
      <c r="D1363" s="110">
        <v>28</v>
      </c>
      <c r="E1363" s="110">
        <v>29</v>
      </c>
      <c r="F1363" s="138" t="s">
        <v>427</v>
      </c>
      <c r="G1363" s="60" t="s">
        <v>289</v>
      </c>
      <c r="H1363" s="203"/>
      <c r="I1363" s="148"/>
      <c r="J1363" s="132"/>
    </row>
    <row r="1364" spans="1:12" ht="15" thickBot="1" x14ac:dyDescent="0.4">
      <c r="A1364" s="298"/>
      <c r="B1364" s="306"/>
      <c r="C1364" s="110">
        <v>73.400000000000006</v>
      </c>
      <c r="D1364" s="110">
        <v>16.8</v>
      </c>
      <c r="E1364" s="110">
        <v>16.8</v>
      </c>
      <c r="F1364" s="138" t="s">
        <v>428</v>
      </c>
      <c r="G1364" s="61" t="s">
        <v>26</v>
      </c>
      <c r="H1364" s="203"/>
      <c r="I1364" s="148"/>
      <c r="J1364" s="132"/>
    </row>
    <row r="1365" spans="1:12" ht="15" thickBot="1" x14ac:dyDescent="0.4">
      <c r="A1365" s="298"/>
      <c r="B1365" s="306"/>
      <c r="C1365" s="110"/>
      <c r="D1365" s="110"/>
      <c r="E1365" s="110"/>
      <c r="F1365" s="138" t="s">
        <v>429</v>
      </c>
      <c r="G1365" s="60" t="s">
        <v>408</v>
      </c>
      <c r="H1365" s="203"/>
      <c r="I1365" s="148"/>
      <c r="J1365" s="132"/>
    </row>
    <row r="1366" spans="1:12" ht="15" thickBot="1" x14ac:dyDescent="0.4">
      <c r="A1366" s="298"/>
      <c r="B1366" s="306"/>
      <c r="C1366" s="110"/>
      <c r="D1366" s="110"/>
      <c r="E1366" s="110"/>
      <c r="F1366" s="138" t="s">
        <v>430</v>
      </c>
      <c r="G1366" s="61" t="s">
        <v>28</v>
      </c>
      <c r="H1366" s="203"/>
      <c r="I1366" s="148"/>
      <c r="J1366" s="132"/>
    </row>
    <row r="1367" spans="1:12" ht="15" thickBot="1" x14ac:dyDescent="0.4">
      <c r="A1367" s="298"/>
      <c r="B1367" s="306"/>
      <c r="C1367" s="253">
        <v>465.3</v>
      </c>
      <c r="D1367" s="110">
        <v>288.10000000000002</v>
      </c>
      <c r="E1367" s="110"/>
      <c r="F1367" s="52"/>
      <c r="G1367" s="259" t="s">
        <v>25</v>
      </c>
      <c r="H1367" s="203"/>
      <c r="I1367" s="148"/>
    </row>
    <row r="1368" spans="1:12" ht="15" thickBot="1" x14ac:dyDescent="0.4">
      <c r="A1368" s="298"/>
      <c r="B1368" s="306"/>
      <c r="C1368" s="110">
        <v>7.5</v>
      </c>
      <c r="D1368" s="110"/>
      <c r="E1368" s="110"/>
      <c r="F1368" s="52"/>
      <c r="G1368" s="61" t="s">
        <v>27</v>
      </c>
      <c r="H1368" s="203"/>
      <c r="I1368" s="148"/>
    </row>
    <row r="1369" spans="1:12" ht="15" thickBot="1" x14ac:dyDescent="0.4">
      <c r="A1369" s="298"/>
      <c r="B1369" s="306"/>
      <c r="C1369" s="110"/>
      <c r="D1369" s="110"/>
      <c r="E1369" s="110"/>
      <c r="F1369" s="52"/>
      <c r="G1369" s="60" t="s">
        <v>409</v>
      </c>
      <c r="H1369" s="203"/>
      <c r="I1369" s="148"/>
    </row>
    <row r="1370" spans="1:12" ht="20.399999999999999" customHeight="1" thickBot="1" x14ac:dyDescent="0.4">
      <c r="A1370" s="299"/>
      <c r="B1370" s="307"/>
      <c r="C1370" s="99">
        <f>SUM(C1362:C1369)</f>
        <v>1412.1</v>
      </c>
      <c r="D1370" s="99">
        <f t="shared" ref="D1370:E1370" si="255">SUM(D1362:D1369)</f>
        <v>1137.6999999999998</v>
      </c>
      <c r="E1370" s="99">
        <f t="shared" si="255"/>
        <v>881.19999999999993</v>
      </c>
      <c r="F1370" s="52"/>
      <c r="G1370" s="62" t="s">
        <v>29</v>
      </c>
      <c r="H1370" s="203"/>
      <c r="I1370" s="148"/>
    </row>
    <row r="1371" spans="1:12" ht="15" thickBot="1" x14ac:dyDescent="0.4">
      <c r="A1371" s="105"/>
      <c r="B1371" s="112" t="s">
        <v>92</v>
      </c>
      <c r="C1371" s="113"/>
      <c r="D1371" s="113"/>
      <c r="E1371" s="113"/>
      <c r="F1371" s="113"/>
      <c r="G1371" s="100"/>
      <c r="H1371" s="102"/>
      <c r="I1371" s="102"/>
    </row>
    <row r="1372" spans="1:12" ht="27" customHeight="1" thickBot="1" x14ac:dyDescent="0.4">
      <c r="A1372" s="91" t="s">
        <v>93</v>
      </c>
      <c r="B1372" s="92" t="s">
        <v>248</v>
      </c>
      <c r="C1372" s="93"/>
      <c r="D1372" s="93"/>
      <c r="E1372" s="93"/>
      <c r="F1372" s="94" t="s">
        <v>249</v>
      </c>
      <c r="G1372" s="92"/>
      <c r="H1372" s="93"/>
      <c r="I1372" s="93"/>
    </row>
    <row r="1373" spans="1:12" ht="57" customHeight="1" thickBot="1" x14ac:dyDescent="0.4">
      <c r="A1373" s="30" t="s">
        <v>94</v>
      </c>
      <c r="B1373" s="31" t="s">
        <v>251</v>
      </c>
      <c r="C1373" s="32"/>
      <c r="D1373" s="32"/>
      <c r="E1373" s="32"/>
      <c r="F1373" s="33" t="s">
        <v>250</v>
      </c>
      <c r="G1373" s="53"/>
      <c r="H1373" s="32"/>
      <c r="I1373" s="32"/>
    </row>
    <row r="1374" spans="1:12" ht="15" thickBot="1" x14ac:dyDescent="0.4">
      <c r="A1374" s="310" t="s">
        <v>97</v>
      </c>
      <c r="B1374" s="305" t="s">
        <v>421</v>
      </c>
      <c r="C1374" s="67"/>
      <c r="D1374" s="67"/>
      <c r="E1374" s="67"/>
      <c r="F1374" s="138"/>
      <c r="G1374" s="54" t="s">
        <v>24</v>
      </c>
      <c r="H1374" s="139">
        <v>288724610</v>
      </c>
      <c r="I1374" s="169" t="s">
        <v>407</v>
      </c>
      <c r="J1374" s="132"/>
      <c r="K1374" s="132"/>
      <c r="L1374" s="132"/>
    </row>
    <row r="1375" spans="1:12" ht="15" thickBot="1" x14ac:dyDescent="0.4">
      <c r="A1375" s="298"/>
      <c r="B1375" s="306"/>
      <c r="C1375" s="101"/>
      <c r="D1375" s="101"/>
      <c r="E1375" s="101"/>
      <c r="F1375" s="52"/>
      <c r="G1375" s="60" t="s">
        <v>289</v>
      </c>
      <c r="H1375" s="203"/>
      <c r="I1375" s="148"/>
      <c r="J1375" s="132"/>
      <c r="K1375" s="132"/>
      <c r="L1375" s="132"/>
    </row>
    <row r="1376" spans="1:12" ht="15" thickBot="1" x14ac:dyDescent="0.4">
      <c r="A1376" s="298"/>
      <c r="B1376" s="306"/>
      <c r="C1376" s="101"/>
      <c r="D1376" s="101"/>
      <c r="E1376" s="101"/>
      <c r="F1376" s="52"/>
      <c r="G1376" s="61" t="s">
        <v>26</v>
      </c>
      <c r="H1376" s="203"/>
      <c r="I1376" s="148"/>
      <c r="J1376" s="132"/>
      <c r="K1376" s="132"/>
      <c r="L1376" s="132"/>
    </row>
    <row r="1377" spans="1:12" ht="15" thickBot="1" x14ac:dyDescent="0.4">
      <c r="A1377" s="298"/>
      <c r="B1377" s="306"/>
      <c r="C1377" s="101"/>
      <c r="D1377" s="101"/>
      <c r="E1377" s="101"/>
      <c r="F1377" s="52"/>
      <c r="G1377" s="60" t="s">
        <v>408</v>
      </c>
      <c r="H1377" s="203"/>
      <c r="I1377" s="148"/>
      <c r="J1377" s="132"/>
      <c r="K1377" s="132"/>
      <c r="L1377" s="132"/>
    </row>
    <row r="1378" spans="1:12" ht="15" thickBot="1" x14ac:dyDescent="0.4">
      <c r="A1378" s="298"/>
      <c r="B1378" s="306"/>
      <c r="C1378" s="101"/>
      <c r="D1378" s="101"/>
      <c r="E1378" s="101"/>
      <c r="F1378" s="52"/>
      <c r="G1378" s="61" t="s">
        <v>28</v>
      </c>
      <c r="H1378" s="203"/>
      <c r="I1378" s="148"/>
      <c r="J1378" s="132"/>
      <c r="K1378" s="132"/>
      <c r="L1378" s="132"/>
    </row>
    <row r="1379" spans="1:12" ht="15" thickBot="1" x14ac:dyDescent="0.4">
      <c r="A1379" s="298"/>
      <c r="B1379" s="306"/>
      <c r="C1379" s="101"/>
      <c r="D1379" s="101"/>
      <c r="E1379" s="101"/>
      <c r="F1379" s="52"/>
      <c r="G1379" s="60" t="s">
        <v>25</v>
      </c>
      <c r="H1379" s="203"/>
      <c r="I1379" s="148"/>
      <c r="J1379" s="132"/>
      <c r="K1379" s="132"/>
      <c r="L1379" s="132"/>
    </row>
    <row r="1380" spans="1:12" ht="15" customHeight="1" thickBot="1" x14ac:dyDescent="0.4">
      <c r="A1380" s="298"/>
      <c r="B1380" s="306"/>
      <c r="C1380" s="101"/>
      <c r="D1380" s="101"/>
      <c r="E1380" s="101"/>
      <c r="F1380" s="52"/>
      <c r="G1380" s="61" t="s">
        <v>27</v>
      </c>
      <c r="H1380" s="203"/>
      <c r="I1380" s="148"/>
      <c r="J1380" s="132"/>
      <c r="K1380" s="132"/>
      <c r="L1380" s="132"/>
    </row>
    <row r="1381" spans="1:12" ht="15" thickBot="1" x14ac:dyDescent="0.4">
      <c r="A1381" s="298"/>
      <c r="B1381" s="306"/>
      <c r="C1381" s="101"/>
      <c r="D1381" s="101"/>
      <c r="E1381" s="101"/>
      <c r="F1381" s="52"/>
      <c r="G1381" s="60" t="s">
        <v>409</v>
      </c>
      <c r="H1381" s="203"/>
      <c r="I1381" s="148"/>
      <c r="J1381" s="132"/>
      <c r="K1381" s="132"/>
      <c r="L1381" s="132"/>
    </row>
    <row r="1382" spans="1:12" ht="15" customHeight="1" thickBot="1" x14ac:dyDescent="0.4">
      <c r="A1382" s="299"/>
      <c r="B1382" s="307"/>
      <c r="C1382" s="100">
        <f>SUM(C1374:C1381)</f>
        <v>0</v>
      </c>
      <c r="D1382" s="100">
        <f t="shared" ref="D1382:E1382" si="256">SUM(D1374:D1381)</f>
        <v>0</v>
      </c>
      <c r="E1382" s="100">
        <f t="shared" si="256"/>
        <v>0</v>
      </c>
      <c r="F1382" s="52"/>
      <c r="G1382" s="62" t="s">
        <v>29</v>
      </c>
      <c r="H1382" s="203"/>
      <c r="I1382" s="148"/>
      <c r="J1382" s="132"/>
      <c r="K1382" s="132"/>
      <c r="L1382" s="132"/>
    </row>
    <row r="1383" spans="1:12" ht="15" thickBot="1" x14ac:dyDescent="0.4">
      <c r="A1383" s="310" t="s">
        <v>107</v>
      </c>
      <c r="B1383" s="305" t="s">
        <v>422</v>
      </c>
      <c r="C1383" s="67"/>
      <c r="D1383" s="67"/>
      <c r="E1383" s="67"/>
      <c r="F1383" s="138"/>
      <c r="G1383" s="54" t="s">
        <v>24</v>
      </c>
      <c r="H1383" s="139">
        <v>288724610</v>
      </c>
      <c r="I1383" s="169" t="s">
        <v>407</v>
      </c>
      <c r="J1383" s="166">
        <f t="shared" ref="J1383:L1390" si="257">C1273+C1296+C1305+C1321+C1330+C1341+C1351+C1362+C1374+C1383</f>
        <v>33568.299999999996</v>
      </c>
      <c r="K1383" s="166">
        <f t="shared" si="257"/>
        <v>35350.5</v>
      </c>
      <c r="L1383" s="166">
        <f t="shared" si="257"/>
        <v>36618.80000000001</v>
      </c>
    </row>
    <row r="1384" spans="1:12" ht="15" thickBot="1" x14ac:dyDescent="0.4">
      <c r="A1384" s="298"/>
      <c r="B1384" s="306"/>
      <c r="C1384" s="101"/>
      <c r="D1384" s="101"/>
      <c r="E1384" s="101"/>
      <c r="F1384" s="52"/>
      <c r="G1384" s="60" t="s">
        <v>289</v>
      </c>
      <c r="H1384" s="203"/>
      <c r="I1384" s="148"/>
      <c r="J1384" s="166">
        <f t="shared" si="257"/>
        <v>3156.0999999999995</v>
      </c>
      <c r="K1384" s="166">
        <f t="shared" si="257"/>
        <v>3152.2</v>
      </c>
      <c r="L1384" s="166">
        <f t="shared" si="257"/>
        <v>3152.2</v>
      </c>
    </row>
    <row r="1385" spans="1:12" ht="15" thickBot="1" x14ac:dyDescent="0.4">
      <c r="A1385" s="298"/>
      <c r="B1385" s="306"/>
      <c r="C1385" s="101"/>
      <c r="D1385" s="101"/>
      <c r="E1385" s="101"/>
      <c r="F1385" s="52"/>
      <c r="G1385" s="61" t="s">
        <v>26</v>
      </c>
      <c r="H1385" s="203"/>
      <c r="I1385" s="148"/>
      <c r="J1385" s="254">
        <f>C1275+C1298+C1307+C1323+C1332+C1343+C1353+C1364+C1376+C1385</f>
        <v>2516</v>
      </c>
      <c r="K1385" s="166">
        <f t="shared" si="257"/>
        <v>1809.5</v>
      </c>
      <c r="L1385" s="166">
        <f t="shared" si="257"/>
        <v>1809.5</v>
      </c>
    </row>
    <row r="1386" spans="1:12" ht="15" thickBot="1" x14ac:dyDescent="0.4">
      <c r="A1386" s="298"/>
      <c r="B1386" s="306"/>
      <c r="C1386" s="101"/>
      <c r="D1386" s="101"/>
      <c r="E1386" s="101"/>
      <c r="F1386" s="52"/>
      <c r="G1386" s="60" t="s">
        <v>408</v>
      </c>
      <c r="H1386" s="203"/>
      <c r="I1386" s="148"/>
      <c r="J1386" s="239">
        <f>C1276+C1299+C1308+C1324+C1333+C1344+C1354+C1365+C1377+C1386</f>
        <v>51086.899999999994</v>
      </c>
      <c r="K1386" s="166">
        <f t="shared" si="257"/>
        <v>51086.899999999994</v>
      </c>
      <c r="L1386" s="166">
        <f t="shared" si="257"/>
        <v>51086.899999999994</v>
      </c>
    </row>
    <row r="1387" spans="1:12" ht="15" thickBot="1" x14ac:dyDescent="0.4">
      <c r="A1387" s="298"/>
      <c r="B1387" s="306"/>
      <c r="C1387" s="101"/>
      <c r="D1387" s="101"/>
      <c r="E1387" s="101"/>
      <c r="F1387" s="52"/>
      <c r="G1387" s="61" t="s">
        <v>28</v>
      </c>
      <c r="H1387" s="203"/>
      <c r="I1387" s="148"/>
      <c r="J1387" s="166">
        <f>C1277+C1300+C1309+C1325+C1334+C1345+C1355+C1366+C1378+C1387</f>
        <v>0</v>
      </c>
      <c r="K1387" s="166">
        <f t="shared" si="257"/>
        <v>0</v>
      </c>
      <c r="L1387" s="166">
        <f t="shared" si="257"/>
        <v>0</v>
      </c>
    </row>
    <row r="1388" spans="1:12" ht="15" thickBot="1" x14ac:dyDescent="0.4">
      <c r="A1388" s="298"/>
      <c r="B1388" s="306"/>
      <c r="C1388" s="101"/>
      <c r="D1388" s="101"/>
      <c r="E1388" s="101"/>
      <c r="F1388" s="52"/>
      <c r="G1388" s="60" t="s">
        <v>25</v>
      </c>
      <c r="H1388" s="203"/>
      <c r="I1388" s="148"/>
      <c r="J1388" s="254">
        <f t="shared" si="257"/>
        <v>1141.8999999999999</v>
      </c>
      <c r="K1388" s="166">
        <f t="shared" si="257"/>
        <v>387.20000000000005</v>
      </c>
      <c r="L1388" s="166">
        <f t="shared" si="257"/>
        <v>22.2</v>
      </c>
    </row>
    <row r="1389" spans="1:12" ht="15" thickBot="1" x14ac:dyDescent="0.4">
      <c r="A1389" s="298"/>
      <c r="B1389" s="306"/>
      <c r="C1389" s="101"/>
      <c r="D1389" s="101"/>
      <c r="E1389" s="101"/>
      <c r="F1389" s="52"/>
      <c r="G1389" s="61" t="s">
        <v>27</v>
      </c>
      <c r="H1389" s="203"/>
      <c r="I1389" s="148"/>
      <c r="J1389" s="166">
        <f t="shared" si="257"/>
        <v>359</v>
      </c>
      <c r="K1389" s="166">
        <f t="shared" si="257"/>
        <v>0</v>
      </c>
      <c r="L1389" s="166">
        <f t="shared" si="257"/>
        <v>0</v>
      </c>
    </row>
    <row r="1390" spans="1:12" ht="15" thickBot="1" x14ac:dyDescent="0.4">
      <c r="A1390" s="298"/>
      <c r="B1390" s="306"/>
      <c r="C1390" s="101"/>
      <c r="D1390" s="101"/>
      <c r="E1390" s="101"/>
      <c r="F1390" s="52"/>
      <c r="G1390" s="60" t="s">
        <v>409</v>
      </c>
      <c r="H1390" s="203"/>
      <c r="I1390" s="148"/>
      <c r="J1390" s="166">
        <f t="shared" si="257"/>
        <v>2501</v>
      </c>
      <c r="K1390" s="166">
        <f t="shared" si="257"/>
        <v>2501</v>
      </c>
      <c r="L1390" s="166">
        <f t="shared" si="257"/>
        <v>2501</v>
      </c>
    </row>
    <row r="1391" spans="1:12" ht="15" thickBot="1" x14ac:dyDescent="0.4">
      <c r="A1391" s="298"/>
      <c r="B1391" s="306"/>
      <c r="C1391" s="101"/>
      <c r="D1391" s="101"/>
      <c r="E1391" s="101"/>
      <c r="F1391" s="52"/>
      <c r="G1391" s="204" t="s">
        <v>533</v>
      </c>
      <c r="H1391" s="203"/>
      <c r="I1391" s="148"/>
      <c r="J1391" s="166">
        <f>C1349*1</f>
        <v>0</v>
      </c>
      <c r="K1391" s="166"/>
      <c r="L1391" s="166"/>
    </row>
    <row r="1392" spans="1:12" ht="15" thickBot="1" x14ac:dyDescent="0.4">
      <c r="A1392" s="299"/>
      <c r="B1392" s="307"/>
      <c r="C1392" s="100">
        <f>SUM(C1383:C1390)</f>
        <v>0</v>
      </c>
      <c r="D1392" s="100">
        <f t="shared" ref="D1392:E1392" si="258">SUM(D1383:D1390)</f>
        <v>0</v>
      </c>
      <c r="E1392" s="100">
        <f t="shared" si="258"/>
        <v>0</v>
      </c>
      <c r="F1392" s="52"/>
      <c r="G1392" s="62" t="s">
        <v>29</v>
      </c>
      <c r="H1392" s="203"/>
      <c r="I1392" s="148"/>
      <c r="J1392" s="192">
        <f>SUM(J1383:J1391)</f>
        <v>94329.199999999983</v>
      </c>
      <c r="K1392" s="192">
        <f t="shared" ref="K1392:L1392" si="259">SUM(K1383:K1390)</f>
        <v>94287.299999999988</v>
      </c>
      <c r="L1392" s="192">
        <f t="shared" si="259"/>
        <v>95190.599999999991</v>
      </c>
    </row>
    <row r="1393" spans="1:12" ht="15" thickBot="1" x14ac:dyDescent="0.4">
      <c r="A1393" s="105"/>
      <c r="B1393" s="112" t="s">
        <v>110</v>
      </c>
      <c r="C1393" s="113"/>
      <c r="D1393" s="113"/>
      <c r="E1393" s="113"/>
      <c r="F1393" s="113"/>
      <c r="G1393" s="100"/>
      <c r="H1393" s="102"/>
      <c r="I1393" s="102"/>
      <c r="J1393" s="132"/>
      <c r="K1393" s="132"/>
      <c r="L1393" s="132"/>
    </row>
    <row r="1394" spans="1:12" ht="15" thickBot="1" x14ac:dyDescent="0.4">
      <c r="A1394" s="116"/>
      <c r="B1394" s="117" t="s">
        <v>619</v>
      </c>
      <c r="C1394" s="118">
        <f>C1395-C1349</f>
        <v>94329.2</v>
      </c>
      <c r="D1394" s="118">
        <f t="shared" ref="D1394:E1394" si="260">D1395-D1349</f>
        <v>94287.3</v>
      </c>
      <c r="E1394" s="118">
        <f t="shared" si="260"/>
        <v>95190.599999999991</v>
      </c>
      <c r="F1394" s="119"/>
      <c r="G1394" s="117"/>
      <c r="H1394" s="120"/>
      <c r="I1394" s="121"/>
      <c r="J1394" s="132"/>
      <c r="K1394" s="132"/>
      <c r="L1394" s="132"/>
    </row>
    <row r="1395" spans="1:12" ht="15" thickBot="1" x14ac:dyDescent="0.4">
      <c r="A1395" s="122"/>
      <c r="B1395" s="123" t="s">
        <v>455</v>
      </c>
      <c r="C1395" s="124">
        <f>C1281+C1304+C1313+C1329+C1338+C1350+C1359+C1370+C1382+C1392</f>
        <v>94329.2</v>
      </c>
      <c r="D1395" s="124">
        <f>D1281+D1304+D1313+D1329+D1338+D1350+D1359+D1370+D1382+D1392</f>
        <v>94287.3</v>
      </c>
      <c r="E1395" s="124">
        <f>E1281+E1304+E1313+E1329+E1338+E1350+E1359+E1370+E1382+E1392</f>
        <v>95190.599999999991</v>
      </c>
      <c r="F1395" s="125"/>
      <c r="G1395" s="126"/>
      <c r="H1395" s="127"/>
      <c r="I1395" s="128"/>
      <c r="J1395" s="132"/>
      <c r="K1395" s="132"/>
      <c r="L1395" s="132"/>
    </row>
    <row r="1397" spans="1:12" ht="31.5" customHeight="1" thickBot="1" x14ac:dyDescent="0.4">
      <c r="A1397" s="308" t="s">
        <v>688</v>
      </c>
      <c r="B1397" s="309"/>
      <c r="C1397" s="309"/>
      <c r="D1397" s="309"/>
      <c r="E1397" s="309"/>
      <c r="F1397" s="309"/>
      <c r="G1397" s="309"/>
      <c r="H1397" s="309"/>
      <c r="I1397" s="309"/>
    </row>
    <row r="1398" spans="1:12" ht="58" thickBot="1" x14ac:dyDescent="0.4">
      <c r="A1398" s="48" t="s">
        <v>5</v>
      </c>
      <c r="B1398" s="49" t="s">
        <v>598</v>
      </c>
      <c r="C1398" s="49" t="s">
        <v>16</v>
      </c>
      <c r="D1398" s="49" t="s">
        <v>17</v>
      </c>
      <c r="E1398" s="49" t="s">
        <v>584</v>
      </c>
      <c r="F1398" s="49" t="s">
        <v>6</v>
      </c>
      <c r="G1398" s="49" t="s">
        <v>23</v>
      </c>
      <c r="H1398" s="49" t="s">
        <v>18</v>
      </c>
      <c r="I1398" s="49" t="s">
        <v>40</v>
      </c>
    </row>
    <row r="1399" spans="1:12" ht="15" thickBot="1" x14ac:dyDescent="0.4">
      <c r="A1399" s="50">
        <v>1</v>
      </c>
      <c r="B1399" s="51">
        <v>2</v>
      </c>
      <c r="C1399" s="51">
        <v>3</v>
      </c>
      <c r="D1399" s="51">
        <v>4</v>
      </c>
      <c r="E1399" s="51">
        <v>5</v>
      </c>
      <c r="F1399" s="51">
        <v>6</v>
      </c>
      <c r="G1399" s="51">
        <v>7</v>
      </c>
      <c r="H1399" s="51">
        <v>8</v>
      </c>
      <c r="I1399" s="51">
        <v>9</v>
      </c>
    </row>
    <row r="1400" spans="1:12" ht="26.5" thickBot="1" x14ac:dyDescent="0.4">
      <c r="A1400" s="26" t="s">
        <v>21</v>
      </c>
      <c r="B1400" s="27" t="s">
        <v>134</v>
      </c>
      <c r="C1400" s="28"/>
      <c r="D1400" s="28"/>
      <c r="E1400" s="28"/>
      <c r="F1400" s="29" t="s">
        <v>133</v>
      </c>
      <c r="G1400" s="27"/>
      <c r="H1400" s="28"/>
      <c r="I1400" s="28"/>
    </row>
    <row r="1401" spans="1:12" ht="15" thickBot="1" x14ac:dyDescent="0.4">
      <c r="A1401" s="30" t="s">
        <v>20</v>
      </c>
      <c r="B1401" s="31" t="s">
        <v>431</v>
      </c>
      <c r="C1401" s="32"/>
      <c r="D1401" s="32"/>
      <c r="E1401" s="32"/>
      <c r="F1401" s="33"/>
      <c r="G1401" s="31"/>
      <c r="H1401" s="32"/>
      <c r="I1401" s="32"/>
    </row>
    <row r="1402" spans="1:12" ht="15" thickBot="1" x14ac:dyDescent="0.4">
      <c r="A1402" s="298" t="s">
        <v>86</v>
      </c>
      <c r="B1402" s="305" t="s">
        <v>434</v>
      </c>
      <c r="C1402" s="101"/>
      <c r="D1402" s="101"/>
      <c r="E1402" s="101"/>
      <c r="F1402" s="52"/>
      <c r="G1402" s="101" t="s">
        <v>24</v>
      </c>
      <c r="H1402" s="102">
        <v>288724610</v>
      </c>
      <c r="I1402" s="148">
        <v>0</v>
      </c>
    </row>
    <row r="1403" spans="1:12" ht="15" thickBot="1" x14ac:dyDescent="0.4">
      <c r="A1403" s="298"/>
      <c r="B1403" s="306"/>
      <c r="C1403" s="101"/>
      <c r="D1403" s="101"/>
      <c r="E1403" s="101"/>
      <c r="F1403" s="52"/>
      <c r="G1403" s="101" t="s">
        <v>289</v>
      </c>
      <c r="H1403" s="102"/>
      <c r="I1403" s="148"/>
    </row>
    <row r="1404" spans="1:12" ht="15" thickBot="1" x14ac:dyDescent="0.4">
      <c r="A1404" s="298"/>
      <c r="B1404" s="306"/>
      <c r="C1404" s="101"/>
      <c r="D1404" s="101"/>
      <c r="E1404" s="101"/>
      <c r="F1404" s="52"/>
      <c r="G1404" s="101" t="s">
        <v>26</v>
      </c>
      <c r="H1404" s="102"/>
      <c r="I1404" s="148"/>
    </row>
    <row r="1405" spans="1:12" ht="15" thickBot="1" x14ac:dyDescent="0.4">
      <c r="A1405" s="298"/>
      <c r="B1405" s="306"/>
      <c r="C1405" s="101"/>
      <c r="D1405" s="101"/>
      <c r="E1405" s="101"/>
      <c r="F1405" s="52"/>
      <c r="G1405" s="101" t="s">
        <v>25</v>
      </c>
      <c r="H1405" s="102"/>
      <c r="I1405" s="148"/>
    </row>
    <row r="1406" spans="1:12" ht="15" thickBot="1" x14ac:dyDescent="0.4">
      <c r="A1406" s="298"/>
      <c r="B1406" s="306"/>
      <c r="C1406" s="101"/>
      <c r="D1406" s="101"/>
      <c r="E1406" s="101"/>
      <c r="F1406" s="52"/>
      <c r="G1406" s="101" t="s">
        <v>27</v>
      </c>
      <c r="H1406" s="104"/>
      <c r="I1406" s="148"/>
    </row>
    <row r="1407" spans="1:12" ht="15" thickBot="1" x14ac:dyDescent="0.4">
      <c r="A1407" s="299"/>
      <c r="B1407" s="307"/>
      <c r="C1407" s="99">
        <f t="shared" ref="C1407:D1407" si="261">SUM(C1402:C1406)</f>
        <v>0</v>
      </c>
      <c r="D1407" s="99">
        <f t="shared" si="261"/>
        <v>0</v>
      </c>
      <c r="E1407" s="99">
        <f>SUM(E1402:E1406)</f>
        <v>0</v>
      </c>
      <c r="F1407" s="103"/>
      <c r="G1407" s="100" t="s">
        <v>29</v>
      </c>
      <c r="H1407" s="104"/>
      <c r="I1407" s="148"/>
    </row>
    <row r="1408" spans="1:12" ht="15" thickBot="1" x14ac:dyDescent="0.4">
      <c r="A1408" s="298" t="s">
        <v>30</v>
      </c>
      <c r="B1408" s="305" t="s">
        <v>433</v>
      </c>
      <c r="C1408" s="110">
        <v>25</v>
      </c>
      <c r="D1408" s="110">
        <v>27</v>
      </c>
      <c r="E1408" s="110">
        <v>28</v>
      </c>
      <c r="F1408" s="52"/>
      <c r="G1408" s="101" t="s">
        <v>24</v>
      </c>
      <c r="H1408" s="102">
        <v>288724610</v>
      </c>
      <c r="I1408" s="148">
        <v>0</v>
      </c>
    </row>
    <row r="1409" spans="1:12" ht="15" thickBot="1" x14ac:dyDescent="0.4">
      <c r="A1409" s="298"/>
      <c r="B1409" s="306"/>
      <c r="C1409" s="110"/>
      <c r="D1409" s="110"/>
      <c r="E1409" s="110"/>
      <c r="F1409" s="52"/>
      <c r="G1409" s="101" t="s">
        <v>289</v>
      </c>
      <c r="H1409" s="102"/>
      <c r="I1409" s="148"/>
    </row>
    <row r="1410" spans="1:12" ht="15" thickBot="1" x14ac:dyDescent="0.4">
      <c r="A1410" s="298"/>
      <c r="B1410" s="306"/>
      <c r="C1410" s="110"/>
      <c r="D1410" s="110"/>
      <c r="E1410" s="110"/>
      <c r="F1410" s="52"/>
      <c r="G1410" s="101" t="s">
        <v>26</v>
      </c>
      <c r="H1410" s="102"/>
      <c r="I1410" s="148"/>
    </row>
    <row r="1411" spans="1:12" ht="15" thickBot="1" x14ac:dyDescent="0.4">
      <c r="A1411" s="298"/>
      <c r="B1411" s="306"/>
      <c r="C1411" s="110"/>
      <c r="D1411" s="110"/>
      <c r="E1411" s="110"/>
      <c r="F1411" s="52"/>
      <c r="G1411" s="101" t="s">
        <v>25</v>
      </c>
      <c r="H1411" s="102"/>
      <c r="I1411" s="148"/>
    </row>
    <row r="1412" spans="1:12" ht="15" thickBot="1" x14ac:dyDescent="0.4">
      <c r="A1412" s="298"/>
      <c r="B1412" s="306"/>
      <c r="C1412" s="110"/>
      <c r="D1412" s="110"/>
      <c r="E1412" s="110"/>
      <c r="F1412" s="52"/>
      <c r="G1412" s="101" t="s">
        <v>27</v>
      </c>
      <c r="H1412" s="104"/>
      <c r="I1412" s="148"/>
    </row>
    <row r="1413" spans="1:12" ht="15" thickBot="1" x14ac:dyDescent="0.4">
      <c r="A1413" s="299"/>
      <c r="B1413" s="307"/>
      <c r="C1413" s="99">
        <f t="shared" ref="C1413:D1413" si="262">SUM(C1408:C1412)</f>
        <v>25</v>
      </c>
      <c r="D1413" s="99">
        <f t="shared" si="262"/>
        <v>27</v>
      </c>
      <c r="E1413" s="99">
        <f>SUM(E1408:E1412)</f>
        <v>28</v>
      </c>
      <c r="F1413" s="103"/>
      <c r="G1413" s="100" t="s">
        <v>29</v>
      </c>
      <c r="H1413" s="104"/>
      <c r="I1413" s="148"/>
    </row>
    <row r="1414" spans="1:12" ht="15" thickBot="1" x14ac:dyDescent="0.4">
      <c r="A1414" s="298" t="s">
        <v>32</v>
      </c>
      <c r="B1414" s="305" t="s">
        <v>432</v>
      </c>
      <c r="C1414" s="110">
        <v>50.5</v>
      </c>
      <c r="D1414" s="110">
        <v>53.5</v>
      </c>
      <c r="E1414" s="110">
        <v>57.5</v>
      </c>
      <c r="F1414" s="52"/>
      <c r="G1414" s="101" t="s">
        <v>24</v>
      </c>
      <c r="H1414" s="102">
        <v>288724610</v>
      </c>
      <c r="I1414" s="148">
        <v>0</v>
      </c>
      <c r="J1414" s="132"/>
      <c r="K1414" s="132"/>
      <c r="L1414" s="132"/>
    </row>
    <row r="1415" spans="1:12" ht="15" thickBot="1" x14ac:dyDescent="0.4">
      <c r="A1415" s="298"/>
      <c r="B1415" s="306"/>
      <c r="C1415" s="110"/>
      <c r="D1415" s="110"/>
      <c r="E1415" s="110"/>
      <c r="F1415" s="52"/>
      <c r="G1415" s="101" t="s">
        <v>289</v>
      </c>
      <c r="H1415" s="102"/>
      <c r="I1415" s="148"/>
      <c r="J1415" s="132"/>
      <c r="K1415" s="132"/>
      <c r="L1415" s="132"/>
    </row>
    <row r="1416" spans="1:12" ht="15" thickBot="1" x14ac:dyDescent="0.4">
      <c r="A1416" s="298"/>
      <c r="B1416" s="306"/>
      <c r="C1416" s="110"/>
      <c r="D1416" s="110"/>
      <c r="E1416" s="110"/>
      <c r="F1416" s="52"/>
      <c r="G1416" s="101" t="s">
        <v>26</v>
      </c>
      <c r="H1416" s="102"/>
      <c r="I1416" s="148"/>
      <c r="J1416" s="132"/>
      <c r="K1416" s="132"/>
      <c r="L1416" s="132"/>
    </row>
    <row r="1417" spans="1:12" ht="15" thickBot="1" x14ac:dyDescent="0.4">
      <c r="A1417" s="298"/>
      <c r="B1417" s="306"/>
      <c r="C1417" s="110"/>
      <c r="D1417" s="110"/>
      <c r="E1417" s="110"/>
      <c r="F1417" s="52"/>
      <c r="G1417" s="101" t="s">
        <v>25</v>
      </c>
      <c r="H1417" s="102"/>
      <c r="I1417" s="148"/>
      <c r="J1417" s="132"/>
      <c r="K1417" s="132"/>
      <c r="L1417" s="132"/>
    </row>
    <row r="1418" spans="1:12" ht="15" thickBot="1" x14ac:dyDescent="0.4">
      <c r="A1418" s="298"/>
      <c r="B1418" s="306"/>
      <c r="C1418" s="110"/>
      <c r="D1418" s="110"/>
      <c r="E1418" s="110"/>
      <c r="F1418" s="52"/>
      <c r="G1418" s="101" t="s">
        <v>27</v>
      </c>
      <c r="H1418" s="104"/>
      <c r="I1418" s="148"/>
      <c r="J1418" s="132"/>
      <c r="K1418" s="132"/>
      <c r="L1418" s="132"/>
    </row>
    <row r="1419" spans="1:12" ht="15" thickBot="1" x14ac:dyDescent="0.4">
      <c r="A1419" s="299"/>
      <c r="B1419" s="307"/>
      <c r="C1419" s="99">
        <f t="shared" ref="C1419:D1419" si="263">SUM(C1414:C1418)</f>
        <v>50.5</v>
      </c>
      <c r="D1419" s="99">
        <f t="shared" si="263"/>
        <v>53.5</v>
      </c>
      <c r="E1419" s="99">
        <f>SUM(E1414:E1418)</f>
        <v>57.5</v>
      </c>
      <c r="F1419" s="103"/>
      <c r="G1419" s="100" t="s">
        <v>29</v>
      </c>
      <c r="H1419" s="104"/>
      <c r="I1419" s="148"/>
      <c r="J1419" s="132"/>
      <c r="K1419" s="132"/>
      <c r="L1419" s="132"/>
    </row>
    <row r="1420" spans="1:12" ht="26.5" thickBot="1" x14ac:dyDescent="0.4">
      <c r="A1420" s="91" t="s">
        <v>21</v>
      </c>
      <c r="B1420" s="92" t="s">
        <v>134</v>
      </c>
      <c r="C1420" s="93"/>
      <c r="D1420" s="93"/>
      <c r="E1420" s="93"/>
      <c r="F1420" s="94" t="s">
        <v>133</v>
      </c>
      <c r="G1420" s="92"/>
      <c r="H1420" s="93"/>
      <c r="I1420" s="93"/>
      <c r="J1420" s="132"/>
      <c r="K1420" s="132"/>
      <c r="L1420" s="132"/>
    </row>
    <row r="1421" spans="1:12" ht="39.5" thickBot="1" x14ac:dyDescent="0.4">
      <c r="A1421" s="95" t="s">
        <v>41</v>
      </c>
      <c r="B1421" s="96" t="s">
        <v>689</v>
      </c>
      <c r="C1421" s="97"/>
      <c r="D1421" s="97"/>
      <c r="E1421" s="97"/>
      <c r="F1421" s="98"/>
      <c r="G1421" s="96"/>
      <c r="H1421" s="97"/>
      <c r="I1421" s="97"/>
      <c r="J1421" s="132"/>
      <c r="K1421" s="132"/>
      <c r="L1421" s="132"/>
    </row>
    <row r="1422" spans="1:12" ht="15" thickBot="1" x14ac:dyDescent="0.4">
      <c r="A1422" s="298" t="s">
        <v>44</v>
      </c>
      <c r="B1422" s="305" t="s">
        <v>435</v>
      </c>
      <c r="C1422" s="101">
        <v>126.7</v>
      </c>
      <c r="D1422" s="110">
        <v>94.2</v>
      </c>
      <c r="E1422" s="110">
        <v>94.2</v>
      </c>
      <c r="F1422" s="52"/>
      <c r="G1422" s="101" t="s">
        <v>24</v>
      </c>
      <c r="H1422" s="102">
        <v>288724610</v>
      </c>
      <c r="I1422" s="148">
        <v>0</v>
      </c>
      <c r="J1422" s="132"/>
      <c r="K1422" s="132"/>
      <c r="L1422" s="132"/>
    </row>
    <row r="1423" spans="1:12" ht="15" thickBot="1" x14ac:dyDescent="0.4">
      <c r="A1423" s="298"/>
      <c r="B1423" s="306"/>
      <c r="C1423" s="101"/>
      <c r="D1423" s="110"/>
      <c r="E1423" s="110"/>
      <c r="F1423" s="52"/>
      <c r="G1423" s="101" t="s">
        <v>289</v>
      </c>
      <c r="H1423" s="102"/>
      <c r="I1423" s="148"/>
      <c r="J1423" s="132"/>
      <c r="K1423" s="132"/>
      <c r="L1423" s="132"/>
    </row>
    <row r="1424" spans="1:12" ht="15" thickBot="1" x14ac:dyDescent="0.4">
      <c r="A1424" s="298"/>
      <c r="B1424" s="306"/>
      <c r="C1424" s="101">
        <v>57.9</v>
      </c>
      <c r="D1424" s="110"/>
      <c r="E1424" s="110"/>
      <c r="F1424" s="52"/>
      <c r="G1424" s="101" t="s">
        <v>26</v>
      </c>
      <c r="H1424" s="102"/>
      <c r="I1424" s="148"/>
      <c r="J1424" s="132"/>
      <c r="K1424" s="132"/>
      <c r="L1424" s="132"/>
    </row>
    <row r="1425" spans="1:12" ht="15" thickBot="1" x14ac:dyDescent="0.4">
      <c r="A1425" s="298"/>
      <c r="B1425" s="306"/>
      <c r="C1425" s="101"/>
      <c r="D1425" s="110"/>
      <c r="E1425" s="110"/>
      <c r="F1425" s="52"/>
      <c r="G1425" s="101" t="s">
        <v>25</v>
      </c>
      <c r="H1425" s="102"/>
      <c r="I1425" s="148"/>
      <c r="J1425" s="132"/>
      <c r="K1425" s="132"/>
      <c r="L1425" s="132"/>
    </row>
    <row r="1426" spans="1:12" ht="15" thickBot="1" x14ac:dyDescent="0.4">
      <c r="A1426" s="298"/>
      <c r="B1426" s="306"/>
      <c r="C1426" s="101"/>
      <c r="D1426" s="110"/>
      <c r="E1426" s="110"/>
      <c r="F1426" s="52"/>
      <c r="G1426" s="101" t="s">
        <v>27</v>
      </c>
      <c r="H1426" s="104"/>
      <c r="I1426" s="148"/>
      <c r="J1426" s="132"/>
      <c r="K1426" s="132"/>
      <c r="L1426" s="132"/>
    </row>
    <row r="1427" spans="1:12" ht="15" thickBot="1" x14ac:dyDescent="0.4">
      <c r="A1427" s="299"/>
      <c r="B1427" s="307"/>
      <c r="C1427" s="100">
        <f t="shared" ref="C1427:D1427" si="264">SUM(C1422:C1426)</f>
        <v>184.6</v>
      </c>
      <c r="D1427" s="99">
        <f t="shared" si="264"/>
        <v>94.2</v>
      </c>
      <c r="E1427" s="99">
        <f>SUM(E1422:E1426)</f>
        <v>94.2</v>
      </c>
      <c r="F1427" s="103"/>
      <c r="G1427" s="100" t="s">
        <v>29</v>
      </c>
      <c r="H1427" s="104"/>
      <c r="I1427" s="148"/>
      <c r="J1427" s="132"/>
      <c r="K1427" s="132"/>
      <c r="L1427" s="132"/>
    </row>
    <row r="1428" spans="1:12" ht="15" thickBot="1" x14ac:dyDescent="0.4">
      <c r="A1428" s="298" t="s">
        <v>45</v>
      </c>
      <c r="B1428" s="305" t="s">
        <v>436</v>
      </c>
      <c r="C1428" s="101"/>
      <c r="D1428" s="101"/>
      <c r="E1428" s="101"/>
      <c r="F1428" s="52"/>
      <c r="G1428" s="101" t="s">
        <v>24</v>
      </c>
      <c r="H1428" s="102">
        <v>288724610</v>
      </c>
      <c r="I1428" s="148">
        <v>0</v>
      </c>
      <c r="J1428" s="132"/>
      <c r="K1428" s="132"/>
      <c r="L1428" s="132"/>
    </row>
    <row r="1429" spans="1:12" ht="15" thickBot="1" x14ac:dyDescent="0.4">
      <c r="A1429" s="298"/>
      <c r="B1429" s="306"/>
      <c r="C1429" s="101"/>
      <c r="D1429" s="101"/>
      <c r="E1429" s="101"/>
      <c r="F1429" s="52"/>
      <c r="G1429" s="101" t="s">
        <v>289</v>
      </c>
      <c r="H1429" s="102"/>
      <c r="I1429" s="148"/>
      <c r="J1429" s="132"/>
      <c r="K1429" s="132"/>
      <c r="L1429" s="132"/>
    </row>
    <row r="1430" spans="1:12" ht="15" thickBot="1" x14ac:dyDescent="0.4">
      <c r="A1430" s="298"/>
      <c r="B1430" s="306"/>
      <c r="C1430" s="101"/>
      <c r="D1430" s="101"/>
      <c r="E1430" s="101"/>
      <c r="F1430" s="52"/>
      <c r="G1430" s="101" t="s">
        <v>26</v>
      </c>
      <c r="H1430" s="102"/>
      <c r="I1430" s="148"/>
      <c r="J1430" s="132"/>
      <c r="K1430" s="132"/>
      <c r="L1430" s="132"/>
    </row>
    <row r="1431" spans="1:12" ht="15" thickBot="1" x14ac:dyDescent="0.4">
      <c r="A1431" s="298"/>
      <c r="B1431" s="306"/>
      <c r="C1431" s="101"/>
      <c r="D1431" s="101"/>
      <c r="E1431" s="101"/>
      <c r="F1431" s="52"/>
      <c r="G1431" s="101" t="s">
        <v>25</v>
      </c>
      <c r="H1431" s="102"/>
      <c r="I1431" s="148"/>
      <c r="J1431" s="132"/>
      <c r="K1431" s="132"/>
      <c r="L1431" s="132"/>
    </row>
    <row r="1432" spans="1:12" ht="15" thickBot="1" x14ac:dyDescent="0.4">
      <c r="A1432" s="298"/>
      <c r="B1432" s="306"/>
      <c r="C1432" s="101"/>
      <c r="D1432" s="101"/>
      <c r="E1432" s="101"/>
      <c r="F1432" s="52"/>
      <c r="G1432" s="101" t="s">
        <v>27</v>
      </c>
      <c r="H1432" s="104"/>
      <c r="I1432" s="148"/>
      <c r="J1432" s="132"/>
      <c r="K1432" s="132"/>
      <c r="L1432" s="132"/>
    </row>
    <row r="1433" spans="1:12" ht="15" thickBot="1" x14ac:dyDescent="0.4">
      <c r="A1433" s="299"/>
      <c r="B1433" s="307"/>
      <c r="C1433" s="99">
        <f t="shared" ref="C1433:D1433" si="265">SUM(C1428:C1432)</f>
        <v>0</v>
      </c>
      <c r="D1433" s="99">
        <f t="shared" si="265"/>
        <v>0</v>
      </c>
      <c r="E1433" s="99">
        <f>SUM(E1428:E1432)</f>
        <v>0</v>
      </c>
      <c r="F1433" s="103"/>
      <c r="G1433" s="100" t="s">
        <v>29</v>
      </c>
      <c r="H1433" s="104"/>
      <c r="I1433" s="148"/>
      <c r="J1433" s="132"/>
      <c r="K1433" s="132"/>
      <c r="L1433" s="132"/>
    </row>
    <row r="1434" spans="1:12" ht="15" thickBot="1" x14ac:dyDescent="0.4">
      <c r="A1434" s="298" t="s">
        <v>46</v>
      </c>
      <c r="B1434" s="305" t="s">
        <v>437</v>
      </c>
      <c r="C1434" s="101"/>
      <c r="D1434" s="101"/>
      <c r="E1434" s="101"/>
      <c r="F1434" s="52"/>
      <c r="G1434" s="101" t="s">
        <v>24</v>
      </c>
      <c r="H1434" s="102">
        <v>288724610</v>
      </c>
      <c r="I1434" s="148">
        <v>0</v>
      </c>
      <c r="J1434" s="166">
        <f>C1402+C1408+C1414+C1422+C1428+C1434+C1443+C1449</f>
        <v>247.2</v>
      </c>
      <c r="K1434" s="166">
        <f t="shared" ref="K1434:L1434" si="266">D1402+D1408+D1414+D1422+D1428+D1434+D1443+D1449</f>
        <v>219.7</v>
      </c>
      <c r="L1434" s="166">
        <f t="shared" si="266"/>
        <v>224.7</v>
      </c>
    </row>
    <row r="1435" spans="1:12" ht="15" thickBot="1" x14ac:dyDescent="0.4">
      <c r="A1435" s="298"/>
      <c r="B1435" s="306"/>
      <c r="C1435" s="101"/>
      <c r="D1435" s="101"/>
      <c r="E1435" s="101"/>
      <c r="F1435" s="52"/>
      <c r="G1435" s="101" t="s">
        <v>289</v>
      </c>
      <c r="H1435" s="102"/>
      <c r="I1435" s="148"/>
      <c r="J1435" s="166">
        <f t="shared" ref="J1435:L1438" si="267">C1403+C1409+C1415+C1423+C1429+C1435+C1444</f>
        <v>0</v>
      </c>
      <c r="K1435" s="166">
        <f t="shared" si="267"/>
        <v>0</v>
      </c>
      <c r="L1435" s="166">
        <f t="shared" si="267"/>
        <v>0</v>
      </c>
    </row>
    <row r="1436" spans="1:12" ht="15" thickBot="1" x14ac:dyDescent="0.4">
      <c r="A1436" s="298"/>
      <c r="B1436" s="306"/>
      <c r="C1436" s="101"/>
      <c r="D1436" s="101"/>
      <c r="E1436" s="101"/>
      <c r="F1436" s="52"/>
      <c r="G1436" s="101" t="s">
        <v>26</v>
      </c>
      <c r="H1436" s="102"/>
      <c r="I1436" s="148"/>
      <c r="J1436" s="166">
        <f t="shared" si="267"/>
        <v>57.9</v>
      </c>
      <c r="K1436" s="166">
        <f t="shared" si="267"/>
        <v>0</v>
      </c>
      <c r="L1436" s="166">
        <f t="shared" si="267"/>
        <v>0</v>
      </c>
    </row>
    <row r="1437" spans="1:12" ht="15" thickBot="1" x14ac:dyDescent="0.4">
      <c r="A1437" s="298"/>
      <c r="B1437" s="306"/>
      <c r="C1437" s="101"/>
      <c r="D1437" s="101"/>
      <c r="E1437" s="101"/>
      <c r="F1437" s="52"/>
      <c r="G1437" s="101" t="s">
        <v>25</v>
      </c>
      <c r="H1437" s="102"/>
      <c r="I1437" s="148"/>
      <c r="J1437" s="166">
        <f t="shared" si="267"/>
        <v>0</v>
      </c>
      <c r="K1437" s="166">
        <f t="shared" si="267"/>
        <v>0</v>
      </c>
      <c r="L1437" s="166">
        <f t="shared" si="267"/>
        <v>0</v>
      </c>
    </row>
    <row r="1438" spans="1:12" ht="15" thickBot="1" x14ac:dyDescent="0.4">
      <c r="A1438" s="298"/>
      <c r="B1438" s="306"/>
      <c r="C1438" s="101"/>
      <c r="D1438" s="101"/>
      <c r="E1438" s="101"/>
      <c r="F1438" s="52"/>
      <c r="G1438" s="101" t="s">
        <v>27</v>
      </c>
      <c r="H1438" s="104"/>
      <c r="I1438" s="148"/>
      <c r="J1438" s="166">
        <f t="shared" si="267"/>
        <v>0</v>
      </c>
      <c r="K1438" s="166">
        <f t="shared" si="267"/>
        <v>0</v>
      </c>
      <c r="L1438" s="166">
        <f t="shared" si="267"/>
        <v>0</v>
      </c>
    </row>
    <row r="1439" spans="1:12" ht="15" thickBot="1" x14ac:dyDescent="0.4">
      <c r="A1439" s="298"/>
      <c r="B1439" s="306"/>
      <c r="C1439" s="110"/>
      <c r="D1439" s="101"/>
      <c r="E1439" s="101"/>
      <c r="F1439" s="52"/>
      <c r="G1439" s="101" t="s">
        <v>585</v>
      </c>
      <c r="H1439" s="104"/>
      <c r="I1439" s="148"/>
      <c r="J1439" s="166">
        <f>C1439*1</f>
        <v>0</v>
      </c>
      <c r="K1439" s="166">
        <f t="shared" ref="K1439:L1439" si="268">D1439*1</f>
        <v>0</v>
      </c>
      <c r="L1439" s="166">
        <f t="shared" si="268"/>
        <v>0</v>
      </c>
    </row>
    <row r="1440" spans="1:12" ht="15" thickBot="1" x14ac:dyDescent="0.4">
      <c r="A1440" s="299"/>
      <c r="B1440" s="307"/>
      <c r="C1440" s="99">
        <f>SUM(C1434:C1439)</f>
        <v>0</v>
      </c>
      <c r="D1440" s="99">
        <f t="shared" ref="D1440:E1440" si="269">SUM(D1434:D1439)</f>
        <v>0</v>
      </c>
      <c r="E1440" s="99">
        <f t="shared" si="269"/>
        <v>0</v>
      </c>
      <c r="F1440" s="103"/>
      <c r="G1440" s="100" t="s">
        <v>29</v>
      </c>
      <c r="H1440" s="104"/>
      <c r="I1440" s="148"/>
      <c r="J1440" s="192">
        <f>SUM(J1434:J1439)</f>
        <v>305.09999999999997</v>
      </c>
      <c r="K1440" s="192">
        <f t="shared" ref="K1440:L1440" si="270">SUM(K1434:K1439)</f>
        <v>219.7</v>
      </c>
      <c r="L1440" s="192">
        <f t="shared" si="270"/>
        <v>224.7</v>
      </c>
    </row>
    <row r="1441" spans="1:9" ht="26.5" thickBot="1" x14ac:dyDescent="0.4">
      <c r="A1441" s="26" t="s">
        <v>21</v>
      </c>
      <c r="B1441" s="27" t="s">
        <v>134</v>
      </c>
      <c r="C1441" s="28"/>
      <c r="D1441" s="28"/>
      <c r="E1441" s="28"/>
      <c r="F1441" s="29" t="s">
        <v>133</v>
      </c>
      <c r="G1441" s="27"/>
      <c r="H1441" s="28"/>
      <c r="I1441" s="28"/>
    </row>
    <row r="1442" spans="1:9" ht="91.5" thickBot="1" x14ac:dyDescent="0.4">
      <c r="A1442" s="30" t="s">
        <v>255</v>
      </c>
      <c r="B1442" s="31" t="s">
        <v>438</v>
      </c>
      <c r="C1442" s="32"/>
      <c r="D1442" s="32"/>
      <c r="E1442" s="32"/>
      <c r="F1442" s="33"/>
      <c r="G1442" s="31"/>
      <c r="H1442" s="32"/>
      <c r="I1442" s="32"/>
    </row>
    <row r="1443" spans="1:9" ht="15" thickBot="1" x14ac:dyDescent="0.4">
      <c r="A1443" s="300" t="s">
        <v>256</v>
      </c>
      <c r="B1443" s="302" t="s">
        <v>439</v>
      </c>
      <c r="C1443" s="68">
        <v>30</v>
      </c>
      <c r="D1443" s="68">
        <v>30</v>
      </c>
      <c r="E1443" s="68">
        <v>30</v>
      </c>
      <c r="F1443" s="19"/>
      <c r="G1443" s="17" t="s">
        <v>24</v>
      </c>
      <c r="H1443" s="22">
        <v>288724610</v>
      </c>
      <c r="I1443" s="15" t="s">
        <v>633</v>
      </c>
    </row>
    <row r="1444" spans="1:9" ht="15" thickBot="1" x14ac:dyDescent="0.4">
      <c r="A1444" s="300"/>
      <c r="B1444" s="303"/>
      <c r="C1444" s="68"/>
      <c r="D1444" s="68"/>
      <c r="E1444" s="68"/>
      <c r="F1444" s="19"/>
      <c r="G1444" s="17" t="s">
        <v>289</v>
      </c>
      <c r="H1444" s="22"/>
      <c r="I1444" s="15"/>
    </row>
    <row r="1445" spans="1:9" ht="15" thickBot="1" x14ac:dyDescent="0.4">
      <c r="A1445" s="300"/>
      <c r="B1445" s="303"/>
      <c r="C1445" s="68"/>
      <c r="D1445" s="68"/>
      <c r="E1445" s="68"/>
      <c r="F1445" s="19"/>
      <c r="G1445" s="17" t="s">
        <v>26</v>
      </c>
      <c r="H1445" s="22"/>
      <c r="I1445" s="15"/>
    </row>
    <row r="1446" spans="1:9" ht="15" thickBot="1" x14ac:dyDescent="0.4">
      <c r="A1446" s="300"/>
      <c r="B1446" s="303"/>
      <c r="C1446" s="68"/>
      <c r="D1446" s="68"/>
      <c r="E1446" s="68"/>
      <c r="F1446" s="19"/>
      <c r="G1446" s="17" t="s">
        <v>25</v>
      </c>
      <c r="H1446" s="22"/>
      <c r="I1446" s="15"/>
    </row>
    <row r="1447" spans="1:9" ht="15" thickBot="1" x14ac:dyDescent="0.4">
      <c r="A1447" s="300"/>
      <c r="B1447" s="303"/>
      <c r="C1447" s="68"/>
      <c r="D1447" s="68"/>
      <c r="E1447" s="68"/>
      <c r="F1447" s="19"/>
      <c r="G1447" s="17" t="s">
        <v>27</v>
      </c>
      <c r="H1447" s="23"/>
      <c r="I1447" s="15"/>
    </row>
    <row r="1448" spans="1:9" ht="15" thickBot="1" x14ac:dyDescent="0.4">
      <c r="A1448" s="301"/>
      <c r="B1448" s="304"/>
      <c r="C1448" s="69">
        <f t="shared" ref="C1448:D1448" si="271">SUM(C1443:C1447)</f>
        <v>30</v>
      </c>
      <c r="D1448" s="69">
        <f t="shared" si="271"/>
        <v>30</v>
      </c>
      <c r="E1448" s="69">
        <f>SUM(E1443:E1447)</f>
        <v>30</v>
      </c>
      <c r="F1448" s="18"/>
      <c r="G1448" s="10" t="s">
        <v>29</v>
      </c>
      <c r="H1448" s="23"/>
      <c r="I1448" s="15"/>
    </row>
    <row r="1449" spans="1:9" ht="15" customHeight="1" thickBot="1" x14ac:dyDescent="0.4">
      <c r="A1449" s="300" t="s">
        <v>287</v>
      </c>
      <c r="B1449" s="302" t="s">
        <v>634</v>
      </c>
      <c r="C1449" s="68">
        <v>15</v>
      </c>
      <c r="D1449" s="68">
        <v>15</v>
      </c>
      <c r="E1449" s="68">
        <v>15</v>
      </c>
      <c r="F1449" s="19"/>
      <c r="G1449" s="17" t="s">
        <v>24</v>
      </c>
      <c r="H1449" s="22">
        <v>288724610</v>
      </c>
      <c r="I1449" s="15">
        <v>0</v>
      </c>
    </row>
    <row r="1450" spans="1:9" ht="15" thickBot="1" x14ac:dyDescent="0.4">
      <c r="A1450" s="300"/>
      <c r="B1450" s="303"/>
      <c r="C1450" s="68"/>
      <c r="D1450" s="68"/>
      <c r="E1450" s="68"/>
      <c r="F1450" s="19"/>
      <c r="G1450" s="17" t="s">
        <v>289</v>
      </c>
      <c r="H1450" s="22"/>
      <c r="I1450" s="15"/>
    </row>
    <row r="1451" spans="1:9" ht="15" thickBot="1" x14ac:dyDescent="0.4">
      <c r="A1451" s="300"/>
      <c r="B1451" s="303"/>
      <c r="C1451" s="68"/>
      <c r="D1451" s="68"/>
      <c r="E1451" s="68"/>
      <c r="F1451" s="19"/>
      <c r="G1451" s="17" t="s">
        <v>26</v>
      </c>
      <c r="H1451" s="22"/>
      <c r="I1451" s="15"/>
    </row>
    <row r="1452" spans="1:9" ht="15" thickBot="1" x14ac:dyDescent="0.4">
      <c r="A1452" s="300"/>
      <c r="B1452" s="303"/>
      <c r="C1452" s="68"/>
      <c r="D1452" s="68"/>
      <c r="E1452" s="68"/>
      <c r="F1452" s="19"/>
      <c r="G1452" s="17" t="s">
        <v>25</v>
      </c>
      <c r="H1452" s="22"/>
      <c r="I1452" s="15"/>
    </row>
    <row r="1453" spans="1:9" ht="15" thickBot="1" x14ac:dyDescent="0.4">
      <c r="A1453" s="300"/>
      <c r="B1453" s="303"/>
      <c r="C1453" s="68"/>
      <c r="D1453" s="68"/>
      <c r="E1453" s="68"/>
      <c r="F1453" s="19"/>
      <c r="G1453" s="17" t="s">
        <v>27</v>
      </c>
      <c r="H1453" s="23"/>
      <c r="I1453" s="15"/>
    </row>
    <row r="1454" spans="1:9" ht="15" thickBot="1" x14ac:dyDescent="0.4">
      <c r="A1454" s="301"/>
      <c r="B1454" s="304"/>
      <c r="C1454" s="69">
        <f t="shared" ref="C1454:D1454" si="272">SUM(C1449:C1453)</f>
        <v>15</v>
      </c>
      <c r="D1454" s="69">
        <f t="shared" si="272"/>
        <v>15</v>
      </c>
      <c r="E1454" s="69">
        <f>SUM(E1449:E1453)</f>
        <v>15</v>
      </c>
      <c r="F1454" s="18"/>
      <c r="G1454" s="10" t="s">
        <v>29</v>
      </c>
      <c r="H1454" s="23"/>
      <c r="I1454" s="15"/>
    </row>
    <row r="1455" spans="1:9" ht="15" thickBot="1" x14ac:dyDescent="0.4">
      <c r="A1455" s="16"/>
      <c r="B1455" s="20" t="s">
        <v>92</v>
      </c>
      <c r="C1455" s="9"/>
      <c r="D1455" s="9"/>
      <c r="E1455" s="9"/>
      <c r="F1455" s="9"/>
      <c r="G1455" s="10"/>
      <c r="H1455" s="22"/>
      <c r="I1455" s="22"/>
    </row>
    <row r="1456" spans="1:9" ht="15" thickBot="1" x14ac:dyDescent="0.4">
      <c r="A1456" s="39"/>
      <c r="B1456" s="40" t="s">
        <v>453</v>
      </c>
      <c r="C1456" s="70">
        <f>C1407+C1413+C1419+C1427+C1433+C1440+C1448+C1454</f>
        <v>305.10000000000002</v>
      </c>
      <c r="D1456" s="70">
        <f t="shared" ref="D1456:E1456" si="273">D1407+D1413+D1419+D1427+D1433+D1440+D1448+D1454</f>
        <v>219.7</v>
      </c>
      <c r="E1456" s="70">
        <f t="shared" si="273"/>
        <v>224.7</v>
      </c>
      <c r="F1456" s="41"/>
      <c r="G1456" s="42"/>
      <c r="H1456" s="43"/>
      <c r="I1456" s="44"/>
    </row>
    <row r="1459" spans="1:12" ht="37.5" customHeight="1" thickBot="1" x14ac:dyDescent="0.4">
      <c r="A1459" s="308" t="s">
        <v>690</v>
      </c>
      <c r="B1459" s="309"/>
      <c r="C1459" s="309"/>
      <c r="D1459" s="309"/>
      <c r="E1459" s="309"/>
      <c r="F1459" s="309"/>
      <c r="G1459" s="309"/>
      <c r="H1459" s="309"/>
      <c r="I1459" s="309"/>
    </row>
    <row r="1460" spans="1:12" ht="58" thickBot="1" x14ac:dyDescent="0.4">
      <c r="A1460" s="48" t="s">
        <v>5</v>
      </c>
      <c r="B1460" s="49" t="s">
        <v>598</v>
      </c>
      <c r="C1460" s="49" t="s">
        <v>16</v>
      </c>
      <c r="D1460" s="49" t="s">
        <v>17</v>
      </c>
      <c r="E1460" s="49" t="s">
        <v>584</v>
      </c>
      <c r="F1460" s="49" t="s">
        <v>6</v>
      </c>
      <c r="G1460" s="49" t="s">
        <v>23</v>
      </c>
      <c r="H1460" s="49" t="s">
        <v>18</v>
      </c>
      <c r="I1460" s="49" t="s">
        <v>40</v>
      </c>
      <c r="J1460" s="132"/>
      <c r="K1460" s="132"/>
      <c r="L1460" s="132"/>
    </row>
    <row r="1461" spans="1:12" ht="15" thickBot="1" x14ac:dyDescent="0.4">
      <c r="A1461" s="50">
        <v>1</v>
      </c>
      <c r="B1461" s="51">
        <v>2</v>
      </c>
      <c r="C1461" s="51">
        <v>3</v>
      </c>
      <c r="D1461" s="51">
        <v>4</v>
      </c>
      <c r="E1461" s="51">
        <v>5</v>
      </c>
      <c r="F1461" s="51">
        <v>6</v>
      </c>
      <c r="G1461" s="51">
        <v>7</v>
      </c>
      <c r="H1461" s="51">
        <v>8</v>
      </c>
      <c r="I1461" s="51">
        <v>9</v>
      </c>
      <c r="J1461" s="132"/>
      <c r="K1461" s="132"/>
      <c r="L1461" s="132"/>
    </row>
    <row r="1462" spans="1:12" ht="26.5" thickBot="1" x14ac:dyDescent="0.4">
      <c r="A1462" s="91" t="s">
        <v>21</v>
      </c>
      <c r="B1462" s="92" t="s">
        <v>440</v>
      </c>
      <c r="C1462" s="93"/>
      <c r="D1462" s="93"/>
      <c r="E1462" s="93"/>
      <c r="F1462" s="94" t="s">
        <v>114</v>
      </c>
      <c r="G1462" s="92"/>
      <c r="H1462" s="93"/>
      <c r="I1462" s="93"/>
      <c r="J1462" s="132"/>
      <c r="K1462" s="132"/>
      <c r="L1462" s="132"/>
    </row>
    <row r="1463" spans="1:12" ht="26.5" thickBot="1" x14ac:dyDescent="0.4">
      <c r="A1463" s="95" t="s">
        <v>20</v>
      </c>
      <c r="B1463" s="96" t="s">
        <v>117</v>
      </c>
      <c r="C1463" s="97"/>
      <c r="D1463" s="97"/>
      <c r="E1463" s="97"/>
      <c r="F1463" s="98" t="s">
        <v>116</v>
      </c>
      <c r="G1463" s="96"/>
      <c r="H1463" s="97"/>
      <c r="I1463" s="97"/>
      <c r="J1463" s="132"/>
      <c r="K1463" s="132"/>
      <c r="L1463" s="132"/>
    </row>
    <row r="1464" spans="1:12" ht="15" customHeight="1" thickBot="1" x14ac:dyDescent="0.4">
      <c r="A1464" s="298" t="s">
        <v>86</v>
      </c>
      <c r="B1464" s="305" t="s">
        <v>442</v>
      </c>
      <c r="C1464" s="205"/>
      <c r="D1464" s="110"/>
      <c r="E1464" s="110"/>
      <c r="F1464" s="52"/>
      <c r="G1464" s="64" t="s">
        <v>24</v>
      </c>
      <c r="H1464" s="102">
        <v>288724610</v>
      </c>
      <c r="I1464" s="148" t="s">
        <v>443</v>
      </c>
      <c r="J1464" s="166">
        <f>SUM(C1474,C1483,C1492,C1501,C1510,C1519,C1537,C1546,C1558)</f>
        <v>18662.099999999999</v>
      </c>
      <c r="K1464" s="166">
        <f t="shared" ref="K1464:L1464" si="274">SUM(D1474,D1483,D1492,D1501,D1510,D1519,D1537,D1546,D1558)</f>
        <v>20000.399999999998</v>
      </c>
      <c r="L1464" s="166">
        <f t="shared" si="274"/>
        <v>22796.7</v>
      </c>
    </row>
    <row r="1465" spans="1:12" ht="15" thickBot="1" x14ac:dyDescent="0.4">
      <c r="A1465" s="298"/>
      <c r="B1465" s="306"/>
      <c r="C1465" s="226">
        <v>2957</v>
      </c>
      <c r="D1465" s="205">
        <v>3074.3</v>
      </c>
      <c r="E1465" s="205">
        <v>3090.2</v>
      </c>
      <c r="F1465" s="225"/>
      <c r="G1465" s="64" t="s">
        <v>28</v>
      </c>
      <c r="H1465" s="102"/>
      <c r="I1465" s="148"/>
      <c r="J1465" s="251">
        <f>SUM(C1465,C1484,C1493,C1511,C1520,C1547,C1559)</f>
        <v>8428.4000000000015</v>
      </c>
      <c r="K1465" s="166">
        <f t="shared" ref="K1465:L1465" si="275">SUM(D1465,D1484,D1493,D1511,D1520,D1547,D1559)</f>
        <v>8548.1</v>
      </c>
      <c r="L1465" s="166">
        <f t="shared" si="275"/>
        <v>8592.3000000000011</v>
      </c>
    </row>
    <row r="1466" spans="1:12" ht="15" thickBot="1" x14ac:dyDescent="0.4">
      <c r="A1466" s="298"/>
      <c r="B1466" s="306"/>
      <c r="C1466" s="261">
        <v>34241.599999999999</v>
      </c>
      <c r="D1466" s="205">
        <v>34771.08</v>
      </c>
      <c r="E1466" s="205">
        <v>35577.4</v>
      </c>
      <c r="F1466" s="52"/>
      <c r="G1466" s="64" t="s">
        <v>533</v>
      </c>
      <c r="H1466" s="102"/>
      <c r="I1466" s="148"/>
      <c r="J1466" s="251">
        <f>SUM(C1466)</f>
        <v>34241.599999999999</v>
      </c>
      <c r="K1466" s="166">
        <f t="shared" ref="K1466:L1466" si="276">SUM(D1466)</f>
        <v>34771.08</v>
      </c>
      <c r="L1466" s="166">
        <f t="shared" si="276"/>
        <v>35577.4</v>
      </c>
    </row>
    <row r="1467" spans="1:12" ht="15" thickBot="1" x14ac:dyDescent="0.4">
      <c r="A1467" s="298"/>
      <c r="B1467" s="306"/>
      <c r="C1467" s="205"/>
      <c r="D1467" s="205"/>
      <c r="E1467" s="205"/>
      <c r="F1467" s="52"/>
      <c r="G1467" s="64" t="s">
        <v>409</v>
      </c>
      <c r="H1467" s="102"/>
      <c r="I1467" s="148"/>
      <c r="J1467" s="166">
        <f>SUM(C1485)</f>
        <v>112</v>
      </c>
      <c r="K1467" s="166">
        <f t="shared" ref="K1467:L1467" si="277">SUM(D1485)</f>
        <v>112</v>
      </c>
      <c r="L1467" s="166">
        <f t="shared" si="277"/>
        <v>112</v>
      </c>
    </row>
    <row r="1468" spans="1:12" ht="15" thickBot="1" x14ac:dyDescent="0.4">
      <c r="A1468" s="298"/>
      <c r="B1468" s="306"/>
      <c r="C1468" s="205"/>
      <c r="D1468" s="205"/>
      <c r="E1468" s="205"/>
      <c r="F1468" s="52"/>
      <c r="G1468" s="65" t="s">
        <v>289</v>
      </c>
      <c r="H1468" s="102"/>
      <c r="I1468" s="148"/>
      <c r="J1468" s="166">
        <f>SUM(C1486,C1495,C1513)</f>
        <v>256.5</v>
      </c>
      <c r="K1468" s="166">
        <f t="shared" ref="K1468:L1468" si="278">SUM(D1486,D1495,D1513)</f>
        <v>318.39999999999998</v>
      </c>
      <c r="L1468" s="166">
        <f t="shared" si="278"/>
        <v>486</v>
      </c>
    </row>
    <row r="1469" spans="1:12" ht="15" thickBot="1" x14ac:dyDescent="0.4">
      <c r="A1469" s="298"/>
      <c r="B1469" s="306"/>
      <c r="C1469" s="205"/>
      <c r="D1469" s="205"/>
      <c r="E1469" s="205"/>
      <c r="F1469" s="52"/>
      <c r="G1469" s="64" t="s">
        <v>408</v>
      </c>
      <c r="H1469" s="104"/>
      <c r="I1469" s="148"/>
      <c r="J1469" s="166">
        <f>SUM(C1487)</f>
        <v>320.39999999999998</v>
      </c>
      <c r="K1469" s="166">
        <f t="shared" ref="K1469:L1469" si="279">SUM(D1487)</f>
        <v>320.39999999999998</v>
      </c>
      <c r="L1469" s="166">
        <f t="shared" si="279"/>
        <v>320.39999999999998</v>
      </c>
    </row>
    <row r="1470" spans="1:12" ht="15" thickBot="1" x14ac:dyDescent="0.4">
      <c r="A1470" s="298"/>
      <c r="B1470" s="306"/>
      <c r="C1470" s="226">
        <v>5.5</v>
      </c>
      <c r="D1470" s="205">
        <v>0.2</v>
      </c>
      <c r="E1470" s="205">
        <v>0.2</v>
      </c>
      <c r="F1470" s="52"/>
      <c r="G1470" s="64" t="s">
        <v>26</v>
      </c>
      <c r="H1470" s="104"/>
      <c r="I1470" s="148"/>
      <c r="J1470" s="251">
        <f>SUM(C1470,C1479,C1488,C1497,C1506,C1515,C1524,C1533,C1542,C1551)</f>
        <v>1297.8000000000002</v>
      </c>
      <c r="K1470" s="166">
        <f t="shared" ref="K1470:L1470" si="280">SUM(D1470,D1479,D1488,D1497,D1506,D1515,D1524,D1533,D1542,D1551)</f>
        <v>1036.9000000000001</v>
      </c>
      <c r="L1470" s="166">
        <f t="shared" si="280"/>
        <v>1036.9000000000001</v>
      </c>
    </row>
    <row r="1471" spans="1:12" ht="15" thickBot="1" x14ac:dyDescent="0.4">
      <c r="A1471" s="298"/>
      <c r="B1471" s="306"/>
      <c r="C1471" s="205"/>
      <c r="D1471" s="205"/>
      <c r="E1471" s="205"/>
      <c r="F1471" s="52"/>
      <c r="G1471" s="64" t="s">
        <v>27</v>
      </c>
      <c r="H1471" s="104"/>
      <c r="I1471" s="148"/>
      <c r="J1471" s="166">
        <f>SUM(C1489,C1498,C1516)</f>
        <v>72.099999999999994</v>
      </c>
      <c r="K1471" s="166">
        <f t="shared" ref="K1471:L1471" si="281">SUM(D1489,D1498,D1516)</f>
        <v>0</v>
      </c>
      <c r="L1471" s="166">
        <f t="shared" si="281"/>
        <v>0</v>
      </c>
    </row>
    <row r="1472" spans="1:12" ht="15" thickBot="1" x14ac:dyDescent="0.4">
      <c r="A1472" s="298"/>
      <c r="B1472" s="306"/>
      <c r="C1472" s="205"/>
      <c r="D1472" s="205"/>
      <c r="E1472" s="205"/>
      <c r="F1472" s="52"/>
      <c r="G1472" s="66" t="s">
        <v>25</v>
      </c>
      <c r="H1472" s="104"/>
      <c r="I1472" s="148"/>
      <c r="J1472" s="166">
        <f>SUM(C1508)</f>
        <v>81.099999999999994</v>
      </c>
      <c r="K1472" s="166">
        <f>SUM(D1508)</f>
        <v>81.099999999999994</v>
      </c>
      <c r="L1472" s="166">
        <f>SUM(E1508)</f>
        <v>81.099999999999994</v>
      </c>
    </row>
    <row r="1473" spans="1:12" ht="15" thickBot="1" x14ac:dyDescent="0.4">
      <c r="A1473" s="299"/>
      <c r="B1473" s="307"/>
      <c r="C1473" s="206">
        <f>SUM(C1464:C1472)</f>
        <v>37204.1</v>
      </c>
      <c r="D1473" s="206">
        <f t="shared" ref="D1473:E1473" si="282">SUM(D1464:D1472)</f>
        <v>37845.58</v>
      </c>
      <c r="E1473" s="206">
        <f t="shared" si="282"/>
        <v>38667.799999999996</v>
      </c>
      <c r="F1473" s="103"/>
      <c r="G1473" s="100" t="s">
        <v>29</v>
      </c>
      <c r="H1473" s="104"/>
      <c r="I1473" s="148"/>
      <c r="J1473" s="192">
        <f>SUM(J1464:J1472)</f>
        <v>63472</v>
      </c>
      <c r="K1473" s="192">
        <f t="shared" ref="K1473:L1473" si="283">SUM(K1464:K1472)</f>
        <v>65188.380000000005</v>
      </c>
      <c r="L1473" s="192">
        <f t="shared" si="283"/>
        <v>69002.799999999988</v>
      </c>
    </row>
    <row r="1474" spans="1:12" ht="15" customHeight="1" thickBot="1" x14ac:dyDescent="0.4">
      <c r="A1474" s="298" t="s">
        <v>30</v>
      </c>
      <c r="B1474" s="305" t="s">
        <v>444</v>
      </c>
      <c r="C1474" s="205">
        <v>9993.7000000000007</v>
      </c>
      <c r="D1474" s="205">
        <v>10969.3</v>
      </c>
      <c r="E1474" s="205">
        <v>12801.7</v>
      </c>
      <c r="F1474" s="52"/>
      <c r="G1474" s="64" t="s">
        <v>24</v>
      </c>
      <c r="H1474" s="102">
        <v>288724610</v>
      </c>
      <c r="I1474" s="148" t="s">
        <v>443</v>
      </c>
      <c r="J1474" s="132"/>
      <c r="K1474" s="132"/>
      <c r="L1474" s="132"/>
    </row>
    <row r="1475" spans="1:12" ht="15" thickBot="1" x14ac:dyDescent="0.4">
      <c r="A1475" s="298"/>
      <c r="B1475" s="306"/>
      <c r="C1475" s="205"/>
      <c r="D1475" s="205"/>
      <c r="E1475" s="205"/>
      <c r="F1475" s="52"/>
      <c r="G1475" s="64" t="s">
        <v>28</v>
      </c>
      <c r="H1475" s="102"/>
      <c r="I1475" s="148"/>
      <c r="J1475" s="132"/>
      <c r="K1475" s="132"/>
      <c r="L1475" s="132"/>
    </row>
    <row r="1476" spans="1:12" ht="15" thickBot="1" x14ac:dyDescent="0.4">
      <c r="A1476" s="298"/>
      <c r="B1476" s="306"/>
      <c r="C1476" s="205"/>
      <c r="D1476" s="205"/>
      <c r="E1476" s="205"/>
      <c r="F1476" s="52"/>
      <c r="G1476" s="64" t="s">
        <v>409</v>
      </c>
      <c r="H1476" s="102"/>
      <c r="I1476" s="148"/>
      <c r="J1476" s="132"/>
      <c r="K1476" s="132"/>
      <c r="L1476" s="132"/>
    </row>
    <row r="1477" spans="1:12" ht="15" thickBot="1" x14ac:dyDescent="0.4">
      <c r="A1477" s="298"/>
      <c r="B1477" s="306"/>
      <c r="C1477" s="205"/>
      <c r="D1477" s="205"/>
      <c r="E1477" s="205"/>
      <c r="F1477" s="52"/>
      <c r="G1477" s="65" t="s">
        <v>289</v>
      </c>
      <c r="H1477" s="102"/>
      <c r="I1477" s="148"/>
      <c r="J1477" s="132"/>
      <c r="K1477" s="132"/>
      <c r="L1477" s="132"/>
    </row>
    <row r="1478" spans="1:12" ht="15" thickBot="1" x14ac:dyDescent="0.4">
      <c r="A1478" s="298"/>
      <c r="B1478" s="306"/>
      <c r="C1478" s="205"/>
      <c r="D1478" s="205"/>
      <c r="E1478" s="205"/>
      <c r="F1478" s="52"/>
      <c r="G1478" s="64" t="s">
        <v>408</v>
      </c>
      <c r="H1478" s="104"/>
      <c r="I1478" s="148"/>
      <c r="J1478" s="132"/>
      <c r="K1478" s="132"/>
      <c r="L1478" s="132"/>
    </row>
    <row r="1479" spans="1:12" ht="15" thickBot="1" x14ac:dyDescent="0.4">
      <c r="A1479" s="298"/>
      <c r="B1479" s="306"/>
      <c r="C1479" s="226">
        <v>34.9</v>
      </c>
      <c r="D1479" s="205"/>
      <c r="E1479" s="205"/>
      <c r="F1479" s="52"/>
      <c r="G1479" s="64" t="s">
        <v>26</v>
      </c>
      <c r="H1479" s="104"/>
      <c r="I1479" s="148"/>
      <c r="J1479" s="132"/>
      <c r="K1479" s="132"/>
      <c r="L1479" s="132"/>
    </row>
    <row r="1480" spans="1:12" ht="15" thickBot="1" x14ac:dyDescent="0.4">
      <c r="A1480" s="298"/>
      <c r="B1480" s="306"/>
      <c r="C1480" s="205"/>
      <c r="D1480" s="205"/>
      <c r="E1480" s="205"/>
      <c r="F1480" s="52"/>
      <c r="G1480" s="64" t="s">
        <v>27</v>
      </c>
      <c r="H1480" s="104"/>
      <c r="I1480" s="148"/>
      <c r="J1480" s="132"/>
      <c r="K1480" s="132"/>
      <c r="L1480" s="132"/>
    </row>
    <row r="1481" spans="1:12" ht="15" thickBot="1" x14ac:dyDescent="0.4">
      <c r="A1481" s="298"/>
      <c r="B1481" s="306"/>
      <c r="C1481" s="205"/>
      <c r="D1481" s="205"/>
      <c r="E1481" s="205"/>
      <c r="F1481" s="52"/>
      <c r="G1481" s="66" t="s">
        <v>25</v>
      </c>
      <c r="H1481" s="104"/>
      <c r="I1481" s="148"/>
      <c r="J1481" s="132"/>
      <c r="K1481" s="132"/>
      <c r="L1481" s="132"/>
    </row>
    <row r="1482" spans="1:12" ht="15" thickBot="1" x14ac:dyDescent="0.4">
      <c r="A1482" s="299"/>
      <c r="B1482" s="307"/>
      <c r="C1482" s="206">
        <f>SUM(C1474:C1481)</f>
        <v>10028.6</v>
      </c>
      <c r="D1482" s="206">
        <f t="shared" ref="D1482:E1482" si="284">SUM(D1474:D1481)</f>
        <v>10969.3</v>
      </c>
      <c r="E1482" s="206">
        <f t="shared" si="284"/>
        <v>12801.7</v>
      </c>
      <c r="F1482" s="103"/>
      <c r="G1482" s="100" t="s">
        <v>29</v>
      </c>
      <c r="H1482" s="104"/>
      <c r="I1482" s="148"/>
      <c r="J1482" s="132"/>
      <c r="K1482" s="132"/>
      <c r="L1482" s="132"/>
    </row>
    <row r="1483" spans="1:12" ht="15" customHeight="1" thickBot="1" x14ac:dyDescent="0.4">
      <c r="A1483" s="298" t="s">
        <v>32</v>
      </c>
      <c r="B1483" s="305" t="s">
        <v>571</v>
      </c>
      <c r="C1483" s="205">
        <v>164</v>
      </c>
      <c r="D1483" s="205">
        <v>172.5</v>
      </c>
      <c r="E1483" s="205">
        <v>179.1</v>
      </c>
      <c r="F1483" s="52"/>
      <c r="G1483" s="64" t="s">
        <v>24</v>
      </c>
      <c r="H1483" s="102">
        <v>148209637</v>
      </c>
      <c r="I1483" s="148" t="s">
        <v>445</v>
      </c>
      <c r="J1483" s="132"/>
    </row>
    <row r="1484" spans="1:12" ht="15" thickBot="1" x14ac:dyDescent="0.4">
      <c r="A1484" s="298"/>
      <c r="B1484" s="306"/>
      <c r="C1484" s="205">
        <v>248.7</v>
      </c>
      <c r="D1484" s="205">
        <v>248.8</v>
      </c>
      <c r="E1484" s="205">
        <v>250.1</v>
      </c>
      <c r="F1484" s="52"/>
      <c r="G1484" s="64" t="s">
        <v>28</v>
      </c>
      <c r="H1484" s="102"/>
      <c r="I1484" s="148"/>
      <c r="J1484" s="132"/>
    </row>
    <row r="1485" spans="1:12" ht="15" thickBot="1" x14ac:dyDescent="0.4">
      <c r="A1485" s="298"/>
      <c r="B1485" s="306"/>
      <c r="C1485" s="205">
        <v>112</v>
      </c>
      <c r="D1485" s="205">
        <v>112</v>
      </c>
      <c r="E1485" s="205">
        <v>112</v>
      </c>
      <c r="F1485" s="52"/>
      <c r="G1485" s="64" t="s">
        <v>409</v>
      </c>
      <c r="H1485" s="102"/>
      <c r="I1485" s="148"/>
      <c r="J1485" s="132"/>
    </row>
    <row r="1486" spans="1:12" ht="15" thickBot="1" x14ac:dyDescent="0.4">
      <c r="A1486" s="298"/>
      <c r="B1486" s="306"/>
      <c r="C1486" s="205">
        <v>47.1</v>
      </c>
      <c r="D1486" s="205">
        <v>48.9</v>
      </c>
      <c r="E1486" s="205">
        <v>50.8</v>
      </c>
      <c r="F1486" s="52"/>
      <c r="G1486" s="65" t="s">
        <v>289</v>
      </c>
      <c r="H1486" s="102"/>
      <c r="I1486" s="148"/>
      <c r="J1486" s="132"/>
    </row>
    <row r="1487" spans="1:12" ht="15" thickBot="1" x14ac:dyDescent="0.4">
      <c r="A1487" s="298"/>
      <c r="B1487" s="306"/>
      <c r="C1487" s="205">
        <v>320.39999999999998</v>
      </c>
      <c r="D1487" s="205">
        <v>320.39999999999998</v>
      </c>
      <c r="E1487" s="205">
        <v>320.39999999999998</v>
      </c>
      <c r="F1487" s="52"/>
      <c r="G1487" s="64" t="s">
        <v>408</v>
      </c>
      <c r="H1487" s="104"/>
      <c r="I1487" s="148"/>
      <c r="J1487" s="132"/>
    </row>
    <row r="1488" spans="1:12" ht="15" thickBot="1" x14ac:dyDescent="0.4">
      <c r="A1488" s="298"/>
      <c r="B1488" s="306"/>
      <c r="C1488" s="205">
        <v>20.2</v>
      </c>
      <c r="D1488" s="205">
        <v>20.2</v>
      </c>
      <c r="E1488" s="205">
        <v>20.2</v>
      </c>
      <c r="F1488" s="52"/>
      <c r="G1488" s="64" t="s">
        <v>26</v>
      </c>
      <c r="H1488" s="104"/>
      <c r="I1488" s="148"/>
      <c r="J1488" s="132"/>
    </row>
    <row r="1489" spans="1:10" ht="15" thickBot="1" x14ac:dyDescent="0.4">
      <c r="A1489" s="298"/>
      <c r="B1489" s="306"/>
      <c r="C1489" s="205">
        <v>8.9</v>
      </c>
      <c r="D1489" s="205"/>
      <c r="E1489" s="205"/>
      <c r="F1489" s="52"/>
      <c r="G1489" s="64" t="s">
        <v>27</v>
      </c>
      <c r="H1489" s="104"/>
      <c r="I1489" s="148"/>
      <c r="J1489" s="132"/>
    </row>
    <row r="1490" spans="1:10" ht="15" thickBot="1" x14ac:dyDescent="0.4">
      <c r="A1490" s="298"/>
      <c r="B1490" s="306"/>
      <c r="C1490" s="205"/>
      <c r="D1490" s="205"/>
      <c r="E1490" s="205"/>
      <c r="F1490" s="52"/>
      <c r="G1490" s="66" t="s">
        <v>25</v>
      </c>
      <c r="H1490" s="104"/>
      <c r="I1490" s="148"/>
      <c r="J1490" s="132"/>
    </row>
    <row r="1491" spans="1:10" ht="15" thickBot="1" x14ac:dyDescent="0.4">
      <c r="A1491" s="299"/>
      <c r="B1491" s="307"/>
      <c r="C1491" s="206">
        <f>SUM(C1483:C1490)</f>
        <v>921.30000000000007</v>
      </c>
      <c r="D1491" s="206">
        <f t="shared" ref="D1491:E1491" si="285">SUM(D1483:D1490)</f>
        <v>922.8</v>
      </c>
      <c r="E1491" s="206">
        <f t="shared" si="285"/>
        <v>932.6</v>
      </c>
      <c r="F1491" s="103"/>
      <c r="G1491" s="100" t="s">
        <v>29</v>
      </c>
      <c r="H1491" s="104"/>
      <c r="I1491" s="148"/>
      <c r="J1491" s="132"/>
    </row>
    <row r="1492" spans="1:10" ht="15" customHeight="1" thickBot="1" x14ac:dyDescent="0.4">
      <c r="A1492" s="298" t="s">
        <v>34</v>
      </c>
      <c r="B1492" s="305" t="s">
        <v>623</v>
      </c>
      <c r="C1492" s="205">
        <v>1038.4000000000001</v>
      </c>
      <c r="D1492" s="205">
        <v>1092.4000000000001</v>
      </c>
      <c r="E1492" s="205">
        <v>1133.9000000000001</v>
      </c>
      <c r="F1492" s="52"/>
      <c r="G1492" s="64" t="s">
        <v>24</v>
      </c>
      <c r="H1492" s="102">
        <v>248209780</v>
      </c>
      <c r="I1492" s="148" t="s">
        <v>445</v>
      </c>
      <c r="J1492" s="132"/>
    </row>
    <row r="1493" spans="1:10" ht="15" thickBot="1" x14ac:dyDescent="0.4">
      <c r="A1493" s="298"/>
      <c r="B1493" s="306"/>
      <c r="C1493" s="205">
        <v>515.29999999999995</v>
      </c>
      <c r="D1493" s="205">
        <v>515.5</v>
      </c>
      <c r="E1493" s="205">
        <v>518.20000000000005</v>
      </c>
      <c r="F1493" s="52"/>
      <c r="G1493" s="64" t="s">
        <v>28</v>
      </c>
      <c r="H1493" s="102"/>
      <c r="I1493" s="148"/>
      <c r="J1493" s="132"/>
    </row>
    <row r="1494" spans="1:10" ht="15" thickBot="1" x14ac:dyDescent="0.4">
      <c r="A1494" s="298"/>
      <c r="B1494" s="306"/>
      <c r="C1494" s="205"/>
      <c r="D1494" s="205"/>
      <c r="E1494" s="205"/>
      <c r="F1494" s="52"/>
      <c r="G1494" s="64" t="s">
        <v>409</v>
      </c>
      <c r="H1494" s="102"/>
      <c r="I1494" s="148"/>
      <c r="J1494" s="132"/>
    </row>
    <row r="1495" spans="1:10" ht="15" thickBot="1" x14ac:dyDescent="0.4">
      <c r="A1495" s="298"/>
      <c r="B1495" s="306"/>
      <c r="C1495" s="205">
        <v>104.4</v>
      </c>
      <c r="D1495" s="205">
        <v>105.5</v>
      </c>
      <c r="E1495" s="205">
        <v>106.2</v>
      </c>
      <c r="F1495" s="52"/>
      <c r="G1495" s="65" t="s">
        <v>289</v>
      </c>
      <c r="H1495" s="102"/>
      <c r="I1495" s="148"/>
      <c r="J1495" s="132"/>
    </row>
    <row r="1496" spans="1:10" ht="15" thickBot="1" x14ac:dyDescent="0.4">
      <c r="A1496" s="298"/>
      <c r="B1496" s="306"/>
      <c r="C1496" s="205"/>
      <c r="D1496" s="205"/>
      <c r="E1496" s="205"/>
      <c r="F1496" s="52"/>
      <c r="G1496" s="64" t="s">
        <v>408</v>
      </c>
      <c r="H1496" s="104"/>
      <c r="I1496" s="148"/>
      <c r="J1496" s="132"/>
    </row>
    <row r="1497" spans="1:10" ht="15" thickBot="1" x14ac:dyDescent="0.4">
      <c r="A1497" s="298"/>
      <c r="B1497" s="306"/>
      <c r="C1497" s="205">
        <v>29</v>
      </c>
      <c r="D1497" s="205">
        <v>29</v>
      </c>
      <c r="E1497" s="205">
        <v>29</v>
      </c>
      <c r="F1497" s="52"/>
      <c r="G1497" s="64" t="s">
        <v>26</v>
      </c>
      <c r="H1497" s="104"/>
      <c r="I1497" s="148"/>
      <c r="J1497" s="132"/>
    </row>
    <row r="1498" spans="1:10" ht="15" thickBot="1" x14ac:dyDescent="0.4">
      <c r="A1498" s="298"/>
      <c r="B1498" s="306"/>
      <c r="C1498" s="205">
        <v>22</v>
      </c>
      <c r="D1498" s="205"/>
      <c r="E1498" s="205"/>
      <c r="F1498" s="52"/>
      <c r="G1498" s="64" t="s">
        <v>27</v>
      </c>
      <c r="H1498" s="104"/>
      <c r="I1498" s="148"/>
      <c r="J1498" s="132"/>
    </row>
    <row r="1499" spans="1:10" ht="15" thickBot="1" x14ac:dyDescent="0.4">
      <c r="A1499" s="298"/>
      <c r="B1499" s="306"/>
      <c r="C1499" s="205"/>
      <c r="D1499" s="205"/>
      <c r="E1499" s="205"/>
      <c r="F1499" s="52"/>
      <c r="G1499" s="66" t="s">
        <v>25</v>
      </c>
      <c r="H1499" s="104"/>
      <c r="I1499" s="148"/>
      <c r="J1499" s="132"/>
    </row>
    <row r="1500" spans="1:10" ht="15" thickBot="1" x14ac:dyDescent="0.4">
      <c r="A1500" s="299"/>
      <c r="B1500" s="307"/>
      <c r="C1500" s="206">
        <f>SUM(C1492:C1499)</f>
        <v>1709.1000000000001</v>
      </c>
      <c r="D1500" s="206">
        <f t="shared" ref="D1500:E1500" si="286">SUM(D1492:D1499)</f>
        <v>1742.4</v>
      </c>
      <c r="E1500" s="206">
        <f t="shared" si="286"/>
        <v>1787.3000000000002</v>
      </c>
      <c r="F1500" s="103"/>
      <c r="G1500" s="100" t="s">
        <v>29</v>
      </c>
      <c r="H1500" s="104"/>
      <c r="I1500" s="148"/>
      <c r="J1500" s="132"/>
    </row>
    <row r="1501" spans="1:10" ht="15" customHeight="1" thickBot="1" x14ac:dyDescent="0.4">
      <c r="A1501" s="298" t="s">
        <v>35</v>
      </c>
      <c r="B1501" s="305" t="s">
        <v>447</v>
      </c>
      <c r="C1501" s="205">
        <v>239.1</v>
      </c>
      <c r="D1501" s="205">
        <v>251.5</v>
      </c>
      <c r="E1501" s="205">
        <v>261.10000000000002</v>
      </c>
      <c r="F1501" s="52"/>
      <c r="G1501" s="64" t="s">
        <v>24</v>
      </c>
      <c r="H1501" s="102">
        <v>304377560</v>
      </c>
      <c r="I1501" s="148" t="s">
        <v>445</v>
      </c>
      <c r="J1501" s="132"/>
    </row>
    <row r="1502" spans="1:10" ht="15" thickBot="1" x14ac:dyDescent="0.4">
      <c r="A1502" s="298"/>
      <c r="B1502" s="306"/>
      <c r="C1502" s="205"/>
      <c r="D1502" s="205"/>
      <c r="E1502" s="205"/>
      <c r="F1502" s="52"/>
      <c r="G1502" s="64" t="s">
        <v>28</v>
      </c>
      <c r="H1502" s="102"/>
      <c r="I1502" s="148"/>
      <c r="J1502" s="132"/>
    </row>
    <row r="1503" spans="1:10" ht="15" thickBot="1" x14ac:dyDescent="0.4">
      <c r="A1503" s="298"/>
      <c r="B1503" s="306"/>
      <c r="C1503" s="205"/>
      <c r="D1503" s="205"/>
      <c r="E1503" s="205"/>
      <c r="F1503" s="52"/>
      <c r="G1503" s="64" t="s">
        <v>409</v>
      </c>
      <c r="H1503" s="102"/>
      <c r="I1503" s="148"/>
      <c r="J1503" s="132"/>
    </row>
    <row r="1504" spans="1:10" ht="15" thickBot="1" x14ac:dyDescent="0.4">
      <c r="A1504" s="298"/>
      <c r="B1504" s="306"/>
      <c r="C1504" s="205"/>
      <c r="D1504" s="205"/>
      <c r="E1504" s="205"/>
      <c r="F1504" s="52"/>
      <c r="G1504" s="65" t="s">
        <v>289</v>
      </c>
      <c r="H1504" s="102"/>
      <c r="I1504" s="148"/>
      <c r="J1504" s="132"/>
    </row>
    <row r="1505" spans="1:10" ht="15" thickBot="1" x14ac:dyDescent="0.4">
      <c r="A1505" s="298"/>
      <c r="B1505" s="306"/>
      <c r="C1505" s="205"/>
      <c r="D1505" s="205"/>
      <c r="E1505" s="205"/>
      <c r="F1505" s="52"/>
      <c r="G1505" s="64" t="s">
        <v>408</v>
      </c>
      <c r="H1505" s="104"/>
      <c r="I1505" s="148"/>
      <c r="J1505" s="132"/>
    </row>
    <row r="1506" spans="1:10" ht="15" thickBot="1" x14ac:dyDescent="0.4">
      <c r="A1506" s="298"/>
      <c r="B1506" s="306"/>
      <c r="C1506" s="205">
        <v>2.4</v>
      </c>
      <c r="D1506" s="205">
        <v>2.4</v>
      </c>
      <c r="E1506" s="205">
        <v>2.4</v>
      </c>
      <c r="F1506" s="52"/>
      <c r="G1506" s="64" t="s">
        <v>26</v>
      </c>
      <c r="H1506" s="104"/>
      <c r="I1506" s="148"/>
      <c r="J1506" s="132"/>
    </row>
    <row r="1507" spans="1:10" ht="15" thickBot="1" x14ac:dyDescent="0.4">
      <c r="A1507" s="298"/>
      <c r="B1507" s="306"/>
      <c r="C1507" s="205"/>
      <c r="D1507" s="205"/>
      <c r="E1507" s="205"/>
      <c r="F1507" s="52"/>
      <c r="G1507" s="64" t="s">
        <v>27</v>
      </c>
      <c r="H1507" s="104"/>
      <c r="I1507" s="148"/>
      <c r="J1507" s="132"/>
    </row>
    <row r="1508" spans="1:10" ht="15" thickBot="1" x14ac:dyDescent="0.4">
      <c r="A1508" s="298"/>
      <c r="B1508" s="306"/>
      <c r="C1508" s="205">
        <v>81.099999999999994</v>
      </c>
      <c r="D1508" s="205">
        <v>81.099999999999994</v>
      </c>
      <c r="E1508" s="205">
        <v>81.099999999999994</v>
      </c>
      <c r="F1508" s="52"/>
      <c r="G1508" s="66" t="s">
        <v>25</v>
      </c>
      <c r="H1508" s="104"/>
      <c r="I1508" s="148"/>
      <c r="J1508" s="132"/>
    </row>
    <row r="1509" spans="1:10" ht="15" thickBot="1" x14ac:dyDescent="0.4">
      <c r="A1509" s="299"/>
      <c r="B1509" s="307"/>
      <c r="C1509" s="206">
        <f>SUM(C1501:C1508)</f>
        <v>322.60000000000002</v>
      </c>
      <c r="D1509" s="206">
        <f t="shared" ref="D1509:E1509" si="287">SUM(D1501:D1508)</f>
        <v>335</v>
      </c>
      <c r="E1509" s="206">
        <f t="shared" si="287"/>
        <v>344.6</v>
      </c>
      <c r="F1509" s="103"/>
      <c r="G1509" s="100" t="s">
        <v>29</v>
      </c>
      <c r="H1509" s="104"/>
      <c r="I1509" s="148"/>
      <c r="J1509" s="132"/>
    </row>
    <row r="1510" spans="1:10" ht="15" customHeight="1" thickBot="1" x14ac:dyDescent="0.4">
      <c r="A1510" s="298" t="s">
        <v>37</v>
      </c>
      <c r="B1510" s="305" t="s">
        <v>446</v>
      </c>
      <c r="C1510" s="205">
        <v>2706.5</v>
      </c>
      <c r="D1510" s="205">
        <v>2847.2</v>
      </c>
      <c r="E1510" s="205">
        <v>2955.4</v>
      </c>
      <c r="F1510" s="52"/>
      <c r="G1510" s="64" t="s">
        <v>24</v>
      </c>
      <c r="H1510" s="102">
        <v>300601541</v>
      </c>
      <c r="I1510" s="148" t="s">
        <v>445</v>
      </c>
      <c r="J1510" s="132"/>
    </row>
    <row r="1511" spans="1:10" ht="15" thickBot="1" x14ac:dyDescent="0.4">
      <c r="A1511" s="298"/>
      <c r="B1511" s="306"/>
      <c r="C1511" s="205">
        <v>1098.5999999999999</v>
      </c>
      <c r="D1511" s="205">
        <v>1099.0999999999999</v>
      </c>
      <c r="E1511" s="205">
        <v>1104.7</v>
      </c>
      <c r="F1511" s="52"/>
      <c r="G1511" s="64" t="s">
        <v>28</v>
      </c>
      <c r="H1511" s="102"/>
      <c r="I1511" s="148"/>
      <c r="J1511" s="132"/>
    </row>
    <row r="1512" spans="1:10" ht="15" thickBot="1" x14ac:dyDescent="0.4">
      <c r="A1512" s="298"/>
      <c r="B1512" s="306"/>
      <c r="C1512" s="205"/>
      <c r="D1512" s="205"/>
      <c r="E1512" s="205"/>
      <c r="F1512" s="52"/>
      <c r="G1512" s="64" t="s">
        <v>409</v>
      </c>
      <c r="H1512" s="102"/>
      <c r="I1512" s="148"/>
      <c r="J1512" s="132"/>
    </row>
    <row r="1513" spans="1:10" ht="15" thickBot="1" x14ac:dyDescent="0.4">
      <c r="A1513" s="298"/>
      <c r="B1513" s="306"/>
      <c r="C1513" s="205">
        <v>105</v>
      </c>
      <c r="D1513" s="205">
        <v>164</v>
      </c>
      <c r="E1513" s="205">
        <v>329</v>
      </c>
      <c r="F1513" s="52"/>
      <c r="G1513" s="65" t="s">
        <v>289</v>
      </c>
      <c r="H1513" s="102"/>
      <c r="I1513" s="148"/>
      <c r="J1513" s="132"/>
    </row>
    <row r="1514" spans="1:10" ht="15" thickBot="1" x14ac:dyDescent="0.4">
      <c r="A1514" s="298"/>
      <c r="B1514" s="306"/>
      <c r="C1514" s="205"/>
      <c r="D1514" s="205"/>
      <c r="E1514" s="205"/>
      <c r="F1514" s="52"/>
      <c r="G1514" s="64" t="s">
        <v>408</v>
      </c>
      <c r="H1514" s="104"/>
      <c r="I1514" s="148"/>
      <c r="J1514" s="132"/>
    </row>
    <row r="1515" spans="1:10" ht="15" thickBot="1" x14ac:dyDescent="0.4">
      <c r="A1515" s="298"/>
      <c r="B1515" s="306"/>
      <c r="C1515" s="205">
        <v>176.8</v>
      </c>
      <c r="D1515" s="205">
        <v>176.8</v>
      </c>
      <c r="E1515" s="205">
        <v>176.8</v>
      </c>
      <c r="F1515" s="52"/>
      <c r="G1515" s="64" t="s">
        <v>26</v>
      </c>
      <c r="H1515" s="104"/>
      <c r="I1515" s="148"/>
      <c r="J1515" s="132"/>
    </row>
    <row r="1516" spans="1:10" ht="15" thickBot="1" x14ac:dyDescent="0.4">
      <c r="A1516" s="298"/>
      <c r="B1516" s="306"/>
      <c r="C1516" s="205">
        <v>41.2</v>
      </c>
      <c r="D1516" s="205"/>
      <c r="E1516" s="205"/>
      <c r="F1516" s="52"/>
      <c r="G1516" s="64" t="s">
        <v>27</v>
      </c>
      <c r="H1516" s="104"/>
      <c r="I1516" s="148"/>
      <c r="J1516" s="132"/>
    </row>
    <row r="1517" spans="1:10" ht="15" thickBot="1" x14ac:dyDescent="0.4">
      <c r="A1517" s="298"/>
      <c r="B1517" s="306"/>
      <c r="C1517" s="205"/>
      <c r="D1517" s="205"/>
      <c r="E1517" s="205"/>
      <c r="F1517" s="52"/>
      <c r="G1517" s="66" t="s">
        <v>25</v>
      </c>
      <c r="H1517" s="104"/>
      <c r="I1517" s="148"/>
      <c r="J1517" s="132"/>
    </row>
    <row r="1518" spans="1:10" ht="15" thickBot="1" x14ac:dyDescent="0.4">
      <c r="A1518" s="299"/>
      <c r="B1518" s="307"/>
      <c r="C1518" s="206">
        <f>SUM(C1510:C1517)</f>
        <v>4128.1000000000004</v>
      </c>
      <c r="D1518" s="206">
        <f t="shared" ref="D1518:E1518" si="288">SUM(D1510:D1517)</f>
        <v>4287.0999999999995</v>
      </c>
      <c r="E1518" s="206">
        <f t="shared" si="288"/>
        <v>4565.9000000000005</v>
      </c>
      <c r="F1518" s="103"/>
      <c r="G1518" s="100" t="s">
        <v>29</v>
      </c>
      <c r="H1518" s="104"/>
      <c r="I1518" s="148"/>
      <c r="J1518" s="132"/>
    </row>
    <row r="1519" spans="1:10" ht="15" customHeight="1" thickBot="1" x14ac:dyDescent="0.4">
      <c r="A1519" s="298" t="s">
        <v>39</v>
      </c>
      <c r="B1519" s="305" t="s">
        <v>448</v>
      </c>
      <c r="C1519" s="205">
        <v>2654.6</v>
      </c>
      <c r="D1519" s="205">
        <v>2687.5</v>
      </c>
      <c r="E1519" s="205">
        <v>3260.8</v>
      </c>
      <c r="F1519" s="52"/>
      <c r="G1519" s="64" t="s">
        <v>24</v>
      </c>
      <c r="H1519" s="102">
        <v>288724610</v>
      </c>
      <c r="I1519" s="148" t="s">
        <v>445</v>
      </c>
      <c r="J1519" s="132"/>
    </row>
    <row r="1520" spans="1:10" ht="15" thickBot="1" x14ac:dyDescent="0.4">
      <c r="A1520" s="298"/>
      <c r="B1520" s="306"/>
      <c r="C1520" s="226"/>
      <c r="D1520" s="226"/>
      <c r="E1520" s="226"/>
      <c r="F1520" s="52"/>
      <c r="G1520" s="64" t="s">
        <v>28</v>
      </c>
      <c r="H1520" s="102"/>
      <c r="I1520" s="148"/>
      <c r="J1520" s="132"/>
    </row>
    <row r="1521" spans="1:10" ht="15" thickBot="1" x14ac:dyDescent="0.4">
      <c r="A1521" s="298"/>
      <c r="B1521" s="306"/>
      <c r="C1521" s="226"/>
      <c r="D1521" s="226"/>
      <c r="E1521" s="226"/>
      <c r="F1521" s="52"/>
      <c r="G1521" s="64" t="s">
        <v>409</v>
      </c>
      <c r="H1521" s="102"/>
      <c r="I1521" s="148"/>
      <c r="J1521" s="132"/>
    </row>
    <row r="1522" spans="1:10" ht="15" thickBot="1" x14ac:dyDescent="0.4">
      <c r="A1522" s="298"/>
      <c r="B1522" s="306"/>
      <c r="C1522" s="226"/>
      <c r="D1522" s="226"/>
      <c r="E1522" s="226"/>
      <c r="F1522" s="52"/>
      <c r="G1522" s="65" t="s">
        <v>289</v>
      </c>
      <c r="H1522" s="102"/>
      <c r="I1522" s="148"/>
      <c r="J1522" s="132"/>
    </row>
    <row r="1523" spans="1:10" ht="15" thickBot="1" x14ac:dyDescent="0.4">
      <c r="A1523" s="298"/>
      <c r="B1523" s="306"/>
      <c r="C1523" s="226"/>
      <c r="D1523" s="226"/>
      <c r="E1523" s="226"/>
      <c r="F1523" s="52"/>
      <c r="G1523" s="64" t="s">
        <v>408</v>
      </c>
      <c r="H1523" s="104"/>
      <c r="I1523" s="148"/>
      <c r="J1523" s="132"/>
    </row>
    <row r="1524" spans="1:10" ht="15" thickBot="1" x14ac:dyDescent="0.4">
      <c r="A1524" s="298"/>
      <c r="B1524" s="306"/>
      <c r="C1524" s="205">
        <v>422.6</v>
      </c>
      <c r="D1524" s="205">
        <v>422.6</v>
      </c>
      <c r="E1524" s="205">
        <v>422.6</v>
      </c>
      <c r="F1524" s="52"/>
      <c r="G1524" s="64" t="s">
        <v>26</v>
      </c>
      <c r="H1524" s="104"/>
      <c r="I1524" s="148"/>
      <c r="J1524" s="132"/>
    </row>
    <row r="1525" spans="1:10" ht="15" thickBot="1" x14ac:dyDescent="0.4">
      <c r="A1525" s="298"/>
      <c r="B1525" s="306"/>
      <c r="C1525" s="226"/>
      <c r="D1525" s="226"/>
      <c r="E1525" s="226"/>
      <c r="F1525" s="52"/>
      <c r="G1525" s="64" t="s">
        <v>27</v>
      </c>
      <c r="H1525" s="104"/>
      <c r="I1525" s="148"/>
      <c r="J1525" s="132"/>
    </row>
    <row r="1526" spans="1:10" ht="15" thickBot="1" x14ac:dyDescent="0.4">
      <c r="A1526" s="298"/>
      <c r="B1526" s="306"/>
      <c r="C1526" s="226"/>
      <c r="D1526" s="226"/>
      <c r="E1526" s="226"/>
      <c r="F1526" s="52"/>
      <c r="G1526" s="66" t="s">
        <v>25</v>
      </c>
      <c r="H1526" s="104"/>
      <c r="I1526" s="148"/>
      <c r="J1526" s="132"/>
    </row>
    <row r="1527" spans="1:10" ht="15" thickBot="1" x14ac:dyDescent="0.4">
      <c r="A1527" s="299"/>
      <c r="B1527" s="307"/>
      <c r="C1527" s="206">
        <f>SUM(C1519:C1526)</f>
        <v>3077.2</v>
      </c>
      <c r="D1527" s="206">
        <f t="shared" ref="D1527:E1527" si="289">SUM(D1519:D1526)</f>
        <v>3110.1</v>
      </c>
      <c r="E1527" s="206">
        <f t="shared" si="289"/>
        <v>3683.4</v>
      </c>
      <c r="F1527" s="103"/>
      <c r="G1527" s="100" t="s">
        <v>29</v>
      </c>
      <c r="H1527" s="104"/>
      <c r="I1527" s="148"/>
      <c r="J1527" s="132"/>
    </row>
    <row r="1528" spans="1:10" ht="15" customHeight="1" thickBot="1" x14ac:dyDescent="0.4">
      <c r="A1528" s="300" t="s">
        <v>317</v>
      </c>
      <c r="B1528" s="302" t="s">
        <v>449</v>
      </c>
      <c r="C1528" s="226"/>
      <c r="D1528" s="226"/>
      <c r="E1528" s="226"/>
      <c r="F1528" s="19"/>
      <c r="G1528" s="64" t="s">
        <v>24</v>
      </c>
      <c r="H1528" s="22">
        <v>288724610</v>
      </c>
      <c r="I1528" s="15" t="s">
        <v>445</v>
      </c>
    </row>
    <row r="1529" spans="1:10" ht="15" thickBot="1" x14ac:dyDescent="0.4">
      <c r="A1529" s="300"/>
      <c r="B1529" s="303"/>
      <c r="C1529" s="226"/>
      <c r="D1529" s="226"/>
      <c r="E1529" s="226"/>
      <c r="F1529" s="19"/>
      <c r="G1529" s="64" t="s">
        <v>28</v>
      </c>
      <c r="H1529" s="22"/>
      <c r="I1529" s="15"/>
    </row>
    <row r="1530" spans="1:10" ht="15" thickBot="1" x14ac:dyDescent="0.4">
      <c r="A1530" s="300"/>
      <c r="B1530" s="303"/>
      <c r="C1530" s="226"/>
      <c r="D1530" s="226"/>
      <c r="E1530" s="226"/>
      <c r="F1530" s="19"/>
      <c r="G1530" s="64" t="s">
        <v>409</v>
      </c>
      <c r="H1530" s="22"/>
      <c r="I1530" s="15"/>
    </row>
    <row r="1531" spans="1:10" ht="15" thickBot="1" x14ac:dyDescent="0.4">
      <c r="A1531" s="300"/>
      <c r="B1531" s="303"/>
      <c r="C1531" s="226"/>
      <c r="D1531" s="226"/>
      <c r="E1531" s="226"/>
      <c r="F1531" s="19"/>
      <c r="G1531" s="65" t="s">
        <v>289</v>
      </c>
      <c r="H1531" s="22"/>
      <c r="I1531" s="15"/>
    </row>
    <row r="1532" spans="1:10" ht="15" thickBot="1" x14ac:dyDescent="0.4">
      <c r="A1532" s="300"/>
      <c r="B1532" s="303"/>
      <c r="C1532" s="226"/>
      <c r="D1532" s="226"/>
      <c r="E1532" s="226"/>
      <c r="F1532" s="19"/>
      <c r="G1532" s="64" t="s">
        <v>408</v>
      </c>
      <c r="H1532" s="23"/>
      <c r="I1532" s="15"/>
    </row>
    <row r="1533" spans="1:10" ht="15" thickBot="1" x14ac:dyDescent="0.4">
      <c r="A1533" s="300"/>
      <c r="B1533" s="303"/>
      <c r="C1533" s="205">
        <v>31.2</v>
      </c>
      <c r="D1533" s="205">
        <v>31.2</v>
      </c>
      <c r="E1533" s="205">
        <v>31.2</v>
      </c>
      <c r="F1533" s="19"/>
      <c r="G1533" s="64" t="s">
        <v>26</v>
      </c>
      <c r="H1533" s="23"/>
      <c r="I1533" s="15"/>
    </row>
    <row r="1534" spans="1:10" ht="15" thickBot="1" x14ac:dyDescent="0.4">
      <c r="A1534" s="300"/>
      <c r="B1534" s="303"/>
      <c r="C1534" s="205"/>
      <c r="D1534" s="205"/>
      <c r="E1534" s="205"/>
      <c r="F1534" s="19"/>
      <c r="G1534" s="64" t="s">
        <v>27</v>
      </c>
      <c r="H1534" s="23"/>
      <c r="I1534" s="15"/>
    </row>
    <row r="1535" spans="1:10" ht="15" thickBot="1" x14ac:dyDescent="0.4">
      <c r="A1535" s="300"/>
      <c r="B1535" s="303"/>
      <c r="C1535" s="205"/>
      <c r="D1535" s="205"/>
      <c r="E1535" s="205"/>
      <c r="F1535" s="19"/>
      <c r="G1535" s="66" t="s">
        <v>25</v>
      </c>
      <c r="H1535" s="23"/>
      <c r="I1535" s="15"/>
    </row>
    <row r="1536" spans="1:10" ht="15" thickBot="1" x14ac:dyDescent="0.4">
      <c r="A1536" s="301"/>
      <c r="B1536" s="304"/>
      <c r="C1536" s="206">
        <f>SUM(C1528:C1535)</f>
        <v>31.2</v>
      </c>
      <c r="D1536" s="206">
        <f t="shared" ref="D1536:E1536" si="290">SUM(D1528:D1535)</f>
        <v>31.2</v>
      </c>
      <c r="E1536" s="206">
        <f t="shared" si="290"/>
        <v>31.2</v>
      </c>
      <c r="F1536" s="18"/>
      <c r="G1536" s="10" t="s">
        <v>29</v>
      </c>
      <c r="H1536" s="23"/>
      <c r="I1536" s="15"/>
    </row>
    <row r="1537" spans="1:10" ht="15" customHeight="1" thickBot="1" x14ac:dyDescent="0.4">
      <c r="A1537" s="298" t="s">
        <v>368</v>
      </c>
      <c r="B1537" s="305" t="s">
        <v>450</v>
      </c>
      <c r="C1537" s="205">
        <v>315</v>
      </c>
      <c r="D1537" s="205">
        <v>328</v>
      </c>
      <c r="E1537" s="205">
        <v>341</v>
      </c>
      <c r="F1537" s="52"/>
      <c r="G1537" s="64" t="s">
        <v>24</v>
      </c>
      <c r="H1537" s="102">
        <v>288724610</v>
      </c>
      <c r="I1537" s="148" t="s">
        <v>451</v>
      </c>
      <c r="J1537" s="132"/>
    </row>
    <row r="1538" spans="1:10" ht="15" thickBot="1" x14ac:dyDescent="0.4">
      <c r="A1538" s="298"/>
      <c r="B1538" s="306"/>
      <c r="C1538" s="226"/>
      <c r="D1538" s="226"/>
      <c r="E1538" s="226"/>
      <c r="F1538" s="52"/>
      <c r="G1538" s="64" t="s">
        <v>28</v>
      </c>
      <c r="H1538" s="102"/>
      <c r="I1538" s="148"/>
      <c r="J1538" s="132"/>
    </row>
    <row r="1539" spans="1:10" ht="15" thickBot="1" x14ac:dyDescent="0.4">
      <c r="A1539" s="298"/>
      <c r="B1539" s="306"/>
      <c r="C1539" s="226"/>
      <c r="D1539" s="226"/>
      <c r="E1539" s="226"/>
      <c r="F1539" s="52"/>
      <c r="G1539" s="64" t="s">
        <v>409</v>
      </c>
      <c r="H1539" s="102"/>
      <c r="I1539" s="148"/>
      <c r="J1539" s="132"/>
    </row>
    <row r="1540" spans="1:10" ht="15" thickBot="1" x14ac:dyDescent="0.4">
      <c r="A1540" s="298"/>
      <c r="B1540" s="306"/>
      <c r="C1540" s="226"/>
      <c r="D1540" s="226"/>
      <c r="E1540" s="226"/>
      <c r="F1540" s="52"/>
      <c r="G1540" s="65" t="s">
        <v>289</v>
      </c>
      <c r="H1540" s="102"/>
      <c r="I1540" s="148"/>
      <c r="J1540" s="132"/>
    </row>
    <row r="1541" spans="1:10" ht="15" thickBot="1" x14ac:dyDescent="0.4">
      <c r="A1541" s="298"/>
      <c r="B1541" s="306"/>
      <c r="C1541" s="226"/>
      <c r="D1541" s="226"/>
      <c r="E1541" s="226"/>
      <c r="F1541" s="52"/>
      <c r="G1541" s="64" t="s">
        <v>408</v>
      </c>
      <c r="H1541" s="104"/>
      <c r="I1541" s="148"/>
      <c r="J1541" s="132"/>
    </row>
    <row r="1542" spans="1:10" ht="15" thickBot="1" x14ac:dyDescent="0.4">
      <c r="A1542" s="298"/>
      <c r="B1542" s="306"/>
      <c r="C1542" s="205">
        <v>448.3</v>
      </c>
      <c r="D1542" s="205">
        <v>229.3</v>
      </c>
      <c r="E1542" s="205">
        <v>229.3</v>
      </c>
      <c r="F1542" s="225"/>
      <c r="G1542" s="240" t="s">
        <v>26</v>
      </c>
      <c r="H1542" s="241"/>
      <c r="I1542" s="242"/>
      <c r="J1542" s="132"/>
    </row>
    <row r="1543" spans="1:10" ht="15" thickBot="1" x14ac:dyDescent="0.4">
      <c r="A1543" s="298"/>
      <c r="B1543" s="306"/>
      <c r="C1543" s="205"/>
      <c r="D1543" s="205"/>
      <c r="E1543" s="205"/>
      <c r="F1543" s="225"/>
      <c r="G1543" s="240" t="s">
        <v>27</v>
      </c>
      <c r="H1543" s="241"/>
      <c r="I1543" s="242"/>
      <c r="J1543" s="132"/>
    </row>
    <row r="1544" spans="1:10" ht="15" thickBot="1" x14ac:dyDescent="0.4">
      <c r="A1544" s="298"/>
      <c r="B1544" s="306"/>
      <c r="C1544" s="205"/>
      <c r="D1544" s="205"/>
      <c r="E1544" s="205"/>
      <c r="F1544" s="225"/>
      <c r="G1544" s="243" t="s">
        <v>25</v>
      </c>
      <c r="H1544" s="241"/>
      <c r="I1544" s="242"/>
      <c r="J1544" s="132"/>
    </row>
    <row r="1545" spans="1:10" ht="15" thickBot="1" x14ac:dyDescent="0.4">
      <c r="A1545" s="299"/>
      <c r="B1545" s="307"/>
      <c r="C1545" s="206">
        <f>SUM(C1537:C1544)</f>
        <v>763.3</v>
      </c>
      <c r="D1545" s="206">
        <f t="shared" ref="D1545:E1545" si="291">SUM(D1537:D1544)</f>
        <v>557.29999999999995</v>
      </c>
      <c r="E1545" s="206">
        <f t="shared" si="291"/>
        <v>570.29999999999995</v>
      </c>
      <c r="F1545" s="244"/>
      <c r="G1545" s="245" t="s">
        <v>29</v>
      </c>
      <c r="H1545" s="241"/>
      <c r="I1545" s="242"/>
      <c r="J1545" s="132"/>
    </row>
    <row r="1546" spans="1:10" ht="15" customHeight="1" thickBot="1" x14ac:dyDescent="0.4">
      <c r="A1546" s="298" t="s">
        <v>441</v>
      </c>
      <c r="B1546" s="305" t="s">
        <v>122</v>
      </c>
      <c r="C1546" s="205">
        <v>1350.8</v>
      </c>
      <c r="D1546" s="205">
        <v>1452</v>
      </c>
      <c r="E1546" s="205">
        <v>1663.7</v>
      </c>
      <c r="F1546" s="225"/>
      <c r="G1546" s="240" t="s">
        <v>24</v>
      </c>
      <c r="H1546" s="246">
        <v>288724610</v>
      </c>
      <c r="I1546" s="242" t="s">
        <v>443</v>
      </c>
      <c r="J1546" s="132"/>
    </row>
    <row r="1547" spans="1:10" ht="15" thickBot="1" x14ac:dyDescent="0.4">
      <c r="A1547" s="298"/>
      <c r="B1547" s="306"/>
      <c r="C1547" s="205">
        <v>3451.1</v>
      </c>
      <c r="D1547" s="205">
        <v>3452.6</v>
      </c>
      <c r="E1547" s="205">
        <v>3470.4</v>
      </c>
      <c r="F1547" s="225"/>
      <c r="G1547" s="240" t="s">
        <v>28</v>
      </c>
      <c r="H1547" s="246"/>
      <c r="I1547" s="242"/>
      <c r="J1547" s="132"/>
    </row>
    <row r="1548" spans="1:10" ht="15" thickBot="1" x14ac:dyDescent="0.4">
      <c r="A1548" s="298"/>
      <c r="B1548" s="306"/>
      <c r="C1548" s="205"/>
      <c r="D1548" s="226"/>
      <c r="E1548" s="226"/>
      <c r="F1548" s="52"/>
      <c r="G1548" s="64" t="s">
        <v>409</v>
      </c>
      <c r="H1548" s="102"/>
      <c r="I1548" s="148"/>
      <c r="J1548" s="132"/>
    </row>
    <row r="1549" spans="1:10" ht="15" thickBot="1" x14ac:dyDescent="0.4">
      <c r="A1549" s="298"/>
      <c r="B1549" s="306"/>
      <c r="C1549" s="205"/>
      <c r="D1549" s="226"/>
      <c r="E1549" s="226"/>
      <c r="F1549" s="52"/>
      <c r="G1549" s="65" t="s">
        <v>289</v>
      </c>
      <c r="H1549" s="102"/>
      <c r="I1549" s="148"/>
      <c r="J1549" s="132"/>
    </row>
    <row r="1550" spans="1:10" ht="15" thickBot="1" x14ac:dyDescent="0.4">
      <c r="A1550" s="298"/>
      <c r="B1550" s="306"/>
      <c r="C1550" s="205"/>
      <c r="D1550" s="226"/>
      <c r="E1550" s="226"/>
      <c r="F1550" s="52"/>
      <c r="G1550" s="64" t="s">
        <v>408</v>
      </c>
      <c r="H1550" s="104"/>
      <c r="I1550" s="148"/>
      <c r="J1550" s="132"/>
    </row>
    <row r="1551" spans="1:10" ht="15" thickBot="1" x14ac:dyDescent="0.4">
      <c r="A1551" s="298"/>
      <c r="B1551" s="306"/>
      <c r="C1551" s="226">
        <v>126.9</v>
      </c>
      <c r="D1551" s="205">
        <v>125.2</v>
      </c>
      <c r="E1551" s="205">
        <v>125.2</v>
      </c>
      <c r="F1551" s="52"/>
      <c r="G1551" s="64" t="s">
        <v>26</v>
      </c>
      <c r="H1551" s="104"/>
      <c r="I1551" s="148"/>
      <c r="J1551" s="132"/>
    </row>
    <row r="1552" spans="1:10" ht="15" thickBot="1" x14ac:dyDescent="0.4">
      <c r="A1552" s="298"/>
      <c r="B1552" s="306"/>
      <c r="C1552" s="205"/>
      <c r="D1552" s="205"/>
      <c r="E1552" s="205"/>
      <c r="F1552" s="52"/>
      <c r="G1552" s="64" t="s">
        <v>27</v>
      </c>
      <c r="H1552" s="104"/>
      <c r="I1552" s="148"/>
      <c r="J1552" s="132"/>
    </row>
    <row r="1553" spans="1:10" ht="15" thickBot="1" x14ac:dyDescent="0.4">
      <c r="A1553" s="298"/>
      <c r="B1553" s="306"/>
      <c r="C1553" s="205"/>
      <c r="D1553" s="205"/>
      <c r="E1553" s="205"/>
      <c r="F1553" s="52"/>
      <c r="G1553" s="66" t="s">
        <v>25</v>
      </c>
      <c r="H1553" s="104"/>
      <c r="I1553" s="148"/>
      <c r="J1553" s="132"/>
    </row>
    <row r="1554" spans="1:10" ht="15" thickBot="1" x14ac:dyDescent="0.4">
      <c r="A1554" s="299"/>
      <c r="B1554" s="307"/>
      <c r="C1554" s="206">
        <f>SUM(C1546:C1553)</f>
        <v>4928.7999999999993</v>
      </c>
      <c r="D1554" s="206">
        <f>SUM(D1546:D1553)</f>
        <v>5029.8</v>
      </c>
      <c r="E1554" s="206">
        <f>SUM(E1546:E1553)</f>
        <v>5259.3</v>
      </c>
      <c r="F1554" s="103"/>
      <c r="G1554" s="100" t="s">
        <v>29</v>
      </c>
      <c r="H1554" s="104"/>
      <c r="I1554" s="148"/>
      <c r="J1554" s="132"/>
    </row>
    <row r="1555" spans="1:10" ht="15" thickBot="1" x14ac:dyDescent="0.4">
      <c r="A1555" s="105"/>
      <c r="B1555" s="112" t="s">
        <v>92</v>
      </c>
      <c r="C1555" s="227"/>
      <c r="D1555" s="227"/>
      <c r="E1555" s="227"/>
      <c r="F1555" s="113"/>
      <c r="G1555" s="100"/>
      <c r="H1555" s="102"/>
      <c r="I1555" s="102"/>
      <c r="J1555" s="132"/>
    </row>
    <row r="1556" spans="1:10" ht="26.5" thickBot="1" x14ac:dyDescent="0.4">
      <c r="A1556" s="26" t="s">
        <v>21</v>
      </c>
      <c r="B1556" s="27" t="s">
        <v>440</v>
      </c>
      <c r="C1556" s="154"/>
      <c r="D1556" s="154"/>
      <c r="E1556" s="154"/>
      <c r="F1556" s="29" t="s">
        <v>114</v>
      </c>
      <c r="G1556" s="27"/>
      <c r="H1556" s="28"/>
      <c r="I1556" s="28"/>
    </row>
    <row r="1557" spans="1:10" ht="26.5" thickBot="1" x14ac:dyDescent="0.4">
      <c r="A1557" s="30" t="s">
        <v>41</v>
      </c>
      <c r="B1557" s="31" t="s">
        <v>126</v>
      </c>
      <c r="C1557" s="155"/>
      <c r="D1557" s="155"/>
      <c r="E1557" s="155"/>
      <c r="F1557" s="33" t="s">
        <v>125</v>
      </c>
      <c r="G1557" s="31"/>
      <c r="H1557" s="32"/>
      <c r="I1557" s="32"/>
    </row>
    <row r="1558" spans="1:10" ht="15" customHeight="1" thickBot="1" x14ac:dyDescent="0.4">
      <c r="A1558" s="298" t="s">
        <v>44</v>
      </c>
      <c r="B1558" s="305" t="s">
        <v>452</v>
      </c>
      <c r="C1558" s="110">
        <v>200</v>
      </c>
      <c r="D1558" s="110">
        <v>200</v>
      </c>
      <c r="E1558" s="110">
        <v>200</v>
      </c>
      <c r="F1558" s="52"/>
      <c r="G1558" s="64" t="s">
        <v>24</v>
      </c>
      <c r="H1558" s="102">
        <v>288724610</v>
      </c>
      <c r="I1558" s="148" t="s">
        <v>445</v>
      </c>
      <c r="J1558" s="166"/>
    </row>
    <row r="1559" spans="1:10" ht="15" thickBot="1" x14ac:dyDescent="0.4">
      <c r="A1559" s="298"/>
      <c r="B1559" s="306"/>
      <c r="C1559" s="110">
        <v>157.69999999999999</v>
      </c>
      <c r="D1559" s="110">
        <v>157.80000000000001</v>
      </c>
      <c r="E1559" s="110">
        <v>158.69999999999999</v>
      </c>
      <c r="F1559" s="52"/>
      <c r="G1559" s="64" t="s">
        <v>28</v>
      </c>
      <c r="H1559" s="102"/>
      <c r="I1559" s="148"/>
      <c r="J1559" s="166"/>
    </row>
    <row r="1560" spans="1:10" ht="15" thickBot="1" x14ac:dyDescent="0.4">
      <c r="A1560" s="298"/>
      <c r="B1560" s="306"/>
      <c r="C1560" s="110"/>
      <c r="D1560" s="110"/>
      <c r="E1560" s="110"/>
      <c r="F1560" s="52"/>
      <c r="G1560" s="64" t="s">
        <v>409</v>
      </c>
      <c r="H1560" s="102"/>
      <c r="I1560" s="148"/>
      <c r="J1560" s="132"/>
    </row>
    <row r="1561" spans="1:10" ht="15" thickBot="1" x14ac:dyDescent="0.4">
      <c r="A1561" s="298"/>
      <c r="B1561" s="306"/>
      <c r="C1561" s="110"/>
      <c r="D1561" s="110"/>
      <c r="E1561" s="110"/>
      <c r="F1561" s="52"/>
      <c r="G1561" s="65" t="s">
        <v>289</v>
      </c>
      <c r="H1561" s="102"/>
      <c r="I1561" s="148"/>
      <c r="J1561" s="166"/>
    </row>
    <row r="1562" spans="1:10" ht="15" thickBot="1" x14ac:dyDescent="0.4">
      <c r="A1562" s="298"/>
      <c r="B1562" s="306"/>
      <c r="C1562" s="110"/>
      <c r="D1562" s="110"/>
      <c r="E1562" s="110"/>
      <c r="F1562" s="52"/>
      <c r="G1562" s="64" t="s">
        <v>408</v>
      </c>
      <c r="H1562" s="104"/>
      <c r="I1562" s="148"/>
      <c r="J1562" s="166"/>
    </row>
    <row r="1563" spans="1:10" ht="15" thickBot="1" x14ac:dyDescent="0.4">
      <c r="A1563" s="298"/>
      <c r="B1563" s="306"/>
      <c r="C1563" s="110"/>
      <c r="D1563" s="110"/>
      <c r="E1563" s="110"/>
      <c r="F1563" s="52"/>
      <c r="G1563" s="64" t="s">
        <v>26</v>
      </c>
      <c r="H1563" s="104"/>
      <c r="I1563" s="148"/>
      <c r="J1563" s="166"/>
    </row>
    <row r="1564" spans="1:10" ht="15" thickBot="1" x14ac:dyDescent="0.4">
      <c r="A1564" s="298"/>
      <c r="B1564" s="306"/>
      <c r="C1564" s="110"/>
      <c r="D1564" s="110"/>
      <c r="E1564" s="110"/>
      <c r="F1564" s="52"/>
      <c r="G1564" s="64" t="s">
        <v>27</v>
      </c>
      <c r="H1564" s="104"/>
      <c r="I1564" s="148"/>
      <c r="J1564" s="166"/>
    </row>
    <row r="1565" spans="1:10" ht="15" thickBot="1" x14ac:dyDescent="0.4">
      <c r="A1565" s="298"/>
      <c r="B1565" s="306"/>
      <c r="C1565" s="110"/>
      <c r="D1565" s="110"/>
      <c r="E1565" s="110"/>
      <c r="F1565" s="52"/>
      <c r="G1565" s="66" t="s">
        <v>25</v>
      </c>
      <c r="H1565" s="104"/>
      <c r="I1565" s="148"/>
      <c r="J1565" s="166"/>
    </row>
    <row r="1566" spans="1:10" ht="15" thickBot="1" x14ac:dyDescent="0.4">
      <c r="A1566" s="299"/>
      <c r="B1566" s="307"/>
      <c r="C1566" s="99">
        <f>SUM(C1558:C1565)</f>
        <v>357.7</v>
      </c>
      <c r="D1566" s="99">
        <f t="shared" ref="D1566:E1566" si="292">SUM(D1558:D1565)</f>
        <v>357.8</v>
      </c>
      <c r="E1566" s="99">
        <f t="shared" si="292"/>
        <v>358.7</v>
      </c>
      <c r="F1566" s="103"/>
      <c r="G1566" s="100" t="s">
        <v>29</v>
      </c>
      <c r="H1566" s="104"/>
      <c r="I1566" s="148"/>
      <c r="J1566" s="166"/>
    </row>
    <row r="1567" spans="1:10" ht="15" thickBot="1" x14ac:dyDescent="0.4">
      <c r="A1567" s="105"/>
      <c r="B1567" s="112" t="s">
        <v>110</v>
      </c>
      <c r="C1567" s="228"/>
      <c r="D1567" s="228"/>
      <c r="E1567" s="228"/>
      <c r="F1567" s="113"/>
      <c r="G1567" s="100"/>
      <c r="H1567" s="102"/>
      <c r="I1567" s="102"/>
      <c r="J1567" s="192"/>
    </row>
    <row r="1568" spans="1:10" ht="15" thickBot="1" x14ac:dyDescent="0.4">
      <c r="A1568" s="116"/>
      <c r="B1568" s="117" t="s">
        <v>619</v>
      </c>
      <c r="C1568" s="118">
        <f>C1569-C1466</f>
        <v>29230.399999999987</v>
      </c>
      <c r="D1568" s="118">
        <f t="shared" ref="D1568:E1568" si="293">D1569-D1466</f>
        <v>30417.30000000001</v>
      </c>
      <c r="E1568" s="118">
        <f t="shared" si="293"/>
        <v>33425.4</v>
      </c>
      <c r="F1568" s="119"/>
      <c r="G1568" s="117"/>
      <c r="H1568" s="120"/>
      <c r="I1568" s="121"/>
      <c r="J1568" s="132"/>
    </row>
    <row r="1569" spans="1:10" ht="15" thickBot="1" x14ac:dyDescent="0.4">
      <c r="A1569" s="122"/>
      <c r="B1569" s="123" t="s">
        <v>454</v>
      </c>
      <c r="C1569" s="124">
        <f>C1473+C1482+C1491+C1500+C1509+C1518+C1527+C1536+C1545+C1554+C1566</f>
        <v>63471.999999999985</v>
      </c>
      <c r="D1569" s="124">
        <f t="shared" ref="D1569:E1569" si="294">D1473+D1482+D1491+D1500+D1509+D1518+D1527+D1536+D1545+D1554+D1566</f>
        <v>65188.380000000012</v>
      </c>
      <c r="E1569" s="124">
        <f t="shared" si="294"/>
        <v>69002.8</v>
      </c>
      <c r="F1569" s="125"/>
      <c r="G1569" s="126"/>
      <c r="H1569" s="127"/>
      <c r="I1569" s="128"/>
      <c r="J1569" s="132"/>
    </row>
    <row r="1572" spans="1:10" ht="33.75" customHeight="1" thickBot="1" x14ac:dyDescent="0.4">
      <c r="A1572" s="308" t="s">
        <v>691</v>
      </c>
      <c r="B1572" s="309"/>
      <c r="C1572" s="309"/>
      <c r="D1572" s="309"/>
      <c r="E1572" s="309"/>
      <c r="F1572" s="309"/>
      <c r="G1572" s="309"/>
      <c r="H1572" s="309"/>
      <c r="I1572" s="309"/>
    </row>
    <row r="1573" spans="1:10" ht="58" thickBot="1" x14ac:dyDescent="0.4">
      <c r="A1573" s="48" t="s">
        <v>5</v>
      </c>
      <c r="B1573" s="49" t="s">
        <v>598</v>
      </c>
      <c r="C1573" s="49" t="s">
        <v>16</v>
      </c>
      <c r="D1573" s="49" t="s">
        <v>17</v>
      </c>
      <c r="E1573" s="49" t="s">
        <v>584</v>
      </c>
      <c r="F1573" s="49" t="s">
        <v>6</v>
      </c>
      <c r="G1573" s="49" t="s">
        <v>23</v>
      </c>
      <c r="H1573" s="49" t="s">
        <v>18</v>
      </c>
      <c r="I1573" s="49" t="s">
        <v>40</v>
      </c>
    </row>
    <row r="1574" spans="1:10" ht="15" thickBot="1" x14ac:dyDescent="0.4">
      <c r="A1574" s="50">
        <v>1</v>
      </c>
      <c r="B1574" s="51">
        <v>2</v>
      </c>
      <c r="C1574" s="51">
        <v>3</v>
      </c>
      <c r="D1574" s="51">
        <v>4</v>
      </c>
      <c r="E1574" s="51">
        <v>5</v>
      </c>
      <c r="F1574" s="51">
        <v>6</v>
      </c>
      <c r="G1574" s="51">
        <v>7</v>
      </c>
      <c r="H1574" s="51">
        <v>8</v>
      </c>
      <c r="I1574" s="51">
        <v>9</v>
      </c>
    </row>
    <row r="1575" spans="1:10" ht="26.5" thickBot="1" x14ac:dyDescent="0.4">
      <c r="A1575" s="26" t="s">
        <v>21</v>
      </c>
      <c r="B1575" s="27" t="s">
        <v>468</v>
      </c>
      <c r="C1575" s="28"/>
      <c r="D1575" s="28"/>
      <c r="E1575" s="28"/>
      <c r="F1575" s="29" t="s">
        <v>582</v>
      </c>
      <c r="G1575" s="27"/>
      <c r="H1575" s="28"/>
      <c r="I1575" s="28"/>
    </row>
    <row r="1576" spans="1:10" ht="15" thickBot="1" x14ac:dyDescent="0.4">
      <c r="A1576" s="30" t="s">
        <v>20</v>
      </c>
      <c r="B1576" s="31" t="s">
        <v>469</v>
      </c>
      <c r="C1576" s="32"/>
      <c r="D1576" s="32"/>
      <c r="E1576" s="32"/>
      <c r="F1576" s="33" t="s">
        <v>95</v>
      </c>
      <c r="G1576" s="31"/>
      <c r="H1576" s="32"/>
      <c r="I1576" s="32"/>
    </row>
    <row r="1577" spans="1:10" ht="15" thickBot="1" x14ac:dyDescent="0.4">
      <c r="A1577" s="300" t="s">
        <v>86</v>
      </c>
      <c r="B1577" s="302" t="s">
        <v>470</v>
      </c>
      <c r="C1577" s="68">
        <v>27.3</v>
      </c>
      <c r="D1577" s="68">
        <v>28.7</v>
      </c>
      <c r="E1577" s="68">
        <v>29.8</v>
      </c>
      <c r="F1577" s="19" t="s">
        <v>476</v>
      </c>
      <c r="G1577" s="17" t="s">
        <v>24</v>
      </c>
      <c r="H1577" s="22">
        <v>301738112</v>
      </c>
      <c r="I1577" s="15" t="s">
        <v>445</v>
      </c>
    </row>
    <row r="1578" spans="1:10" ht="15" thickBot="1" x14ac:dyDescent="0.4">
      <c r="A1578" s="300"/>
      <c r="B1578" s="303"/>
      <c r="C1578" s="68"/>
      <c r="D1578" s="68"/>
      <c r="E1578" s="68"/>
      <c r="F1578" s="19" t="s">
        <v>477</v>
      </c>
      <c r="G1578" s="17" t="s">
        <v>467</v>
      </c>
      <c r="H1578" s="22"/>
      <c r="I1578" s="15"/>
    </row>
    <row r="1579" spans="1:10" ht="15" thickBot="1" x14ac:dyDescent="0.4">
      <c r="A1579" s="300"/>
      <c r="B1579" s="303"/>
      <c r="C1579" s="68">
        <v>3</v>
      </c>
      <c r="D1579" s="68">
        <v>3</v>
      </c>
      <c r="E1579" s="68">
        <v>3</v>
      </c>
      <c r="F1579" s="19" t="s">
        <v>478</v>
      </c>
      <c r="G1579" s="17" t="s">
        <v>289</v>
      </c>
      <c r="H1579" s="22"/>
      <c r="I1579" s="15"/>
    </row>
    <row r="1580" spans="1:10" ht="15" thickBot="1" x14ac:dyDescent="0.4">
      <c r="A1580" s="300"/>
      <c r="B1580" s="303"/>
      <c r="C1580" s="68"/>
      <c r="D1580" s="68"/>
      <c r="E1580" s="68"/>
      <c r="F1580" s="19"/>
      <c r="G1580" s="17" t="s">
        <v>26</v>
      </c>
      <c r="H1580" s="22"/>
      <c r="I1580" s="15"/>
    </row>
    <row r="1581" spans="1:10" ht="15" thickBot="1" x14ac:dyDescent="0.4">
      <c r="A1581" s="300"/>
      <c r="B1581" s="303"/>
      <c r="C1581" s="68"/>
      <c r="D1581" s="68"/>
      <c r="E1581" s="68"/>
      <c r="F1581" s="19"/>
      <c r="G1581" s="17" t="s">
        <v>25</v>
      </c>
      <c r="H1581" s="22"/>
      <c r="I1581" s="15"/>
    </row>
    <row r="1582" spans="1:10" ht="15" thickBot="1" x14ac:dyDescent="0.4">
      <c r="A1582" s="300"/>
      <c r="B1582" s="303"/>
      <c r="C1582" s="68">
        <v>1090.0999999999999</v>
      </c>
      <c r="D1582" s="68">
        <v>1109.3</v>
      </c>
      <c r="E1582" s="68">
        <v>1129.0999999999999</v>
      </c>
      <c r="F1582" s="19"/>
      <c r="G1582" s="17" t="s">
        <v>28</v>
      </c>
      <c r="H1582" s="22"/>
      <c r="I1582" s="15"/>
    </row>
    <row r="1583" spans="1:10" ht="15" thickBot="1" x14ac:dyDescent="0.4">
      <c r="A1583" s="300"/>
      <c r="B1583" s="303"/>
      <c r="C1583" s="68"/>
      <c r="D1583" s="68"/>
      <c r="E1583" s="68"/>
      <c r="F1583" s="19"/>
      <c r="G1583" s="17" t="s">
        <v>240</v>
      </c>
      <c r="H1583" s="22"/>
      <c r="I1583" s="15"/>
    </row>
    <row r="1584" spans="1:10" ht="15" thickBot="1" x14ac:dyDescent="0.4">
      <c r="A1584" s="300"/>
      <c r="B1584" s="303"/>
      <c r="C1584" s="68">
        <v>8.6</v>
      </c>
      <c r="D1584" s="68"/>
      <c r="E1584" s="68"/>
      <c r="F1584" s="19"/>
      <c r="G1584" s="17" t="s">
        <v>27</v>
      </c>
      <c r="H1584" s="23"/>
      <c r="I1584" s="15"/>
    </row>
    <row r="1585" spans="1:9" ht="15" thickBot="1" x14ac:dyDescent="0.4">
      <c r="A1585" s="301"/>
      <c r="B1585" s="304"/>
      <c r="C1585" s="69">
        <f>SUM(C1577:C1584)</f>
        <v>1128.9999999999998</v>
      </c>
      <c r="D1585" s="69">
        <f t="shared" ref="D1585:E1585" si="295">SUM(D1577:D1584)</f>
        <v>1141</v>
      </c>
      <c r="E1585" s="69">
        <f t="shared" si="295"/>
        <v>1161.8999999999999</v>
      </c>
      <c r="F1585" s="18"/>
      <c r="G1585" s="10" t="s">
        <v>29</v>
      </c>
      <c r="H1585" s="23"/>
      <c r="I1585" s="15"/>
    </row>
    <row r="1586" spans="1:9" ht="15" thickBot="1" x14ac:dyDescent="0.4">
      <c r="A1586" s="300" t="s">
        <v>30</v>
      </c>
      <c r="B1586" s="302" t="s">
        <v>471</v>
      </c>
      <c r="C1586" s="17"/>
      <c r="D1586" s="17"/>
      <c r="E1586" s="17"/>
      <c r="F1586" s="19"/>
      <c r="G1586" s="17" t="s">
        <v>24</v>
      </c>
      <c r="H1586" s="22">
        <v>301738112</v>
      </c>
      <c r="I1586" s="15" t="s">
        <v>445</v>
      </c>
    </row>
    <row r="1587" spans="1:9" ht="15" thickBot="1" x14ac:dyDescent="0.4">
      <c r="A1587" s="300"/>
      <c r="B1587" s="303"/>
      <c r="C1587" s="68">
        <v>78</v>
      </c>
      <c r="D1587" s="68">
        <v>78</v>
      </c>
      <c r="E1587" s="68">
        <v>78</v>
      </c>
      <c r="F1587" s="19"/>
      <c r="G1587" s="17" t="s">
        <v>467</v>
      </c>
      <c r="H1587" s="22"/>
      <c r="I1587" s="15"/>
    </row>
    <row r="1588" spans="1:9" ht="15" thickBot="1" x14ac:dyDescent="0.4">
      <c r="A1588" s="300"/>
      <c r="B1588" s="303"/>
      <c r="C1588" s="68"/>
      <c r="D1588" s="68"/>
      <c r="E1588" s="68"/>
      <c r="F1588" s="19"/>
      <c r="G1588" s="17" t="s">
        <v>289</v>
      </c>
      <c r="H1588" s="22"/>
      <c r="I1588" s="15"/>
    </row>
    <row r="1589" spans="1:9" ht="15" thickBot="1" x14ac:dyDescent="0.4">
      <c r="A1589" s="300"/>
      <c r="B1589" s="303"/>
      <c r="C1589" s="68"/>
      <c r="D1589" s="68"/>
      <c r="E1589" s="68"/>
      <c r="F1589" s="19"/>
      <c r="G1589" s="17" t="s">
        <v>26</v>
      </c>
      <c r="H1589" s="22"/>
      <c r="I1589" s="15"/>
    </row>
    <row r="1590" spans="1:9" ht="15" thickBot="1" x14ac:dyDescent="0.4">
      <c r="A1590" s="300"/>
      <c r="B1590" s="303"/>
      <c r="C1590" s="68"/>
      <c r="D1590" s="68"/>
      <c r="E1590" s="68"/>
      <c r="F1590" s="19"/>
      <c r="G1590" s="17" t="s">
        <v>25</v>
      </c>
      <c r="H1590" s="22"/>
      <c r="I1590" s="15"/>
    </row>
    <row r="1591" spans="1:9" ht="15" thickBot="1" x14ac:dyDescent="0.4">
      <c r="A1591" s="300"/>
      <c r="B1591" s="303"/>
      <c r="C1591" s="68"/>
      <c r="D1591" s="68"/>
      <c r="E1591" s="68"/>
      <c r="F1591" s="19"/>
      <c r="G1591" s="17" t="s">
        <v>28</v>
      </c>
      <c r="H1591" s="22"/>
      <c r="I1591" s="15"/>
    </row>
    <row r="1592" spans="1:9" ht="15" thickBot="1" x14ac:dyDescent="0.4">
      <c r="A1592" s="300"/>
      <c r="B1592" s="303"/>
      <c r="C1592" s="68">
        <v>21.2</v>
      </c>
      <c r="D1592" s="68"/>
      <c r="E1592" s="68"/>
      <c r="F1592" s="19"/>
      <c r="G1592" s="17" t="s">
        <v>240</v>
      </c>
      <c r="H1592" s="22"/>
      <c r="I1592" s="15"/>
    </row>
    <row r="1593" spans="1:9" ht="15" thickBot="1" x14ac:dyDescent="0.4">
      <c r="A1593" s="300"/>
      <c r="B1593" s="303"/>
      <c r="C1593" s="68"/>
      <c r="D1593" s="68"/>
      <c r="E1593" s="68"/>
      <c r="F1593" s="19"/>
      <c r="G1593" s="17" t="s">
        <v>27</v>
      </c>
      <c r="H1593" s="23"/>
      <c r="I1593" s="15"/>
    </row>
    <row r="1594" spans="1:9" ht="15" thickBot="1" x14ac:dyDescent="0.4">
      <c r="A1594" s="301"/>
      <c r="B1594" s="304"/>
      <c r="C1594" s="69">
        <f>SUM(C1586:C1593)</f>
        <v>99.2</v>
      </c>
      <c r="D1594" s="69">
        <f t="shared" ref="D1594:E1594" si="296">SUM(D1586:D1593)</f>
        <v>78</v>
      </c>
      <c r="E1594" s="69">
        <f t="shared" si="296"/>
        <v>78</v>
      </c>
      <c r="F1594" s="18"/>
      <c r="G1594" s="10" t="s">
        <v>29</v>
      </c>
      <c r="H1594" s="23"/>
      <c r="I1594" s="15"/>
    </row>
    <row r="1595" spans="1:9" ht="15" thickBot="1" x14ac:dyDescent="0.4">
      <c r="A1595" s="300" t="s">
        <v>32</v>
      </c>
      <c r="B1595" s="302" t="s">
        <v>472</v>
      </c>
      <c r="C1595" s="17"/>
      <c r="D1595" s="17"/>
      <c r="E1595" s="17"/>
      <c r="F1595" s="19"/>
      <c r="G1595" s="17" t="s">
        <v>24</v>
      </c>
      <c r="H1595" s="22">
        <v>288724610</v>
      </c>
      <c r="I1595" s="15" t="s">
        <v>445</v>
      </c>
    </row>
    <row r="1596" spans="1:9" ht="15" thickBot="1" x14ac:dyDescent="0.4">
      <c r="A1596" s="300"/>
      <c r="B1596" s="303"/>
      <c r="C1596" s="17"/>
      <c r="D1596" s="17"/>
      <c r="E1596" s="17"/>
      <c r="F1596" s="19"/>
      <c r="G1596" s="17" t="s">
        <v>467</v>
      </c>
      <c r="H1596" s="22"/>
      <c r="I1596" s="15"/>
    </row>
    <row r="1597" spans="1:9" ht="15" thickBot="1" x14ac:dyDescent="0.4">
      <c r="A1597" s="300"/>
      <c r="B1597" s="303"/>
      <c r="C1597" s="17"/>
      <c r="D1597" s="17"/>
      <c r="E1597" s="17"/>
      <c r="F1597" s="19"/>
      <c r="G1597" s="17" t="s">
        <v>289</v>
      </c>
      <c r="H1597" s="22"/>
      <c r="I1597" s="15"/>
    </row>
    <row r="1598" spans="1:9" ht="15" thickBot="1" x14ac:dyDescent="0.4">
      <c r="A1598" s="300"/>
      <c r="B1598" s="303"/>
      <c r="C1598" s="17"/>
      <c r="D1598" s="17"/>
      <c r="E1598" s="17"/>
      <c r="F1598" s="19"/>
      <c r="G1598" s="17" t="s">
        <v>26</v>
      </c>
      <c r="H1598" s="22"/>
      <c r="I1598" s="15"/>
    </row>
    <row r="1599" spans="1:9" ht="15" thickBot="1" x14ac:dyDescent="0.4">
      <c r="A1599" s="300"/>
      <c r="B1599" s="303"/>
      <c r="C1599" s="17"/>
      <c r="D1599" s="17"/>
      <c r="E1599" s="17"/>
      <c r="F1599" s="19"/>
      <c r="G1599" s="17" t="s">
        <v>25</v>
      </c>
      <c r="H1599" s="22"/>
      <c r="I1599" s="15"/>
    </row>
    <row r="1600" spans="1:9" ht="15" thickBot="1" x14ac:dyDescent="0.4">
      <c r="A1600" s="300"/>
      <c r="B1600" s="303"/>
      <c r="C1600" s="17">
        <v>10.199999999999999</v>
      </c>
      <c r="D1600" s="17">
        <v>10.199999999999999</v>
      </c>
      <c r="E1600" s="17">
        <v>10.199999999999999</v>
      </c>
      <c r="F1600" s="19"/>
      <c r="G1600" s="17" t="s">
        <v>28</v>
      </c>
      <c r="H1600" s="22"/>
      <c r="I1600" s="15"/>
    </row>
    <row r="1601" spans="1:12" ht="15" thickBot="1" x14ac:dyDescent="0.4">
      <c r="A1601" s="300"/>
      <c r="B1601" s="303"/>
      <c r="C1601" s="17"/>
      <c r="D1601" s="17"/>
      <c r="E1601" s="17"/>
      <c r="F1601" s="19"/>
      <c r="G1601" s="17" t="s">
        <v>240</v>
      </c>
      <c r="H1601" s="22"/>
      <c r="I1601" s="15"/>
    </row>
    <row r="1602" spans="1:12" ht="15" thickBot="1" x14ac:dyDescent="0.4">
      <c r="A1602" s="300"/>
      <c r="B1602" s="303"/>
      <c r="C1602" s="17"/>
      <c r="D1602" s="17"/>
      <c r="E1602" s="17"/>
      <c r="F1602" s="19"/>
      <c r="G1602" s="17" t="s">
        <v>27</v>
      </c>
      <c r="H1602" s="23"/>
      <c r="I1602" s="15"/>
    </row>
    <row r="1603" spans="1:12" ht="15" thickBot="1" x14ac:dyDescent="0.4">
      <c r="A1603" s="301"/>
      <c r="B1603" s="304"/>
      <c r="C1603" s="10">
        <f>SUM(C1595:C1602)</f>
        <v>10.199999999999999</v>
      </c>
      <c r="D1603" s="10">
        <f t="shared" ref="D1603:E1603" si="297">SUM(D1595:D1602)</f>
        <v>10.199999999999999</v>
      </c>
      <c r="E1603" s="10">
        <f t="shared" si="297"/>
        <v>10.199999999999999</v>
      </c>
      <c r="F1603" s="18"/>
      <c r="G1603" s="10" t="s">
        <v>29</v>
      </c>
      <c r="H1603" s="23"/>
      <c r="I1603" s="15"/>
    </row>
    <row r="1604" spans="1:12" ht="15" thickBot="1" x14ac:dyDescent="0.4">
      <c r="A1604" s="300" t="s">
        <v>34</v>
      </c>
      <c r="B1604" s="302" t="s">
        <v>473</v>
      </c>
      <c r="C1604" s="17"/>
      <c r="D1604" s="17"/>
      <c r="E1604" s="17"/>
      <c r="F1604" s="19" t="s">
        <v>475</v>
      </c>
      <c r="G1604" s="17" t="s">
        <v>24</v>
      </c>
      <c r="H1604" s="22">
        <v>288724610</v>
      </c>
      <c r="I1604" s="15" t="s">
        <v>445</v>
      </c>
      <c r="J1604" s="131">
        <f>C1577+C1586+C1595+C1604+C1613</f>
        <v>33.299999999999997</v>
      </c>
      <c r="K1604" s="131">
        <f t="shared" ref="K1604:L1604" si="298">D1577+D1586+D1595+D1604+D1613</f>
        <v>34.700000000000003</v>
      </c>
      <c r="L1604" s="131">
        <f t="shared" si="298"/>
        <v>35.799999999999997</v>
      </c>
    </row>
    <row r="1605" spans="1:12" ht="15" thickBot="1" x14ac:dyDescent="0.4">
      <c r="A1605" s="300"/>
      <c r="B1605" s="303"/>
      <c r="C1605" s="17"/>
      <c r="D1605" s="17"/>
      <c r="E1605" s="17"/>
      <c r="F1605" s="19"/>
      <c r="G1605" s="17" t="s">
        <v>467</v>
      </c>
      <c r="H1605" s="22"/>
      <c r="I1605" s="15"/>
      <c r="J1605" s="131">
        <f t="shared" ref="J1605:L1611" si="299">C1578+C1587+C1596+C1605</f>
        <v>78</v>
      </c>
      <c r="K1605" s="131">
        <f t="shared" si="299"/>
        <v>78</v>
      </c>
      <c r="L1605" s="131">
        <f t="shared" si="299"/>
        <v>78</v>
      </c>
    </row>
    <row r="1606" spans="1:12" ht="15" thickBot="1" x14ac:dyDescent="0.4">
      <c r="A1606" s="300"/>
      <c r="B1606" s="303"/>
      <c r="C1606" s="17"/>
      <c r="D1606" s="17"/>
      <c r="E1606" s="17"/>
      <c r="F1606" s="19"/>
      <c r="G1606" s="17" t="s">
        <v>289</v>
      </c>
      <c r="H1606" s="22"/>
      <c r="I1606" s="15"/>
      <c r="J1606" s="131">
        <f t="shared" si="299"/>
        <v>3</v>
      </c>
      <c r="K1606" s="131">
        <f t="shared" si="299"/>
        <v>3</v>
      </c>
      <c r="L1606" s="131">
        <f t="shared" si="299"/>
        <v>3</v>
      </c>
    </row>
    <row r="1607" spans="1:12" ht="15" thickBot="1" x14ac:dyDescent="0.4">
      <c r="A1607" s="300"/>
      <c r="B1607" s="303"/>
      <c r="C1607" s="17"/>
      <c r="D1607" s="17"/>
      <c r="E1607" s="17"/>
      <c r="F1607" s="19"/>
      <c r="G1607" s="17" t="s">
        <v>26</v>
      </c>
      <c r="H1607" s="22"/>
      <c r="I1607" s="15"/>
      <c r="J1607" s="131">
        <f t="shared" si="299"/>
        <v>0</v>
      </c>
      <c r="K1607" s="131">
        <f t="shared" si="299"/>
        <v>0</v>
      </c>
      <c r="L1607" s="131">
        <f t="shared" si="299"/>
        <v>0</v>
      </c>
    </row>
    <row r="1608" spans="1:12" ht="15" thickBot="1" x14ac:dyDescent="0.4">
      <c r="A1608" s="300"/>
      <c r="B1608" s="303"/>
      <c r="C1608" s="17"/>
      <c r="D1608" s="17"/>
      <c r="E1608" s="17"/>
      <c r="F1608" s="19"/>
      <c r="G1608" s="17" t="s">
        <v>25</v>
      </c>
      <c r="H1608" s="22"/>
      <c r="I1608" s="15"/>
      <c r="J1608" s="131">
        <f t="shared" si="299"/>
        <v>0</v>
      </c>
      <c r="K1608" s="131">
        <f t="shared" si="299"/>
        <v>0</v>
      </c>
      <c r="L1608" s="131">
        <f t="shared" si="299"/>
        <v>0</v>
      </c>
    </row>
    <row r="1609" spans="1:12" ht="15" thickBot="1" x14ac:dyDescent="0.4">
      <c r="A1609" s="300"/>
      <c r="B1609" s="303"/>
      <c r="C1609" s="17"/>
      <c r="D1609" s="17"/>
      <c r="E1609" s="17"/>
      <c r="F1609" s="19"/>
      <c r="G1609" s="17" t="s">
        <v>28</v>
      </c>
      <c r="H1609" s="22"/>
      <c r="I1609" s="15"/>
      <c r="J1609" s="131">
        <f t="shared" si="299"/>
        <v>1100.3</v>
      </c>
      <c r="K1609" s="131">
        <f t="shared" si="299"/>
        <v>1119.5</v>
      </c>
      <c r="L1609" s="131">
        <f t="shared" si="299"/>
        <v>1139.3</v>
      </c>
    </row>
    <row r="1610" spans="1:12" ht="15" thickBot="1" x14ac:dyDescent="0.4">
      <c r="A1610" s="300"/>
      <c r="B1610" s="303"/>
      <c r="C1610" s="17"/>
      <c r="D1610" s="17"/>
      <c r="E1610" s="17"/>
      <c r="F1610" s="19"/>
      <c r="G1610" s="17" t="s">
        <v>240</v>
      </c>
      <c r="H1610" s="22"/>
      <c r="I1610" s="15"/>
      <c r="J1610" s="131">
        <f t="shared" si="299"/>
        <v>21.2</v>
      </c>
      <c r="K1610" s="131">
        <f t="shared" si="299"/>
        <v>0</v>
      </c>
      <c r="L1610" s="131">
        <f t="shared" si="299"/>
        <v>0</v>
      </c>
    </row>
    <row r="1611" spans="1:12" ht="15" thickBot="1" x14ac:dyDescent="0.4">
      <c r="A1611" s="300"/>
      <c r="B1611" s="303"/>
      <c r="C1611" s="17"/>
      <c r="D1611" s="17"/>
      <c r="E1611" s="17"/>
      <c r="F1611" s="19"/>
      <c r="G1611" s="17" t="s">
        <v>27</v>
      </c>
      <c r="H1611" s="23"/>
      <c r="I1611" s="15"/>
      <c r="J1611" s="131">
        <f t="shared" si="299"/>
        <v>8.6</v>
      </c>
      <c r="K1611" s="131">
        <f t="shared" si="299"/>
        <v>0</v>
      </c>
      <c r="L1611" s="131">
        <f t="shared" si="299"/>
        <v>0</v>
      </c>
    </row>
    <row r="1612" spans="1:12" ht="15" thickBot="1" x14ac:dyDescent="0.4">
      <c r="A1612" s="301"/>
      <c r="B1612" s="304"/>
      <c r="C1612" s="10">
        <f>SUM(C1604:C1611)</f>
        <v>0</v>
      </c>
      <c r="D1612" s="10">
        <f t="shared" ref="D1612:E1612" si="300">SUM(D1604:D1611)</f>
        <v>0</v>
      </c>
      <c r="E1612" s="10">
        <f t="shared" si="300"/>
        <v>0</v>
      </c>
      <c r="F1612" s="18"/>
      <c r="G1612" s="10" t="s">
        <v>29</v>
      </c>
      <c r="H1612" s="23"/>
      <c r="I1612" s="15"/>
      <c r="J1612" s="134">
        <f>SUM(J1604:J1611)</f>
        <v>1244.3999999999999</v>
      </c>
      <c r="K1612" s="134">
        <f>SUM(K1604:K1611)</f>
        <v>1235.2</v>
      </c>
      <c r="L1612" s="134">
        <f>SUM(L1604:L1611)</f>
        <v>1256.0999999999999</v>
      </c>
    </row>
    <row r="1613" spans="1:12" ht="15" thickBot="1" x14ac:dyDescent="0.4">
      <c r="A1613" s="317" t="s">
        <v>35</v>
      </c>
      <c r="B1613" s="302" t="s">
        <v>621</v>
      </c>
      <c r="C1613" s="68">
        <v>6</v>
      </c>
      <c r="D1613" s="68">
        <v>6</v>
      </c>
      <c r="E1613" s="68">
        <v>6</v>
      </c>
      <c r="F1613" s="19" t="s">
        <v>95</v>
      </c>
      <c r="G1613" s="17" t="s">
        <v>24</v>
      </c>
      <c r="H1613" s="22">
        <v>288724610</v>
      </c>
      <c r="I1613" s="15" t="s">
        <v>445</v>
      </c>
      <c r="J1613" s="134"/>
      <c r="K1613" s="134"/>
      <c r="L1613" s="134"/>
    </row>
    <row r="1614" spans="1:12" ht="15" thickBot="1" x14ac:dyDescent="0.4">
      <c r="A1614" s="352"/>
      <c r="B1614" s="353"/>
      <c r="C1614" s="69">
        <f>C1613*1</f>
        <v>6</v>
      </c>
      <c r="D1614" s="69">
        <f t="shared" ref="D1614:E1614" si="301">D1613*1</f>
        <v>6</v>
      </c>
      <c r="E1614" s="69">
        <f t="shared" si="301"/>
        <v>6</v>
      </c>
      <c r="F1614" s="18"/>
      <c r="G1614" s="10" t="s">
        <v>622</v>
      </c>
      <c r="H1614" s="23"/>
      <c r="I1614" s="15"/>
      <c r="J1614" s="134"/>
      <c r="K1614" s="134"/>
      <c r="L1614" s="134"/>
    </row>
    <row r="1615" spans="1:12" ht="15" thickBot="1" x14ac:dyDescent="0.4">
      <c r="A1615" s="16"/>
      <c r="B1615" s="20" t="s">
        <v>92</v>
      </c>
      <c r="C1615" s="9"/>
      <c r="D1615" s="9"/>
      <c r="E1615" s="9"/>
      <c r="F1615" s="9"/>
      <c r="G1615" s="10"/>
      <c r="H1615" s="22"/>
      <c r="I1615" s="22"/>
    </row>
    <row r="1616" spans="1:12" ht="21.65" customHeight="1" thickBot="1" x14ac:dyDescent="0.4">
      <c r="A1616" s="39"/>
      <c r="B1616" s="40" t="s">
        <v>474</v>
      </c>
      <c r="C1616" s="70">
        <f>C1585+C1594+C1603+C1612+C1614</f>
        <v>1244.3999999999999</v>
      </c>
      <c r="D1616" s="70">
        <f t="shared" ref="D1616:E1616" si="302">D1585+D1594+D1603+D1612+D1614</f>
        <v>1235.2</v>
      </c>
      <c r="E1616" s="70">
        <f t="shared" si="302"/>
        <v>1256.0999999999999</v>
      </c>
      <c r="F1616" s="70"/>
      <c r="G1616" s="42"/>
      <c r="H1616" s="43"/>
      <c r="I1616" s="44"/>
    </row>
  </sheetData>
  <mergeCells count="479">
    <mergeCell ref="A79:A84"/>
    <mergeCell ref="B79:B84"/>
    <mergeCell ref="A1449:A1454"/>
    <mergeCell ref="B1449:B1454"/>
    <mergeCell ref="A1613:A1614"/>
    <mergeCell ref="B1613:B1614"/>
    <mergeCell ref="A1268:I1268"/>
    <mergeCell ref="A1273:A1295"/>
    <mergeCell ref="B1273:B1295"/>
    <mergeCell ref="H1273:H1295"/>
    <mergeCell ref="A1296:A1304"/>
    <mergeCell ref="B1296:B1304"/>
    <mergeCell ref="A1305:A1320"/>
    <mergeCell ref="B1305:B1320"/>
    <mergeCell ref="H1305:H1320"/>
    <mergeCell ref="A1321:A1329"/>
    <mergeCell ref="B1321:B1329"/>
    <mergeCell ref="A1330:A1338"/>
    <mergeCell ref="B1330:B1338"/>
    <mergeCell ref="H1330:H1338"/>
    <mergeCell ref="A1341:A1350"/>
    <mergeCell ref="B1341:B1350"/>
    <mergeCell ref="A1351:A1359"/>
    <mergeCell ref="B1351:B1359"/>
    <mergeCell ref="A1226:A1232"/>
    <mergeCell ref="B1226:B1232"/>
    <mergeCell ref="H1226:H1232"/>
    <mergeCell ref="A1151:A1156"/>
    <mergeCell ref="B1151:B1156"/>
    <mergeCell ref="A1157:A1162"/>
    <mergeCell ref="B1157:B1162"/>
    <mergeCell ref="A1165:A1170"/>
    <mergeCell ref="B1165:B1170"/>
    <mergeCell ref="A1171:A1176"/>
    <mergeCell ref="B1171:B1176"/>
    <mergeCell ref="A1177:A1182"/>
    <mergeCell ref="B1177:B1182"/>
    <mergeCell ref="A1183:A1188"/>
    <mergeCell ref="B1183:B1188"/>
    <mergeCell ref="A1189:A1194"/>
    <mergeCell ref="B1189:B1194"/>
    <mergeCell ref="A1197:A1202"/>
    <mergeCell ref="B1197:B1202"/>
    <mergeCell ref="A1203:A1208"/>
    <mergeCell ref="B1203:B1208"/>
    <mergeCell ref="A1209:A1215"/>
    <mergeCell ref="B1209:B1215"/>
    <mergeCell ref="A1221:I1221"/>
    <mergeCell ref="B1127:B1132"/>
    <mergeCell ref="A1133:A1138"/>
    <mergeCell ref="A1108:A1113"/>
    <mergeCell ref="B1108:B1113"/>
    <mergeCell ref="A1075:A1080"/>
    <mergeCell ref="B1075:B1080"/>
    <mergeCell ref="A1081:A1086"/>
    <mergeCell ref="B1081:B1086"/>
    <mergeCell ref="A1087:A1092"/>
    <mergeCell ref="B1087:B1092"/>
    <mergeCell ref="A1093:A1098"/>
    <mergeCell ref="B1093:B1098"/>
    <mergeCell ref="A1103:I1103"/>
    <mergeCell ref="B1133:B1138"/>
    <mergeCell ref="A1114:A1120"/>
    <mergeCell ref="B1114:B1120"/>
    <mergeCell ref="A1121:A1126"/>
    <mergeCell ref="B1121:B1126"/>
    <mergeCell ref="A1127:A1132"/>
    <mergeCell ref="A1139:A1144"/>
    <mergeCell ref="B1139:B1144"/>
    <mergeCell ref="A1145:A1150"/>
    <mergeCell ref="B1145:B1150"/>
    <mergeCell ref="B868:B871"/>
    <mergeCell ref="A880:A882"/>
    <mergeCell ref="B880:B882"/>
    <mergeCell ref="A883:A885"/>
    <mergeCell ref="B883:B885"/>
    <mergeCell ref="A889:A891"/>
    <mergeCell ref="B889:B891"/>
    <mergeCell ref="A946:A951"/>
    <mergeCell ref="B946:B951"/>
    <mergeCell ref="A954:A959"/>
    <mergeCell ref="B954:B959"/>
    <mergeCell ref="A900:A902"/>
    <mergeCell ref="B900:B902"/>
    <mergeCell ref="A912:A914"/>
    <mergeCell ref="B912:B914"/>
    <mergeCell ref="A915:A917"/>
    <mergeCell ref="B915:B917"/>
    <mergeCell ref="A918:A920"/>
    <mergeCell ref="B918:B920"/>
    <mergeCell ref="A927:I927"/>
    <mergeCell ref="A865:A867"/>
    <mergeCell ref="B865:B867"/>
    <mergeCell ref="A238:A243"/>
    <mergeCell ref="A670:A675"/>
    <mergeCell ref="B670:B675"/>
    <mergeCell ref="A707:A709"/>
    <mergeCell ref="B707:B709"/>
    <mergeCell ref="A712:A713"/>
    <mergeCell ref="B712:B713"/>
    <mergeCell ref="A617:A622"/>
    <mergeCell ref="B617:B622"/>
    <mergeCell ref="A623:A628"/>
    <mergeCell ref="B623:B628"/>
    <mergeCell ref="A599:A604"/>
    <mergeCell ref="B599:B604"/>
    <mergeCell ref="A605:A610"/>
    <mergeCell ref="B605:B610"/>
    <mergeCell ref="A611:A616"/>
    <mergeCell ref="B611:B616"/>
    <mergeCell ref="A554:A559"/>
    <mergeCell ref="B554:B559"/>
    <mergeCell ref="B238:B243"/>
    <mergeCell ref="B272:B277"/>
    <mergeCell ref="A278:A283"/>
    <mergeCell ref="B278:B283"/>
    <mergeCell ref="A284:A289"/>
    <mergeCell ref="A192:A198"/>
    <mergeCell ref="B192:B198"/>
    <mergeCell ref="B226:B231"/>
    <mergeCell ref="A232:A237"/>
    <mergeCell ref="B232:B237"/>
    <mergeCell ref="A199:A206"/>
    <mergeCell ref="B199:B206"/>
    <mergeCell ref="A207:A212"/>
    <mergeCell ref="B207:B212"/>
    <mergeCell ref="A213:A219"/>
    <mergeCell ref="B213:B219"/>
    <mergeCell ref="A220:A225"/>
    <mergeCell ref="B220:B225"/>
    <mergeCell ref="A226:A231"/>
    <mergeCell ref="A244:A249"/>
    <mergeCell ref="B244:B249"/>
    <mergeCell ref="A250:A255"/>
    <mergeCell ref="B250:B255"/>
    <mergeCell ref="A272:A277"/>
    <mergeCell ref="A256:A262"/>
    <mergeCell ref="B256:B262"/>
    <mergeCell ref="A263:A269"/>
    <mergeCell ref="A150:A156"/>
    <mergeCell ref="B150:B156"/>
    <mergeCell ref="A157:A162"/>
    <mergeCell ref="B157:B162"/>
    <mergeCell ref="A163:A169"/>
    <mergeCell ref="B163:B169"/>
    <mergeCell ref="A132:A137"/>
    <mergeCell ref="B132:B137"/>
    <mergeCell ref="A185:A191"/>
    <mergeCell ref="B185:B191"/>
    <mergeCell ref="A138:A143"/>
    <mergeCell ref="B138:B143"/>
    <mergeCell ref="A144:A149"/>
    <mergeCell ref="B144:B149"/>
    <mergeCell ref="B20:B21"/>
    <mergeCell ref="A20:A21"/>
    <mergeCell ref="A22:A23"/>
    <mergeCell ref="B22:B23"/>
    <mergeCell ref="B24:B25"/>
    <mergeCell ref="A24:A25"/>
    <mergeCell ref="A53:A59"/>
    <mergeCell ref="B53:B59"/>
    <mergeCell ref="A176:A181"/>
    <mergeCell ref="B176:B181"/>
    <mergeCell ref="A60:A65"/>
    <mergeCell ref="A170:A175"/>
    <mergeCell ref="A92:A97"/>
    <mergeCell ref="B92:B97"/>
    <mergeCell ref="A98:A104"/>
    <mergeCell ref="B98:B104"/>
    <mergeCell ref="A108:A113"/>
    <mergeCell ref="B108:B113"/>
    <mergeCell ref="A114:A119"/>
    <mergeCell ref="B114:B119"/>
    <mergeCell ref="A120:A125"/>
    <mergeCell ref="B120:B125"/>
    <mergeCell ref="A126:A131"/>
    <mergeCell ref="B126:B131"/>
    <mergeCell ref="A806:A808"/>
    <mergeCell ref="B806:B808"/>
    <mergeCell ref="A578:A583"/>
    <mergeCell ref="B578:B583"/>
    <mergeCell ref="A584:A589"/>
    <mergeCell ref="B584:B589"/>
    <mergeCell ref="A646:A653"/>
    <mergeCell ref="B646:B653"/>
    <mergeCell ref="A714:A715"/>
    <mergeCell ref="B714:B715"/>
    <mergeCell ref="A716:A717"/>
    <mergeCell ref="A704:A706"/>
    <mergeCell ref="B704:B706"/>
    <mergeCell ref="A698:A700"/>
    <mergeCell ref="B698:B700"/>
    <mergeCell ref="A701:A703"/>
    <mergeCell ref="B701:B703"/>
    <mergeCell ref="A689:A691"/>
    <mergeCell ref="B689:B691"/>
    <mergeCell ref="A718:A719"/>
    <mergeCell ref="B718:B719"/>
    <mergeCell ref="A729:A733"/>
    <mergeCell ref="B729:B733"/>
    <mergeCell ref="A734:A738"/>
    <mergeCell ref="A3:I3"/>
    <mergeCell ref="A840:A842"/>
    <mergeCell ref="B840:B842"/>
    <mergeCell ref="B60:B65"/>
    <mergeCell ref="A66:A72"/>
    <mergeCell ref="B66:B72"/>
    <mergeCell ref="A73:A78"/>
    <mergeCell ref="B73:B78"/>
    <mergeCell ref="B170:B175"/>
    <mergeCell ref="A85:A91"/>
    <mergeCell ref="B85:B91"/>
    <mergeCell ref="B10:B14"/>
    <mergeCell ref="A10:A14"/>
    <mergeCell ref="A15:A17"/>
    <mergeCell ref="B15:B17"/>
    <mergeCell ref="A18:A19"/>
    <mergeCell ref="B18:B19"/>
    <mergeCell ref="B284:B289"/>
    <mergeCell ref="A293:A299"/>
    <mergeCell ref="B293:B299"/>
    <mergeCell ref="A300:A305"/>
    <mergeCell ref="A803:A805"/>
    <mergeCell ref="B803:B805"/>
    <mergeCell ref="B716:B717"/>
    <mergeCell ref="B300:B305"/>
    <mergeCell ref="A360:A365"/>
    <mergeCell ref="B360:B365"/>
    <mergeCell ref="B312:B317"/>
    <mergeCell ref="A318:A323"/>
    <mergeCell ref="B318:B323"/>
    <mergeCell ref="A324:A329"/>
    <mergeCell ref="B324:B329"/>
    <mergeCell ref="A330:A336"/>
    <mergeCell ref="B330:B336"/>
    <mergeCell ref="A340:A346"/>
    <mergeCell ref="B340:B346"/>
    <mergeCell ref="A347:A352"/>
    <mergeCell ref="B347:B352"/>
    <mergeCell ref="A353:A359"/>
    <mergeCell ref="B353:B359"/>
    <mergeCell ref="A306:A311"/>
    <mergeCell ref="B306:B311"/>
    <mergeCell ref="A312:A317"/>
    <mergeCell ref="A366:A372"/>
    <mergeCell ref="B366:B372"/>
    <mergeCell ref="A373:A378"/>
    <mergeCell ref="B373:B378"/>
    <mergeCell ref="A379:A384"/>
    <mergeCell ref="B379:B384"/>
    <mergeCell ref="A385:A390"/>
    <mergeCell ref="B385:B390"/>
    <mergeCell ref="A393:A398"/>
    <mergeCell ref="B393:B398"/>
    <mergeCell ref="A399:A404"/>
    <mergeCell ref="B399:B404"/>
    <mergeCell ref="A405:A410"/>
    <mergeCell ref="B405:B410"/>
    <mergeCell ref="A411:A416"/>
    <mergeCell ref="B411:B416"/>
    <mergeCell ref="A419:A424"/>
    <mergeCell ref="B419:B424"/>
    <mergeCell ref="A425:A430"/>
    <mergeCell ref="B425:B430"/>
    <mergeCell ref="A434:A439"/>
    <mergeCell ref="B434:B439"/>
    <mergeCell ref="A440:A445"/>
    <mergeCell ref="B440:B445"/>
    <mergeCell ref="A448:A453"/>
    <mergeCell ref="B448:B453"/>
    <mergeCell ref="A454:A459"/>
    <mergeCell ref="B454:B459"/>
    <mergeCell ref="A462:A468"/>
    <mergeCell ref="B462:B468"/>
    <mergeCell ref="A469:A474"/>
    <mergeCell ref="B469:B474"/>
    <mergeCell ref="A475:A481"/>
    <mergeCell ref="B475:B481"/>
    <mergeCell ref="A482:A487"/>
    <mergeCell ref="B482:B487"/>
    <mergeCell ref="A488:A493"/>
    <mergeCell ref="B488:B493"/>
    <mergeCell ref="A494:A499"/>
    <mergeCell ref="B494:B499"/>
    <mergeCell ref="A500:A505"/>
    <mergeCell ref="B500:B505"/>
    <mergeCell ref="A506:A511"/>
    <mergeCell ref="B506:B511"/>
    <mergeCell ref="A512:A517"/>
    <mergeCell ref="B512:B517"/>
    <mergeCell ref="A518:A523"/>
    <mergeCell ref="B518:B523"/>
    <mergeCell ref="A527:A532"/>
    <mergeCell ref="B527:B532"/>
    <mergeCell ref="A533:A538"/>
    <mergeCell ref="B533:B538"/>
    <mergeCell ref="A542:A547"/>
    <mergeCell ref="B542:B547"/>
    <mergeCell ref="A548:A553"/>
    <mergeCell ref="B548:B553"/>
    <mergeCell ref="A572:A577"/>
    <mergeCell ref="B572:B577"/>
    <mergeCell ref="A692:A694"/>
    <mergeCell ref="B692:B694"/>
    <mergeCell ref="A560:A565"/>
    <mergeCell ref="B560:B565"/>
    <mergeCell ref="A566:A571"/>
    <mergeCell ref="B566:B571"/>
    <mergeCell ref="A629:A634"/>
    <mergeCell ref="B629:B634"/>
    <mergeCell ref="A638:A645"/>
    <mergeCell ref="B638:B645"/>
    <mergeCell ref="A654:A662"/>
    <mergeCell ref="B654:B662"/>
    <mergeCell ref="A664:A669"/>
    <mergeCell ref="B664:B669"/>
    <mergeCell ref="A686:A688"/>
    <mergeCell ref="B686:B688"/>
    <mergeCell ref="B734:B738"/>
    <mergeCell ref="A739:A743"/>
    <mergeCell ref="B739:B743"/>
    <mergeCell ref="A746:A750"/>
    <mergeCell ref="B746:B750"/>
    <mergeCell ref="A751:A755"/>
    <mergeCell ref="B751:B755"/>
    <mergeCell ref="A765:A767"/>
    <mergeCell ref="B765:B767"/>
    <mergeCell ref="A770:A772"/>
    <mergeCell ref="B770:B772"/>
    <mergeCell ref="A775:A777"/>
    <mergeCell ref="B775:B777"/>
    <mergeCell ref="A849:A852"/>
    <mergeCell ref="B849:B852"/>
    <mergeCell ref="A781:A783"/>
    <mergeCell ref="B781:B783"/>
    <mergeCell ref="A784:A786"/>
    <mergeCell ref="B784:B786"/>
    <mergeCell ref="A789:A791"/>
    <mergeCell ref="B789:B791"/>
    <mergeCell ref="A792:A794"/>
    <mergeCell ref="B792:B794"/>
    <mergeCell ref="A795:A797"/>
    <mergeCell ref="B795:B797"/>
    <mergeCell ref="A798:A800"/>
    <mergeCell ref="B798:B800"/>
    <mergeCell ref="B831:B833"/>
    <mergeCell ref="A834:A837"/>
    <mergeCell ref="A843:A845"/>
    <mergeCell ref="B843:B845"/>
    <mergeCell ref="A846:A848"/>
    <mergeCell ref="B846:B848"/>
    <mergeCell ref="A811:A813"/>
    <mergeCell ref="B811:B813"/>
    <mergeCell ref="B834:B837"/>
    <mergeCell ref="A814:A816"/>
    <mergeCell ref="B940:B945"/>
    <mergeCell ref="B814:B816"/>
    <mergeCell ref="A819:A821"/>
    <mergeCell ref="B819:B821"/>
    <mergeCell ref="A831:A833"/>
    <mergeCell ref="A892:A894"/>
    <mergeCell ref="B892:B894"/>
    <mergeCell ref="A859:A861"/>
    <mergeCell ref="B859:B861"/>
    <mergeCell ref="A862:A864"/>
    <mergeCell ref="B862:B864"/>
    <mergeCell ref="A853:A855"/>
    <mergeCell ref="B853:B855"/>
    <mergeCell ref="A856:A858"/>
    <mergeCell ref="B856:B858"/>
    <mergeCell ref="A868:A871"/>
    <mergeCell ref="A895:A897"/>
    <mergeCell ref="B895:B897"/>
    <mergeCell ref="A921:A923"/>
    <mergeCell ref="B921:B923"/>
    <mergeCell ref="A932:A937"/>
    <mergeCell ref="B932:B937"/>
    <mergeCell ref="A940:A945"/>
    <mergeCell ref="A976:A981"/>
    <mergeCell ref="B976:B981"/>
    <mergeCell ref="A997:A1002"/>
    <mergeCell ref="B997:B1002"/>
    <mergeCell ref="A991:A996"/>
    <mergeCell ref="B991:B996"/>
    <mergeCell ref="A985:A990"/>
    <mergeCell ref="B985:B990"/>
    <mergeCell ref="A962:A967"/>
    <mergeCell ref="B962:B967"/>
    <mergeCell ref="A970:A975"/>
    <mergeCell ref="B970:B975"/>
    <mergeCell ref="A1003:A1008"/>
    <mergeCell ref="B1003:B1008"/>
    <mergeCell ref="A1011:A1016"/>
    <mergeCell ref="B1011:B1016"/>
    <mergeCell ref="A1017:A1022"/>
    <mergeCell ref="B1017:B1022"/>
    <mergeCell ref="A1023:A1028"/>
    <mergeCell ref="B1023:B1028"/>
    <mergeCell ref="A1029:A1034"/>
    <mergeCell ref="B1029:B1034"/>
    <mergeCell ref="A1037:A1042"/>
    <mergeCell ref="B1037:B1042"/>
    <mergeCell ref="A1043:A1048"/>
    <mergeCell ref="B1043:B1048"/>
    <mergeCell ref="A1049:A1054"/>
    <mergeCell ref="B1049:B1054"/>
    <mergeCell ref="A1061:A1066"/>
    <mergeCell ref="B1061:B1066"/>
    <mergeCell ref="A1067:A1072"/>
    <mergeCell ref="B1067:B1072"/>
    <mergeCell ref="A1055:A1060"/>
    <mergeCell ref="B1055:B1060"/>
    <mergeCell ref="A1397:I1397"/>
    <mergeCell ref="A1402:A1407"/>
    <mergeCell ref="B1402:B1407"/>
    <mergeCell ref="A1383:A1392"/>
    <mergeCell ref="B1383:B1392"/>
    <mergeCell ref="A1408:A1413"/>
    <mergeCell ref="B1408:B1413"/>
    <mergeCell ref="A1233:A1238"/>
    <mergeCell ref="B1233:B1238"/>
    <mergeCell ref="A1239:A1244"/>
    <mergeCell ref="B1239:B1244"/>
    <mergeCell ref="A1247:A1252"/>
    <mergeCell ref="B1247:B1252"/>
    <mergeCell ref="A1374:A1382"/>
    <mergeCell ref="B1374:B1382"/>
    <mergeCell ref="A1362:A1370"/>
    <mergeCell ref="B1362:B1370"/>
    <mergeCell ref="A1253:A1258"/>
    <mergeCell ref="B1253:B1258"/>
    <mergeCell ref="A1259:A1264"/>
    <mergeCell ref="B1259:B1264"/>
    <mergeCell ref="A1414:A1419"/>
    <mergeCell ref="B1414:B1419"/>
    <mergeCell ref="A1422:A1427"/>
    <mergeCell ref="B1422:B1427"/>
    <mergeCell ref="A1428:A1433"/>
    <mergeCell ref="B1428:B1433"/>
    <mergeCell ref="A1434:A1440"/>
    <mergeCell ref="B1434:B1440"/>
    <mergeCell ref="A1443:A1448"/>
    <mergeCell ref="B1443:B1448"/>
    <mergeCell ref="B1528:B1536"/>
    <mergeCell ref="A1586:A1594"/>
    <mergeCell ref="B1586:B1594"/>
    <mergeCell ref="A1459:I1459"/>
    <mergeCell ref="A1464:A1473"/>
    <mergeCell ref="B1464:B1473"/>
    <mergeCell ref="A1474:A1482"/>
    <mergeCell ref="B1474:B1482"/>
    <mergeCell ref="A1483:A1491"/>
    <mergeCell ref="B1483:B1491"/>
    <mergeCell ref="A1492:A1500"/>
    <mergeCell ref="B1492:B1500"/>
    <mergeCell ref="B263:B269"/>
    <mergeCell ref="A590:A595"/>
    <mergeCell ref="B590:B595"/>
    <mergeCell ref="F1:I1"/>
    <mergeCell ref="A1595:A1603"/>
    <mergeCell ref="B1595:B1603"/>
    <mergeCell ref="A1604:A1612"/>
    <mergeCell ref="B1604:B1612"/>
    <mergeCell ref="A1537:A1545"/>
    <mergeCell ref="B1537:B1545"/>
    <mergeCell ref="A1546:A1554"/>
    <mergeCell ref="B1546:B1554"/>
    <mergeCell ref="A1558:A1566"/>
    <mergeCell ref="B1558:B1566"/>
    <mergeCell ref="A1572:I1572"/>
    <mergeCell ref="A1577:A1585"/>
    <mergeCell ref="B1577:B1585"/>
    <mergeCell ref="A1501:A1509"/>
    <mergeCell ref="B1501:B1509"/>
    <mergeCell ref="A1510:A1518"/>
    <mergeCell ref="B1510:B1518"/>
    <mergeCell ref="A1519:A1527"/>
    <mergeCell ref="B1519:B1527"/>
    <mergeCell ref="A1528:A1536"/>
  </mergeCells>
  <phoneticPr fontId="18" type="noConversion"/>
  <pageMargins left="0.70866141732283472" right="0.70866141732283472" top="0.74803149606299213" bottom="0.74803149606299213" header="0.31496062992125984" footer="0.31496062992125984"/>
  <pageSetup paperSize="9"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B29" sqref="B29"/>
    </sheetView>
  </sheetViews>
  <sheetFormatPr defaultRowHeight="14.5" x14ac:dyDescent="0.35"/>
  <cols>
    <col min="1" max="1" width="10.6328125" customWidth="1"/>
    <col min="2" max="2" width="53.36328125" customWidth="1"/>
  </cols>
  <sheetData>
    <row r="1" spans="1:2" ht="33" customHeight="1" thickBot="1" x14ac:dyDescent="0.4">
      <c r="B1" s="238" t="s">
        <v>505</v>
      </c>
    </row>
    <row r="2" spans="1:2" ht="30.5" thickBot="1" x14ac:dyDescent="0.4">
      <c r="A2" s="79" t="s">
        <v>506</v>
      </c>
      <c r="B2" s="80" t="s">
        <v>507</v>
      </c>
    </row>
    <row r="3" spans="1:2" ht="15.5" x14ac:dyDescent="0.35">
      <c r="A3" s="81">
        <v>0</v>
      </c>
      <c r="B3" s="82" t="s">
        <v>508</v>
      </c>
    </row>
    <row r="4" spans="1:2" ht="15.5" x14ac:dyDescent="0.35">
      <c r="A4" s="83">
        <v>1</v>
      </c>
      <c r="B4" s="84" t="s">
        <v>509</v>
      </c>
    </row>
    <row r="5" spans="1:2" ht="15.5" x14ac:dyDescent="0.35">
      <c r="A5" s="83">
        <v>2</v>
      </c>
      <c r="B5" s="84" t="s">
        <v>510</v>
      </c>
    </row>
    <row r="6" spans="1:2" ht="15.5" x14ac:dyDescent="0.35">
      <c r="A6" s="83">
        <v>3</v>
      </c>
      <c r="B6" s="84" t="s">
        <v>511</v>
      </c>
    </row>
    <row r="7" spans="1:2" ht="15.5" x14ac:dyDescent="0.35">
      <c r="A7" s="83">
        <v>4</v>
      </c>
      <c r="B7" s="84" t="s">
        <v>512</v>
      </c>
    </row>
    <row r="8" spans="1:2" ht="15.5" x14ac:dyDescent="0.35">
      <c r="A8" s="83">
        <v>5</v>
      </c>
      <c r="B8" s="84" t="s">
        <v>513</v>
      </c>
    </row>
    <row r="9" spans="1:2" ht="15.5" x14ac:dyDescent="0.35">
      <c r="A9" s="83">
        <v>6</v>
      </c>
      <c r="B9" s="84" t="s">
        <v>514</v>
      </c>
    </row>
    <row r="10" spans="1:2" ht="15.5" x14ac:dyDescent="0.35">
      <c r="A10" s="83">
        <v>7</v>
      </c>
      <c r="B10" s="84" t="s">
        <v>515</v>
      </c>
    </row>
    <row r="11" spans="1:2" ht="15.5" x14ac:dyDescent="0.35">
      <c r="A11" s="83">
        <v>8</v>
      </c>
      <c r="B11" s="84" t="s">
        <v>516</v>
      </c>
    </row>
    <row r="12" spans="1:2" ht="15.5" x14ac:dyDescent="0.35">
      <c r="A12" s="83">
        <v>9</v>
      </c>
      <c r="B12" s="84" t="s">
        <v>517</v>
      </c>
    </row>
    <row r="13" spans="1:2" ht="15.5" x14ac:dyDescent="0.35">
      <c r="A13" s="83">
        <v>10</v>
      </c>
      <c r="B13" s="84" t="s">
        <v>518</v>
      </c>
    </row>
    <row r="14" spans="1:2" ht="15.5" x14ac:dyDescent="0.35">
      <c r="A14" s="83">
        <v>11</v>
      </c>
      <c r="B14" s="84" t="s">
        <v>519</v>
      </c>
    </row>
    <row r="15" spans="1:2" ht="15.5" x14ac:dyDescent="0.35">
      <c r="A15" s="83">
        <v>12</v>
      </c>
      <c r="B15" s="84" t="s">
        <v>520</v>
      </c>
    </row>
    <row r="16" spans="1:2" ht="15.5" x14ac:dyDescent="0.35">
      <c r="A16" s="83">
        <v>13</v>
      </c>
      <c r="B16" s="84" t="s">
        <v>521</v>
      </c>
    </row>
    <row r="17" spans="1:2" ht="15.5" x14ac:dyDescent="0.35">
      <c r="A17" s="83">
        <v>14</v>
      </c>
      <c r="B17" s="84" t="s">
        <v>522</v>
      </c>
    </row>
    <row r="18" spans="1:2" ht="15.5" x14ac:dyDescent="0.35">
      <c r="A18" s="83">
        <v>15</v>
      </c>
      <c r="B18" s="84" t="s">
        <v>523</v>
      </c>
    </row>
    <row r="19" spans="1:2" ht="15.5" x14ac:dyDescent="0.35">
      <c r="A19" s="83">
        <v>16</v>
      </c>
      <c r="B19" s="84" t="s">
        <v>637</v>
      </c>
    </row>
    <row r="20" spans="1:2" ht="15.5" x14ac:dyDescent="0.35">
      <c r="A20" s="83">
        <v>17</v>
      </c>
      <c r="B20" s="84" t="s">
        <v>524</v>
      </c>
    </row>
    <row r="21" spans="1:2" ht="15.5" x14ac:dyDescent="0.35">
      <c r="A21" s="83">
        <v>18</v>
      </c>
      <c r="B21" s="84" t="s">
        <v>525</v>
      </c>
    </row>
    <row r="22" spans="1:2" ht="15.5" x14ac:dyDescent="0.35">
      <c r="A22" s="83">
        <v>19</v>
      </c>
      <c r="B22" s="84" t="s">
        <v>575</v>
      </c>
    </row>
    <row r="23" spans="1:2" ht="15.5" x14ac:dyDescent="0.35">
      <c r="A23" s="83">
        <v>20</v>
      </c>
      <c r="B23" s="84" t="s">
        <v>576</v>
      </c>
    </row>
    <row r="24" spans="1:2" ht="16" thickBot="1" x14ac:dyDescent="0.4">
      <c r="A24" s="85">
        <v>21</v>
      </c>
      <c r="B24" s="86" t="s">
        <v>699</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2025-06-09T06:51:36Z</cp:lastPrinted>
  <dcterms:created xsi:type="dcterms:W3CDTF">2023-03-30T07:13:31Z</dcterms:created>
  <dcterms:modified xsi:type="dcterms:W3CDTF">2025-06-10T06:30:04Z</dcterms:modified>
</cp:coreProperties>
</file>