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09-25 medžiaga\"/>
    </mc:Choice>
  </mc:AlternateContent>
  <xr:revisionPtr revIDLastSave="0" documentId="8_{CF0C8041-5C32-4B2E-8BFC-6552B914D012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1 priedas" sheetId="1" r:id="rId1"/>
    <sheet name="2 priedas" sheetId="2" r:id="rId2"/>
    <sheet name="3 priedas" sheetId="3" r:id="rId3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3" l="1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155" i="2" l="1"/>
  <c r="B148" i="2"/>
  <c r="B91" i="2"/>
  <c r="B96" i="2" s="1"/>
  <c r="B98" i="2"/>
  <c r="B77" i="2" l="1"/>
  <c r="B68" i="2"/>
  <c r="B492" i="2" l="1"/>
  <c r="B438" i="2"/>
  <c r="B42" i="2"/>
  <c r="B25" i="2"/>
  <c r="B22" i="1"/>
  <c r="B491" i="2"/>
  <c r="B537" i="2" l="1"/>
  <c r="B571" i="2" s="1"/>
  <c r="B506" i="2"/>
  <c r="B495" i="2"/>
  <c r="B498" i="2" s="1"/>
  <c r="B500" i="2"/>
  <c r="B21" i="2" l="1"/>
  <c r="B543" i="2"/>
  <c r="B554" i="2"/>
  <c r="B427" i="2"/>
  <c r="B144" i="2"/>
  <c r="B79" i="2"/>
  <c r="B78" i="2"/>
  <c r="B44" i="2"/>
  <c r="B37" i="2"/>
  <c r="B45" i="2"/>
  <c r="B41" i="2"/>
  <c r="B568" i="2" s="1"/>
  <c r="B40" i="2"/>
  <c r="B493" i="2" l="1"/>
  <c r="B490" i="2"/>
  <c r="B489" i="2"/>
  <c r="B488" i="2"/>
  <c r="B487" i="2"/>
  <c r="B546" i="2"/>
  <c r="B553" i="2" s="1"/>
  <c r="B558" i="2"/>
  <c r="B559" i="2"/>
  <c r="B556" i="2"/>
  <c r="B541" i="2"/>
  <c r="B502" i="2"/>
  <c r="B521" i="2"/>
  <c r="B515" i="2"/>
  <c r="B509" i="2"/>
  <c r="B481" i="2"/>
  <c r="B475" i="2"/>
  <c r="B470" i="2"/>
  <c r="B464" i="2"/>
  <c r="B458" i="2"/>
  <c r="B452" i="2"/>
  <c r="B446" i="2"/>
  <c r="B433" i="2"/>
  <c r="B416" i="2"/>
  <c r="B421" i="2"/>
  <c r="B410" i="2"/>
  <c r="B404" i="2"/>
  <c r="B397" i="2"/>
  <c r="B391" i="2"/>
  <c r="B385" i="2"/>
  <c r="B380" i="2"/>
  <c r="B374" i="2"/>
  <c r="B368" i="2"/>
  <c r="B362" i="2"/>
  <c r="B356" i="2"/>
  <c r="B350" i="2"/>
  <c r="B344" i="2"/>
  <c r="B338" i="2"/>
  <c r="B332" i="2"/>
  <c r="B326" i="2"/>
  <c r="B320" i="2"/>
  <c r="B314" i="2"/>
  <c r="B308" i="2"/>
  <c r="B302" i="2"/>
  <c r="B296" i="2"/>
  <c r="B290" i="2"/>
  <c r="B284" i="2"/>
  <c r="B278" i="2"/>
  <c r="B272" i="2"/>
  <c r="B266" i="2"/>
  <c r="B260" i="2"/>
  <c r="B254" i="2"/>
  <c r="B248" i="2"/>
  <c r="B242" i="2"/>
  <c r="B236" i="2"/>
  <c r="B230" i="2"/>
  <c r="B224" i="2"/>
  <c r="B218" i="2"/>
  <c r="B212" i="2"/>
  <c r="B206" i="2"/>
  <c r="B200" i="2"/>
  <c r="B194" i="2"/>
  <c r="B188" i="2"/>
  <c r="B182" i="2"/>
  <c r="B176" i="2"/>
  <c r="B170" i="2"/>
  <c r="B164" i="2"/>
  <c r="B159" i="2"/>
  <c r="B157" i="2"/>
  <c r="B136" i="2"/>
  <c r="B132" i="2"/>
  <c r="B128" i="2"/>
  <c r="B124" i="2"/>
  <c r="B120" i="2"/>
  <c r="B116" i="2"/>
  <c r="B113" i="2"/>
  <c r="B109" i="2"/>
  <c r="B104" i="2"/>
  <c r="B100" i="2"/>
  <c r="B72" i="2"/>
  <c r="B66" i="2"/>
  <c r="B61" i="2"/>
  <c r="B59" i="2"/>
  <c r="B54" i="2"/>
  <c r="B47" i="2"/>
  <c r="B50" i="2" s="1"/>
  <c r="B52" i="2"/>
  <c r="B34" i="2"/>
  <c r="B32" i="2"/>
  <c r="B15" i="2"/>
  <c r="B563" i="2" l="1"/>
  <c r="B39" i="2"/>
  <c r="B486" i="2"/>
  <c r="B573" i="2"/>
  <c r="B540" i="2" l="1"/>
  <c r="B529" i="2"/>
  <c r="B572" i="2" l="1"/>
  <c r="B18" i="1"/>
  <c r="B99" i="2" l="1"/>
  <c r="B569" i="2" s="1"/>
  <c r="B23" i="2"/>
  <c r="B8" i="2"/>
  <c r="B557" i="2"/>
  <c r="B555" i="2"/>
  <c r="B539" i="2"/>
  <c r="B538" i="2"/>
  <c r="B536" i="2"/>
  <c r="B535" i="2"/>
  <c r="B534" i="2"/>
  <c r="B499" i="2"/>
  <c r="B156" i="2"/>
  <c r="B154" i="2"/>
  <c r="B146" i="2"/>
  <c r="B143" i="2"/>
  <c r="B142" i="2"/>
  <c r="B141" i="2"/>
  <c r="B102" i="2"/>
  <c r="B97" i="2"/>
  <c r="B89" i="2"/>
  <c r="B86" i="2"/>
  <c r="B88" i="2" s="1"/>
  <c r="B84" i="2"/>
  <c r="B81" i="2"/>
  <c r="B83" i="2" s="1"/>
  <c r="B65" i="2"/>
  <c r="B64" i="2"/>
  <c r="B58" i="2"/>
  <c r="B57" i="2"/>
  <c r="B51" i="2"/>
  <c r="B43" i="2"/>
  <c r="B570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4" i="2"/>
  <c r="B7" i="1"/>
  <c r="B28" i="1"/>
  <c r="B20" i="2"/>
  <c r="B76" i="2"/>
  <c r="B565" i="2"/>
  <c r="B566" i="2"/>
  <c r="B562" i="2"/>
  <c r="B567" i="2"/>
  <c r="B153" i="2"/>
  <c r="B140" i="2"/>
  <c r="B561" i="2"/>
  <c r="B533" i="2"/>
  <c r="B45" i="1" l="1"/>
  <c r="B560" i="2" l="1"/>
</calcChain>
</file>

<file path=xl/sharedStrings.xml><?xml version="1.0" encoding="utf-8"?>
<sst xmlns="http://schemas.openxmlformats.org/spreadsheetml/2006/main" count="692" uniqueCount="239">
  <si>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</si>
  <si>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</si>
  <si>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</si>
  <si>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</si>
  <si>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</si>
  <si>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</si>
  <si>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</si>
  <si>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</si>
  <si>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</si>
  <si>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</si>
  <si>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</si>
  <si>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</si>
  <si>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</si>
  <si>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</si>
  <si>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</si>
  <si>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</si>
  <si>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</si>
  <si>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</si>
  <si>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</si>
  <si>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</si>
  <si>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</si>
  <si>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</si>
  <si>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</si>
  <si>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</si>
  <si>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</si>
  <si>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</si>
  <si>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</si>
  <si>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</si>
  <si>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</si>
  <si>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</si>
  <si>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</si>
  <si>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</si>
  <si>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</si>
  <si>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</si>
  <si>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</si>
  <si>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</si>
  <si>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</si>
  <si>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</si>
  <si>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</si>
  <si>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</si>
  <si>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</si>
  <si>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</si>
  <si>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</si>
  <si>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</si>
  <si>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</si>
  <si>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</si>
  <si>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</si>
  <si>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</si>
  <si>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</si>
  <si>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</si>
  <si>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</si>
  <si>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</si>
  <si>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</si>
  <si>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</si>
  <si>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</si>
  <si>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</si>
  <si>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</si>
  <si>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</si>
  <si>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</si>
  <si>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</si>
  <si>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</si>
  <si>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</si>
  <si>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</si>
  <si>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</si>
  <si>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</si>
  <si>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</si>
  <si>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</si>
  <si>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</si>
  <si>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</si>
  <si>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</si>
  <si>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</si>
  <si>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</si>
  <si>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</si>
  <si>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</si>
  <si>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</si>
  <si>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</si>
  <si>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</si>
  <si>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</si>
  <si>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</si>
  <si>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</si>
  <si>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</si>
  <si>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</si>
  <si>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</si>
  <si>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</si>
  <si>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</si>
  <si>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</si>
  <si>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</si>
  <si>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</si>
  <si>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</si>
  <si>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</si>
  <si>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</si>
  <si>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</si>
  <si>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</si>
  <si>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</si>
  <si>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</si>
  <si>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</si>
  <si>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</si>
  <si>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</si>
  <si>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</si>
  <si>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</si>
  <si>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</si>
  <si>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</si>
  <si>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</si>
  <si>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</si>
  <si>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</si>
  <si>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</si>
  <si>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</si>
  <si>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</si>
  <si>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</si>
  <si>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</si>
  <si>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</si>
  <si>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</si>
  <si>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</si>
  <si>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</si>
  <si>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</si>
  <si>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</si>
  <si>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</si>
  <si>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</si>
  <si>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</si>
  <si>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</si>
  <si>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</si>
  <si>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</si>
  <si>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</si>
  <si>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</si>
  <si>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</si>
  <si>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</si>
  <si>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</si>
  <si>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</si>
  <si>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</si>
  <si>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</si>
  <si>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</si>
  <si>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</si>
  <si>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</si>
  <si>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</si>
  <si>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</si>
  <si>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</si>
  <si>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</si>
  <si>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</si>
  <si>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</si>
  <si>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</si>
  <si>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</si>
  <si>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</si>
  <si>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</si>
  <si>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</si>
  <si>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</si>
  <si>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</si>
  <si>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</si>
  <si>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</si>
  <si>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</si>
  <si>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</si>
  <si>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</si>
  <si>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</si>
  <si>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</si>
  <si>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</si>
  <si>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</si>
  <si>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</si>
  <si>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</si>
  <si>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</si>
  <si>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</si>
  <si>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</si>
  <si>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</si>
  <si>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</si>
  <si>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</si>
  <si>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</si>
  <si>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</si>
  <si>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</si>
  <si>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</si>
  <si>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</si>
  <si>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</si>
  <si>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</si>
  <si>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</si>
  <si>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</si>
  <si>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</si>
  <si>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</si>
  <si>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</si>
  <si>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</si>
  <si>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</si>
  <si>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</si>
  <si>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</si>
  <si>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</si>
  <si>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</si>
  <si>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</si>
  <si>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</si>
  <si>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</si>
  <si>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</si>
  <si>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</si>
  <si>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</si>
  <si>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</si>
  <si>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</si>
  <si>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</si>
  <si>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</si>
  <si>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</si>
  <si>
    <t>IŠ SAVIVALDYBĖS BIUDŽETO IŠLAIKOMŲ ĮSTAIGŲ PAJAMŲ UŽ TEIKIAMAS PASLAUGAS ĮMOKOS Į SAVIVALDYBĖS BIUDŽETĄ 2025 METAMS</t>
  </si>
  <si>
    <t>Savivaldybės institucijos ir įstaigos pavadinimas</t>
  </si>
  <si>
    <t>Iš jų: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</si>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</sst>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4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rugsėjo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rugsėjo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0</xdr:rowOff>
    </xdr:from>
    <xdr:to>
      <xdr:col>4</xdr:col>
      <xdr:colOff>857250</xdr:colOff>
      <xdr:row>0</xdr:row>
      <xdr:rowOff>1190625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9DFB4F-DBB2-4E59-860D-D98A1B376500}"/>
            </a:ext>
          </a:extLst>
        </xdr:cNvPr>
        <xdr:cNvSpPr txBox="1">
          <a:spLocks noChangeArrowheads="1"/>
        </xdr:cNvSpPr>
      </xdr:nvSpPr>
      <xdr:spPr bwMode="auto">
        <a:xfrm>
          <a:off x="2695575" y="0"/>
          <a:ext cx="2724150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rugsėjo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workbookViewId="0">
      <selection activeCell="B46" sqref="B46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62" t="s">
        <v>182</v>
      </c>
      <c r="B3" s="62"/>
    </row>
    <row r="4" spans="1:2" ht="14" x14ac:dyDescent="0.3">
      <c r="A4" s="63"/>
      <c r="B4" s="63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100328</v>
      </c>
    </row>
    <row r="8" spans="1:2" ht="15.75" customHeight="1" x14ac:dyDescent="0.3">
      <c r="A8" s="5" t="s">
        <v>2</v>
      </c>
      <c r="B8" s="6">
        <f>SUM(B9:B9)</f>
        <v>95878</v>
      </c>
    </row>
    <row r="9" spans="1:2" ht="17.25" customHeight="1" x14ac:dyDescent="0.3">
      <c r="A9" s="7" t="s">
        <v>3</v>
      </c>
      <c r="B9" s="8">
        <v>95878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138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96051.200000000012</v>
      </c>
    </row>
    <row r="17" spans="1:2" ht="14" x14ac:dyDescent="0.3">
      <c r="A17" s="5" t="s">
        <v>10</v>
      </c>
      <c r="B17" s="6">
        <f>SUM(B18+B24+B22)</f>
        <v>96051.200000000012</v>
      </c>
    </row>
    <row r="18" spans="1:2" ht="14" x14ac:dyDescent="0.3">
      <c r="A18" s="5" t="s">
        <v>11</v>
      </c>
      <c r="B18" s="6">
        <f>B19+B20+B21</f>
        <v>66024.100000000006</v>
      </c>
    </row>
    <row r="19" spans="1:2" ht="21" customHeight="1" x14ac:dyDescent="0.3">
      <c r="A19" s="7" t="s">
        <v>12</v>
      </c>
      <c r="B19" s="8">
        <v>12003.8</v>
      </c>
    </row>
    <row r="20" spans="1:2" ht="16.5" customHeight="1" x14ac:dyDescent="0.3">
      <c r="A20" s="7" t="s">
        <v>13</v>
      </c>
      <c r="B20" s="8">
        <v>51407.3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15453.1</v>
      </c>
    </row>
    <row r="23" spans="1:2" ht="35.5" customHeight="1" x14ac:dyDescent="0.3">
      <c r="A23" s="7" t="s">
        <v>143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14574.000000000002</v>
      </c>
    </row>
    <row r="25" spans="1:2" ht="21" customHeight="1" x14ac:dyDescent="0.3">
      <c r="A25" s="7" t="s">
        <v>17</v>
      </c>
      <c r="B25" s="8">
        <v>5895.1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4053.1</v>
      </c>
    </row>
    <row r="28" spans="1:2" ht="14" x14ac:dyDescent="0.3">
      <c r="A28" s="5" t="s">
        <v>19</v>
      </c>
      <c r="B28" s="6">
        <f>SUM(B29+B33+B37+B40+B42)</f>
        <v>8685.9</v>
      </c>
    </row>
    <row r="29" spans="1:2" ht="18" customHeight="1" x14ac:dyDescent="0.3">
      <c r="A29" s="5" t="s">
        <v>20</v>
      </c>
      <c r="B29" s="6">
        <f>SUM(B30:B32)</f>
        <v>1524.9</v>
      </c>
    </row>
    <row r="30" spans="1:2" ht="14" x14ac:dyDescent="0.3">
      <c r="A30" s="7" t="s">
        <v>21</v>
      </c>
      <c r="B30" s="8">
        <v>584.9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5521</v>
      </c>
    </row>
    <row r="34" spans="1:2" ht="17.25" customHeight="1" x14ac:dyDescent="0.3">
      <c r="A34" s="7" t="s">
        <v>25</v>
      </c>
      <c r="B34" s="9">
        <v>1089.1999999999998</v>
      </c>
    </row>
    <row r="35" spans="1:2" ht="14.5" customHeight="1" x14ac:dyDescent="0.3">
      <c r="A35" s="7" t="s">
        <v>26</v>
      </c>
      <c r="B35" s="9">
        <v>1417.2</v>
      </c>
    </row>
    <row r="36" spans="1:2" ht="16.149999999999999" customHeight="1" x14ac:dyDescent="0.3">
      <c r="A36" s="7" t="s">
        <v>27</v>
      </c>
      <c r="B36" s="9">
        <v>3014.6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259</v>
      </c>
    </row>
    <row r="45" spans="1:2" ht="18" customHeight="1" x14ac:dyDescent="0.3">
      <c r="A45" s="5" t="s">
        <v>34</v>
      </c>
      <c r="B45" s="6">
        <f>B7+B16+B28+B44</f>
        <v>205324.1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76"/>
  <sheetViews>
    <sheetView workbookViewId="0">
      <selection activeCell="C564" sqref="C564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68" t="s">
        <v>153</v>
      </c>
      <c r="B2" s="68"/>
    </row>
    <row r="4" spans="1:2" s="32" customFormat="1" ht="24" customHeight="1" x14ac:dyDescent="0.35">
      <c r="A4" s="4" t="s">
        <v>35</v>
      </c>
      <c r="B4" s="4" t="s">
        <v>152</v>
      </c>
    </row>
    <row r="5" spans="1:2" s="32" customFormat="1" ht="23.25" customHeight="1" x14ac:dyDescent="0.35">
      <c r="A5" s="69" t="s">
        <v>36</v>
      </c>
      <c r="B5" s="70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10824.1</v>
      </c>
    </row>
    <row r="9" spans="1:2" s="32" customFormat="1" ht="25.5" customHeight="1" x14ac:dyDescent="0.35">
      <c r="A9" s="12" t="s">
        <v>184</v>
      </c>
      <c r="B9" s="27">
        <v>939.1</v>
      </c>
    </row>
    <row r="10" spans="1:2" s="32" customFormat="1" ht="18.75" customHeight="1" x14ac:dyDescent="0.35">
      <c r="A10" s="12" t="s">
        <v>185</v>
      </c>
      <c r="B10" s="27">
        <v>20</v>
      </c>
    </row>
    <row r="11" spans="1:2" s="32" customFormat="1" ht="18.75" customHeight="1" x14ac:dyDescent="0.35">
      <c r="A11" s="12" t="s">
        <v>186</v>
      </c>
      <c r="B11" s="27">
        <v>275.2</v>
      </c>
    </row>
    <row r="12" spans="1:2" s="32" customFormat="1" ht="18.75" customHeight="1" x14ac:dyDescent="0.35">
      <c r="A12" s="12" t="s">
        <v>163</v>
      </c>
      <c r="B12" s="27">
        <v>8805.5</v>
      </c>
    </row>
    <row r="13" spans="1:2" s="32" customFormat="1" ht="27" customHeight="1" x14ac:dyDescent="0.35">
      <c r="A13" s="12" t="s">
        <v>183</v>
      </c>
      <c r="B13" s="27">
        <v>702.2</v>
      </c>
    </row>
    <row r="14" spans="1:2" s="32" customFormat="1" ht="27" customHeight="1" x14ac:dyDescent="0.35">
      <c r="A14" s="12" t="s">
        <v>154</v>
      </c>
      <c r="B14" s="27">
        <v>82.1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5" customHeight="1" x14ac:dyDescent="0.35">
      <c r="A16" s="12" t="s">
        <v>147</v>
      </c>
      <c r="B16" s="28">
        <v>887.5</v>
      </c>
    </row>
    <row r="17" spans="1:2" s="32" customFormat="1" ht="19.899999999999999" customHeight="1" x14ac:dyDescent="0.35">
      <c r="A17" s="12" t="s">
        <v>155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14038.4</v>
      </c>
    </row>
    <row r="21" spans="1:2" s="32" customFormat="1" ht="18.75" customHeight="1" x14ac:dyDescent="0.35">
      <c r="A21" s="12" t="s">
        <v>43</v>
      </c>
      <c r="B21" s="27">
        <f>B7+B9+B10+B11+B12+B16+B17+B19</f>
        <v>13254.099999999999</v>
      </c>
    </row>
    <row r="22" spans="1:2" s="32" customFormat="1" ht="27" customHeight="1" x14ac:dyDescent="0.35">
      <c r="A22" s="12" t="s">
        <v>156</v>
      </c>
      <c r="B22" s="27">
        <f>B13</f>
        <v>702.2</v>
      </c>
    </row>
    <row r="23" spans="1:2" s="32" customFormat="1" ht="27" customHeight="1" x14ac:dyDescent="0.35">
      <c r="A23" s="13" t="s">
        <v>157</v>
      </c>
      <c r="B23" s="8">
        <f>B14</f>
        <v>82.1</v>
      </c>
    </row>
    <row r="24" spans="1:2" s="32" customFormat="1" ht="23.25" customHeight="1" x14ac:dyDescent="0.35">
      <c r="A24" s="64" t="s">
        <v>44</v>
      </c>
      <c r="B24" s="65"/>
    </row>
    <row r="25" spans="1:2" s="32" customFormat="1" ht="18.75" customHeight="1" x14ac:dyDescent="0.35">
      <c r="A25" s="15" t="s">
        <v>39</v>
      </c>
      <c r="B25" s="26">
        <f>SUM(B26:B31)</f>
        <v>37053.199999999997</v>
      </c>
    </row>
    <row r="26" spans="1:2" s="32" customFormat="1" ht="18.75" customHeight="1" x14ac:dyDescent="0.35">
      <c r="A26" s="13" t="s">
        <v>43</v>
      </c>
      <c r="B26" s="8">
        <v>2412</v>
      </c>
    </row>
    <row r="27" spans="1:2" s="32" customFormat="1" ht="18.75" customHeight="1" x14ac:dyDescent="0.35">
      <c r="A27" s="13" t="s">
        <v>158</v>
      </c>
      <c r="B27" s="8">
        <v>4622</v>
      </c>
    </row>
    <row r="28" spans="1:2" s="32" customFormat="1" ht="18.75" customHeight="1" x14ac:dyDescent="0.35">
      <c r="A28" s="13" t="s">
        <v>157</v>
      </c>
      <c r="B28" s="8">
        <v>0</v>
      </c>
    </row>
    <row r="29" spans="1:2" s="32" customFormat="1" ht="18.75" customHeight="1" x14ac:dyDescent="0.35">
      <c r="A29" s="13" t="s">
        <v>159</v>
      </c>
      <c r="B29" s="8">
        <v>6000</v>
      </c>
    </row>
    <row r="30" spans="1:2" s="32" customFormat="1" ht="18.75" customHeight="1" x14ac:dyDescent="0.35">
      <c r="A30" s="13" t="s">
        <v>160</v>
      </c>
      <c r="B30" s="8">
        <v>13798.2</v>
      </c>
    </row>
    <row r="31" spans="1:2" s="32" customFormat="1" ht="18.75" customHeight="1" x14ac:dyDescent="0.35">
      <c r="A31" s="14" t="s">
        <v>161</v>
      </c>
      <c r="B31" s="28">
        <v>10221</v>
      </c>
    </row>
    <row r="32" spans="1:2" s="32" customFormat="1" ht="18.75" customHeight="1" x14ac:dyDescent="0.35">
      <c r="A32" s="43" t="s">
        <v>45</v>
      </c>
      <c r="B32" s="29">
        <f>SUM(B33:B33)</f>
        <v>485</v>
      </c>
    </row>
    <row r="33" spans="1:2" s="32" customFormat="1" ht="18.75" customHeight="1" x14ac:dyDescent="0.35">
      <c r="A33" s="12" t="s">
        <v>187</v>
      </c>
      <c r="B33" s="28">
        <v>485</v>
      </c>
    </row>
    <row r="34" spans="1:2" s="32" customFormat="1" ht="18.75" customHeight="1" x14ac:dyDescent="0.35">
      <c r="A34" s="15" t="s">
        <v>146</v>
      </c>
      <c r="B34" s="29">
        <f>SUM(B35:B36)</f>
        <v>678.5</v>
      </c>
    </row>
    <row r="35" spans="1:2" s="32" customFormat="1" ht="18.75" customHeight="1" x14ac:dyDescent="0.35">
      <c r="A35" s="12" t="s">
        <v>162</v>
      </c>
      <c r="B35" s="27">
        <v>331.3</v>
      </c>
    </row>
    <row r="36" spans="1:2" s="32" customFormat="1" ht="18.75" customHeight="1" x14ac:dyDescent="0.35">
      <c r="A36" s="12" t="s">
        <v>161</v>
      </c>
      <c r="B36" s="44">
        <v>347.2</v>
      </c>
    </row>
    <row r="37" spans="1:2" s="32" customFormat="1" ht="18.75" customHeight="1" x14ac:dyDescent="0.35">
      <c r="A37" s="11" t="s">
        <v>135</v>
      </c>
      <c r="B37" s="45">
        <f>B38</f>
        <v>100.6</v>
      </c>
    </row>
    <row r="38" spans="1:2" s="32" customFormat="1" ht="18.75" customHeight="1" x14ac:dyDescent="0.35">
      <c r="A38" s="14" t="s">
        <v>164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38317.299999999996</v>
      </c>
    </row>
    <row r="40" spans="1:2" s="32" customFormat="1" ht="18.75" customHeight="1" x14ac:dyDescent="0.35">
      <c r="A40" s="13" t="s">
        <v>43</v>
      </c>
      <c r="B40" s="8">
        <f>B26</f>
        <v>2412</v>
      </c>
    </row>
    <row r="41" spans="1:2" s="32" customFormat="1" ht="18.75" customHeight="1" x14ac:dyDescent="0.35">
      <c r="A41" s="13" t="s">
        <v>158</v>
      </c>
      <c r="B41" s="8">
        <f>B27</f>
        <v>4622</v>
      </c>
    </row>
    <row r="42" spans="1:2" s="32" customFormat="1" ht="18.75" customHeight="1" x14ac:dyDescent="0.35">
      <c r="A42" s="13" t="s">
        <v>157</v>
      </c>
      <c r="B42" s="8">
        <f>B28</f>
        <v>0</v>
      </c>
    </row>
    <row r="43" spans="1:2" s="32" customFormat="1" ht="18.75" customHeight="1" x14ac:dyDescent="0.35">
      <c r="A43" s="13" t="s">
        <v>159</v>
      </c>
      <c r="B43" s="8">
        <f>B29</f>
        <v>6000</v>
      </c>
    </row>
    <row r="44" spans="1:2" s="32" customFormat="1" ht="18.75" customHeight="1" x14ac:dyDescent="0.35">
      <c r="A44" s="12" t="s">
        <v>160</v>
      </c>
      <c r="B44" s="27">
        <f>B30+B35+B38</f>
        <v>14230.1</v>
      </c>
    </row>
    <row r="45" spans="1:2" s="32" customFormat="1" ht="18.75" customHeight="1" x14ac:dyDescent="0.35">
      <c r="A45" s="14" t="s">
        <v>161</v>
      </c>
      <c r="B45" s="27">
        <f>B31+B33+B36</f>
        <v>11053.2</v>
      </c>
    </row>
    <row r="46" spans="1:2" s="32" customFormat="1" ht="24" customHeight="1" x14ac:dyDescent="0.35">
      <c r="A46" s="64" t="s">
        <v>47</v>
      </c>
      <c r="B46" s="65"/>
    </row>
    <row r="47" spans="1:2" s="32" customFormat="1" ht="18.75" customHeight="1" x14ac:dyDescent="0.35">
      <c r="A47" s="15" t="s">
        <v>39</v>
      </c>
      <c r="B47" s="26">
        <f>SUM(B48:B49)</f>
        <v>803.6</v>
      </c>
    </row>
    <row r="48" spans="1:2" s="32" customFormat="1" ht="18.75" customHeight="1" x14ac:dyDescent="0.35">
      <c r="A48" s="12" t="s">
        <v>43</v>
      </c>
      <c r="B48" s="27">
        <v>435.6</v>
      </c>
    </row>
    <row r="49" spans="1:2" s="32" customFormat="1" ht="18.75" customHeight="1" x14ac:dyDescent="0.35">
      <c r="A49" s="12" t="s">
        <v>161</v>
      </c>
      <c r="B49" s="27">
        <v>368</v>
      </c>
    </row>
    <row r="50" spans="1:2" s="32" customFormat="1" ht="18.75" customHeight="1" x14ac:dyDescent="0.35">
      <c r="A50" s="11" t="s">
        <v>49</v>
      </c>
      <c r="B50" s="26">
        <f>B47</f>
        <v>803.6</v>
      </c>
    </row>
    <row r="51" spans="1:2" s="32" customFormat="1" ht="18.75" customHeight="1" x14ac:dyDescent="0.35">
      <c r="A51" s="12" t="s">
        <v>43</v>
      </c>
      <c r="B51" s="28">
        <f>B48</f>
        <v>435.6</v>
      </c>
    </row>
    <row r="52" spans="1:2" s="32" customFormat="1" ht="18.75" customHeight="1" x14ac:dyDescent="0.35">
      <c r="A52" s="12" t="s">
        <v>161</v>
      </c>
      <c r="B52" s="28">
        <f>B49</f>
        <v>368</v>
      </c>
    </row>
    <row r="53" spans="1:2" s="32" customFormat="1" ht="20.5" customHeight="1" x14ac:dyDescent="0.35">
      <c r="A53" s="64" t="s">
        <v>190</v>
      </c>
      <c r="B53" s="65"/>
    </row>
    <row r="54" spans="1:2" s="32" customFormat="1" ht="18.75" customHeight="1" x14ac:dyDescent="0.35">
      <c r="A54" s="17" t="s">
        <v>39</v>
      </c>
      <c r="B54" s="6">
        <f>SUM(B55:B56)</f>
        <v>452.3</v>
      </c>
    </row>
    <row r="55" spans="1:2" s="32" customFormat="1" ht="18.75" customHeight="1" x14ac:dyDescent="0.35">
      <c r="A55" s="13" t="s">
        <v>148</v>
      </c>
      <c r="B55" s="8">
        <v>312</v>
      </c>
    </row>
    <row r="56" spans="1:2" s="32" customFormat="1" ht="28.9" customHeight="1" x14ac:dyDescent="0.35">
      <c r="A56" s="13" t="s">
        <v>150</v>
      </c>
      <c r="B56" s="8">
        <v>140.30000000000001</v>
      </c>
    </row>
    <row r="57" spans="1:2" s="32" customFormat="1" ht="18.75" customHeight="1" x14ac:dyDescent="0.35">
      <c r="A57" s="18" t="s">
        <v>50</v>
      </c>
      <c r="B57" s="6">
        <f>B54</f>
        <v>452.3</v>
      </c>
    </row>
    <row r="58" spans="1:2" s="32" customFormat="1" ht="18.75" customHeight="1" x14ac:dyDescent="0.35">
      <c r="A58" s="13" t="s">
        <v>149</v>
      </c>
      <c r="B58" s="8">
        <f>B55</f>
        <v>312</v>
      </c>
    </row>
    <row r="59" spans="1:2" s="32" customFormat="1" ht="28.9" customHeight="1" x14ac:dyDescent="0.35">
      <c r="A59" s="13" t="s">
        <v>150</v>
      </c>
      <c r="B59" s="8">
        <f>B56</f>
        <v>140.30000000000001</v>
      </c>
    </row>
    <row r="60" spans="1:2" s="32" customFormat="1" ht="35.25" customHeight="1" x14ac:dyDescent="0.35">
      <c r="A60" s="64" t="s">
        <v>52</v>
      </c>
      <c r="B60" s="65"/>
    </row>
    <row r="61" spans="1:2" s="32" customFormat="1" ht="18.75" customHeight="1" x14ac:dyDescent="0.35">
      <c r="A61" s="43" t="s">
        <v>53</v>
      </c>
      <c r="B61" s="24">
        <f>SUM(B62:B63)</f>
        <v>3577</v>
      </c>
    </row>
    <row r="62" spans="1:2" s="32" customFormat="1" ht="18.75" customHeight="1" x14ac:dyDescent="0.35">
      <c r="A62" s="12" t="s">
        <v>43</v>
      </c>
      <c r="B62" s="27">
        <v>1277</v>
      </c>
    </row>
    <row r="63" spans="1:2" s="32" customFormat="1" ht="18.75" customHeight="1" x14ac:dyDescent="0.35">
      <c r="A63" s="12" t="s">
        <v>161</v>
      </c>
      <c r="B63" s="27">
        <v>2300</v>
      </c>
    </row>
    <row r="64" spans="1:2" s="32" customFormat="1" ht="18.75" customHeight="1" x14ac:dyDescent="0.35">
      <c r="A64" s="11" t="s">
        <v>54</v>
      </c>
      <c r="B64" s="26">
        <f>SUM(B61)</f>
        <v>3577</v>
      </c>
    </row>
    <row r="65" spans="1:2" s="32" customFormat="1" ht="18.75" customHeight="1" x14ac:dyDescent="0.35">
      <c r="A65" s="12" t="s">
        <v>43</v>
      </c>
      <c r="B65" s="27">
        <f>B62</f>
        <v>1277</v>
      </c>
    </row>
    <row r="66" spans="1:2" s="32" customFormat="1" ht="18.75" customHeight="1" x14ac:dyDescent="0.35">
      <c r="A66" s="12" t="s">
        <v>161</v>
      </c>
      <c r="B66" s="28">
        <f>B63</f>
        <v>2300</v>
      </c>
    </row>
    <row r="67" spans="1:2" s="32" customFormat="1" ht="25.15" customHeight="1" x14ac:dyDescent="0.35">
      <c r="A67" s="64" t="s">
        <v>55</v>
      </c>
      <c r="B67" s="65"/>
    </row>
    <row r="68" spans="1:2" s="32" customFormat="1" ht="18.75" customHeight="1" x14ac:dyDescent="0.35">
      <c r="A68" s="15" t="s">
        <v>39</v>
      </c>
      <c r="B68" s="26">
        <f>SUM(B69:B71)</f>
        <v>2019.8</v>
      </c>
    </row>
    <row r="69" spans="1:2" s="32" customFormat="1" ht="18.75" customHeight="1" x14ac:dyDescent="0.35">
      <c r="A69" s="12" t="s">
        <v>43</v>
      </c>
      <c r="B69" s="27">
        <v>508.6</v>
      </c>
    </row>
    <row r="70" spans="1:2" s="32" customFormat="1" ht="18.75" customHeight="1" x14ac:dyDescent="0.35">
      <c r="A70" s="35" t="s">
        <v>165</v>
      </c>
      <c r="B70" s="27">
        <v>698</v>
      </c>
    </row>
    <row r="71" spans="1:2" s="32" customFormat="1" ht="18.75" customHeight="1" x14ac:dyDescent="0.35">
      <c r="A71" s="14" t="s">
        <v>161</v>
      </c>
      <c r="B71" s="25">
        <v>813.2</v>
      </c>
    </row>
    <row r="72" spans="1:2" s="32" customFormat="1" ht="18.75" customHeight="1" x14ac:dyDescent="0.35">
      <c r="A72" s="42" t="s">
        <v>139</v>
      </c>
      <c r="B72" s="24">
        <f>SUM(B73:B75)</f>
        <v>3118.7999999999997</v>
      </c>
    </row>
    <row r="73" spans="1:2" s="32" customFormat="1" ht="18.75" customHeight="1" x14ac:dyDescent="0.35">
      <c r="A73" s="12" t="s">
        <v>43</v>
      </c>
      <c r="B73" s="27">
        <v>2820.1</v>
      </c>
    </row>
    <row r="74" spans="1:2" s="32" customFormat="1" ht="18.75" customHeight="1" x14ac:dyDescent="0.35">
      <c r="A74" s="35" t="s">
        <v>165</v>
      </c>
      <c r="B74" s="27">
        <v>270</v>
      </c>
    </row>
    <row r="75" spans="1:2" s="32" customFormat="1" ht="18.75" customHeight="1" x14ac:dyDescent="0.35">
      <c r="A75" s="12" t="s">
        <v>161</v>
      </c>
      <c r="B75" s="25">
        <v>28.7</v>
      </c>
    </row>
    <row r="76" spans="1:2" s="32" customFormat="1" ht="18.75" customHeight="1" x14ac:dyDescent="0.35">
      <c r="A76" s="11" t="s">
        <v>56</v>
      </c>
      <c r="B76" s="24">
        <f>B68+B72</f>
        <v>5138.5999999999995</v>
      </c>
    </row>
    <row r="77" spans="1:2" s="32" customFormat="1" ht="18.75" customHeight="1" x14ac:dyDescent="0.35">
      <c r="A77" s="12" t="s">
        <v>43</v>
      </c>
      <c r="B77" s="25">
        <f>B69+B73</f>
        <v>3328.7</v>
      </c>
    </row>
    <row r="78" spans="1:2" s="32" customFormat="1" ht="18.75" customHeight="1" x14ac:dyDescent="0.35">
      <c r="A78" s="35" t="s">
        <v>165</v>
      </c>
      <c r="B78" s="27">
        <f>B70+B74</f>
        <v>968</v>
      </c>
    </row>
    <row r="79" spans="1:2" s="32" customFormat="1" ht="18.75" customHeight="1" x14ac:dyDescent="0.35">
      <c r="A79" s="14" t="s">
        <v>166</v>
      </c>
      <c r="B79" s="27">
        <f>B71+B75</f>
        <v>841.90000000000009</v>
      </c>
    </row>
    <row r="80" spans="1:2" s="32" customFormat="1" ht="28.5" customHeight="1" x14ac:dyDescent="0.35">
      <c r="A80" s="66" t="s">
        <v>57</v>
      </c>
      <c r="B80" s="67"/>
    </row>
    <row r="81" spans="1:2" s="32" customFormat="1" ht="18.75" customHeight="1" x14ac:dyDescent="0.35">
      <c r="A81" s="15" t="s">
        <v>39</v>
      </c>
      <c r="B81" s="6">
        <f>B82</f>
        <v>389</v>
      </c>
    </row>
    <row r="82" spans="1:2" s="32" customFormat="1" ht="18.75" customHeight="1" x14ac:dyDescent="0.35">
      <c r="A82" s="14" t="s">
        <v>48</v>
      </c>
      <c r="B82" s="8">
        <v>389</v>
      </c>
    </row>
    <row r="83" spans="1:2" s="32" customFormat="1" ht="18.75" customHeight="1" x14ac:dyDescent="0.35">
      <c r="A83" s="11" t="s">
        <v>58</v>
      </c>
      <c r="B83" s="6">
        <f>B81</f>
        <v>389</v>
      </c>
    </row>
    <row r="84" spans="1:2" s="32" customFormat="1" ht="18.75" customHeight="1" x14ac:dyDescent="0.35">
      <c r="A84" s="14" t="s">
        <v>48</v>
      </c>
      <c r="B84" s="8">
        <f>B82</f>
        <v>389</v>
      </c>
    </row>
    <row r="85" spans="1:2" s="32" customFormat="1" ht="33" customHeight="1" x14ac:dyDescent="0.35">
      <c r="A85" s="64" t="s">
        <v>59</v>
      </c>
      <c r="B85" s="65"/>
    </row>
    <row r="86" spans="1:2" s="32" customFormat="1" ht="18.75" customHeight="1" x14ac:dyDescent="0.35">
      <c r="A86" s="15" t="s">
        <v>39</v>
      </c>
      <c r="B86" s="26">
        <f>B87</f>
        <v>360.8</v>
      </c>
    </row>
    <row r="87" spans="1:2" s="32" customFormat="1" ht="18.75" customHeight="1" x14ac:dyDescent="0.35">
      <c r="A87" s="14" t="s">
        <v>48</v>
      </c>
      <c r="B87" s="27">
        <v>360.8</v>
      </c>
    </row>
    <row r="88" spans="1:2" s="32" customFormat="1" ht="18.75" customHeight="1" x14ac:dyDescent="0.35">
      <c r="A88" s="16" t="s">
        <v>60</v>
      </c>
      <c r="B88" s="6">
        <f>B86</f>
        <v>360.8</v>
      </c>
    </row>
    <row r="89" spans="1:2" s="32" customFormat="1" ht="18.75" customHeight="1" x14ac:dyDescent="0.35">
      <c r="A89" s="13" t="s">
        <v>48</v>
      </c>
      <c r="B89" s="20">
        <f>B87</f>
        <v>360.8</v>
      </c>
    </row>
    <row r="90" spans="1:2" s="32" customFormat="1" ht="38.25" customHeight="1" x14ac:dyDescent="0.35">
      <c r="A90" s="64" t="s">
        <v>61</v>
      </c>
      <c r="B90" s="65"/>
    </row>
    <row r="91" spans="1:2" s="32" customFormat="1" ht="18.75" customHeight="1" x14ac:dyDescent="0.35">
      <c r="A91" s="43" t="s">
        <v>39</v>
      </c>
      <c r="B91" s="24">
        <f>SUM(B92:B95)</f>
        <v>22008.799999999999</v>
      </c>
    </row>
    <row r="92" spans="1:2" s="32" customFormat="1" ht="18.75" customHeight="1" x14ac:dyDescent="0.35">
      <c r="A92" s="12" t="s">
        <v>43</v>
      </c>
      <c r="B92" s="27">
        <v>15943.4</v>
      </c>
    </row>
    <row r="93" spans="1:2" s="32" customFormat="1" ht="18.75" customHeight="1" x14ac:dyDescent="0.35">
      <c r="A93" s="12" t="s">
        <v>158</v>
      </c>
      <c r="B93" s="27">
        <v>1273.0999999999999</v>
      </c>
    </row>
    <row r="94" spans="1:2" s="32" customFormat="1" ht="30.75" customHeight="1" x14ac:dyDescent="0.35">
      <c r="A94" s="12" t="s">
        <v>167</v>
      </c>
      <c r="B94" s="27">
        <v>4625.8</v>
      </c>
    </row>
    <row r="95" spans="1:2" s="32" customFormat="1" ht="24" customHeight="1" x14ac:dyDescent="0.35">
      <c r="A95" s="14" t="s">
        <v>161</v>
      </c>
      <c r="B95" s="27">
        <v>166.5</v>
      </c>
    </row>
    <row r="96" spans="1:2" s="32" customFormat="1" ht="18.75" customHeight="1" x14ac:dyDescent="0.35">
      <c r="A96" s="16" t="s">
        <v>62</v>
      </c>
      <c r="B96" s="6">
        <f>B91</f>
        <v>22008.799999999999</v>
      </c>
    </row>
    <row r="97" spans="1:2" s="32" customFormat="1" ht="18.75" customHeight="1" x14ac:dyDescent="0.35">
      <c r="A97" s="12" t="s">
        <v>51</v>
      </c>
      <c r="B97" s="8">
        <f>B92</f>
        <v>15943.4</v>
      </c>
    </row>
    <row r="98" spans="1:2" s="32" customFormat="1" ht="18.75" customHeight="1" x14ac:dyDescent="0.35">
      <c r="A98" s="12" t="s">
        <v>158</v>
      </c>
      <c r="B98" s="20">
        <f>B93</f>
        <v>1273.0999999999999</v>
      </c>
    </row>
    <row r="99" spans="1:2" s="32" customFormat="1" ht="30" customHeight="1" x14ac:dyDescent="0.35">
      <c r="A99" s="12" t="s">
        <v>168</v>
      </c>
      <c r="B99" s="20">
        <f t="shared" ref="B99:B100" si="0">B94</f>
        <v>4625.8</v>
      </c>
    </row>
    <row r="100" spans="1:2" s="32" customFormat="1" ht="19.899999999999999" customHeight="1" x14ac:dyDescent="0.35">
      <c r="A100" s="12" t="s">
        <v>166</v>
      </c>
      <c r="B100" s="28">
        <f t="shared" si="0"/>
        <v>166.5</v>
      </c>
    </row>
    <row r="101" spans="1:2" s="32" customFormat="1" ht="26.5" customHeight="1" x14ac:dyDescent="0.35">
      <c r="A101" s="64" t="s">
        <v>63</v>
      </c>
      <c r="B101" s="65"/>
    </row>
    <row r="102" spans="1:2" s="32" customFormat="1" ht="18.75" customHeight="1" x14ac:dyDescent="0.35">
      <c r="A102" s="15" t="s">
        <v>39</v>
      </c>
      <c r="B102" s="6">
        <f>B103</f>
        <v>229</v>
      </c>
    </row>
    <row r="103" spans="1:2" s="32" customFormat="1" ht="18.75" customHeight="1" x14ac:dyDescent="0.35">
      <c r="A103" s="12" t="s">
        <v>48</v>
      </c>
      <c r="B103" s="8">
        <v>229</v>
      </c>
    </row>
    <row r="104" spans="1:2" s="32" customFormat="1" ht="18.75" customHeight="1" x14ac:dyDescent="0.35">
      <c r="A104" s="34" t="s">
        <v>64</v>
      </c>
      <c r="B104" s="26">
        <f>SUM(B105:B108)</f>
        <v>1426.9999999999998</v>
      </c>
    </row>
    <row r="105" spans="1:2" s="32" customFormat="1" ht="18.75" customHeight="1" x14ac:dyDescent="0.35">
      <c r="A105" s="12" t="s">
        <v>43</v>
      </c>
      <c r="B105" s="27">
        <v>1383</v>
      </c>
    </row>
    <row r="106" spans="1:2" s="32" customFormat="1" ht="18.75" customHeight="1" x14ac:dyDescent="0.35">
      <c r="A106" s="12" t="s">
        <v>154</v>
      </c>
      <c r="B106" s="27">
        <v>35.1</v>
      </c>
    </row>
    <row r="107" spans="1:2" s="32" customFormat="1" ht="18.75" customHeight="1" x14ac:dyDescent="0.35">
      <c r="A107" s="35" t="s">
        <v>165</v>
      </c>
      <c r="B107" s="27">
        <v>4.3</v>
      </c>
    </row>
    <row r="108" spans="1:2" s="32" customFormat="1" ht="18.75" customHeight="1" x14ac:dyDescent="0.35">
      <c r="A108" s="14" t="s">
        <v>166</v>
      </c>
      <c r="B108" s="27">
        <v>4.5999999999999996</v>
      </c>
    </row>
    <row r="109" spans="1:2" s="32" customFormat="1" ht="18.75" customHeight="1" x14ac:dyDescent="0.35">
      <c r="A109" s="34" t="s">
        <v>65</v>
      </c>
      <c r="B109" s="26">
        <f>SUM(B110:B112)</f>
        <v>424.90000000000003</v>
      </c>
    </row>
    <row r="110" spans="1:2" s="32" customFormat="1" ht="18.75" customHeight="1" x14ac:dyDescent="0.35">
      <c r="A110" s="12" t="s">
        <v>51</v>
      </c>
      <c r="B110" s="27">
        <v>404.7</v>
      </c>
    </row>
    <row r="111" spans="1:2" s="32" customFormat="1" ht="18.75" customHeight="1" x14ac:dyDescent="0.35">
      <c r="A111" s="35" t="s">
        <v>165</v>
      </c>
      <c r="B111" s="27">
        <v>16.600000000000001</v>
      </c>
    </row>
    <row r="112" spans="1:2" s="32" customFormat="1" ht="18.75" customHeight="1" x14ac:dyDescent="0.35">
      <c r="A112" s="14" t="s">
        <v>166</v>
      </c>
      <c r="B112" s="27">
        <v>3.6</v>
      </c>
    </row>
    <row r="113" spans="1:2" s="32" customFormat="1" ht="18.75" customHeight="1" x14ac:dyDescent="0.35">
      <c r="A113" s="34" t="s">
        <v>66</v>
      </c>
      <c r="B113" s="26">
        <f>SUM(B114:B115)</f>
        <v>881.3</v>
      </c>
    </row>
    <row r="114" spans="1:2" s="32" customFormat="1" ht="18.75" customHeight="1" x14ac:dyDescent="0.35">
      <c r="A114" s="12" t="s">
        <v>51</v>
      </c>
      <c r="B114" s="27">
        <v>866.3</v>
      </c>
    </row>
    <row r="115" spans="1:2" s="32" customFormat="1" ht="18.75" customHeight="1" x14ac:dyDescent="0.35">
      <c r="A115" s="35" t="s">
        <v>165</v>
      </c>
      <c r="B115" s="28">
        <v>15</v>
      </c>
    </row>
    <row r="116" spans="1:2" s="32" customFormat="1" ht="18.75" customHeight="1" x14ac:dyDescent="0.35">
      <c r="A116" s="34" t="s">
        <v>67</v>
      </c>
      <c r="B116" s="26">
        <f>SUM(B117:B119)</f>
        <v>712.8</v>
      </c>
    </row>
    <row r="117" spans="1:2" s="32" customFormat="1" ht="18.75" customHeight="1" x14ac:dyDescent="0.35">
      <c r="A117" s="12" t="s">
        <v>51</v>
      </c>
      <c r="B117" s="27">
        <v>642.5</v>
      </c>
    </row>
    <row r="118" spans="1:2" s="32" customFormat="1" ht="18.75" customHeight="1" x14ac:dyDescent="0.35">
      <c r="A118" s="12" t="s">
        <v>165</v>
      </c>
      <c r="B118" s="27">
        <v>51</v>
      </c>
    </row>
    <row r="119" spans="1:2" s="32" customFormat="1" ht="18.75" customHeight="1" x14ac:dyDescent="0.35">
      <c r="A119" s="12" t="s">
        <v>166</v>
      </c>
      <c r="B119" s="27">
        <v>19.3</v>
      </c>
    </row>
    <row r="120" spans="1:2" s="32" customFormat="1" ht="18.75" customHeight="1" x14ac:dyDescent="0.35">
      <c r="A120" s="34" t="s">
        <v>68</v>
      </c>
      <c r="B120" s="26">
        <f>SUM(B121:B123)</f>
        <v>803.30000000000007</v>
      </c>
    </row>
    <row r="121" spans="1:2" s="32" customFormat="1" ht="18.75" customHeight="1" x14ac:dyDescent="0.35">
      <c r="A121" s="12" t="s">
        <v>43</v>
      </c>
      <c r="B121" s="27">
        <v>733.1</v>
      </c>
    </row>
    <row r="122" spans="1:2" s="32" customFormat="1" ht="18.75" customHeight="1" x14ac:dyDescent="0.35">
      <c r="A122" s="35" t="s">
        <v>165</v>
      </c>
      <c r="B122" s="27">
        <v>55</v>
      </c>
    </row>
    <row r="123" spans="1:2" s="32" customFormat="1" ht="18.75" customHeight="1" x14ac:dyDescent="0.35">
      <c r="A123" s="12" t="s">
        <v>166</v>
      </c>
      <c r="B123" s="27">
        <v>15.2</v>
      </c>
    </row>
    <row r="124" spans="1:2" s="32" customFormat="1" ht="18.75" customHeight="1" x14ac:dyDescent="0.35">
      <c r="A124" s="34" t="s">
        <v>140</v>
      </c>
      <c r="B124" s="26">
        <f>SUM(B125:B127)</f>
        <v>1561.8</v>
      </c>
    </row>
    <row r="125" spans="1:2" s="32" customFormat="1" ht="18.75" customHeight="1" x14ac:dyDescent="0.35">
      <c r="A125" s="12" t="s">
        <v>43</v>
      </c>
      <c r="B125" s="27">
        <v>1323.8</v>
      </c>
    </row>
    <row r="126" spans="1:2" s="32" customFormat="1" ht="18.75" customHeight="1" x14ac:dyDescent="0.35">
      <c r="A126" s="35" t="s">
        <v>165</v>
      </c>
      <c r="B126" s="27">
        <v>160</v>
      </c>
    </row>
    <row r="127" spans="1:2" s="32" customFormat="1" ht="18.75" customHeight="1" x14ac:dyDescent="0.35">
      <c r="A127" s="12" t="s">
        <v>166</v>
      </c>
      <c r="B127" s="27">
        <v>78</v>
      </c>
    </row>
    <row r="128" spans="1:2" s="32" customFormat="1" ht="18.75" customHeight="1" x14ac:dyDescent="0.35">
      <c r="A128" s="34" t="s">
        <v>69</v>
      </c>
      <c r="B128" s="26">
        <f>SUM(B129:B131)</f>
        <v>2501.5</v>
      </c>
    </row>
    <row r="129" spans="1:2" s="32" customFormat="1" ht="18.75" customHeight="1" x14ac:dyDescent="0.35">
      <c r="A129" s="12" t="s">
        <v>43</v>
      </c>
      <c r="B129" s="27">
        <v>2267.3000000000002</v>
      </c>
    </row>
    <row r="130" spans="1:2" s="32" customFormat="1" ht="18.75" customHeight="1" x14ac:dyDescent="0.35">
      <c r="A130" s="35" t="s">
        <v>165</v>
      </c>
      <c r="B130" s="27">
        <v>200</v>
      </c>
    </row>
    <row r="131" spans="1:2" s="32" customFormat="1" ht="18.75" customHeight="1" x14ac:dyDescent="0.35">
      <c r="A131" s="14" t="s">
        <v>166</v>
      </c>
      <c r="B131" s="27">
        <v>34.200000000000003</v>
      </c>
    </row>
    <row r="132" spans="1:2" s="32" customFormat="1" ht="18.75" customHeight="1" x14ac:dyDescent="0.35">
      <c r="A132" s="36" t="s">
        <v>45</v>
      </c>
      <c r="B132" s="26">
        <f>SUM(B133:B135)</f>
        <v>1942.4</v>
      </c>
    </row>
    <row r="133" spans="1:2" s="32" customFormat="1" ht="18.75" customHeight="1" x14ac:dyDescent="0.35">
      <c r="A133" s="35" t="s">
        <v>43</v>
      </c>
      <c r="B133" s="27">
        <v>1539.9</v>
      </c>
    </row>
    <row r="134" spans="1:2" s="32" customFormat="1" ht="18.75" customHeight="1" x14ac:dyDescent="0.35">
      <c r="A134" s="35" t="s">
        <v>165</v>
      </c>
      <c r="B134" s="27">
        <v>338.8</v>
      </c>
    </row>
    <row r="135" spans="1:2" s="32" customFormat="1" ht="18.75" customHeight="1" x14ac:dyDescent="0.35">
      <c r="A135" s="14" t="s">
        <v>166</v>
      </c>
      <c r="B135" s="27">
        <v>63.7</v>
      </c>
    </row>
    <row r="136" spans="1:2" s="32" customFormat="1" ht="18.75" customHeight="1" x14ac:dyDescent="0.35">
      <c r="A136" s="34" t="s">
        <v>70</v>
      </c>
      <c r="B136" s="26">
        <f>SUM(B137:B139)</f>
        <v>470.9</v>
      </c>
    </row>
    <row r="137" spans="1:2" s="32" customFormat="1" ht="18.75" customHeight="1" x14ac:dyDescent="0.35">
      <c r="A137" s="12" t="s">
        <v>43</v>
      </c>
      <c r="B137" s="27">
        <v>367.5</v>
      </c>
    </row>
    <row r="138" spans="1:2" s="32" customFormat="1" ht="18.75" customHeight="1" x14ac:dyDescent="0.35">
      <c r="A138" s="35" t="s">
        <v>165</v>
      </c>
      <c r="B138" s="27">
        <v>93</v>
      </c>
    </row>
    <row r="139" spans="1:2" s="32" customFormat="1" ht="18.75" customHeight="1" x14ac:dyDescent="0.35">
      <c r="A139" s="12" t="s">
        <v>166</v>
      </c>
      <c r="B139" s="27">
        <v>10.4</v>
      </c>
    </row>
    <row r="140" spans="1:2" s="32" customFormat="1" ht="18.75" customHeight="1" x14ac:dyDescent="0.35">
      <c r="A140" s="33" t="s">
        <v>71</v>
      </c>
      <c r="B140" s="26">
        <f>B102+B104+B109+B113+B116+B120+B124+B128+B136+B132</f>
        <v>10954.9</v>
      </c>
    </row>
    <row r="141" spans="1:2" s="32" customFormat="1" ht="18.75" customHeight="1" x14ac:dyDescent="0.35">
      <c r="A141" s="12" t="s">
        <v>43</v>
      </c>
      <c r="B141" s="27">
        <f>B103+B105+B110+B114+B117+B121+B125+B129+B137+B133</f>
        <v>9757.1</v>
      </c>
    </row>
    <row r="142" spans="1:2" s="32" customFormat="1" ht="18.75" customHeight="1" x14ac:dyDescent="0.35">
      <c r="A142" s="12" t="s">
        <v>154</v>
      </c>
      <c r="B142" s="28">
        <f>B106</f>
        <v>35.1</v>
      </c>
    </row>
    <row r="143" spans="1:2" s="32" customFormat="1" ht="18.75" customHeight="1" x14ac:dyDescent="0.35">
      <c r="A143" s="35" t="s">
        <v>165</v>
      </c>
      <c r="B143" s="27">
        <f>B107+B115+B118+B122+B126+B130+B138+B111+B134</f>
        <v>933.7</v>
      </c>
    </row>
    <row r="144" spans="1:2" s="32" customFormat="1" ht="18.75" customHeight="1" x14ac:dyDescent="0.35">
      <c r="A144" s="14" t="s">
        <v>166</v>
      </c>
      <c r="B144" s="25">
        <f>B108+B112+B119+B123+B127+B131+B135+B139</f>
        <v>229.00000000000003</v>
      </c>
    </row>
    <row r="145" spans="1:2" s="32" customFormat="1" ht="27" customHeight="1" x14ac:dyDescent="0.35">
      <c r="A145" s="66" t="s">
        <v>72</v>
      </c>
      <c r="B145" s="67"/>
    </row>
    <row r="146" spans="1:2" s="32" customFormat="1" ht="18.75" customHeight="1" x14ac:dyDescent="0.35">
      <c r="A146" s="15" t="s">
        <v>39</v>
      </c>
      <c r="B146" s="6">
        <f>B147</f>
        <v>1850</v>
      </c>
    </row>
    <row r="147" spans="1:2" s="32" customFormat="1" ht="18.75" customHeight="1" x14ac:dyDescent="0.35">
      <c r="A147" s="14" t="s">
        <v>48</v>
      </c>
      <c r="B147" s="8">
        <v>1850</v>
      </c>
    </row>
    <row r="148" spans="1:2" s="32" customFormat="1" ht="18.75" customHeight="1" x14ac:dyDescent="0.35">
      <c r="A148" s="33" t="s">
        <v>73</v>
      </c>
      <c r="B148" s="24">
        <f>SUM(B149:B152)</f>
        <v>2004</v>
      </c>
    </row>
    <row r="149" spans="1:2" s="32" customFormat="1" ht="18.75" customHeight="1" x14ac:dyDescent="0.35">
      <c r="A149" s="12" t="s">
        <v>43</v>
      </c>
      <c r="B149" s="27">
        <v>1780.6</v>
      </c>
    </row>
    <row r="150" spans="1:2" s="32" customFormat="1" ht="18.75" customHeight="1" x14ac:dyDescent="0.35">
      <c r="A150" s="12" t="s">
        <v>154</v>
      </c>
      <c r="B150" s="27">
        <v>11.5</v>
      </c>
    </row>
    <row r="151" spans="1:2" s="32" customFormat="1" ht="18.75" customHeight="1" x14ac:dyDescent="0.35">
      <c r="A151" s="35" t="s">
        <v>165</v>
      </c>
      <c r="B151" s="27">
        <v>180</v>
      </c>
    </row>
    <row r="152" spans="1:2" s="32" customFormat="1" ht="18.75" customHeight="1" x14ac:dyDescent="0.35">
      <c r="A152" s="14" t="s">
        <v>166</v>
      </c>
      <c r="B152" s="27">
        <v>31.9</v>
      </c>
    </row>
    <row r="153" spans="1:2" s="32" customFormat="1" ht="18.75" customHeight="1" x14ac:dyDescent="0.35">
      <c r="A153" s="33" t="s">
        <v>74</v>
      </c>
      <c r="B153" s="26">
        <f>B148+B146</f>
        <v>3854</v>
      </c>
    </row>
    <row r="154" spans="1:2" s="32" customFormat="1" ht="18.75" customHeight="1" x14ac:dyDescent="0.35">
      <c r="A154" s="12" t="s">
        <v>43</v>
      </c>
      <c r="B154" s="27">
        <f>B149+B147</f>
        <v>3630.6</v>
      </c>
    </row>
    <row r="155" spans="1:2" s="32" customFormat="1" ht="18.75" customHeight="1" x14ac:dyDescent="0.35">
      <c r="A155" s="12" t="s">
        <v>154</v>
      </c>
      <c r="B155" s="27">
        <f>B150</f>
        <v>11.5</v>
      </c>
    </row>
    <row r="156" spans="1:2" s="32" customFormat="1" ht="18.75" customHeight="1" x14ac:dyDescent="0.35">
      <c r="A156" s="35" t="s">
        <v>165</v>
      </c>
      <c r="B156" s="27">
        <f>B151</f>
        <v>180</v>
      </c>
    </row>
    <row r="157" spans="1:2" s="32" customFormat="1" ht="18.75" customHeight="1" x14ac:dyDescent="0.35">
      <c r="A157" s="14" t="s">
        <v>166</v>
      </c>
      <c r="B157" s="27">
        <f>B152</f>
        <v>31.9</v>
      </c>
    </row>
    <row r="158" spans="1:2" s="32" customFormat="1" ht="25.5" customHeight="1" x14ac:dyDescent="0.35">
      <c r="A158" s="64" t="s">
        <v>75</v>
      </c>
      <c r="B158" s="65"/>
    </row>
    <row r="159" spans="1:2" s="32" customFormat="1" ht="18.75" customHeight="1" x14ac:dyDescent="0.35">
      <c r="A159" s="34" t="s">
        <v>39</v>
      </c>
      <c r="B159" s="26">
        <f>SUM(B160:B163)</f>
        <v>5441.4</v>
      </c>
    </row>
    <row r="160" spans="1:2" s="32" customFormat="1" ht="18.75" customHeight="1" x14ac:dyDescent="0.35">
      <c r="A160" s="12" t="s">
        <v>51</v>
      </c>
      <c r="B160" s="27">
        <v>390.2</v>
      </c>
    </row>
    <row r="161" spans="1:2" s="32" customFormat="1" ht="18.75" customHeight="1" x14ac:dyDescent="0.35">
      <c r="A161" s="35" t="s">
        <v>169</v>
      </c>
      <c r="B161" s="27">
        <v>3664.9</v>
      </c>
    </row>
    <row r="162" spans="1:2" s="32" customFormat="1" ht="18.75" customHeight="1" x14ac:dyDescent="0.35">
      <c r="A162" s="12" t="s">
        <v>154</v>
      </c>
      <c r="B162" s="27">
        <v>1102.3</v>
      </c>
    </row>
    <row r="163" spans="1:2" s="32" customFormat="1" ht="18.75" customHeight="1" x14ac:dyDescent="0.35">
      <c r="A163" s="35" t="s">
        <v>170</v>
      </c>
      <c r="B163" s="27">
        <v>284</v>
      </c>
    </row>
    <row r="164" spans="1:2" s="32" customFormat="1" ht="18.75" customHeight="1" x14ac:dyDescent="0.35">
      <c r="A164" s="34" t="s">
        <v>76</v>
      </c>
      <c r="B164" s="26">
        <f>SUM(B165:B169)</f>
        <v>2026.2</v>
      </c>
    </row>
    <row r="165" spans="1:2" s="32" customFormat="1" ht="18.75" customHeight="1" x14ac:dyDescent="0.35">
      <c r="A165" s="12" t="s">
        <v>43</v>
      </c>
      <c r="B165" s="27">
        <v>1215.3</v>
      </c>
    </row>
    <row r="166" spans="1:2" s="32" customFormat="1" ht="18.75" customHeight="1" x14ac:dyDescent="0.35">
      <c r="A166" s="35" t="s">
        <v>165</v>
      </c>
      <c r="B166" s="27">
        <v>117.3</v>
      </c>
    </row>
    <row r="167" spans="1:2" s="32" customFormat="1" ht="18.75" customHeight="1" x14ac:dyDescent="0.35">
      <c r="A167" s="35" t="s">
        <v>169</v>
      </c>
      <c r="B167" s="27">
        <v>629.9</v>
      </c>
    </row>
    <row r="168" spans="1:2" s="32" customFormat="1" ht="18.75" customHeight="1" x14ac:dyDescent="0.35">
      <c r="A168" s="12" t="s">
        <v>154</v>
      </c>
      <c r="B168" s="25">
        <v>58.5</v>
      </c>
    </row>
    <row r="169" spans="1:2" s="32" customFormat="1" ht="18.75" customHeight="1" x14ac:dyDescent="0.35">
      <c r="A169" s="12" t="s">
        <v>166</v>
      </c>
      <c r="B169" s="25">
        <v>5.2</v>
      </c>
    </row>
    <row r="170" spans="1:2" s="32" customFormat="1" ht="18.75" customHeight="1" x14ac:dyDescent="0.35">
      <c r="A170" s="11" t="s">
        <v>77</v>
      </c>
      <c r="B170" s="24">
        <f>SUM(B171:B175)</f>
        <v>899.90000000000009</v>
      </c>
    </row>
    <row r="171" spans="1:2" s="32" customFormat="1" ht="18.75" customHeight="1" x14ac:dyDescent="0.35">
      <c r="A171" s="12" t="s">
        <v>43</v>
      </c>
      <c r="B171" s="27">
        <v>507.1</v>
      </c>
    </row>
    <row r="172" spans="1:2" s="32" customFormat="1" ht="18.75" customHeight="1" x14ac:dyDescent="0.35">
      <c r="A172" s="35" t="s">
        <v>165</v>
      </c>
      <c r="B172" s="27">
        <v>61.7</v>
      </c>
    </row>
    <row r="173" spans="1:2" s="32" customFormat="1" ht="18.75" customHeight="1" x14ac:dyDescent="0.35">
      <c r="A173" s="35" t="s">
        <v>169</v>
      </c>
      <c r="B173" s="27">
        <v>304.10000000000002</v>
      </c>
    </row>
    <row r="174" spans="1:2" s="32" customFormat="1" ht="18.75" customHeight="1" x14ac:dyDescent="0.35">
      <c r="A174" s="12" t="s">
        <v>154</v>
      </c>
      <c r="B174" s="27">
        <v>19.899999999999999</v>
      </c>
    </row>
    <row r="175" spans="1:2" s="32" customFormat="1" ht="18.75" customHeight="1" x14ac:dyDescent="0.35">
      <c r="A175" s="12" t="s">
        <v>166</v>
      </c>
      <c r="B175" s="27">
        <v>7.1</v>
      </c>
    </row>
    <row r="176" spans="1:2" s="32" customFormat="1" ht="18.75" customHeight="1" x14ac:dyDescent="0.35">
      <c r="A176" s="11" t="s">
        <v>78</v>
      </c>
      <c r="B176" s="26">
        <f>SUM(B177:B181)</f>
        <v>1799.8000000000002</v>
      </c>
    </row>
    <row r="177" spans="1:2" s="32" customFormat="1" ht="18.75" customHeight="1" x14ac:dyDescent="0.35">
      <c r="A177" s="12" t="s">
        <v>43</v>
      </c>
      <c r="B177" s="27">
        <v>933.8</v>
      </c>
    </row>
    <row r="178" spans="1:2" s="32" customFormat="1" ht="18.75" customHeight="1" x14ac:dyDescent="0.35">
      <c r="A178" s="35" t="s">
        <v>165</v>
      </c>
      <c r="B178" s="27">
        <v>79.5</v>
      </c>
    </row>
    <row r="179" spans="1:2" s="32" customFormat="1" ht="18.75" customHeight="1" x14ac:dyDescent="0.35">
      <c r="A179" s="35" t="s">
        <v>169</v>
      </c>
      <c r="B179" s="27">
        <v>727.6</v>
      </c>
    </row>
    <row r="180" spans="1:2" s="32" customFormat="1" ht="18.75" customHeight="1" x14ac:dyDescent="0.35">
      <c r="A180" s="12" t="s">
        <v>154</v>
      </c>
      <c r="B180" s="27">
        <v>54.9</v>
      </c>
    </row>
    <row r="181" spans="1:2" s="32" customFormat="1" ht="18.75" customHeight="1" x14ac:dyDescent="0.35">
      <c r="A181" s="14" t="s">
        <v>166</v>
      </c>
      <c r="B181" s="27">
        <v>4</v>
      </c>
    </row>
    <row r="182" spans="1:2" s="32" customFormat="1" ht="18.75" customHeight="1" x14ac:dyDescent="0.35">
      <c r="A182" s="16" t="s">
        <v>79</v>
      </c>
      <c r="B182" s="26">
        <f>SUM(B183:B187)</f>
        <v>1347.9</v>
      </c>
    </row>
    <row r="183" spans="1:2" s="32" customFormat="1" ht="18.75" customHeight="1" x14ac:dyDescent="0.35">
      <c r="A183" s="12" t="s">
        <v>43</v>
      </c>
      <c r="B183" s="27">
        <v>678.9</v>
      </c>
    </row>
    <row r="184" spans="1:2" s="32" customFormat="1" ht="18.75" customHeight="1" x14ac:dyDescent="0.35">
      <c r="A184" s="35" t="s">
        <v>165</v>
      </c>
      <c r="B184" s="27">
        <v>97</v>
      </c>
    </row>
    <row r="185" spans="1:2" s="32" customFormat="1" ht="18.75" customHeight="1" x14ac:dyDescent="0.35">
      <c r="A185" s="35" t="s">
        <v>169</v>
      </c>
      <c r="B185" s="27">
        <v>529</v>
      </c>
    </row>
    <row r="186" spans="1:2" s="32" customFormat="1" ht="18.75" customHeight="1" x14ac:dyDescent="0.35">
      <c r="A186" s="35" t="s">
        <v>154</v>
      </c>
      <c r="B186" s="27">
        <v>38.799999999999997</v>
      </c>
    </row>
    <row r="187" spans="1:2" s="32" customFormat="1" ht="18.75" customHeight="1" x14ac:dyDescent="0.35">
      <c r="A187" s="14" t="s">
        <v>166</v>
      </c>
      <c r="B187" s="27">
        <v>4.2</v>
      </c>
    </row>
    <row r="188" spans="1:2" s="32" customFormat="1" ht="18.75" customHeight="1" x14ac:dyDescent="0.35">
      <c r="A188" s="11" t="s">
        <v>80</v>
      </c>
      <c r="B188" s="26">
        <f>SUM(B189:B193)</f>
        <v>1465.6</v>
      </c>
    </row>
    <row r="189" spans="1:2" s="32" customFormat="1" ht="18.75" customHeight="1" x14ac:dyDescent="0.35">
      <c r="A189" s="12" t="s">
        <v>43</v>
      </c>
      <c r="B189" s="27">
        <v>739.4</v>
      </c>
    </row>
    <row r="190" spans="1:2" s="32" customFormat="1" ht="18.75" customHeight="1" x14ac:dyDescent="0.35">
      <c r="A190" s="35" t="s">
        <v>165</v>
      </c>
      <c r="B190" s="27">
        <v>122.2</v>
      </c>
    </row>
    <row r="191" spans="1:2" s="32" customFormat="1" ht="18.75" customHeight="1" x14ac:dyDescent="0.35">
      <c r="A191" s="35" t="s">
        <v>169</v>
      </c>
      <c r="B191" s="27">
        <v>565.1</v>
      </c>
    </row>
    <row r="192" spans="1:2" s="32" customFormat="1" ht="18.75" customHeight="1" x14ac:dyDescent="0.35">
      <c r="A192" s="35" t="s">
        <v>154</v>
      </c>
      <c r="B192" s="27">
        <v>33.1</v>
      </c>
    </row>
    <row r="193" spans="1:2" s="32" customFormat="1" ht="18.75" customHeight="1" x14ac:dyDescent="0.35">
      <c r="A193" s="12" t="s">
        <v>166</v>
      </c>
      <c r="B193" s="27">
        <v>5.8</v>
      </c>
    </row>
    <row r="194" spans="1:2" s="32" customFormat="1" ht="18.75" customHeight="1" x14ac:dyDescent="0.35">
      <c r="A194" s="11" t="s">
        <v>81</v>
      </c>
      <c r="B194" s="26">
        <f>SUM(B195:B199)</f>
        <v>852.1</v>
      </c>
    </row>
    <row r="195" spans="1:2" s="32" customFormat="1" ht="18.75" customHeight="1" x14ac:dyDescent="0.35">
      <c r="A195" s="12" t="s">
        <v>43</v>
      </c>
      <c r="B195" s="27">
        <v>506.9</v>
      </c>
    </row>
    <row r="196" spans="1:2" s="32" customFormat="1" ht="18.75" customHeight="1" x14ac:dyDescent="0.35">
      <c r="A196" s="35" t="s">
        <v>165</v>
      </c>
      <c r="B196" s="27">
        <v>50.8</v>
      </c>
    </row>
    <row r="197" spans="1:2" s="32" customFormat="1" ht="18.75" customHeight="1" x14ac:dyDescent="0.35">
      <c r="A197" s="35" t="s">
        <v>169</v>
      </c>
      <c r="B197" s="27">
        <v>273.8</v>
      </c>
    </row>
    <row r="198" spans="1:2" s="32" customFormat="1" ht="18.75" customHeight="1" x14ac:dyDescent="0.35">
      <c r="A198" s="35" t="s">
        <v>154</v>
      </c>
      <c r="B198" s="25">
        <v>19.100000000000001</v>
      </c>
    </row>
    <row r="199" spans="1:2" s="32" customFormat="1" ht="18.75" customHeight="1" x14ac:dyDescent="0.35">
      <c r="A199" s="14" t="s">
        <v>166</v>
      </c>
      <c r="B199" s="25">
        <v>1.5</v>
      </c>
    </row>
    <row r="200" spans="1:2" s="32" customFormat="1" ht="18.75" customHeight="1" x14ac:dyDescent="0.35">
      <c r="A200" s="16" t="s">
        <v>82</v>
      </c>
      <c r="B200" s="24">
        <f>SUM(B201:B205)</f>
        <v>813.09999999999991</v>
      </c>
    </row>
    <row r="201" spans="1:2" s="32" customFormat="1" ht="18.75" customHeight="1" x14ac:dyDescent="0.35">
      <c r="A201" s="12" t="s">
        <v>43</v>
      </c>
      <c r="B201" s="27">
        <v>354.6</v>
      </c>
    </row>
    <row r="202" spans="1:2" s="32" customFormat="1" ht="18.75" customHeight="1" x14ac:dyDescent="0.35">
      <c r="A202" s="35" t="s">
        <v>165</v>
      </c>
      <c r="B202" s="27">
        <v>56.8</v>
      </c>
    </row>
    <row r="203" spans="1:2" s="32" customFormat="1" ht="18.75" customHeight="1" x14ac:dyDescent="0.35">
      <c r="A203" s="35" t="s">
        <v>169</v>
      </c>
      <c r="B203" s="30">
        <v>374.6</v>
      </c>
    </row>
    <row r="204" spans="1:2" s="32" customFormat="1" ht="18.75" customHeight="1" x14ac:dyDescent="0.35">
      <c r="A204" s="35" t="s">
        <v>154</v>
      </c>
      <c r="B204" s="30">
        <v>18.3</v>
      </c>
    </row>
    <row r="205" spans="1:2" s="32" customFormat="1" ht="18.75" customHeight="1" x14ac:dyDescent="0.35">
      <c r="A205" s="14" t="s">
        <v>166</v>
      </c>
      <c r="B205" s="30">
        <v>8.8000000000000007</v>
      </c>
    </row>
    <row r="206" spans="1:2" s="32" customFormat="1" ht="18.75" customHeight="1" x14ac:dyDescent="0.35">
      <c r="A206" s="37" t="s">
        <v>83</v>
      </c>
      <c r="B206" s="22">
        <f>SUM(B207:B211)</f>
        <v>1294.3</v>
      </c>
    </row>
    <row r="207" spans="1:2" s="32" customFormat="1" ht="18.75" customHeight="1" x14ac:dyDescent="0.35">
      <c r="A207" s="12" t="s">
        <v>43</v>
      </c>
      <c r="B207" s="30">
        <v>645.4</v>
      </c>
    </row>
    <row r="208" spans="1:2" s="32" customFormat="1" ht="18.75" customHeight="1" x14ac:dyDescent="0.35">
      <c r="A208" s="35" t="s">
        <v>165</v>
      </c>
      <c r="B208" s="30">
        <v>79.3</v>
      </c>
    </row>
    <row r="209" spans="1:2" s="32" customFormat="1" ht="18.75" customHeight="1" x14ac:dyDescent="0.35">
      <c r="A209" s="35" t="s">
        <v>169</v>
      </c>
      <c r="B209" s="30">
        <v>525.29999999999995</v>
      </c>
    </row>
    <row r="210" spans="1:2" s="32" customFormat="1" ht="18.75" customHeight="1" x14ac:dyDescent="0.35">
      <c r="A210" s="35" t="s">
        <v>154</v>
      </c>
      <c r="B210" s="30">
        <v>30.5</v>
      </c>
    </row>
    <row r="211" spans="1:2" s="32" customFormat="1" ht="18.75" customHeight="1" x14ac:dyDescent="0.35">
      <c r="A211" s="14" t="s">
        <v>166</v>
      </c>
      <c r="B211" s="30">
        <v>13.8</v>
      </c>
    </row>
    <row r="212" spans="1:2" s="32" customFormat="1" ht="18.75" customHeight="1" x14ac:dyDescent="0.35">
      <c r="A212" s="37" t="s">
        <v>84</v>
      </c>
      <c r="B212" s="22">
        <f>SUM(B213:B217)</f>
        <v>1295</v>
      </c>
    </row>
    <row r="213" spans="1:2" s="32" customFormat="1" ht="18.75" customHeight="1" x14ac:dyDescent="0.35">
      <c r="A213" s="12" t="s">
        <v>43</v>
      </c>
      <c r="B213" s="30">
        <v>655.29999999999995</v>
      </c>
    </row>
    <row r="214" spans="1:2" s="32" customFormat="1" ht="18.75" customHeight="1" x14ac:dyDescent="0.35">
      <c r="A214" s="35" t="s">
        <v>165</v>
      </c>
      <c r="B214" s="30">
        <v>73.599999999999994</v>
      </c>
    </row>
    <row r="215" spans="1:2" s="32" customFormat="1" ht="18.75" customHeight="1" x14ac:dyDescent="0.35">
      <c r="A215" s="35" t="s">
        <v>169</v>
      </c>
      <c r="B215" s="30">
        <v>517.1</v>
      </c>
    </row>
    <row r="216" spans="1:2" s="32" customFormat="1" ht="18.75" customHeight="1" x14ac:dyDescent="0.35">
      <c r="A216" s="35" t="s">
        <v>154</v>
      </c>
      <c r="B216" s="30">
        <v>45.099999999999994</v>
      </c>
    </row>
    <row r="217" spans="1:2" s="32" customFormat="1" ht="18.75" customHeight="1" x14ac:dyDescent="0.35">
      <c r="A217" s="14" t="s">
        <v>166</v>
      </c>
      <c r="B217" s="30">
        <v>3.9</v>
      </c>
    </row>
    <row r="218" spans="1:2" s="32" customFormat="1" ht="18.75" customHeight="1" x14ac:dyDescent="0.35">
      <c r="A218" s="37" t="s">
        <v>85</v>
      </c>
      <c r="B218" s="22">
        <f>SUM(B219:B223)</f>
        <v>819.9</v>
      </c>
    </row>
    <row r="219" spans="1:2" s="32" customFormat="1" ht="18.75" customHeight="1" x14ac:dyDescent="0.35">
      <c r="A219" s="12" t="s">
        <v>43</v>
      </c>
      <c r="B219" s="30">
        <v>434.5</v>
      </c>
    </row>
    <row r="220" spans="1:2" s="32" customFormat="1" ht="18.75" customHeight="1" x14ac:dyDescent="0.35">
      <c r="A220" s="35" t="s">
        <v>165</v>
      </c>
      <c r="B220" s="30">
        <v>60.1</v>
      </c>
    </row>
    <row r="221" spans="1:2" s="32" customFormat="1" ht="18.75" customHeight="1" x14ac:dyDescent="0.35">
      <c r="A221" s="35" t="s">
        <v>169</v>
      </c>
      <c r="B221" s="30">
        <v>305.2</v>
      </c>
    </row>
    <row r="222" spans="1:2" s="32" customFormat="1" ht="18.75" customHeight="1" x14ac:dyDescent="0.35">
      <c r="A222" s="35" t="s">
        <v>154</v>
      </c>
      <c r="B222" s="30">
        <v>18.399999999999999</v>
      </c>
    </row>
    <row r="223" spans="1:2" s="32" customFormat="1" ht="18.75" customHeight="1" x14ac:dyDescent="0.35">
      <c r="A223" s="12" t="s">
        <v>166</v>
      </c>
      <c r="B223" s="30">
        <v>1.7</v>
      </c>
    </row>
    <row r="224" spans="1:2" s="32" customFormat="1" ht="18.75" customHeight="1" x14ac:dyDescent="0.35">
      <c r="A224" s="37" t="s">
        <v>86</v>
      </c>
      <c r="B224" s="22">
        <f>SUM(B225:B229)</f>
        <v>836.1</v>
      </c>
    </row>
    <row r="225" spans="1:2" s="32" customFormat="1" ht="18.75" customHeight="1" x14ac:dyDescent="0.35">
      <c r="A225" s="12" t="s">
        <v>43</v>
      </c>
      <c r="B225" s="30">
        <v>499.6</v>
      </c>
    </row>
    <row r="226" spans="1:2" s="32" customFormat="1" ht="18.75" customHeight="1" x14ac:dyDescent="0.35">
      <c r="A226" s="35" t="s">
        <v>165</v>
      </c>
      <c r="B226" s="30">
        <v>54.1</v>
      </c>
    </row>
    <row r="227" spans="1:2" s="32" customFormat="1" ht="18.75" customHeight="1" x14ac:dyDescent="0.35">
      <c r="A227" s="35" t="s">
        <v>169</v>
      </c>
      <c r="B227" s="30">
        <v>262</v>
      </c>
    </row>
    <row r="228" spans="1:2" s="32" customFormat="1" ht="18.75" customHeight="1" x14ac:dyDescent="0.35">
      <c r="A228" s="35" t="s">
        <v>154</v>
      </c>
      <c r="B228" s="40">
        <v>19.100000000000001</v>
      </c>
    </row>
    <row r="229" spans="1:2" s="32" customFormat="1" ht="18.75" customHeight="1" x14ac:dyDescent="0.35">
      <c r="A229" s="12" t="s">
        <v>166</v>
      </c>
      <c r="B229" s="40">
        <v>1.3</v>
      </c>
    </row>
    <row r="230" spans="1:2" s="32" customFormat="1" ht="18.75" customHeight="1" x14ac:dyDescent="0.35">
      <c r="A230" s="37" t="s">
        <v>87</v>
      </c>
      <c r="B230" s="23">
        <f>SUM(B231:B235)</f>
        <v>1409.3</v>
      </c>
    </row>
    <row r="231" spans="1:2" s="32" customFormat="1" ht="18.75" customHeight="1" x14ac:dyDescent="0.35">
      <c r="A231" s="12" t="s">
        <v>43</v>
      </c>
      <c r="B231" s="30">
        <v>700.8</v>
      </c>
    </row>
    <row r="232" spans="1:2" s="32" customFormat="1" ht="18.75" customHeight="1" x14ac:dyDescent="0.35">
      <c r="A232" s="35" t="s">
        <v>165</v>
      </c>
      <c r="B232" s="30">
        <v>110.2</v>
      </c>
    </row>
    <row r="233" spans="1:2" s="32" customFormat="1" ht="18.75" customHeight="1" x14ac:dyDescent="0.35">
      <c r="A233" s="35" t="s">
        <v>169</v>
      </c>
      <c r="B233" s="30">
        <v>559.6</v>
      </c>
    </row>
    <row r="234" spans="1:2" s="32" customFormat="1" ht="18.75" customHeight="1" x14ac:dyDescent="0.35">
      <c r="A234" s="35" t="s">
        <v>154</v>
      </c>
      <c r="B234" s="30">
        <v>32.5</v>
      </c>
    </row>
    <row r="235" spans="1:2" s="32" customFormat="1" ht="18.75" customHeight="1" x14ac:dyDescent="0.35">
      <c r="A235" s="12" t="s">
        <v>166</v>
      </c>
      <c r="B235" s="30">
        <v>6.2</v>
      </c>
    </row>
    <row r="236" spans="1:2" s="32" customFormat="1" ht="18.75" customHeight="1" x14ac:dyDescent="0.35">
      <c r="A236" s="37" t="s">
        <v>88</v>
      </c>
      <c r="B236" s="22">
        <f>SUM(B237:B241)</f>
        <v>777.80000000000007</v>
      </c>
    </row>
    <row r="237" spans="1:2" s="32" customFormat="1" ht="18.75" customHeight="1" x14ac:dyDescent="0.35">
      <c r="A237" s="12" t="s">
        <v>43</v>
      </c>
      <c r="B237" s="30">
        <v>469.3</v>
      </c>
    </row>
    <row r="238" spans="1:2" s="32" customFormat="1" ht="18.75" customHeight="1" x14ac:dyDescent="0.35">
      <c r="A238" s="35" t="s">
        <v>165</v>
      </c>
      <c r="B238" s="30">
        <v>48.9</v>
      </c>
    </row>
    <row r="239" spans="1:2" s="32" customFormat="1" ht="18.75" customHeight="1" x14ac:dyDescent="0.35">
      <c r="A239" s="35" t="s">
        <v>169</v>
      </c>
      <c r="B239" s="30">
        <v>236.4</v>
      </c>
    </row>
    <row r="240" spans="1:2" s="32" customFormat="1" ht="18.75" customHeight="1" x14ac:dyDescent="0.35">
      <c r="A240" s="35" t="s">
        <v>154</v>
      </c>
      <c r="B240" s="40">
        <v>18.100000000000001</v>
      </c>
    </row>
    <row r="241" spans="1:2" s="32" customFormat="1" ht="18.75" customHeight="1" x14ac:dyDescent="0.35">
      <c r="A241" s="14" t="s">
        <v>166</v>
      </c>
      <c r="B241" s="40">
        <v>5.0999999999999996</v>
      </c>
    </row>
    <row r="242" spans="1:2" s="32" customFormat="1" ht="18.75" customHeight="1" x14ac:dyDescent="0.35">
      <c r="A242" s="38" t="s">
        <v>89</v>
      </c>
      <c r="B242" s="23">
        <f>SUM(B243:B247)</f>
        <v>1007.8000000000001</v>
      </c>
    </row>
    <row r="243" spans="1:2" s="32" customFormat="1" ht="18.75" customHeight="1" x14ac:dyDescent="0.35">
      <c r="A243" s="12" t="s">
        <v>43</v>
      </c>
      <c r="B243" s="30">
        <v>535.20000000000005</v>
      </c>
    </row>
    <row r="244" spans="1:2" s="32" customFormat="1" ht="18.75" customHeight="1" x14ac:dyDescent="0.35">
      <c r="A244" s="35" t="s">
        <v>165</v>
      </c>
      <c r="B244" s="30">
        <v>70.599999999999994</v>
      </c>
    </row>
    <row r="245" spans="1:2" s="32" customFormat="1" ht="18.75" customHeight="1" x14ac:dyDescent="0.35">
      <c r="A245" s="35" t="s">
        <v>169</v>
      </c>
      <c r="B245" s="30">
        <v>372.2</v>
      </c>
    </row>
    <row r="246" spans="1:2" s="32" customFormat="1" ht="18.75" customHeight="1" x14ac:dyDescent="0.35">
      <c r="A246" s="35" t="s">
        <v>154</v>
      </c>
      <c r="B246" s="30">
        <v>27.2</v>
      </c>
    </row>
    <row r="247" spans="1:2" s="32" customFormat="1" ht="18.75" customHeight="1" x14ac:dyDescent="0.35">
      <c r="A247" s="14" t="s">
        <v>166</v>
      </c>
      <c r="B247" s="30">
        <v>2.6</v>
      </c>
    </row>
    <row r="248" spans="1:2" s="32" customFormat="1" ht="18.75" customHeight="1" x14ac:dyDescent="0.35">
      <c r="A248" s="37" t="s">
        <v>90</v>
      </c>
      <c r="B248" s="22">
        <f>SUM(B249:B253)</f>
        <v>1456.8</v>
      </c>
    </row>
    <row r="249" spans="1:2" s="32" customFormat="1" ht="18.75" customHeight="1" x14ac:dyDescent="0.35">
      <c r="A249" s="12" t="s">
        <v>43</v>
      </c>
      <c r="B249" s="30">
        <v>826.2</v>
      </c>
    </row>
    <row r="250" spans="1:2" s="32" customFormat="1" ht="18.75" customHeight="1" x14ac:dyDescent="0.35">
      <c r="A250" s="35" t="s">
        <v>165</v>
      </c>
      <c r="B250" s="30">
        <v>50.5</v>
      </c>
    </row>
    <row r="251" spans="1:2" s="32" customFormat="1" ht="18.75" customHeight="1" x14ac:dyDescent="0.35">
      <c r="A251" s="35" t="s">
        <v>169</v>
      </c>
      <c r="B251" s="30">
        <v>535.4</v>
      </c>
    </row>
    <row r="252" spans="1:2" s="32" customFormat="1" ht="18.75" customHeight="1" x14ac:dyDescent="0.35">
      <c r="A252" s="35" t="s">
        <v>154</v>
      </c>
      <c r="B252" s="30">
        <v>37</v>
      </c>
    </row>
    <row r="253" spans="1:2" s="32" customFormat="1" ht="18.75" customHeight="1" x14ac:dyDescent="0.35">
      <c r="A253" s="12" t="s">
        <v>166</v>
      </c>
      <c r="B253" s="30">
        <v>7.7</v>
      </c>
    </row>
    <row r="254" spans="1:2" s="32" customFormat="1" ht="18.75" customHeight="1" x14ac:dyDescent="0.35">
      <c r="A254" s="37" t="s">
        <v>91</v>
      </c>
      <c r="B254" s="22">
        <f>SUM(B255:B259)</f>
        <v>1392.2</v>
      </c>
    </row>
    <row r="255" spans="1:2" s="32" customFormat="1" ht="18.75" customHeight="1" x14ac:dyDescent="0.35">
      <c r="A255" s="12" t="s">
        <v>43</v>
      </c>
      <c r="B255" s="30">
        <v>761.2</v>
      </c>
    </row>
    <row r="256" spans="1:2" s="32" customFormat="1" ht="18.75" customHeight="1" x14ac:dyDescent="0.35">
      <c r="A256" s="35" t="s">
        <v>165</v>
      </c>
      <c r="B256" s="30">
        <v>98.8</v>
      </c>
    </row>
    <row r="257" spans="1:2" s="32" customFormat="1" ht="18.75" customHeight="1" x14ac:dyDescent="0.35">
      <c r="A257" s="35" t="s">
        <v>169</v>
      </c>
      <c r="B257" s="30">
        <v>477.9</v>
      </c>
    </row>
    <row r="258" spans="1:2" s="32" customFormat="1" ht="18.75" customHeight="1" x14ac:dyDescent="0.35">
      <c r="A258" s="35" t="s">
        <v>154</v>
      </c>
      <c r="B258" s="40">
        <v>44.599999999999994</v>
      </c>
    </row>
    <row r="259" spans="1:2" s="32" customFormat="1" ht="18.75" customHeight="1" x14ac:dyDescent="0.35">
      <c r="A259" s="14" t="s">
        <v>166</v>
      </c>
      <c r="B259" s="40">
        <v>9.6999999999999993</v>
      </c>
    </row>
    <row r="260" spans="1:2" s="32" customFormat="1" ht="18.75" customHeight="1" x14ac:dyDescent="0.35">
      <c r="A260" s="38" t="s">
        <v>92</v>
      </c>
      <c r="B260" s="23">
        <f>SUM(B261:B265)</f>
        <v>1124.8</v>
      </c>
    </row>
    <row r="261" spans="1:2" s="32" customFormat="1" ht="18.75" customHeight="1" x14ac:dyDescent="0.35">
      <c r="A261" s="12" t="s">
        <v>43</v>
      </c>
      <c r="B261" s="30">
        <v>616.9</v>
      </c>
    </row>
    <row r="262" spans="1:2" s="32" customFormat="1" ht="18.75" customHeight="1" x14ac:dyDescent="0.35">
      <c r="A262" s="35" t="s">
        <v>165</v>
      </c>
      <c r="B262" s="30">
        <v>80.400000000000006</v>
      </c>
    </row>
    <row r="263" spans="1:2" s="32" customFormat="1" ht="18.75" customHeight="1" x14ac:dyDescent="0.35">
      <c r="A263" s="35" t="s">
        <v>169</v>
      </c>
      <c r="B263" s="30">
        <v>390.3</v>
      </c>
    </row>
    <row r="264" spans="1:2" s="32" customFormat="1" ht="18.75" customHeight="1" x14ac:dyDescent="0.35">
      <c r="A264" s="35" t="s">
        <v>154</v>
      </c>
      <c r="B264" s="30">
        <v>25.9</v>
      </c>
    </row>
    <row r="265" spans="1:2" s="32" customFormat="1" ht="18.75" customHeight="1" x14ac:dyDescent="0.35">
      <c r="A265" s="12" t="s">
        <v>166</v>
      </c>
      <c r="B265" s="30">
        <v>11.3</v>
      </c>
    </row>
    <row r="266" spans="1:2" s="32" customFormat="1" ht="18.75" customHeight="1" x14ac:dyDescent="0.35">
      <c r="A266" s="37" t="s">
        <v>93</v>
      </c>
      <c r="B266" s="22">
        <f>SUM(B267:B271)</f>
        <v>1278.8999999999999</v>
      </c>
    </row>
    <row r="267" spans="1:2" s="32" customFormat="1" ht="18.75" customHeight="1" x14ac:dyDescent="0.35">
      <c r="A267" s="12" t="s">
        <v>43</v>
      </c>
      <c r="B267" s="30">
        <v>706.1</v>
      </c>
    </row>
    <row r="268" spans="1:2" s="32" customFormat="1" ht="18.75" customHeight="1" x14ac:dyDescent="0.35">
      <c r="A268" s="35" t="s">
        <v>165</v>
      </c>
      <c r="B268" s="30">
        <v>80</v>
      </c>
    </row>
    <row r="269" spans="1:2" s="32" customFormat="1" ht="18.75" customHeight="1" x14ac:dyDescent="0.35">
      <c r="A269" s="35" t="s">
        <v>169</v>
      </c>
      <c r="B269" s="30">
        <v>455.9</v>
      </c>
    </row>
    <row r="270" spans="1:2" s="32" customFormat="1" ht="18.75" customHeight="1" x14ac:dyDescent="0.35">
      <c r="A270" s="35" t="s">
        <v>154</v>
      </c>
      <c r="B270" s="40">
        <v>33.1</v>
      </c>
    </row>
    <row r="271" spans="1:2" s="32" customFormat="1" ht="18.75" customHeight="1" x14ac:dyDescent="0.35">
      <c r="A271" s="14" t="s">
        <v>166</v>
      </c>
      <c r="B271" s="40">
        <v>3.8</v>
      </c>
    </row>
    <row r="272" spans="1:2" s="32" customFormat="1" ht="18.75" customHeight="1" x14ac:dyDescent="0.35">
      <c r="A272" s="38" t="s">
        <v>94</v>
      </c>
      <c r="B272" s="23">
        <f>SUM(B273:B277)</f>
        <v>1239.8</v>
      </c>
    </row>
    <row r="273" spans="1:2" s="32" customFormat="1" ht="18.75" customHeight="1" x14ac:dyDescent="0.35">
      <c r="A273" s="12" t="s">
        <v>51</v>
      </c>
      <c r="B273" s="30">
        <v>747.7</v>
      </c>
    </row>
    <row r="274" spans="1:2" s="32" customFormat="1" ht="18.75" customHeight="1" x14ac:dyDescent="0.35">
      <c r="A274" s="35" t="s">
        <v>165</v>
      </c>
      <c r="B274" s="30">
        <v>89.9</v>
      </c>
    </row>
    <row r="275" spans="1:2" s="32" customFormat="1" ht="18.75" customHeight="1" x14ac:dyDescent="0.35">
      <c r="A275" s="35" t="s">
        <v>169</v>
      </c>
      <c r="B275" s="30">
        <v>356.4</v>
      </c>
    </row>
    <row r="276" spans="1:2" s="32" customFormat="1" ht="18.75" customHeight="1" x14ac:dyDescent="0.35">
      <c r="A276" s="35" t="s">
        <v>154</v>
      </c>
      <c r="B276" s="30">
        <v>40</v>
      </c>
    </row>
    <row r="277" spans="1:2" s="32" customFormat="1" ht="18.75" customHeight="1" x14ac:dyDescent="0.35">
      <c r="A277" s="12" t="s">
        <v>166</v>
      </c>
      <c r="B277" s="30">
        <v>5.8</v>
      </c>
    </row>
    <row r="278" spans="1:2" s="32" customFormat="1" ht="18.75" customHeight="1" x14ac:dyDescent="0.35">
      <c r="A278" s="37" t="s">
        <v>95</v>
      </c>
      <c r="B278" s="22">
        <f>SUM(B279:B283)</f>
        <v>1132.5999999999999</v>
      </c>
    </row>
    <row r="279" spans="1:2" s="32" customFormat="1" ht="18.75" customHeight="1" x14ac:dyDescent="0.35">
      <c r="A279" s="12" t="s">
        <v>51</v>
      </c>
      <c r="B279" s="30">
        <v>592.29999999999995</v>
      </c>
    </row>
    <row r="280" spans="1:2" s="32" customFormat="1" ht="18.75" customHeight="1" x14ac:dyDescent="0.35">
      <c r="A280" s="35" t="s">
        <v>165</v>
      </c>
      <c r="B280" s="30">
        <v>71.2</v>
      </c>
    </row>
    <row r="281" spans="1:2" s="32" customFormat="1" ht="18.75" customHeight="1" x14ac:dyDescent="0.35">
      <c r="A281" s="35" t="s">
        <v>169</v>
      </c>
      <c r="B281" s="30">
        <v>432.8</v>
      </c>
    </row>
    <row r="282" spans="1:2" s="32" customFormat="1" ht="18.75" customHeight="1" x14ac:dyDescent="0.35">
      <c r="A282" s="35" t="s">
        <v>154</v>
      </c>
      <c r="B282" s="40">
        <v>29.7</v>
      </c>
    </row>
    <row r="283" spans="1:2" s="32" customFormat="1" ht="18.75" customHeight="1" x14ac:dyDescent="0.35">
      <c r="A283" s="14" t="s">
        <v>166</v>
      </c>
      <c r="B283" s="40">
        <v>6.6</v>
      </c>
    </row>
    <row r="284" spans="1:2" s="32" customFormat="1" ht="18.75" customHeight="1" x14ac:dyDescent="0.35">
      <c r="A284" s="38" t="s">
        <v>96</v>
      </c>
      <c r="B284" s="23">
        <f>SUM(B285:B289)</f>
        <v>1549.5</v>
      </c>
    </row>
    <row r="285" spans="1:2" s="32" customFormat="1" ht="18.75" customHeight="1" x14ac:dyDescent="0.35">
      <c r="A285" s="12" t="s">
        <v>51</v>
      </c>
      <c r="B285" s="30">
        <v>913.9</v>
      </c>
    </row>
    <row r="286" spans="1:2" s="32" customFormat="1" ht="18.75" customHeight="1" x14ac:dyDescent="0.35">
      <c r="A286" s="35" t="s">
        <v>165</v>
      </c>
      <c r="B286" s="30">
        <v>79.8</v>
      </c>
    </row>
    <row r="287" spans="1:2" s="32" customFormat="1" ht="18.75" customHeight="1" x14ac:dyDescent="0.35">
      <c r="A287" s="35" t="s">
        <v>169</v>
      </c>
      <c r="B287" s="30">
        <v>509.4</v>
      </c>
    </row>
    <row r="288" spans="1:2" s="32" customFormat="1" ht="18.75" customHeight="1" x14ac:dyDescent="0.35">
      <c r="A288" s="35" t="s">
        <v>154</v>
      </c>
      <c r="B288" s="30">
        <v>37.5</v>
      </c>
    </row>
    <row r="289" spans="1:2" s="32" customFormat="1" ht="18.75" customHeight="1" x14ac:dyDescent="0.35">
      <c r="A289" s="12" t="s">
        <v>166</v>
      </c>
      <c r="B289" s="30">
        <v>8.9</v>
      </c>
    </row>
    <row r="290" spans="1:2" s="32" customFormat="1" ht="18.75" customHeight="1" x14ac:dyDescent="0.35">
      <c r="A290" s="37" t="s">
        <v>97</v>
      </c>
      <c r="B290" s="22">
        <f>SUM(B291:B295)</f>
        <v>1309.6999999999998</v>
      </c>
    </row>
    <row r="291" spans="1:2" s="32" customFormat="1" ht="18.75" customHeight="1" x14ac:dyDescent="0.35">
      <c r="A291" s="12" t="s">
        <v>51</v>
      </c>
      <c r="B291" s="30">
        <v>679.8</v>
      </c>
    </row>
    <row r="292" spans="1:2" s="32" customFormat="1" ht="18.75" customHeight="1" x14ac:dyDescent="0.35">
      <c r="A292" s="35" t="s">
        <v>165</v>
      </c>
      <c r="B292" s="30">
        <v>101.5</v>
      </c>
    </row>
    <row r="293" spans="1:2" s="32" customFormat="1" ht="18.75" customHeight="1" x14ac:dyDescent="0.35">
      <c r="A293" s="35" t="s">
        <v>169</v>
      </c>
      <c r="B293" s="30">
        <v>484.9</v>
      </c>
    </row>
    <row r="294" spans="1:2" s="32" customFormat="1" ht="18.75" customHeight="1" x14ac:dyDescent="0.35">
      <c r="A294" s="35" t="s">
        <v>154</v>
      </c>
      <c r="B294" s="40">
        <v>30.4</v>
      </c>
    </row>
    <row r="295" spans="1:2" s="32" customFormat="1" ht="18.75" customHeight="1" x14ac:dyDescent="0.35">
      <c r="A295" s="14" t="s">
        <v>166</v>
      </c>
      <c r="B295" s="40">
        <v>13.1</v>
      </c>
    </row>
    <row r="296" spans="1:2" s="32" customFormat="1" ht="18.75" customHeight="1" x14ac:dyDescent="0.35">
      <c r="A296" s="38" t="s">
        <v>98</v>
      </c>
      <c r="B296" s="23">
        <f>SUM(B297:B301)</f>
        <v>1338.4</v>
      </c>
    </row>
    <row r="297" spans="1:2" s="32" customFormat="1" ht="18.75" customHeight="1" x14ac:dyDescent="0.35">
      <c r="A297" s="12" t="s">
        <v>51</v>
      </c>
      <c r="B297" s="30">
        <v>665.4</v>
      </c>
    </row>
    <row r="298" spans="1:2" s="32" customFormat="1" ht="18.75" customHeight="1" x14ac:dyDescent="0.35">
      <c r="A298" s="35" t="s">
        <v>165</v>
      </c>
      <c r="B298" s="30">
        <v>110.2</v>
      </c>
    </row>
    <row r="299" spans="1:2" s="32" customFormat="1" ht="18.75" customHeight="1" x14ac:dyDescent="0.35">
      <c r="A299" s="35" t="s">
        <v>169</v>
      </c>
      <c r="B299" s="30">
        <v>515.9</v>
      </c>
    </row>
    <row r="300" spans="1:2" s="32" customFormat="1" ht="18.75" customHeight="1" x14ac:dyDescent="0.35">
      <c r="A300" s="35" t="s">
        <v>154</v>
      </c>
      <c r="B300" s="30">
        <v>39</v>
      </c>
    </row>
    <row r="301" spans="1:2" s="32" customFormat="1" ht="18.75" customHeight="1" x14ac:dyDescent="0.35">
      <c r="A301" s="12" t="s">
        <v>166</v>
      </c>
      <c r="B301" s="30">
        <v>7.9</v>
      </c>
    </row>
    <row r="302" spans="1:2" s="32" customFormat="1" ht="18.75" customHeight="1" x14ac:dyDescent="0.35">
      <c r="A302" s="37" t="s">
        <v>99</v>
      </c>
      <c r="B302" s="22">
        <f>SUM(B303:B307)</f>
        <v>1519.6999999999998</v>
      </c>
    </row>
    <row r="303" spans="1:2" s="32" customFormat="1" ht="18.75" customHeight="1" x14ac:dyDescent="0.35">
      <c r="A303" s="12" t="s">
        <v>51</v>
      </c>
      <c r="B303" s="30">
        <v>764.4</v>
      </c>
    </row>
    <row r="304" spans="1:2" s="32" customFormat="1" ht="18.75" customHeight="1" x14ac:dyDescent="0.35">
      <c r="A304" s="35" t="s">
        <v>165</v>
      </c>
      <c r="B304" s="30">
        <v>122.9</v>
      </c>
    </row>
    <row r="305" spans="1:2" s="32" customFormat="1" ht="18.75" customHeight="1" x14ac:dyDescent="0.35">
      <c r="A305" s="35" t="s">
        <v>169</v>
      </c>
      <c r="B305" s="30">
        <v>573.79999999999995</v>
      </c>
    </row>
    <row r="306" spans="1:2" s="32" customFormat="1" ht="18.75" customHeight="1" x14ac:dyDescent="0.35">
      <c r="A306" s="35" t="s">
        <v>154</v>
      </c>
      <c r="B306" s="40">
        <v>34</v>
      </c>
    </row>
    <row r="307" spans="1:2" s="32" customFormat="1" ht="18.75" customHeight="1" x14ac:dyDescent="0.35">
      <c r="A307" s="14" t="s">
        <v>166</v>
      </c>
      <c r="B307" s="40">
        <v>24.6</v>
      </c>
    </row>
    <row r="308" spans="1:2" s="32" customFormat="1" ht="18.75" customHeight="1" x14ac:dyDescent="0.35">
      <c r="A308" s="38" t="s">
        <v>100</v>
      </c>
      <c r="B308" s="23">
        <f>SUM(B309:B313)</f>
        <v>1264.7</v>
      </c>
    </row>
    <row r="309" spans="1:2" s="32" customFormat="1" ht="18.75" customHeight="1" x14ac:dyDescent="0.35">
      <c r="A309" s="12" t="s">
        <v>51</v>
      </c>
      <c r="B309" s="30">
        <v>649.6</v>
      </c>
    </row>
    <row r="310" spans="1:2" s="32" customFormat="1" ht="18.75" customHeight="1" x14ac:dyDescent="0.35">
      <c r="A310" s="35" t="s">
        <v>165</v>
      </c>
      <c r="B310" s="30">
        <v>92.1</v>
      </c>
    </row>
    <row r="311" spans="1:2" s="32" customFormat="1" ht="18.75" customHeight="1" x14ac:dyDescent="0.35">
      <c r="A311" s="35" t="s">
        <v>169</v>
      </c>
      <c r="B311" s="30">
        <v>486.5</v>
      </c>
    </row>
    <row r="312" spans="1:2" s="32" customFormat="1" ht="18.75" customHeight="1" x14ac:dyDescent="0.35">
      <c r="A312" s="35" t="s">
        <v>154</v>
      </c>
      <c r="B312" s="30">
        <v>29.5</v>
      </c>
    </row>
    <row r="313" spans="1:2" s="32" customFormat="1" ht="18.75" customHeight="1" x14ac:dyDescent="0.35">
      <c r="A313" s="12" t="s">
        <v>166</v>
      </c>
      <c r="B313" s="30">
        <v>7</v>
      </c>
    </row>
    <row r="314" spans="1:2" s="32" customFormat="1" ht="18.75" customHeight="1" x14ac:dyDescent="0.35">
      <c r="A314" s="37" t="s">
        <v>101</v>
      </c>
      <c r="B314" s="22">
        <f>SUM(B315:B319)</f>
        <v>1074.9000000000001</v>
      </c>
    </row>
    <row r="315" spans="1:2" s="32" customFormat="1" ht="18.75" customHeight="1" x14ac:dyDescent="0.35">
      <c r="A315" s="12" t="s">
        <v>51</v>
      </c>
      <c r="B315" s="30">
        <v>541.79999999999995</v>
      </c>
    </row>
    <row r="316" spans="1:2" s="32" customFormat="1" ht="18.75" customHeight="1" x14ac:dyDescent="0.35">
      <c r="A316" s="35" t="s">
        <v>165</v>
      </c>
      <c r="B316" s="30">
        <v>72.5</v>
      </c>
    </row>
    <row r="317" spans="1:2" s="32" customFormat="1" ht="18.75" customHeight="1" x14ac:dyDescent="0.35">
      <c r="A317" s="35" t="s">
        <v>169</v>
      </c>
      <c r="B317" s="30">
        <v>434</v>
      </c>
    </row>
    <row r="318" spans="1:2" s="32" customFormat="1" ht="18.75" customHeight="1" x14ac:dyDescent="0.35">
      <c r="A318" s="35" t="s">
        <v>154</v>
      </c>
      <c r="B318" s="40">
        <v>24.2</v>
      </c>
    </row>
    <row r="319" spans="1:2" s="32" customFormat="1" ht="18.75" customHeight="1" x14ac:dyDescent="0.35">
      <c r="A319" s="14" t="s">
        <v>166</v>
      </c>
      <c r="B319" s="40">
        <v>2.4</v>
      </c>
    </row>
    <row r="320" spans="1:2" s="32" customFormat="1" ht="18.75" customHeight="1" x14ac:dyDescent="0.35">
      <c r="A320" s="38" t="s">
        <v>102</v>
      </c>
      <c r="B320" s="23">
        <f>SUM(B321:B325)</f>
        <v>1082.8</v>
      </c>
    </row>
    <row r="321" spans="1:2" s="32" customFormat="1" ht="18.75" customHeight="1" x14ac:dyDescent="0.35">
      <c r="A321" s="12" t="s">
        <v>51</v>
      </c>
      <c r="B321" s="30">
        <v>623.29999999999995</v>
      </c>
    </row>
    <row r="322" spans="1:2" s="32" customFormat="1" ht="18.75" customHeight="1" x14ac:dyDescent="0.35">
      <c r="A322" s="35" t="s">
        <v>165</v>
      </c>
      <c r="B322" s="30">
        <v>82.1</v>
      </c>
    </row>
    <row r="323" spans="1:2" s="32" customFormat="1" ht="18.75" customHeight="1" x14ac:dyDescent="0.35">
      <c r="A323" s="35" t="s">
        <v>169</v>
      </c>
      <c r="B323" s="30">
        <v>346.2</v>
      </c>
    </row>
    <row r="324" spans="1:2" s="32" customFormat="1" ht="18.75" customHeight="1" x14ac:dyDescent="0.35">
      <c r="A324" s="35" t="s">
        <v>154</v>
      </c>
      <c r="B324" s="30">
        <v>29.2</v>
      </c>
    </row>
    <row r="325" spans="1:2" s="32" customFormat="1" ht="18.75" customHeight="1" x14ac:dyDescent="0.35">
      <c r="A325" s="12" t="s">
        <v>166</v>
      </c>
      <c r="B325" s="30">
        <v>2</v>
      </c>
    </row>
    <row r="326" spans="1:2" s="32" customFormat="1" ht="18.75" customHeight="1" x14ac:dyDescent="0.35">
      <c r="A326" s="37" t="s">
        <v>103</v>
      </c>
      <c r="B326" s="22">
        <f>SUM(B327:B331)</f>
        <v>1276.1999999999998</v>
      </c>
    </row>
    <row r="327" spans="1:2" s="32" customFormat="1" ht="18.75" customHeight="1" x14ac:dyDescent="0.35">
      <c r="A327" s="12" t="s">
        <v>43</v>
      </c>
      <c r="B327" s="30">
        <v>696.3</v>
      </c>
    </row>
    <row r="328" spans="1:2" s="32" customFormat="1" ht="18.75" customHeight="1" x14ac:dyDescent="0.35">
      <c r="A328" s="35" t="s">
        <v>165</v>
      </c>
      <c r="B328" s="30">
        <v>101.3</v>
      </c>
    </row>
    <row r="329" spans="1:2" s="32" customFormat="1" ht="18.75" customHeight="1" x14ac:dyDescent="0.35">
      <c r="A329" s="35" t="s">
        <v>169</v>
      </c>
      <c r="B329" s="30">
        <v>435.6</v>
      </c>
    </row>
    <row r="330" spans="1:2" s="32" customFormat="1" ht="18.75" customHeight="1" x14ac:dyDescent="0.35">
      <c r="A330" s="35" t="s">
        <v>154</v>
      </c>
      <c r="B330" s="40">
        <v>33.6</v>
      </c>
    </row>
    <row r="331" spans="1:2" s="32" customFormat="1" ht="18.75" customHeight="1" x14ac:dyDescent="0.35">
      <c r="A331" s="14" t="s">
        <v>166</v>
      </c>
      <c r="B331" s="40">
        <v>9.4</v>
      </c>
    </row>
    <row r="332" spans="1:2" s="32" customFormat="1" ht="18.75" customHeight="1" x14ac:dyDescent="0.35">
      <c r="A332" s="38" t="s">
        <v>104</v>
      </c>
      <c r="B332" s="23">
        <f>SUM(B333:B337)</f>
        <v>1211.0999999999999</v>
      </c>
    </row>
    <row r="333" spans="1:2" s="32" customFormat="1" ht="18.75" customHeight="1" x14ac:dyDescent="0.35">
      <c r="A333" s="12" t="s">
        <v>43</v>
      </c>
      <c r="B333" s="30">
        <v>711.6</v>
      </c>
    </row>
    <row r="334" spans="1:2" s="32" customFormat="1" ht="18.75" customHeight="1" x14ac:dyDescent="0.35">
      <c r="A334" s="35" t="s">
        <v>165</v>
      </c>
      <c r="B334" s="30">
        <v>71.900000000000006</v>
      </c>
    </row>
    <row r="335" spans="1:2" s="32" customFormat="1" ht="18.75" customHeight="1" x14ac:dyDescent="0.35">
      <c r="A335" s="35" t="s">
        <v>169</v>
      </c>
      <c r="B335" s="30">
        <v>394.1</v>
      </c>
    </row>
    <row r="336" spans="1:2" s="32" customFormat="1" ht="18.75" customHeight="1" x14ac:dyDescent="0.35">
      <c r="A336" s="35" t="s">
        <v>154</v>
      </c>
      <c r="B336" s="30">
        <v>27.7</v>
      </c>
    </row>
    <row r="337" spans="1:2" s="32" customFormat="1" ht="18.75" customHeight="1" x14ac:dyDescent="0.35">
      <c r="A337" s="14" t="s">
        <v>166</v>
      </c>
      <c r="B337" s="30">
        <v>5.8</v>
      </c>
    </row>
    <row r="338" spans="1:2" s="32" customFormat="1" ht="18.75" customHeight="1" x14ac:dyDescent="0.35">
      <c r="A338" s="37" t="s">
        <v>105</v>
      </c>
      <c r="B338" s="22">
        <f>SUM(B339:B343)</f>
        <v>2593.8000000000002</v>
      </c>
    </row>
    <row r="339" spans="1:2" s="32" customFormat="1" ht="18.75" customHeight="1" x14ac:dyDescent="0.35">
      <c r="A339" s="12" t="s">
        <v>43</v>
      </c>
      <c r="B339" s="30">
        <v>425</v>
      </c>
    </row>
    <row r="340" spans="1:2" s="32" customFormat="1" ht="18.75" customHeight="1" x14ac:dyDescent="0.35">
      <c r="A340" s="35" t="s">
        <v>165</v>
      </c>
      <c r="B340" s="30">
        <v>8.5</v>
      </c>
    </row>
    <row r="341" spans="1:2" s="32" customFormat="1" ht="18.75" customHeight="1" x14ac:dyDescent="0.35">
      <c r="A341" s="35" t="s">
        <v>169</v>
      </c>
      <c r="B341" s="30">
        <v>2131.3000000000002</v>
      </c>
    </row>
    <row r="342" spans="1:2" s="32" customFormat="1" ht="18.75" customHeight="1" x14ac:dyDescent="0.35">
      <c r="A342" s="35" t="s">
        <v>154</v>
      </c>
      <c r="B342" s="30">
        <v>27.3</v>
      </c>
    </row>
    <row r="343" spans="1:2" s="32" customFormat="1" ht="18.75" customHeight="1" x14ac:dyDescent="0.35">
      <c r="A343" s="14" t="s">
        <v>166</v>
      </c>
      <c r="B343" s="30">
        <v>1.7</v>
      </c>
    </row>
    <row r="344" spans="1:2" s="32" customFormat="1" ht="18.75" customHeight="1" x14ac:dyDescent="0.35">
      <c r="A344" s="37" t="s">
        <v>106</v>
      </c>
      <c r="B344" s="22">
        <f>SUM(B345:B349)</f>
        <v>2861.1000000000004</v>
      </c>
    </row>
    <row r="345" spans="1:2" s="32" customFormat="1" ht="18.75" customHeight="1" x14ac:dyDescent="0.35">
      <c r="A345" s="12" t="s">
        <v>43</v>
      </c>
      <c r="B345" s="30">
        <v>510.70000000000005</v>
      </c>
    </row>
    <row r="346" spans="1:2" s="32" customFormat="1" ht="18.75" customHeight="1" x14ac:dyDescent="0.35">
      <c r="A346" s="35" t="s">
        <v>165</v>
      </c>
      <c r="B346" s="30">
        <v>12.7</v>
      </c>
    </row>
    <row r="347" spans="1:2" s="32" customFormat="1" ht="18.75" customHeight="1" x14ac:dyDescent="0.35">
      <c r="A347" s="35" t="s">
        <v>169</v>
      </c>
      <c r="B347" s="30">
        <v>2314.3000000000002</v>
      </c>
    </row>
    <row r="348" spans="1:2" s="32" customFormat="1" ht="18.75" customHeight="1" x14ac:dyDescent="0.35">
      <c r="A348" s="35" t="s">
        <v>154</v>
      </c>
      <c r="B348" s="30">
        <v>17.600000000000001</v>
      </c>
    </row>
    <row r="349" spans="1:2" s="32" customFormat="1" ht="18.75" customHeight="1" x14ac:dyDescent="0.35">
      <c r="A349" s="14" t="s">
        <v>166</v>
      </c>
      <c r="B349" s="30">
        <v>5.8</v>
      </c>
    </row>
    <row r="350" spans="1:2" s="32" customFormat="1" ht="18.75" customHeight="1" x14ac:dyDescent="0.35">
      <c r="A350" s="37" t="s">
        <v>107</v>
      </c>
      <c r="B350" s="22">
        <f>SUM(B351:B355)</f>
        <v>2517.1999999999994</v>
      </c>
    </row>
    <row r="351" spans="1:2" s="32" customFormat="1" ht="18.75" customHeight="1" x14ac:dyDescent="0.35">
      <c r="A351" s="12" t="s">
        <v>43</v>
      </c>
      <c r="B351" s="30">
        <v>411.1</v>
      </c>
    </row>
    <row r="352" spans="1:2" s="32" customFormat="1" ht="18.75" customHeight="1" x14ac:dyDescent="0.35">
      <c r="A352" s="35" t="s">
        <v>165</v>
      </c>
      <c r="B352" s="30">
        <v>6.5</v>
      </c>
    </row>
    <row r="353" spans="1:2" s="32" customFormat="1" ht="18.75" customHeight="1" x14ac:dyDescent="0.35">
      <c r="A353" s="35" t="s">
        <v>169</v>
      </c>
      <c r="B353" s="30">
        <v>2076.4999999999995</v>
      </c>
    </row>
    <row r="354" spans="1:2" s="32" customFormat="1" ht="18.75" customHeight="1" x14ac:dyDescent="0.35">
      <c r="A354" s="35" t="s">
        <v>154</v>
      </c>
      <c r="B354" s="30">
        <v>22.6</v>
      </c>
    </row>
    <row r="355" spans="1:2" s="32" customFormat="1" ht="18.75" customHeight="1" x14ac:dyDescent="0.35">
      <c r="A355" s="12" t="s">
        <v>166</v>
      </c>
      <c r="B355" s="30">
        <v>0.5</v>
      </c>
    </row>
    <row r="356" spans="1:2" s="32" customFormat="1" ht="18.75" customHeight="1" x14ac:dyDescent="0.35">
      <c r="A356" s="37" t="s">
        <v>108</v>
      </c>
      <c r="B356" s="22">
        <f>SUM(B357:B361)</f>
        <v>2682.4</v>
      </c>
    </row>
    <row r="357" spans="1:2" s="32" customFormat="1" ht="18.75" customHeight="1" x14ac:dyDescent="0.35">
      <c r="A357" s="12" t="s">
        <v>43</v>
      </c>
      <c r="B357" s="30">
        <v>459.2</v>
      </c>
    </row>
    <row r="358" spans="1:2" s="32" customFormat="1" ht="18.75" customHeight="1" x14ac:dyDescent="0.35">
      <c r="A358" s="35" t="s">
        <v>165</v>
      </c>
      <c r="B358" s="30">
        <v>4.5999999999999996</v>
      </c>
    </row>
    <row r="359" spans="1:2" s="32" customFormat="1" ht="18.75" customHeight="1" x14ac:dyDescent="0.35">
      <c r="A359" s="35" t="s">
        <v>169</v>
      </c>
      <c r="B359" s="30">
        <v>2189.5</v>
      </c>
    </row>
    <row r="360" spans="1:2" s="32" customFormat="1" ht="18.75" customHeight="1" x14ac:dyDescent="0.35">
      <c r="A360" s="35" t="s">
        <v>154</v>
      </c>
      <c r="B360" s="40">
        <v>23.5</v>
      </c>
    </row>
    <row r="361" spans="1:2" s="32" customFormat="1" ht="18.75" customHeight="1" x14ac:dyDescent="0.35">
      <c r="A361" s="14" t="s">
        <v>166</v>
      </c>
      <c r="B361" s="40">
        <v>5.6</v>
      </c>
    </row>
    <row r="362" spans="1:2" s="32" customFormat="1" ht="18.75" customHeight="1" x14ac:dyDescent="0.35">
      <c r="A362" s="38" t="s">
        <v>144</v>
      </c>
      <c r="B362" s="23">
        <f>SUM(B363:B367)</f>
        <v>2399.4</v>
      </c>
    </row>
    <row r="363" spans="1:2" s="32" customFormat="1" ht="18.75" customHeight="1" x14ac:dyDescent="0.35">
      <c r="A363" s="12" t="s">
        <v>43</v>
      </c>
      <c r="B363" s="30">
        <v>482</v>
      </c>
    </row>
    <row r="364" spans="1:2" s="32" customFormat="1" ht="18.75" customHeight="1" x14ac:dyDescent="0.35">
      <c r="A364" s="35" t="s">
        <v>165</v>
      </c>
      <c r="B364" s="30">
        <v>10</v>
      </c>
    </row>
    <row r="365" spans="1:2" s="32" customFormat="1" ht="18.75" customHeight="1" x14ac:dyDescent="0.35">
      <c r="A365" s="35" t="s">
        <v>169</v>
      </c>
      <c r="B365" s="30">
        <v>1874.7</v>
      </c>
    </row>
    <row r="366" spans="1:2" s="32" customFormat="1" ht="18.75" customHeight="1" x14ac:dyDescent="0.35">
      <c r="A366" s="35" t="s">
        <v>154</v>
      </c>
      <c r="B366" s="30">
        <v>22.4</v>
      </c>
    </row>
    <row r="367" spans="1:2" s="32" customFormat="1" ht="18.75" customHeight="1" x14ac:dyDescent="0.35">
      <c r="A367" s="14" t="s">
        <v>166</v>
      </c>
      <c r="B367" s="30">
        <v>10.3</v>
      </c>
    </row>
    <row r="368" spans="1:2" s="32" customFormat="1" ht="18.75" customHeight="1" x14ac:dyDescent="0.35">
      <c r="A368" s="34" t="s">
        <v>109</v>
      </c>
      <c r="B368" s="22">
        <f>SUM(B369:B373)</f>
        <v>2536.9</v>
      </c>
    </row>
    <row r="369" spans="1:2" s="32" customFormat="1" ht="18.75" customHeight="1" x14ac:dyDescent="0.35">
      <c r="A369" s="12" t="s">
        <v>43</v>
      </c>
      <c r="B369" s="30">
        <v>61.7</v>
      </c>
    </row>
    <row r="370" spans="1:2" s="32" customFormat="1" ht="18.75" customHeight="1" x14ac:dyDescent="0.35">
      <c r="A370" s="35" t="s">
        <v>165</v>
      </c>
      <c r="B370" s="30">
        <v>20</v>
      </c>
    </row>
    <row r="371" spans="1:2" s="32" customFormat="1" ht="18.75" customHeight="1" x14ac:dyDescent="0.35">
      <c r="A371" s="12" t="s">
        <v>171</v>
      </c>
      <c r="B371" s="30">
        <v>1009.7</v>
      </c>
    </row>
    <row r="372" spans="1:2" s="32" customFormat="1" ht="18.75" customHeight="1" x14ac:dyDescent="0.35">
      <c r="A372" s="35" t="s">
        <v>169</v>
      </c>
      <c r="B372" s="30">
        <v>1440</v>
      </c>
    </row>
    <row r="373" spans="1:2" s="32" customFormat="1" ht="18.75" customHeight="1" x14ac:dyDescent="0.35">
      <c r="A373" s="14" t="s">
        <v>166</v>
      </c>
      <c r="B373" s="30">
        <v>5.5</v>
      </c>
    </row>
    <row r="374" spans="1:2" s="32" customFormat="1" ht="18.75" customHeight="1" x14ac:dyDescent="0.35">
      <c r="A374" s="37" t="s">
        <v>110</v>
      </c>
      <c r="B374" s="22">
        <f>SUM(B375:B379)</f>
        <v>2726.5</v>
      </c>
    </row>
    <row r="375" spans="1:2" s="32" customFormat="1" ht="18.75" customHeight="1" x14ac:dyDescent="0.35">
      <c r="A375" s="12" t="s">
        <v>43</v>
      </c>
      <c r="B375" s="30">
        <v>539.5</v>
      </c>
    </row>
    <row r="376" spans="1:2" s="32" customFormat="1" ht="18.75" customHeight="1" x14ac:dyDescent="0.35">
      <c r="A376" s="35" t="s">
        <v>165</v>
      </c>
      <c r="B376" s="30">
        <v>32.1</v>
      </c>
    </row>
    <row r="377" spans="1:2" s="32" customFormat="1" ht="18.75" customHeight="1" x14ac:dyDescent="0.35">
      <c r="A377" s="35" t="s">
        <v>169</v>
      </c>
      <c r="B377" s="30">
        <v>2118.8000000000002</v>
      </c>
    </row>
    <row r="378" spans="1:2" s="32" customFormat="1" ht="18.75" customHeight="1" x14ac:dyDescent="0.35">
      <c r="A378" s="35" t="s">
        <v>154</v>
      </c>
      <c r="B378" s="30">
        <v>22.9</v>
      </c>
    </row>
    <row r="379" spans="1:2" s="32" customFormat="1" ht="18.75" customHeight="1" x14ac:dyDescent="0.35">
      <c r="A379" s="14" t="s">
        <v>166</v>
      </c>
      <c r="B379" s="30">
        <v>13.2</v>
      </c>
    </row>
    <row r="380" spans="1:2" s="32" customFormat="1" ht="18.75" customHeight="1" x14ac:dyDescent="0.35">
      <c r="A380" s="37" t="s">
        <v>111</v>
      </c>
      <c r="B380" s="22">
        <f>SUM(B381:B384)</f>
        <v>1860.8999999999996</v>
      </c>
    </row>
    <row r="381" spans="1:2" s="32" customFormat="1" ht="18.75" customHeight="1" x14ac:dyDescent="0.35">
      <c r="A381" s="12" t="s">
        <v>43</v>
      </c>
      <c r="B381" s="30">
        <v>445.2</v>
      </c>
    </row>
    <row r="382" spans="1:2" s="32" customFormat="1" ht="18.75" customHeight="1" x14ac:dyDescent="0.35">
      <c r="A382" s="35" t="s">
        <v>165</v>
      </c>
      <c r="B382" s="30">
        <v>58.9</v>
      </c>
    </row>
    <row r="383" spans="1:2" s="32" customFormat="1" ht="18.75" customHeight="1" x14ac:dyDescent="0.35">
      <c r="A383" s="35" t="s">
        <v>169</v>
      </c>
      <c r="B383" s="30">
        <v>1350.1999999999998</v>
      </c>
    </row>
    <row r="384" spans="1:2" s="32" customFormat="1" ht="18.75" customHeight="1" x14ac:dyDescent="0.35">
      <c r="A384" s="12" t="s">
        <v>166</v>
      </c>
      <c r="B384" s="30">
        <v>6.6</v>
      </c>
    </row>
    <row r="385" spans="1:2" s="32" customFormat="1" ht="18.75" customHeight="1" x14ac:dyDescent="0.35">
      <c r="A385" s="37" t="s">
        <v>112</v>
      </c>
      <c r="B385" s="22">
        <f>SUM(B386:B390)</f>
        <v>1871.8999999999999</v>
      </c>
    </row>
    <row r="386" spans="1:2" s="32" customFormat="1" ht="18.75" customHeight="1" x14ac:dyDescent="0.35">
      <c r="A386" s="12" t="s">
        <v>43</v>
      </c>
      <c r="B386" s="30">
        <v>473.8</v>
      </c>
    </row>
    <row r="387" spans="1:2" s="32" customFormat="1" ht="18.75" customHeight="1" x14ac:dyDescent="0.35">
      <c r="A387" s="35" t="s">
        <v>165</v>
      </c>
      <c r="B387" s="30">
        <v>8.6999999999999993</v>
      </c>
    </row>
    <row r="388" spans="1:2" s="32" customFormat="1" ht="18.75" customHeight="1" x14ac:dyDescent="0.35">
      <c r="A388" s="12" t="s">
        <v>171</v>
      </c>
      <c r="B388" s="30">
        <v>76.3</v>
      </c>
    </row>
    <row r="389" spans="1:2" s="32" customFormat="1" ht="18.75" customHeight="1" x14ac:dyDescent="0.35">
      <c r="A389" s="35" t="s">
        <v>169</v>
      </c>
      <c r="B389" s="30">
        <v>1311.1</v>
      </c>
    </row>
    <row r="390" spans="1:2" s="32" customFormat="1" ht="18.75" customHeight="1" x14ac:dyDescent="0.35">
      <c r="A390" s="14" t="s">
        <v>166</v>
      </c>
      <c r="B390" s="40">
        <v>2</v>
      </c>
    </row>
    <row r="391" spans="1:2" s="32" customFormat="1" ht="18.75" customHeight="1" x14ac:dyDescent="0.35">
      <c r="A391" s="38" t="s">
        <v>113</v>
      </c>
      <c r="B391" s="23">
        <f>SUM(B392:B396)</f>
        <v>2715</v>
      </c>
    </row>
    <row r="392" spans="1:2" s="32" customFormat="1" ht="18.75" customHeight="1" x14ac:dyDescent="0.35">
      <c r="A392" s="12" t="s">
        <v>43</v>
      </c>
      <c r="B392" s="30">
        <v>539.59999999999991</v>
      </c>
    </row>
    <row r="393" spans="1:2" s="32" customFormat="1" ht="18.75" customHeight="1" x14ac:dyDescent="0.35">
      <c r="A393" s="35" t="s">
        <v>165</v>
      </c>
      <c r="B393" s="30">
        <v>16.899999999999999</v>
      </c>
    </row>
    <row r="394" spans="1:2" s="32" customFormat="1" ht="18.75" customHeight="1" x14ac:dyDescent="0.35">
      <c r="A394" s="35" t="s">
        <v>169</v>
      </c>
      <c r="B394" s="30">
        <v>2139.9</v>
      </c>
    </row>
    <row r="395" spans="1:2" s="32" customFormat="1" ht="18.75" customHeight="1" x14ac:dyDescent="0.35">
      <c r="A395" s="35" t="s">
        <v>154</v>
      </c>
      <c r="B395" s="30">
        <v>16.7</v>
      </c>
    </row>
    <row r="396" spans="1:2" s="32" customFormat="1" ht="18.75" customHeight="1" x14ac:dyDescent="0.35">
      <c r="A396" s="12" t="s">
        <v>166</v>
      </c>
      <c r="B396" s="30">
        <v>1.9</v>
      </c>
    </row>
    <row r="397" spans="1:2" s="32" customFormat="1" ht="18.75" customHeight="1" x14ac:dyDescent="0.35">
      <c r="A397" s="37" t="s">
        <v>114</v>
      </c>
      <c r="B397" s="22">
        <f>SUM(B398:B403)</f>
        <v>4256.5</v>
      </c>
    </row>
    <row r="398" spans="1:2" s="32" customFormat="1" ht="18.75" customHeight="1" x14ac:dyDescent="0.35">
      <c r="A398" s="12" t="s">
        <v>43</v>
      </c>
      <c r="B398" s="30">
        <v>717.6</v>
      </c>
    </row>
    <row r="399" spans="1:2" s="32" customFormat="1" ht="18.75" customHeight="1" x14ac:dyDescent="0.35">
      <c r="A399" s="35" t="s">
        <v>165</v>
      </c>
      <c r="B399" s="30">
        <v>57.5</v>
      </c>
    </row>
    <row r="400" spans="1:2" s="32" customFormat="1" ht="18.75" customHeight="1" x14ac:dyDescent="0.35">
      <c r="A400" s="12" t="s">
        <v>171</v>
      </c>
      <c r="B400" s="30">
        <v>468</v>
      </c>
    </row>
    <row r="401" spans="1:2" s="32" customFormat="1" ht="18.75" customHeight="1" x14ac:dyDescent="0.35">
      <c r="A401" s="35" t="s">
        <v>169</v>
      </c>
      <c r="B401" s="30">
        <v>2986.9</v>
      </c>
    </row>
    <row r="402" spans="1:2" s="32" customFormat="1" ht="18.75" customHeight="1" x14ac:dyDescent="0.35">
      <c r="A402" s="35" t="s">
        <v>154</v>
      </c>
      <c r="B402" s="40">
        <v>18.2</v>
      </c>
    </row>
    <row r="403" spans="1:2" s="32" customFormat="1" ht="18.75" customHeight="1" x14ac:dyDescent="0.35">
      <c r="A403" s="14" t="s">
        <v>166</v>
      </c>
      <c r="B403" s="40">
        <v>8.3000000000000007</v>
      </c>
    </row>
    <row r="404" spans="1:2" s="32" customFormat="1" ht="18.75" customHeight="1" x14ac:dyDescent="0.35">
      <c r="A404" s="38" t="s">
        <v>115</v>
      </c>
      <c r="B404" s="23">
        <f>SUM(B405:B409)</f>
        <v>3227.9999999999995</v>
      </c>
    </row>
    <row r="405" spans="1:2" s="32" customFormat="1" ht="18.75" customHeight="1" x14ac:dyDescent="0.35">
      <c r="A405" s="12" t="s">
        <v>43</v>
      </c>
      <c r="B405" s="30">
        <v>1117.8</v>
      </c>
    </row>
    <row r="406" spans="1:2" s="32" customFormat="1" ht="18.75" customHeight="1" x14ac:dyDescent="0.35">
      <c r="A406" s="35" t="s">
        <v>165</v>
      </c>
      <c r="B406" s="30">
        <v>106</v>
      </c>
    </row>
    <row r="407" spans="1:2" s="32" customFormat="1" ht="18.75" customHeight="1" x14ac:dyDescent="0.35">
      <c r="A407" s="35" t="s">
        <v>169</v>
      </c>
      <c r="B407" s="30">
        <v>1961.3999999999999</v>
      </c>
    </row>
    <row r="408" spans="1:2" s="32" customFormat="1" ht="18.75" customHeight="1" x14ac:dyDescent="0.35">
      <c r="A408" s="35" t="s">
        <v>154</v>
      </c>
      <c r="B408" s="30">
        <v>19.7</v>
      </c>
    </row>
    <row r="409" spans="1:2" s="32" customFormat="1" ht="18.75" customHeight="1" x14ac:dyDescent="0.35">
      <c r="A409" s="14" t="s">
        <v>166</v>
      </c>
      <c r="B409" s="30">
        <v>23.1</v>
      </c>
    </row>
    <row r="410" spans="1:2" s="32" customFormat="1" ht="18.75" customHeight="1" x14ac:dyDescent="0.35">
      <c r="A410" s="37" t="s">
        <v>116</v>
      </c>
      <c r="B410" s="22">
        <f>SUM(B411:B415)</f>
        <v>2951.9999999999995</v>
      </c>
    </row>
    <row r="411" spans="1:2" s="32" customFormat="1" ht="18.75" customHeight="1" x14ac:dyDescent="0.35">
      <c r="A411" s="12" t="s">
        <v>43</v>
      </c>
      <c r="B411" s="30">
        <v>744.5</v>
      </c>
    </row>
    <row r="412" spans="1:2" s="32" customFormat="1" ht="18.75" customHeight="1" x14ac:dyDescent="0.35">
      <c r="A412" s="35" t="s">
        <v>165</v>
      </c>
      <c r="B412" s="30">
        <v>24.5</v>
      </c>
    </row>
    <row r="413" spans="1:2" s="32" customFormat="1" ht="18.75" customHeight="1" x14ac:dyDescent="0.35">
      <c r="A413" s="35" t="s">
        <v>169</v>
      </c>
      <c r="B413" s="30">
        <v>2161.1999999999998</v>
      </c>
    </row>
    <row r="414" spans="1:2" s="32" customFormat="1" ht="18.75" customHeight="1" x14ac:dyDescent="0.35">
      <c r="A414" s="35" t="s">
        <v>154</v>
      </c>
      <c r="B414" s="30">
        <v>16.600000000000001</v>
      </c>
    </row>
    <row r="415" spans="1:2" s="32" customFormat="1" ht="18.75" customHeight="1" x14ac:dyDescent="0.35">
      <c r="A415" s="14" t="s">
        <v>166</v>
      </c>
      <c r="B415" s="30">
        <v>5.2</v>
      </c>
    </row>
    <row r="416" spans="1:2" s="32" customFormat="1" ht="18.75" customHeight="1" x14ac:dyDescent="0.35">
      <c r="A416" s="37" t="s">
        <v>117</v>
      </c>
      <c r="B416" s="22">
        <f>SUM(B417:B420)</f>
        <v>1537.1999999999998</v>
      </c>
    </row>
    <row r="417" spans="1:2" s="32" customFormat="1" ht="18.75" customHeight="1" x14ac:dyDescent="0.35">
      <c r="A417" s="12" t="s">
        <v>43</v>
      </c>
      <c r="B417" s="30">
        <v>433.2</v>
      </c>
    </row>
    <row r="418" spans="1:2" s="32" customFormat="1" ht="18.75" customHeight="1" x14ac:dyDescent="0.35">
      <c r="A418" s="35" t="s">
        <v>165</v>
      </c>
      <c r="B418" s="30">
        <v>13.5</v>
      </c>
    </row>
    <row r="419" spans="1:2" s="32" customFormat="1" ht="18.75" customHeight="1" x14ac:dyDescent="0.35">
      <c r="A419" s="35" t="s">
        <v>169</v>
      </c>
      <c r="B419" s="30">
        <v>1085.3999999999999</v>
      </c>
    </row>
    <row r="420" spans="1:2" s="32" customFormat="1" ht="18.75" customHeight="1" x14ac:dyDescent="0.35">
      <c r="A420" s="14" t="s">
        <v>166</v>
      </c>
      <c r="B420" s="30">
        <v>5.0999999999999996</v>
      </c>
    </row>
    <row r="421" spans="1:2" s="32" customFormat="1" ht="18.75" customHeight="1" x14ac:dyDescent="0.35">
      <c r="A421" s="37" t="s">
        <v>118</v>
      </c>
      <c r="B421" s="22">
        <f>SUM(B422:B426)</f>
        <v>2170.7000000000003</v>
      </c>
    </row>
    <row r="422" spans="1:2" s="32" customFormat="1" ht="18.75" customHeight="1" x14ac:dyDescent="0.35">
      <c r="A422" s="12" t="s">
        <v>43</v>
      </c>
      <c r="B422" s="30">
        <v>488.40000000000003</v>
      </c>
    </row>
    <row r="423" spans="1:2" s="32" customFormat="1" ht="18.75" customHeight="1" x14ac:dyDescent="0.35">
      <c r="A423" s="35" t="s">
        <v>165</v>
      </c>
      <c r="B423" s="30">
        <v>20.3</v>
      </c>
    </row>
    <row r="424" spans="1:2" s="32" customFormat="1" ht="18.75" customHeight="1" x14ac:dyDescent="0.35">
      <c r="A424" s="35" t="s">
        <v>169</v>
      </c>
      <c r="B424" s="30">
        <v>1638.9</v>
      </c>
    </row>
    <row r="425" spans="1:2" s="32" customFormat="1" ht="18.75" customHeight="1" x14ac:dyDescent="0.35">
      <c r="A425" s="35" t="s">
        <v>154</v>
      </c>
      <c r="B425" s="30">
        <v>11.7</v>
      </c>
    </row>
    <row r="426" spans="1:2" s="32" customFormat="1" ht="18.75" customHeight="1" x14ac:dyDescent="0.35">
      <c r="A426" s="14" t="s">
        <v>166</v>
      </c>
      <c r="B426" s="30">
        <v>11.4</v>
      </c>
    </row>
    <row r="427" spans="1:2" s="32" customFormat="1" ht="18.75" customHeight="1" x14ac:dyDescent="0.35">
      <c r="A427" s="37" t="s">
        <v>119</v>
      </c>
      <c r="B427" s="22">
        <f>SUM(B428:B432)</f>
        <v>2300.6999999999998</v>
      </c>
    </row>
    <row r="428" spans="1:2" s="32" customFormat="1" ht="18.75" customHeight="1" x14ac:dyDescent="0.35">
      <c r="A428" s="12" t="s">
        <v>43</v>
      </c>
      <c r="B428" s="30">
        <v>667</v>
      </c>
    </row>
    <row r="429" spans="1:2" s="32" customFormat="1" ht="18.75" customHeight="1" x14ac:dyDescent="0.35">
      <c r="A429" s="35" t="s">
        <v>165</v>
      </c>
      <c r="B429" s="30">
        <v>17</v>
      </c>
    </row>
    <row r="430" spans="1:2" s="32" customFormat="1" ht="18.75" customHeight="1" x14ac:dyDescent="0.35">
      <c r="A430" s="35" t="s">
        <v>169</v>
      </c>
      <c r="B430" s="30">
        <v>1602.7</v>
      </c>
    </row>
    <row r="431" spans="1:2" s="32" customFormat="1" ht="18.75" customHeight="1" x14ac:dyDescent="0.35">
      <c r="A431" s="35" t="s">
        <v>154</v>
      </c>
      <c r="B431" s="30">
        <v>11.9</v>
      </c>
    </row>
    <row r="432" spans="1:2" s="32" customFormat="1" ht="18.75" customHeight="1" x14ac:dyDescent="0.35">
      <c r="A432" s="12" t="s">
        <v>166</v>
      </c>
      <c r="B432" s="30">
        <v>2.1</v>
      </c>
    </row>
    <row r="433" spans="1:2" s="32" customFormat="1" ht="18.75" customHeight="1" x14ac:dyDescent="0.35">
      <c r="A433" s="37" t="s">
        <v>120</v>
      </c>
      <c r="B433" s="22">
        <f>SUM(B434:B437)</f>
        <v>1487.8</v>
      </c>
    </row>
    <row r="434" spans="1:2" s="32" customFormat="1" ht="18.75" customHeight="1" x14ac:dyDescent="0.35">
      <c r="A434" s="12" t="s">
        <v>43</v>
      </c>
      <c r="B434" s="30">
        <v>423.20000000000005</v>
      </c>
    </row>
    <row r="435" spans="1:2" s="32" customFormat="1" ht="18.75" customHeight="1" x14ac:dyDescent="0.35">
      <c r="A435" s="35" t="s">
        <v>165</v>
      </c>
      <c r="B435" s="30">
        <v>58.8</v>
      </c>
    </row>
    <row r="436" spans="1:2" s="32" customFormat="1" ht="18.75" customHeight="1" x14ac:dyDescent="0.35">
      <c r="A436" s="35" t="s">
        <v>169</v>
      </c>
      <c r="B436" s="30">
        <v>997.99999999999989</v>
      </c>
    </row>
    <row r="437" spans="1:2" s="32" customFormat="1" ht="18.75" customHeight="1" x14ac:dyDescent="0.35">
      <c r="A437" s="12" t="s">
        <v>166</v>
      </c>
      <c r="B437" s="40">
        <v>7.8</v>
      </c>
    </row>
    <row r="438" spans="1:2" s="32" customFormat="1" ht="18.75" customHeight="1" x14ac:dyDescent="0.35">
      <c r="A438" s="34" t="s">
        <v>121</v>
      </c>
      <c r="B438" s="23">
        <f>SUM(B439:B445)</f>
        <v>3146.6999999999994</v>
      </c>
    </row>
    <row r="439" spans="1:2" s="32" customFormat="1" ht="18.75" customHeight="1" x14ac:dyDescent="0.35">
      <c r="A439" s="35" t="s">
        <v>43</v>
      </c>
      <c r="B439" s="30">
        <v>110.2</v>
      </c>
    </row>
    <row r="440" spans="1:2" s="32" customFormat="1" ht="18.75" customHeight="1" x14ac:dyDescent="0.35">
      <c r="A440" s="35" t="s">
        <v>165</v>
      </c>
      <c r="B440" s="30">
        <v>30</v>
      </c>
    </row>
    <row r="441" spans="1:2" s="32" customFormat="1" ht="18.75" customHeight="1" x14ac:dyDescent="0.35">
      <c r="A441" s="12" t="s">
        <v>171</v>
      </c>
      <c r="B441" s="30">
        <v>940.1</v>
      </c>
    </row>
    <row r="442" spans="1:2" s="32" customFormat="1" ht="18.75" customHeight="1" x14ac:dyDescent="0.35">
      <c r="A442" s="35" t="s">
        <v>169</v>
      </c>
      <c r="B442" s="30">
        <v>1624.6</v>
      </c>
    </row>
    <row r="443" spans="1:2" s="32" customFormat="1" ht="18.75" customHeight="1" x14ac:dyDescent="0.35">
      <c r="A443" s="35" t="s">
        <v>154</v>
      </c>
      <c r="B443" s="30">
        <v>66.5</v>
      </c>
    </row>
    <row r="444" spans="1:2" s="32" customFormat="1" ht="18.75" customHeight="1" x14ac:dyDescent="0.35">
      <c r="A444" s="35" t="s">
        <v>170</v>
      </c>
      <c r="B444" s="30">
        <v>373.2</v>
      </c>
    </row>
    <row r="445" spans="1:2" s="32" customFormat="1" ht="18.75" customHeight="1" x14ac:dyDescent="0.35">
      <c r="A445" s="14" t="s">
        <v>166</v>
      </c>
      <c r="B445" s="30">
        <v>2.1</v>
      </c>
    </row>
    <row r="446" spans="1:2" s="32" customFormat="1" ht="18.75" customHeight="1" x14ac:dyDescent="0.35">
      <c r="A446" s="36" t="s">
        <v>122</v>
      </c>
      <c r="B446" s="23">
        <f>SUM(B447:B451)</f>
        <v>975.69999999999993</v>
      </c>
    </row>
    <row r="447" spans="1:2" s="32" customFormat="1" ht="18.75" customHeight="1" x14ac:dyDescent="0.35">
      <c r="A447" s="12" t="s">
        <v>43</v>
      </c>
      <c r="B447" s="30">
        <v>287.39999999999998</v>
      </c>
    </row>
    <row r="448" spans="1:2" s="32" customFormat="1" ht="18.75" customHeight="1" x14ac:dyDescent="0.35">
      <c r="A448" s="35" t="s">
        <v>165</v>
      </c>
      <c r="B448" s="30">
        <v>0.9</v>
      </c>
    </row>
    <row r="449" spans="1:2" s="32" customFormat="1" ht="18.75" customHeight="1" x14ac:dyDescent="0.35">
      <c r="A449" s="12" t="s">
        <v>171</v>
      </c>
      <c r="B449" s="30">
        <v>6.9</v>
      </c>
    </row>
    <row r="450" spans="1:2" s="32" customFormat="1" ht="18.75" customHeight="1" x14ac:dyDescent="0.35">
      <c r="A450" s="35" t="s">
        <v>169</v>
      </c>
      <c r="B450" s="30">
        <v>676.2</v>
      </c>
    </row>
    <row r="451" spans="1:2" s="32" customFormat="1" ht="18.75" customHeight="1" x14ac:dyDescent="0.35">
      <c r="A451" s="12" t="s">
        <v>166</v>
      </c>
      <c r="B451" s="30">
        <v>4.3</v>
      </c>
    </row>
    <row r="452" spans="1:2" s="32" customFormat="1" ht="18.75" customHeight="1" x14ac:dyDescent="0.35">
      <c r="A452" s="37" t="s">
        <v>145</v>
      </c>
      <c r="B452" s="22">
        <f>SUM(B453:B457)</f>
        <v>2258.6000000000004</v>
      </c>
    </row>
    <row r="453" spans="1:2" s="32" customFormat="1" ht="18.75" customHeight="1" x14ac:dyDescent="0.35">
      <c r="A453" s="12" t="s">
        <v>43</v>
      </c>
      <c r="B453" s="30">
        <v>1862.5</v>
      </c>
    </row>
    <row r="454" spans="1:2" s="32" customFormat="1" ht="18.75" customHeight="1" x14ac:dyDescent="0.35">
      <c r="A454" s="35" t="s">
        <v>165</v>
      </c>
      <c r="B454" s="30">
        <v>157</v>
      </c>
    </row>
    <row r="455" spans="1:2" s="32" customFormat="1" ht="18.75" customHeight="1" x14ac:dyDescent="0.35">
      <c r="A455" s="35" t="s">
        <v>169</v>
      </c>
      <c r="B455" s="30">
        <v>155.5</v>
      </c>
    </row>
    <row r="456" spans="1:2" s="32" customFormat="1" ht="18.75" customHeight="1" x14ac:dyDescent="0.35">
      <c r="A456" s="35" t="s">
        <v>154</v>
      </c>
      <c r="B456" s="30">
        <v>74.3</v>
      </c>
    </row>
    <row r="457" spans="1:2" s="32" customFormat="1" ht="18.75" customHeight="1" x14ac:dyDescent="0.35">
      <c r="A457" s="12" t="s">
        <v>166</v>
      </c>
      <c r="B457" s="30">
        <v>9.3000000000000007</v>
      </c>
    </row>
    <row r="458" spans="1:2" s="32" customFormat="1" ht="18.75" customHeight="1" x14ac:dyDescent="0.35">
      <c r="A458" s="37" t="s">
        <v>123</v>
      </c>
      <c r="B458" s="22">
        <f>SUM(B459:B463)</f>
        <v>600.4</v>
      </c>
    </row>
    <row r="459" spans="1:2" s="32" customFormat="1" ht="18.75" customHeight="1" x14ac:dyDescent="0.35">
      <c r="A459" s="12" t="s">
        <v>43</v>
      </c>
      <c r="B459" s="30">
        <v>418.9</v>
      </c>
    </row>
    <row r="460" spans="1:2" s="32" customFormat="1" ht="18.75" customHeight="1" x14ac:dyDescent="0.35">
      <c r="A460" s="35" t="s">
        <v>165</v>
      </c>
      <c r="B460" s="30">
        <v>60</v>
      </c>
    </row>
    <row r="461" spans="1:2" s="32" customFormat="1" ht="18.75" customHeight="1" x14ac:dyDescent="0.35">
      <c r="A461" s="35" t="s">
        <v>169</v>
      </c>
      <c r="B461" s="30">
        <v>92.2</v>
      </c>
    </row>
    <row r="462" spans="1:2" s="32" customFormat="1" ht="18.75" customHeight="1" x14ac:dyDescent="0.35">
      <c r="A462" s="35" t="s">
        <v>154</v>
      </c>
      <c r="B462" s="30">
        <v>15.4</v>
      </c>
    </row>
    <row r="463" spans="1:2" s="32" customFormat="1" ht="18.75" customHeight="1" x14ac:dyDescent="0.35">
      <c r="A463" s="12" t="s">
        <v>166</v>
      </c>
      <c r="B463" s="30">
        <v>13.9</v>
      </c>
    </row>
    <row r="464" spans="1:2" s="32" customFormat="1" ht="18.75" customHeight="1" x14ac:dyDescent="0.35">
      <c r="A464" s="37" t="s">
        <v>124</v>
      </c>
      <c r="B464" s="22">
        <f>SUM(B465:B469)</f>
        <v>574.6</v>
      </c>
    </row>
    <row r="465" spans="1:2" s="32" customFormat="1" ht="18.75" customHeight="1" x14ac:dyDescent="0.35">
      <c r="A465" s="12" t="s">
        <v>43</v>
      </c>
      <c r="B465" s="30">
        <v>537</v>
      </c>
    </row>
    <row r="466" spans="1:2" s="32" customFormat="1" ht="18.75" customHeight="1" x14ac:dyDescent="0.35">
      <c r="A466" s="35" t="s">
        <v>165</v>
      </c>
      <c r="B466" s="30">
        <v>6</v>
      </c>
    </row>
    <row r="467" spans="1:2" s="32" customFormat="1" ht="18.75" customHeight="1" x14ac:dyDescent="0.35">
      <c r="A467" s="35" t="s">
        <v>154</v>
      </c>
      <c r="B467" s="30">
        <v>9.6</v>
      </c>
    </row>
    <row r="468" spans="1:2" s="32" customFormat="1" ht="18.75" customHeight="1" x14ac:dyDescent="0.35">
      <c r="A468" s="12" t="s">
        <v>170</v>
      </c>
      <c r="B468" s="30">
        <v>19.399999999999999</v>
      </c>
    </row>
    <row r="469" spans="1:2" s="32" customFormat="1" ht="18.75" customHeight="1" x14ac:dyDescent="0.35">
      <c r="A469" s="12" t="s">
        <v>166</v>
      </c>
      <c r="B469" s="30">
        <v>2.6</v>
      </c>
    </row>
    <row r="470" spans="1:2" s="32" customFormat="1" ht="18.75" customHeight="1" x14ac:dyDescent="0.35">
      <c r="A470" s="37" t="s">
        <v>125</v>
      </c>
      <c r="B470" s="22">
        <f>SUM(B471:B474)</f>
        <v>662</v>
      </c>
    </row>
    <row r="471" spans="1:2" s="32" customFormat="1" ht="18.75" customHeight="1" x14ac:dyDescent="0.35">
      <c r="A471" s="12" t="s">
        <v>43</v>
      </c>
      <c r="B471" s="30">
        <v>612.20000000000005</v>
      </c>
    </row>
    <row r="472" spans="1:2" s="32" customFormat="1" ht="18.75" customHeight="1" x14ac:dyDescent="0.35">
      <c r="A472" s="35" t="s">
        <v>165</v>
      </c>
      <c r="B472" s="31">
        <v>30</v>
      </c>
    </row>
    <row r="473" spans="1:2" s="32" customFormat="1" ht="18.75" customHeight="1" x14ac:dyDescent="0.35">
      <c r="A473" s="35" t="s">
        <v>154</v>
      </c>
      <c r="B473" s="31">
        <v>14.5</v>
      </c>
    </row>
    <row r="474" spans="1:2" s="32" customFormat="1" ht="18.75" customHeight="1" x14ac:dyDescent="0.35">
      <c r="A474" s="14" t="s">
        <v>166</v>
      </c>
      <c r="B474" s="31">
        <v>5.3</v>
      </c>
    </row>
    <row r="475" spans="1:2" s="32" customFormat="1" ht="18.75" customHeight="1" x14ac:dyDescent="0.35">
      <c r="A475" s="38" t="s">
        <v>126</v>
      </c>
      <c r="B475" s="22">
        <f>SUM(B476:B480)</f>
        <v>1412.1</v>
      </c>
    </row>
    <row r="476" spans="1:2" s="32" customFormat="1" ht="18.75" customHeight="1" x14ac:dyDescent="0.35">
      <c r="A476" s="12" t="s">
        <v>43</v>
      </c>
      <c r="B476" s="30">
        <v>837.9</v>
      </c>
    </row>
    <row r="477" spans="1:2" s="32" customFormat="1" ht="18.75" customHeight="1" x14ac:dyDescent="0.35">
      <c r="A477" s="35" t="s">
        <v>165</v>
      </c>
      <c r="B477" s="30">
        <v>28</v>
      </c>
    </row>
    <row r="478" spans="1:2" s="32" customFormat="1" ht="18.75" customHeight="1" x14ac:dyDescent="0.35">
      <c r="A478" s="35" t="s">
        <v>154</v>
      </c>
      <c r="B478" s="30">
        <v>73.400000000000006</v>
      </c>
    </row>
    <row r="479" spans="1:2" s="32" customFormat="1" ht="18.75" customHeight="1" x14ac:dyDescent="0.35">
      <c r="A479" s="12" t="s">
        <v>170</v>
      </c>
      <c r="B479" s="30">
        <v>465.3</v>
      </c>
    </row>
    <row r="480" spans="1:2" s="32" customFormat="1" ht="18.75" customHeight="1" x14ac:dyDescent="0.35">
      <c r="A480" s="14" t="s">
        <v>166</v>
      </c>
      <c r="B480" s="30">
        <v>7.5</v>
      </c>
    </row>
    <row r="481" spans="1:2" s="32" customFormat="1" ht="18.75" customHeight="1" x14ac:dyDescent="0.35">
      <c r="A481" s="37" t="s">
        <v>188</v>
      </c>
      <c r="B481" s="22">
        <f>SUM(B482:B485)</f>
        <v>749.2</v>
      </c>
    </row>
    <row r="482" spans="1:2" s="32" customFormat="1" ht="18.75" customHeight="1" x14ac:dyDescent="0.35">
      <c r="A482" s="12" t="s">
        <v>43</v>
      </c>
      <c r="B482" s="30">
        <v>262.60000000000002</v>
      </c>
    </row>
    <row r="483" spans="1:2" s="32" customFormat="1" ht="18.75" customHeight="1" x14ac:dyDescent="0.35">
      <c r="A483" s="12" t="s">
        <v>165</v>
      </c>
      <c r="B483" s="30">
        <v>4.2</v>
      </c>
    </row>
    <row r="484" spans="1:2" s="32" customFormat="1" ht="18.75" customHeight="1" x14ac:dyDescent="0.35">
      <c r="A484" s="35" t="s">
        <v>169</v>
      </c>
      <c r="B484" s="30">
        <v>481.7</v>
      </c>
    </row>
    <row r="485" spans="1:2" s="32" customFormat="1" ht="18.75" customHeight="1" x14ac:dyDescent="0.35">
      <c r="A485" s="12" t="s">
        <v>166</v>
      </c>
      <c r="B485" s="30">
        <v>0.7</v>
      </c>
    </row>
    <row r="486" spans="1:2" s="32" customFormat="1" ht="18.75" customHeight="1" x14ac:dyDescent="0.35">
      <c r="A486" s="37" t="s">
        <v>127</v>
      </c>
      <c r="B486" s="22">
        <f>B159+B164+B170+B176+B182+B188+B194+B200+B206+B212+B218+B224+B230+B236+B242+B248+B254+B260+B266+B272+B278+B284+B290+B296+B302+B308+B314+B320+B326+B332+B338+B344+B350+B356+B362+B368+B374+B380+B385+B391+B397+B404+B410+B416+B421+B427+B433+B438+B446+B452+B458+B464+B470+B475+B481</f>
        <v>94415.599999999991</v>
      </c>
    </row>
    <row r="487" spans="1:2" s="32" customFormat="1" ht="18.75" customHeight="1" x14ac:dyDescent="0.35">
      <c r="A487" s="12" t="s">
        <v>43</v>
      </c>
      <c r="B487" s="30">
        <f>B160+B165+B171+B177+B183+B189+B195+B201+B207+B213+B219+B225+B231+B237+B243+B249+B255+B261+B267+B273+B279+B285+B291+B297+B303+B309+B315+B321+B327+B333+B339+B345+B351+B357+B363+B369+B375+B381+B386+B392+B398+B405+B411+B417+B422+B428+B434+B447+B453+B459+B465+B471+B476+B482+B439</f>
        <v>33630.999999999993</v>
      </c>
    </row>
    <row r="488" spans="1:2" s="32" customFormat="1" ht="18.75" customHeight="1" x14ac:dyDescent="0.35">
      <c r="A488" s="35" t="s">
        <v>165</v>
      </c>
      <c r="B488" s="30">
        <f>B166+B172+B178+B184+B190+B196+B202+B208+B214+B220+B226+B232+B238+B244+B250+B256+B262+B268+B274+B280+B286+B292+B298+B304+B310+B316+B322+B328+B334+B340+B346+B352+B358+B364+B370+B376+B382+B387+B393+B399+B406+B412+B418+B423+B429+B435+B440+B448+B454+B460+B466+B472+B477+B483</f>
        <v>3179.8</v>
      </c>
    </row>
    <row r="489" spans="1:2" s="32" customFormat="1" ht="18.75" customHeight="1" x14ac:dyDescent="0.35">
      <c r="A489" s="35" t="s">
        <v>169</v>
      </c>
      <c r="B489" s="30">
        <f>B161+B167+B173+B179+B185+B191+B197+B203+B209+B215+B221+B227+B233+B239+B245+B251+B257+B263+B269+B275+B281+B287+B293+B299+B305+B311+B317+B323+B329+B335+B341+B347+B353+B359+B365+B372+B377+B383+B389+B394+B401+B407+B413+B419+B424+B430+B436+B442+B450+B455+B461+B484</f>
        <v>51086.899999999987</v>
      </c>
    </row>
    <row r="490" spans="1:2" s="32" customFormat="1" ht="18.75" customHeight="1" x14ac:dyDescent="0.35">
      <c r="A490" s="12" t="s">
        <v>171</v>
      </c>
      <c r="B490" s="31">
        <f>SUM(B371+B388+B400+B441+B449)</f>
        <v>2501</v>
      </c>
    </row>
    <row r="491" spans="1:2" s="32" customFormat="1" ht="18.75" customHeight="1" x14ac:dyDescent="0.35">
      <c r="A491" s="12" t="s">
        <v>154</v>
      </c>
      <c r="B491" s="31">
        <f>B162+B168+B174+B180+B186+B192+B198+B204+B210+B216+B222+B228+B234+B240+B246+B252+B258+B264+B270+B276+B282+B288+B294+B300+B306+B312+B318+B324+B330+B336+B342+B348+B354+B360+B366+B378+B395+B402+B408+B414+B425+B431+B478+B443+B456+B462+B467+B473</f>
        <v>2515.9999999999995</v>
      </c>
    </row>
    <row r="492" spans="1:2" s="32" customFormat="1" ht="18.75" customHeight="1" x14ac:dyDescent="0.35">
      <c r="A492" s="12" t="s">
        <v>170</v>
      </c>
      <c r="B492" s="30">
        <f>B163+B444+B468+B479</f>
        <v>1141.9000000000001</v>
      </c>
    </row>
    <row r="493" spans="1:2" s="32" customFormat="1" ht="18.75" customHeight="1" x14ac:dyDescent="0.35">
      <c r="A493" s="14" t="s">
        <v>166</v>
      </c>
      <c r="B493" s="30">
        <f>B169+B175+B181+B187+B193+B199+B205+B211+B217+B223+B229+B235+B241+B247+B253+B259+B265+B271+B277+B283+B289+B295+B301+B307+B313+B319+B325+B331+B337+B343+B349+B355+B361+B367+B373+B379+B384+B390+B396+B403+B409+B415+B420+B426+B432+B437+B445+B451+B457+B463+B469+B474+B480+B485</f>
        <v>359.00000000000011</v>
      </c>
    </row>
    <row r="494" spans="1:2" s="32" customFormat="1" ht="34.5" customHeight="1" x14ac:dyDescent="0.35">
      <c r="A494" s="64" t="s">
        <v>128</v>
      </c>
      <c r="B494" s="65"/>
    </row>
    <row r="495" spans="1:2" s="32" customFormat="1" ht="18.75" customHeight="1" x14ac:dyDescent="0.35">
      <c r="A495" s="47" t="s">
        <v>39</v>
      </c>
      <c r="B495" s="48">
        <f>SUM(B496:B497)</f>
        <v>319.10000000000002</v>
      </c>
    </row>
    <row r="496" spans="1:2" s="32" customFormat="1" ht="18.75" customHeight="1" x14ac:dyDescent="0.35">
      <c r="A496" s="13" t="s">
        <v>51</v>
      </c>
      <c r="B496" s="41">
        <v>247.2</v>
      </c>
    </row>
    <row r="497" spans="1:2" s="32" customFormat="1" ht="18.75" customHeight="1" x14ac:dyDescent="0.35">
      <c r="A497" s="13" t="s">
        <v>154</v>
      </c>
      <c r="B497" s="41">
        <v>71.900000000000006</v>
      </c>
    </row>
    <row r="498" spans="1:2" s="32" customFormat="1" ht="18.75" customHeight="1" x14ac:dyDescent="0.35">
      <c r="A498" s="47" t="s">
        <v>129</v>
      </c>
      <c r="B498" s="48">
        <f>SUM(B495)</f>
        <v>319.10000000000002</v>
      </c>
    </row>
    <row r="499" spans="1:2" s="32" customFormat="1" ht="18.75" customHeight="1" x14ac:dyDescent="0.35">
      <c r="A499" s="46" t="s">
        <v>51</v>
      </c>
      <c r="B499" s="41">
        <f>B496</f>
        <v>247.2</v>
      </c>
    </row>
    <row r="500" spans="1:2" s="32" customFormat="1" ht="18.75" customHeight="1" x14ac:dyDescent="0.35">
      <c r="A500" s="46" t="s">
        <v>154</v>
      </c>
      <c r="B500" s="41">
        <f>B497</f>
        <v>71.900000000000006</v>
      </c>
    </row>
    <row r="501" spans="1:2" s="32" customFormat="1" ht="27" customHeight="1" x14ac:dyDescent="0.35">
      <c r="A501" s="64" t="s">
        <v>189</v>
      </c>
      <c r="B501" s="65"/>
    </row>
    <row r="502" spans="1:2" s="32" customFormat="1" ht="18.75" customHeight="1" x14ac:dyDescent="0.35">
      <c r="A502" s="36" t="s">
        <v>130</v>
      </c>
      <c r="B502" s="23">
        <f>SUM(B503:B505)</f>
        <v>21396.6</v>
      </c>
    </row>
    <row r="503" spans="1:2" s="32" customFormat="1" ht="18.75" customHeight="1" x14ac:dyDescent="0.35">
      <c r="A503" s="12" t="s">
        <v>43</v>
      </c>
      <c r="B503" s="30">
        <v>12670.1</v>
      </c>
    </row>
    <row r="504" spans="1:2" s="32" customFormat="1" ht="26.25" customHeight="1" x14ac:dyDescent="0.35">
      <c r="A504" s="12" t="s">
        <v>172</v>
      </c>
      <c r="B504" s="30">
        <v>7837.4</v>
      </c>
    </row>
    <row r="505" spans="1:2" s="32" customFormat="1" ht="26.25" customHeight="1" x14ac:dyDescent="0.35">
      <c r="A505" s="12" t="s">
        <v>154</v>
      </c>
      <c r="B505" s="30">
        <v>889.1</v>
      </c>
    </row>
    <row r="506" spans="1:2" s="32" customFormat="1" ht="18.75" customHeight="1" x14ac:dyDescent="0.35">
      <c r="A506" s="37" t="s">
        <v>39</v>
      </c>
      <c r="B506" s="22">
        <f>SUM(B507:B508)</f>
        <v>2061</v>
      </c>
    </row>
    <row r="507" spans="1:2" s="32" customFormat="1" ht="18.75" customHeight="1" x14ac:dyDescent="0.35">
      <c r="A507" s="12" t="s">
        <v>51</v>
      </c>
      <c r="B507" s="30">
        <v>1842</v>
      </c>
    </row>
    <row r="508" spans="1:2" s="32" customFormat="1" ht="18.75" customHeight="1" x14ac:dyDescent="0.35">
      <c r="A508" s="12" t="s">
        <v>154</v>
      </c>
      <c r="B508" s="40">
        <v>219</v>
      </c>
    </row>
    <row r="509" spans="1:2" s="32" customFormat="1" ht="18.75" customHeight="1" x14ac:dyDescent="0.35">
      <c r="A509" s="37" t="s">
        <v>131</v>
      </c>
      <c r="B509" s="23">
        <f>SUM(B510:B514)</f>
        <v>4219.2</v>
      </c>
    </row>
    <row r="510" spans="1:2" s="32" customFormat="1" ht="18.75" customHeight="1" x14ac:dyDescent="0.35">
      <c r="A510" s="12" t="s">
        <v>43</v>
      </c>
      <c r="B510" s="30">
        <v>2708.5</v>
      </c>
    </row>
    <row r="511" spans="1:2" s="32" customFormat="1" ht="28.5" customHeight="1" x14ac:dyDescent="0.35">
      <c r="A511" s="12" t="s">
        <v>173</v>
      </c>
      <c r="B511" s="30">
        <v>1187.6999999999998</v>
      </c>
    </row>
    <row r="512" spans="1:2" s="32" customFormat="1" ht="28.5" customHeight="1" x14ac:dyDescent="0.35">
      <c r="A512" s="12" t="s">
        <v>154</v>
      </c>
      <c r="B512" s="30">
        <v>176.8</v>
      </c>
    </row>
    <row r="513" spans="1:2" s="32" customFormat="1" ht="18.75" customHeight="1" x14ac:dyDescent="0.35">
      <c r="A513" s="35" t="s">
        <v>165</v>
      </c>
      <c r="B513" s="30">
        <v>105</v>
      </c>
    </row>
    <row r="514" spans="1:2" s="32" customFormat="1" ht="18.75" customHeight="1" x14ac:dyDescent="0.35">
      <c r="A514" s="12" t="s">
        <v>166</v>
      </c>
      <c r="B514" s="40">
        <v>41.2</v>
      </c>
    </row>
    <row r="515" spans="1:2" s="32" customFormat="1" ht="18.75" customHeight="1" x14ac:dyDescent="0.35">
      <c r="A515" s="37" t="s">
        <v>146</v>
      </c>
      <c r="B515" s="23">
        <f>SUM(B516:B520)</f>
        <v>1949</v>
      </c>
    </row>
    <row r="516" spans="1:2" s="32" customFormat="1" ht="18.75" customHeight="1" x14ac:dyDescent="0.35">
      <c r="A516" s="12" t="s">
        <v>43</v>
      </c>
      <c r="B516" s="30">
        <v>1038.4000000000001</v>
      </c>
    </row>
    <row r="517" spans="1:2" s="32" customFormat="1" ht="23.25" customHeight="1" x14ac:dyDescent="0.35">
      <c r="A517" s="12" t="s">
        <v>174</v>
      </c>
      <c r="B517" s="30">
        <v>755.19999999999993</v>
      </c>
    </row>
    <row r="518" spans="1:2" s="32" customFormat="1" ht="23.25" customHeight="1" x14ac:dyDescent="0.35">
      <c r="A518" s="12" t="s">
        <v>154</v>
      </c>
      <c r="B518" s="30">
        <v>29</v>
      </c>
    </row>
    <row r="519" spans="1:2" s="32" customFormat="1" ht="18.75" customHeight="1" x14ac:dyDescent="0.35">
      <c r="A519" s="35" t="s">
        <v>165</v>
      </c>
      <c r="B519" s="30">
        <v>104.4</v>
      </c>
    </row>
    <row r="520" spans="1:2" s="32" customFormat="1" ht="18.75" customHeight="1" x14ac:dyDescent="0.35">
      <c r="A520" s="14" t="s">
        <v>166</v>
      </c>
      <c r="B520" s="30">
        <v>22</v>
      </c>
    </row>
    <row r="521" spans="1:2" s="32" customFormat="1" ht="18.75" customHeight="1" x14ac:dyDescent="0.35">
      <c r="A521" s="38" t="s">
        <v>132</v>
      </c>
      <c r="B521" s="22">
        <f>SUM(B522:B528)</f>
        <v>1093.6000000000001</v>
      </c>
    </row>
    <row r="522" spans="1:2" s="32" customFormat="1" ht="18.75" customHeight="1" x14ac:dyDescent="0.35">
      <c r="A522" s="12" t="s">
        <v>43</v>
      </c>
      <c r="B522" s="30">
        <v>164</v>
      </c>
    </row>
    <row r="523" spans="1:2" s="32" customFormat="1" ht="24" customHeight="1" x14ac:dyDescent="0.35">
      <c r="A523" s="12" t="s">
        <v>175</v>
      </c>
      <c r="B523" s="30">
        <v>421</v>
      </c>
    </row>
    <row r="524" spans="1:2" s="32" customFormat="1" ht="18.75" customHeight="1" x14ac:dyDescent="0.35">
      <c r="A524" s="12" t="s">
        <v>171</v>
      </c>
      <c r="B524" s="30">
        <v>112</v>
      </c>
    </row>
    <row r="525" spans="1:2" s="32" customFormat="1" ht="18.75" customHeight="1" x14ac:dyDescent="0.35">
      <c r="A525" s="12" t="s">
        <v>154</v>
      </c>
      <c r="B525" s="30">
        <v>20.2</v>
      </c>
    </row>
    <row r="526" spans="1:2" s="32" customFormat="1" ht="18.75" customHeight="1" x14ac:dyDescent="0.35">
      <c r="A526" s="35" t="s">
        <v>165</v>
      </c>
      <c r="B526" s="30">
        <v>47.1</v>
      </c>
    </row>
    <row r="527" spans="1:2" s="32" customFormat="1" ht="18.75" customHeight="1" x14ac:dyDescent="0.35">
      <c r="A527" s="35" t="s">
        <v>169</v>
      </c>
      <c r="B527" s="30">
        <v>320.39999999999998</v>
      </c>
    </row>
    <row r="528" spans="1:2" s="32" customFormat="1" ht="18.75" customHeight="1" x14ac:dyDescent="0.35">
      <c r="A528" s="14" t="s">
        <v>166</v>
      </c>
      <c r="B528" s="30">
        <v>8.9</v>
      </c>
    </row>
    <row r="529" spans="1:2" s="32" customFormat="1" ht="18.75" customHeight="1" x14ac:dyDescent="0.35">
      <c r="A529" s="34" t="s">
        <v>133</v>
      </c>
      <c r="B529" s="22">
        <f>B530+B531+B532</f>
        <v>322.60000000000002</v>
      </c>
    </row>
    <row r="530" spans="1:2" s="32" customFormat="1" ht="18.75" customHeight="1" x14ac:dyDescent="0.35">
      <c r="A530" s="12" t="s">
        <v>43</v>
      </c>
      <c r="B530" s="30">
        <v>239.1</v>
      </c>
    </row>
    <row r="531" spans="1:2" s="32" customFormat="1" ht="18.75" customHeight="1" x14ac:dyDescent="0.35">
      <c r="A531" s="12" t="s">
        <v>154</v>
      </c>
      <c r="B531" s="40">
        <v>2.4</v>
      </c>
    </row>
    <row r="532" spans="1:2" s="32" customFormat="1" ht="18.75" customHeight="1" x14ac:dyDescent="0.35">
      <c r="A532" s="12" t="s">
        <v>170</v>
      </c>
      <c r="B532" s="40">
        <v>81.099999999999994</v>
      </c>
    </row>
    <row r="533" spans="1:2" s="32" customFormat="1" ht="18.75" customHeight="1" x14ac:dyDescent="0.35">
      <c r="A533" s="37" t="s">
        <v>134</v>
      </c>
      <c r="B533" s="23">
        <f>B502+B506+B509+B515+B521+B529</f>
        <v>31041.999999999996</v>
      </c>
    </row>
    <row r="534" spans="1:2" s="32" customFormat="1" ht="18.75" customHeight="1" x14ac:dyDescent="0.35">
      <c r="A534" s="12" t="s">
        <v>43</v>
      </c>
      <c r="B534" s="30">
        <f>B503+B507+B510+B516+B522+B530</f>
        <v>18662.099999999999</v>
      </c>
    </row>
    <row r="535" spans="1:2" s="32" customFormat="1" ht="30" customHeight="1" x14ac:dyDescent="0.35">
      <c r="A535" s="12" t="s">
        <v>176</v>
      </c>
      <c r="B535" s="30">
        <f>B504+B511+B517+B523</f>
        <v>10201.299999999999</v>
      </c>
    </row>
    <row r="536" spans="1:2" s="32" customFormat="1" ht="18.75" customHeight="1" x14ac:dyDescent="0.35">
      <c r="A536" s="12" t="s">
        <v>171</v>
      </c>
      <c r="B536" s="30">
        <f>B524</f>
        <v>112</v>
      </c>
    </row>
    <row r="537" spans="1:2" s="32" customFormat="1" ht="18.75" customHeight="1" x14ac:dyDescent="0.35">
      <c r="A537" s="12" t="s">
        <v>154</v>
      </c>
      <c r="B537" s="30">
        <f>B505+B508+B512+B518+B525+B531</f>
        <v>1336.5</v>
      </c>
    </row>
    <row r="538" spans="1:2" s="32" customFormat="1" ht="18.75" customHeight="1" x14ac:dyDescent="0.35">
      <c r="A538" s="35" t="s">
        <v>165</v>
      </c>
      <c r="B538" s="30">
        <f>B513+B519+B526</f>
        <v>256.5</v>
      </c>
    </row>
    <row r="539" spans="1:2" s="32" customFormat="1" ht="18.75" customHeight="1" x14ac:dyDescent="0.35">
      <c r="A539" s="35" t="s">
        <v>169</v>
      </c>
      <c r="B539" s="31">
        <f>B527</f>
        <v>320.39999999999998</v>
      </c>
    </row>
    <row r="540" spans="1:2" s="32" customFormat="1" ht="18.75" customHeight="1" x14ac:dyDescent="0.35">
      <c r="A540" s="12" t="s">
        <v>170</v>
      </c>
      <c r="B540" s="31">
        <f>B532</f>
        <v>81.099999999999994</v>
      </c>
    </row>
    <row r="541" spans="1:2" s="32" customFormat="1" ht="18.75" customHeight="1" x14ac:dyDescent="0.35">
      <c r="A541" s="12" t="s">
        <v>166</v>
      </c>
      <c r="B541" s="31">
        <f>B514+B520+B528</f>
        <v>72.100000000000009</v>
      </c>
    </row>
    <row r="542" spans="1:2" s="32" customFormat="1" ht="25.9" customHeight="1" x14ac:dyDescent="0.35">
      <c r="A542" s="64" t="s">
        <v>191</v>
      </c>
      <c r="B542" s="65"/>
    </row>
    <row r="543" spans="1:2" s="32" customFormat="1" ht="18.75" customHeight="1" x14ac:dyDescent="0.35">
      <c r="A543" s="38" t="s">
        <v>39</v>
      </c>
      <c r="B543" s="23">
        <f>SUM(B544:B545)</f>
        <v>16.2</v>
      </c>
    </row>
    <row r="544" spans="1:2" s="32" customFormat="1" ht="18.75" customHeight="1" x14ac:dyDescent="0.35">
      <c r="A544" s="12" t="s">
        <v>43</v>
      </c>
      <c r="B544" s="40">
        <v>6</v>
      </c>
    </row>
    <row r="545" spans="1:2" s="32" customFormat="1" ht="31.5" customHeight="1" x14ac:dyDescent="0.35">
      <c r="A545" s="12" t="s">
        <v>177</v>
      </c>
      <c r="B545" s="30">
        <v>10.199999999999999</v>
      </c>
    </row>
    <row r="546" spans="1:2" s="32" customFormat="1" ht="18.75" customHeight="1" x14ac:dyDescent="0.35">
      <c r="A546" s="37" t="s">
        <v>135</v>
      </c>
      <c r="B546" s="22">
        <f>SUM(B547:B552)</f>
        <v>1228.1999999999998</v>
      </c>
    </row>
    <row r="547" spans="1:2" s="32" customFormat="1" ht="18.75" customHeight="1" x14ac:dyDescent="0.35">
      <c r="A547" s="12" t="s">
        <v>43</v>
      </c>
      <c r="B547" s="30">
        <v>27.3</v>
      </c>
    </row>
    <row r="548" spans="1:2" s="32" customFormat="1" ht="18.75" customHeight="1" x14ac:dyDescent="0.35">
      <c r="A548" s="12" t="s">
        <v>141</v>
      </c>
      <c r="B548" s="30">
        <v>78</v>
      </c>
    </row>
    <row r="549" spans="1:2" s="32" customFormat="1" ht="28.15" customHeight="1" x14ac:dyDescent="0.35">
      <c r="A549" s="12" t="s">
        <v>151</v>
      </c>
      <c r="B549" s="30">
        <v>21.2</v>
      </c>
    </row>
    <row r="550" spans="1:2" s="32" customFormat="1" ht="18.75" customHeight="1" x14ac:dyDescent="0.35">
      <c r="A550" s="35" t="s">
        <v>165</v>
      </c>
      <c r="B550" s="30">
        <v>3</v>
      </c>
    </row>
    <row r="551" spans="1:2" s="32" customFormat="1" ht="31.5" customHeight="1" x14ac:dyDescent="0.35">
      <c r="A551" s="12" t="s">
        <v>178</v>
      </c>
      <c r="B551" s="30">
        <v>1090.0999999999999</v>
      </c>
    </row>
    <row r="552" spans="1:2" s="32" customFormat="1" ht="18.649999999999999" customHeight="1" x14ac:dyDescent="0.35">
      <c r="A552" s="14" t="s">
        <v>166</v>
      </c>
      <c r="B552" s="30">
        <v>8.6</v>
      </c>
    </row>
    <row r="553" spans="1:2" s="32" customFormat="1" ht="18.75" customHeight="1" x14ac:dyDescent="0.35">
      <c r="A553" s="38" t="s">
        <v>136</v>
      </c>
      <c r="B553" s="22">
        <f>B543+B546</f>
        <v>1244.3999999999999</v>
      </c>
    </row>
    <row r="554" spans="1:2" s="32" customFormat="1" ht="18.75" customHeight="1" x14ac:dyDescent="0.35">
      <c r="A554" s="39" t="s">
        <v>43</v>
      </c>
      <c r="B554" s="30">
        <f>B544+B547</f>
        <v>33.299999999999997</v>
      </c>
    </row>
    <row r="555" spans="1:2" s="32" customFormat="1" ht="18.75" customHeight="1" x14ac:dyDescent="0.35">
      <c r="A555" s="35" t="s">
        <v>142</v>
      </c>
      <c r="B555" s="30">
        <f>B548</f>
        <v>78</v>
      </c>
    </row>
    <row r="556" spans="1:2" s="32" customFormat="1" ht="28.15" customHeight="1" x14ac:dyDescent="0.35">
      <c r="A556" s="12" t="s">
        <v>150</v>
      </c>
      <c r="B556" s="30">
        <f>B549</f>
        <v>21.2</v>
      </c>
    </row>
    <row r="557" spans="1:2" s="32" customFormat="1" ht="18" customHeight="1" x14ac:dyDescent="0.35">
      <c r="A557" s="35" t="s">
        <v>165</v>
      </c>
      <c r="B557" s="30">
        <f>B550</f>
        <v>3</v>
      </c>
    </row>
    <row r="558" spans="1:2" s="32" customFormat="1" ht="29.25" customHeight="1" x14ac:dyDescent="0.35">
      <c r="A558" s="12" t="s">
        <v>179</v>
      </c>
      <c r="B558" s="30">
        <f>B545+B551</f>
        <v>1100.3</v>
      </c>
    </row>
    <row r="559" spans="1:2" s="32" customFormat="1" ht="21" customHeight="1" x14ac:dyDescent="0.35">
      <c r="A559" s="12" t="s">
        <v>166</v>
      </c>
      <c r="B559" s="30">
        <f>B552</f>
        <v>8.6</v>
      </c>
    </row>
    <row r="560" spans="1:2" s="32" customFormat="1" ht="18.75" customHeight="1" x14ac:dyDescent="0.35">
      <c r="A560" s="37" t="s">
        <v>137</v>
      </c>
      <c r="B560" s="22">
        <f>B20+B39+B50+B57+B64+B76+B83+B88+B96+B140+B153+B486+B498+B533+B553</f>
        <v>226915.8</v>
      </c>
    </row>
    <row r="561" spans="1:2" s="32" customFormat="1" ht="18.75" customHeight="1" x14ac:dyDescent="0.35">
      <c r="A561" s="12" t="s">
        <v>43</v>
      </c>
      <c r="B561" s="30">
        <f>B21+B40+B51+B65+B77+B84+B97+B141+B154+B487+B499+B534+B554+B89</f>
        <v>103361.9</v>
      </c>
    </row>
    <row r="562" spans="1:2" s="32" customFormat="1" ht="18.75" customHeight="1" x14ac:dyDescent="0.35">
      <c r="A562" s="12" t="s">
        <v>142</v>
      </c>
      <c r="B562" s="30">
        <f>B58+B555</f>
        <v>390</v>
      </c>
    </row>
    <row r="563" spans="1:2" s="32" customFormat="1" ht="34.15" customHeight="1" x14ac:dyDescent="0.35">
      <c r="A563" s="12" t="s">
        <v>150</v>
      </c>
      <c r="B563" s="30">
        <f>B59+B556</f>
        <v>161.5</v>
      </c>
    </row>
    <row r="564" spans="1:2" s="32" customFormat="1" ht="25.5" customHeight="1" x14ac:dyDescent="0.35">
      <c r="A564" s="12" t="s">
        <v>173</v>
      </c>
      <c r="B564" s="30">
        <f>B22+B535+B558</f>
        <v>12003.8</v>
      </c>
    </row>
    <row r="565" spans="1:2" s="32" customFormat="1" ht="18.75" customHeight="1" x14ac:dyDescent="0.35">
      <c r="A565" s="39" t="s">
        <v>165</v>
      </c>
      <c r="B565" s="30">
        <f>B78+B143+B156+B488+B538+B557</f>
        <v>5521</v>
      </c>
    </row>
    <row r="566" spans="1:2" s="32" customFormat="1" ht="18.75" customHeight="1" x14ac:dyDescent="0.35">
      <c r="A566" s="35" t="s">
        <v>169</v>
      </c>
      <c r="B566" s="30">
        <f>B489+B539</f>
        <v>51407.299999999988</v>
      </c>
    </row>
    <row r="567" spans="1:2" s="32" customFormat="1" ht="18.75" customHeight="1" x14ac:dyDescent="0.35">
      <c r="A567" s="12" t="s">
        <v>171</v>
      </c>
      <c r="B567" s="30">
        <f>B490+B536</f>
        <v>2613</v>
      </c>
    </row>
    <row r="568" spans="1:2" s="32" customFormat="1" ht="18.75" customHeight="1" x14ac:dyDescent="0.35">
      <c r="A568" s="12" t="s">
        <v>180</v>
      </c>
      <c r="B568" s="30">
        <f>B41+B98</f>
        <v>5895.1</v>
      </c>
    </row>
    <row r="569" spans="1:2" s="32" customFormat="1" ht="29.25" customHeight="1" x14ac:dyDescent="0.35">
      <c r="A569" s="12" t="s">
        <v>168</v>
      </c>
      <c r="B569" s="30">
        <f>B99</f>
        <v>4625.8</v>
      </c>
    </row>
    <row r="570" spans="1:2" s="32" customFormat="1" ht="18.75" customHeight="1" x14ac:dyDescent="0.35">
      <c r="A570" s="12" t="s">
        <v>181</v>
      </c>
      <c r="B570" s="30">
        <f>B43</f>
        <v>6000</v>
      </c>
    </row>
    <row r="571" spans="1:2" s="32" customFormat="1" ht="18.75" customHeight="1" x14ac:dyDescent="0.35">
      <c r="A571" s="12" t="s">
        <v>154</v>
      </c>
      <c r="B571" s="30">
        <f>B23+B42+B142+B155+B491+B500+B537</f>
        <v>4053.0999999999995</v>
      </c>
    </row>
    <row r="572" spans="1:2" s="32" customFormat="1" ht="18.75" customHeight="1" x14ac:dyDescent="0.35">
      <c r="A572" s="12" t="s">
        <v>170</v>
      </c>
      <c r="B572" s="30">
        <f>SUM(B44+B492+B540)</f>
        <v>15453.1</v>
      </c>
    </row>
    <row r="573" spans="1:2" s="32" customFormat="1" ht="18.75" customHeight="1" x14ac:dyDescent="0.35">
      <c r="A573" s="14" t="s">
        <v>166</v>
      </c>
      <c r="B573" s="30">
        <f>B45+B52+B66+B79+B100+B144+B157+B493+B541+B559</f>
        <v>15430.2</v>
      </c>
    </row>
    <row r="574" spans="1:2" x14ac:dyDescent="0.3">
      <c r="B574" s="19"/>
    </row>
    <row r="575" spans="1:2" x14ac:dyDescent="0.3">
      <c r="B575" s="19"/>
    </row>
    <row r="576" spans="1:2" x14ac:dyDescent="0.3">
      <c r="B576" s="19"/>
    </row>
  </sheetData>
  <mergeCells count="16">
    <mergeCell ref="A2:B2"/>
    <mergeCell ref="A80:B80"/>
    <mergeCell ref="A85:B85"/>
    <mergeCell ref="A90:B90"/>
    <mergeCell ref="A101:B101"/>
    <mergeCell ref="A5:B5"/>
    <mergeCell ref="A24:B24"/>
    <mergeCell ref="A46:B46"/>
    <mergeCell ref="A53:B53"/>
    <mergeCell ref="A60:B60"/>
    <mergeCell ref="A67:B67"/>
    <mergeCell ref="A158:B158"/>
    <mergeCell ref="A494:B494"/>
    <mergeCell ref="A501:B501"/>
    <mergeCell ref="A542:B542"/>
    <mergeCell ref="A145:B145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FE5D-4F56-49A7-A5F3-932578E3732D}">
  <dimension ref="A1:E79"/>
  <sheetViews>
    <sheetView tabSelected="1" workbookViewId="0">
      <selection activeCell="G74" sqref="G74"/>
    </sheetView>
  </sheetViews>
  <sheetFormatPr defaultColWidth="8.81640625" defaultRowHeight="12.5" x14ac:dyDescent="0.25"/>
  <cols>
    <col min="1" max="1" width="33.7265625" style="49" customWidth="1"/>
    <col min="2" max="2" width="11.54296875" style="49" customWidth="1"/>
    <col min="3" max="3" width="12.81640625" style="49" customWidth="1"/>
    <col min="4" max="4" width="10.26953125" style="49" customWidth="1"/>
    <col min="5" max="5" width="13.54296875" style="49" customWidth="1"/>
    <col min="6" max="16384" width="8.81640625" style="49"/>
  </cols>
  <sheetData>
    <row r="1" spans="1:5" ht="92.25" customHeight="1" x14ac:dyDescent="0.3">
      <c r="A1" s="3"/>
      <c r="B1" s="3"/>
      <c r="C1" s="3"/>
      <c r="D1" s="3"/>
      <c r="E1" s="3"/>
    </row>
    <row r="2" spans="1:5" ht="45.75" customHeight="1" x14ac:dyDescent="0.25">
      <c r="A2" s="68" t="s">
        <v>192</v>
      </c>
      <c r="B2" s="68"/>
      <c r="C2" s="68"/>
      <c r="D2" s="68"/>
      <c r="E2" s="68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71" t="s">
        <v>193</v>
      </c>
      <c r="B5" s="71" t="s">
        <v>152</v>
      </c>
      <c r="C5" s="74" t="s">
        <v>194</v>
      </c>
      <c r="D5" s="75"/>
      <c r="E5" s="76"/>
    </row>
    <row r="6" spans="1:5" ht="45.75" customHeight="1" x14ac:dyDescent="0.25">
      <c r="A6" s="72"/>
      <c r="B6" s="72"/>
      <c r="C6" s="77" t="s">
        <v>195</v>
      </c>
      <c r="D6" s="79" t="s">
        <v>196</v>
      </c>
      <c r="E6" s="71" t="s">
        <v>197</v>
      </c>
    </row>
    <row r="7" spans="1:5" ht="69" customHeight="1" x14ac:dyDescent="0.25">
      <c r="A7" s="73"/>
      <c r="B7" s="73"/>
      <c r="C7" s="78"/>
      <c r="D7" s="80"/>
      <c r="E7" s="73"/>
    </row>
    <row r="8" spans="1:5" ht="18.75" customHeight="1" x14ac:dyDescent="0.25">
      <c r="A8" s="50" t="s">
        <v>53</v>
      </c>
      <c r="B8" s="51">
        <f>C8+D8+E8</f>
        <v>698</v>
      </c>
      <c r="C8" s="8"/>
      <c r="D8" s="52"/>
      <c r="E8" s="53">
        <v>698</v>
      </c>
    </row>
    <row r="9" spans="1:5" ht="15.5" x14ac:dyDescent="0.25">
      <c r="A9" s="54" t="s">
        <v>73</v>
      </c>
      <c r="B9" s="51">
        <f t="shared" ref="B9:B72" si="0">C9+D9+E9</f>
        <v>180</v>
      </c>
      <c r="C9" s="8">
        <v>110</v>
      </c>
      <c r="D9" s="8"/>
      <c r="E9" s="55">
        <v>70</v>
      </c>
    </row>
    <row r="10" spans="1:5" ht="31" x14ac:dyDescent="0.25">
      <c r="A10" s="54" t="s">
        <v>198</v>
      </c>
      <c r="B10" s="51">
        <f t="shared" si="0"/>
        <v>270</v>
      </c>
      <c r="C10" s="8"/>
      <c r="D10" s="8"/>
      <c r="E10" s="55">
        <v>270</v>
      </c>
    </row>
    <row r="11" spans="1:5" ht="15.5" x14ac:dyDescent="0.25">
      <c r="A11" s="54" t="s">
        <v>64</v>
      </c>
      <c r="B11" s="51">
        <f t="shared" si="0"/>
        <v>4.3</v>
      </c>
      <c r="C11" s="8"/>
      <c r="D11" s="8">
        <v>4.3</v>
      </c>
      <c r="E11" s="41"/>
    </row>
    <row r="12" spans="1:5" ht="15.5" x14ac:dyDescent="0.25">
      <c r="A12" s="54" t="s">
        <v>45</v>
      </c>
      <c r="B12" s="51">
        <f t="shared" si="0"/>
        <v>338.8</v>
      </c>
      <c r="C12" s="8"/>
      <c r="D12" s="8">
        <v>256.8</v>
      </c>
      <c r="E12" s="41">
        <v>82</v>
      </c>
    </row>
    <row r="13" spans="1:5" ht="15.5" x14ac:dyDescent="0.25">
      <c r="A13" s="54" t="s">
        <v>66</v>
      </c>
      <c r="B13" s="51">
        <f t="shared" si="0"/>
        <v>15</v>
      </c>
      <c r="C13" s="8"/>
      <c r="D13" s="8">
        <v>15</v>
      </c>
      <c r="E13" s="41"/>
    </row>
    <row r="14" spans="1:5" ht="15.5" x14ac:dyDescent="0.25">
      <c r="A14" s="54" t="s">
        <v>65</v>
      </c>
      <c r="B14" s="51">
        <f t="shared" si="0"/>
        <v>16.600000000000001</v>
      </c>
      <c r="C14" s="8"/>
      <c r="D14" s="8">
        <v>14</v>
      </c>
      <c r="E14" s="41">
        <v>2.6</v>
      </c>
    </row>
    <row r="15" spans="1:5" ht="15.5" x14ac:dyDescent="0.25">
      <c r="A15" s="54" t="s">
        <v>199</v>
      </c>
      <c r="B15" s="51">
        <f t="shared" si="0"/>
        <v>55</v>
      </c>
      <c r="C15" s="8"/>
      <c r="D15" s="8">
        <v>47</v>
      </c>
      <c r="E15" s="41">
        <v>8</v>
      </c>
    </row>
    <row r="16" spans="1:5" ht="15.5" x14ac:dyDescent="0.25">
      <c r="A16" s="54" t="s">
        <v>69</v>
      </c>
      <c r="B16" s="51">
        <f t="shared" si="0"/>
        <v>200</v>
      </c>
      <c r="C16" s="8"/>
      <c r="D16" s="8">
        <v>148</v>
      </c>
      <c r="E16" s="41">
        <v>52</v>
      </c>
    </row>
    <row r="17" spans="1:5" ht="15.5" x14ac:dyDescent="0.25">
      <c r="A17" s="54" t="s">
        <v>67</v>
      </c>
      <c r="B17" s="51">
        <f t="shared" si="0"/>
        <v>51</v>
      </c>
      <c r="C17" s="8"/>
      <c r="D17" s="8">
        <v>50.4</v>
      </c>
      <c r="E17" s="41">
        <v>0.6</v>
      </c>
    </row>
    <row r="18" spans="1:5" ht="15.5" x14ac:dyDescent="0.25">
      <c r="A18" s="56" t="s">
        <v>140</v>
      </c>
      <c r="B18" s="51">
        <f t="shared" si="0"/>
        <v>160</v>
      </c>
      <c r="C18" s="20"/>
      <c r="D18" s="20">
        <v>96</v>
      </c>
      <c r="E18" s="41">
        <v>64</v>
      </c>
    </row>
    <row r="19" spans="1:5" ht="15.5" x14ac:dyDescent="0.25">
      <c r="A19" s="56" t="s">
        <v>200</v>
      </c>
      <c r="B19" s="51">
        <f t="shared" si="0"/>
        <v>93</v>
      </c>
      <c r="C19" s="20"/>
      <c r="D19" s="8">
        <v>93</v>
      </c>
      <c r="E19" s="41"/>
    </row>
    <row r="20" spans="1:5" ht="15.5" x14ac:dyDescent="0.35">
      <c r="A20" s="57" t="s">
        <v>201</v>
      </c>
      <c r="B20" s="51">
        <f t="shared" si="0"/>
        <v>117.3</v>
      </c>
      <c r="C20" s="8">
        <v>112</v>
      </c>
      <c r="D20" s="8">
        <v>5</v>
      </c>
      <c r="E20" s="41">
        <v>0.3</v>
      </c>
    </row>
    <row r="21" spans="1:5" ht="15.5" x14ac:dyDescent="0.35">
      <c r="A21" s="57" t="s">
        <v>202</v>
      </c>
      <c r="B21" s="51">
        <f t="shared" si="0"/>
        <v>61.699999999999996</v>
      </c>
      <c r="C21" s="8">
        <v>57.5</v>
      </c>
      <c r="D21" s="8">
        <v>3.8</v>
      </c>
      <c r="E21" s="41">
        <v>0.4</v>
      </c>
    </row>
    <row r="22" spans="1:5" ht="15.5" x14ac:dyDescent="0.35">
      <c r="A22" s="57" t="s">
        <v>203</v>
      </c>
      <c r="B22" s="51">
        <f t="shared" si="0"/>
        <v>79.5</v>
      </c>
      <c r="C22" s="8">
        <v>73.8</v>
      </c>
      <c r="D22" s="8">
        <v>5.3</v>
      </c>
      <c r="E22" s="41">
        <v>0.4</v>
      </c>
    </row>
    <row r="23" spans="1:5" ht="15.5" x14ac:dyDescent="0.35">
      <c r="A23" s="57" t="s">
        <v>204</v>
      </c>
      <c r="B23" s="51">
        <f t="shared" si="0"/>
        <v>97</v>
      </c>
      <c r="C23" s="8">
        <v>92.7</v>
      </c>
      <c r="D23" s="8">
        <v>3.7</v>
      </c>
      <c r="E23" s="41">
        <v>0.6</v>
      </c>
    </row>
    <row r="24" spans="1:5" ht="15.5" x14ac:dyDescent="0.35">
      <c r="A24" s="57" t="s">
        <v>205</v>
      </c>
      <c r="B24" s="51">
        <f t="shared" si="0"/>
        <v>122.2</v>
      </c>
      <c r="C24" s="8">
        <v>117</v>
      </c>
      <c r="D24" s="8">
        <v>4.4000000000000004</v>
      </c>
      <c r="E24" s="41">
        <v>0.8</v>
      </c>
    </row>
    <row r="25" spans="1:5" ht="15.5" x14ac:dyDescent="0.35">
      <c r="A25" s="57" t="s">
        <v>206</v>
      </c>
      <c r="B25" s="51">
        <f t="shared" si="0"/>
        <v>50.800000000000004</v>
      </c>
      <c r="C25" s="8">
        <v>47.9</v>
      </c>
      <c r="D25" s="8">
        <v>2.7</v>
      </c>
      <c r="E25" s="41">
        <v>0.2</v>
      </c>
    </row>
    <row r="26" spans="1:5" ht="15.5" x14ac:dyDescent="0.35">
      <c r="A26" s="57" t="s">
        <v>207</v>
      </c>
      <c r="B26" s="51">
        <f t="shared" si="0"/>
        <v>56.8</v>
      </c>
      <c r="C26" s="8">
        <v>54.4</v>
      </c>
      <c r="D26" s="8">
        <v>2</v>
      </c>
      <c r="E26" s="41">
        <v>0.4</v>
      </c>
    </row>
    <row r="27" spans="1:5" ht="15.5" x14ac:dyDescent="0.35">
      <c r="A27" s="57" t="s">
        <v>208</v>
      </c>
      <c r="B27" s="51">
        <f t="shared" si="0"/>
        <v>79.3</v>
      </c>
      <c r="C27" s="8">
        <v>74.099999999999994</v>
      </c>
      <c r="D27" s="8">
        <v>4.5</v>
      </c>
      <c r="E27" s="41">
        <v>0.7</v>
      </c>
    </row>
    <row r="28" spans="1:5" ht="30.75" customHeight="1" x14ac:dyDescent="0.35">
      <c r="A28" s="57" t="s">
        <v>209</v>
      </c>
      <c r="B28" s="51">
        <f t="shared" si="0"/>
        <v>73.599999999999994</v>
      </c>
      <c r="C28" s="8">
        <v>68.8</v>
      </c>
      <c r="D28" s="8">
        <v>4.5</v>
      </c>
      <c r="E28" s="41">
        <v>0.3</v>
      </c>
    </row>
    <row r="29" spans="1:5" ht="15.5" x14ac:dyDescent="0.35">
      <c r="A29" s="57" t="s">
        <v>210</v>
      </c>
      <c r="B29" s="51">
        <f t="shared" si="0"/>
        <v>60.099999999999994</v>
      </c>
      <c r="C29" s="8">
        <v>57.4</v>
      </c>
      <c r="D29" s="8">
        <v>2.4</v>
      </c>
      <c r="E29" s="41">
        <v>0.3</v>
      </c>
    </row>
    <row r="30" spans="1:5" ht="15.5" x14ac:dyDescent="0.35">
      <c r="A30" s="57" t="s">
        <v>211</v>
      </c>
      <c r="B30" s="51">
        <f t="shared" si="0"/>
        <v>54.1</v>
      </c>
      <c r="C30" s="8">
        <v>52.7</v>
      </c>
      <c r="D30" s="8">
        <v>1.1000000000000001</v>
      </c>
      <c r="E30" s="41">
        <v>0.3</v>
      </c>
    </row>
    <row r="31" spans="1:5" ht="15.5" x14ac:dyDescent="0.35">
      <c r="A31" s="57" t="s">
        <v>212</v>
      </c>
      <c r="B31" s="51">
        <f t="shared" si="0"/>
        <v>110.2</v>
      </c>
      <c r="C31" s="8">
        <v>106.4</v>
      </c>
      <c r="D31" s="8">
        <v>3.3</v>
      </c>
      <c r="E31" s="41">
        <v>0.5</v>
      </c>
    </row>
    <row r="32" spans="1:5" ht="15.5" x14ac:dyDescent="0.35">
      <c r="A32" s="57" t="s">
        <v>213</v>
      </c>
      <c r="B32" s="51">
        <f t="shared" si="0"/>
        <v>48.9</v>
      </c>
      <c r="C32" s="8">
        <v>46.5</v>
      </c>
      <c r="D32" s="8">
        <v>2.1</v>
      </c>
      <c r="E32" s="41">
        <v>0.3</v>
      </c>
    </row>
    <row r="33" spans="1:5" ht="15.5" x14ac:dyDescent="0.35">
      <c r="A33" s="57" t="s">
        <v>214</v>
      </c>
      <c r="B33" s="51">
        <f t="shared" si="0"/>
        <v>70.599999999999994</v>
      </c>
      <c r="C33" s="8">
        <v>69.7</v>
      </c>
      <c r="D33" s="8">
        <v>0.6</v>
      </c>
      <c r="E33" s="41">
        <v>0.3</v>
      </c>
    </row>
    <row r="34" spans="1:5" ht="15.5" x14ac:dyDescent="0.35">
      <c r="A34" s="57" t="s">
        <v>215</v>
      </c>
      <c r="B34" s="51">
        <f t="shared" si="0"/>
        <v>50.5</v>
      </c>
      <c r="C34" s="8">
        <v>45</v>
      </c>
      <c r="D34" s="8">
        <v>5</v>
      </c>
      <c r="E34" s="41">
        <v>0.5</v>
      </c>
    </row>
    <row r="35" spans="1:5" ht="15.5" x14ac:dyDescent="0.35">
      <c r="A35" s="57" t="s">
        <v>216</v>
      </c>
      <c r="B35" s="51">
        <f t="shared" si="0"/>
        <v>98.8</v>
      </c>
      <c r="C35" s="8">
        <v>95.5</v>
      </c>
      <c r="D35" s="8">
        <v>3</v>
      </c>
      <c r="E35" s="41">
        <v>0.3</v>
      </c>
    </row>
    <row r="36" spans="1:5" ht="15.5" x14ac:dyDescent="0.35">
      <c r="A36" s="57" t="s">
        <v>217</v>
      </c>
      <c r="B36" s="51">
        <f t="shared" si="0"/>
        <v>80.400000000000006</v>
      </c>
      <c r="C36" s="8">
        <v>76.2</v>
      </c>
      <c r="D36" s="8">
        <v>3.8</v>
      </c>
      <c r="E36" s="41">
        <v>0.4</v>
      </c>
    </row>
    <row r="37" spans="1:5" ht="15.5" x14ac:dyDescent="0.35">
      <c r="A37" s="57" t="s">
        <v>218</v>
      </c>
      <c r="B37" s="51">
        <f t="shared" si="0"/>
        <v>80</v>
      </c>
      <c r="C37" s="8">
        <v>76.5</v>
      </c>
      <c r="D37" s="8">
        <v>3.1</v>
      </c>
      <c r="E37" s="41">
        <v>0.4</v>
      </c>
    </row>
    <row r="38" spans="1:5" ht="15.5" x14ac:dyDescent="0.35">
      <c r="A38" s="57" t="s">
        <v>219</v>
      </c>
      <c r="B38" s="51">
        <f t="shared" si="0"/>
        <v>89.9</v>
      </c>
      <c r="C38" s="8">
        <v>83.2</v>
      </c>
      <c r="D38" s="8">
        <v>6.5</v>
      </c>
      <c r="E38" s="41">
        <v>0.2</v>
      </c>
    </row>
    <row r="39" spans="1:5" ht="15.5" x14ac:dyDescent="0.35">
      <c r="A39" s="57" t="s">
        <v>220</v>
      </c>
      <c r="B39" s="51">
        <f t="shared" si="0"/>
        <v>71.2</v>
      </c>
      <c r="C39" s="8">
        <v>68.3</v>
      </c>
      <c r="D39" s="8">
        <v>2.4</v>
      </c>
      <c r="E39" s="41">
        <v>0.5</v>
      </c>
    </row>
    <row r="40" spans="1:5" ht="15.5" x14ac:dyDescent="0.35">
      <c r="A40" s="57" t="s">
        <v>221</v>
      </c>
      <c r="B40" s="51">
        <f t="shared" si="0"/>
        <v>79.800000000000011</v>
      </c>
      <c r="C40" s="8">
        <v>75.2</v>
      </c>
      <c r="D40" s="8">
        <v>4.2</v>
      </c>
      <c r="E40" s="41">
        <v>0.4</v>
      </c>
    </row>
    <row r="41" spans="1:5" ht="15.5" x14ac:dyDescent="0.35">
      <c r="A41" s="57" t="s">
        <v>222</v>
      </c>
      <c r="B41" s="51">
        <f t="shared" si="0"/>
        <v>101.5</v>
      </c>
      <c r="C41" s="8">
        <v>99</v>
      </c>
      <c r="D41" s="8">
        <v>2</v>
      </c>
      <c r="E41" s="41">
        <v>0.5</v>
      </c>
    </row>
    <row r="42" spans="1:5" ht="15.5" x14ac:dyDescent="0.35">
      <c r="A42" s="57" t="s">
        <v>223</v>
      </c>
      <c r="B42" s="51">
        <f t="shared" si="0"/>
        <v>110.2</v>
      </c>
      <c r="C42" s="8">
        <v>105.3</v>
      </c>
      <c r="D42" s="8">
        <v>4.2</v>
      </c>
      <c r="E42" s="41">
        <v>0.7</v>
      </c>
    </row>
    <row r="43" spans="1:5" ht="15.5" x14ac:dyDescent="0.35">
      <c r="A43" s="57" t="s">
        <v>224</v>
      </c>
      <c r="B43" s="51">
        <f t="shared" si="0"/>
        <v>122.9</v>
      </c>
      <c r="C43" s="8">
        <v>121</v>
      </c>
      <c r="D43" s="8">
        <v>1.7</v>
      </c>
      <c r="E43" s="41">
        <v>0.2</v>
      </c>
    </row>
    <row r="44" spans="1:5" ht="15.5" x14ac:dyDescent="0.35">
      <c r="A44" s="57" t="s">
        <v>225</v>
      </c>
      <c r="B44" s="51">
        <f t="shared" si="0"/>
        <v>92.1</v>
      </c>
      <c r="C44" s="8">
        <v>89.8</v>
      </c>
      <c r="D44" s="8">
        <v>2</v>
      </c>
      <c r="E44" s="41">
        <v>0.3</v>
      </c>
    </row>
    <row r="45" spans="1:5" ht="15.5" x14ac:dyDescent="0.35">
      <c r="A45" s="57" t="s">
        <v>226</v>
      </c>
      <c r="B45" s="51">
        <f t="shared" si="0"/>
        <v>72.5</v>
      </c>
      <c r="C45" s="8">
        <v>67</v>
      </c>
      <c r="D45" s="8">
        <v>5</v>
      </c>
      <c r="E45" s="41">
        <v>0.5</v>
      </c>
    </row>
    <row r="46" spans="1:5" ht="15.5" x14ac:dyDescent="0.35">
      <c r="A46" s="57" t="s">
        <v>227</v>
      </c>
      <c r="B46" s="51">
        <f t="shared" si="0"/>
        <v>82.1</v>
      </c>
      <c r="C46" s="8">
        <v>78.599999999999994</v>
      </c>
      <c r="D46" s="8">
        <v>2.6</v>
      </c>
      <c r="E46" s="41">
        <v>0.9</v>
      </c>
    </row>
    <row r="47" spans="1:5" ht="15.5" x14ac:dyDescent="0.35">
      <c r="A47" s="57" t="s">
        <v>228</v>
      </c>
      <c r="B47" s="51">
        <f t="shared" si="0"/>
        <v>101.3</v>
      </c>
      <c r="C47" s="8">
        <v>98.5</v>
      </c>
      <c r="D47" s="8">
        <v>2.5</v>
      </c>
      <c r="E47" s="41">
        <v>0.3</v>
      </c>
    </row>
    <row r="48" spans="1:5" ht="15.5" x14ac:dyDescent="0.35">
      <c r="A48" s="57" t="s">
        <v>229</v>
      </c>
      <c r="B48" s="51">
        <f t="shared" si="0"/>
        <v>71.899999999999991</v>
      </c>
      <c r="C48" s="8">
        <v>68.099999999999994</v>
      </c>
      <c r="D48" s="8">
        <v>3.3</v>
      </c>
      <c r="E48" s="41">
        <v>0.5</v>
      </c>
    </row>
    <row r="49" spans="1:5" ht="15.5" x14ac:dyDescent="0.35">
      <c r="A49" s="57" t="s">
        <v>105</v>
      </c>
      <c r="B49" s="51">
        <f t="shared" si="0"/>
        <v>8.5</v>
      </c>
      <c r="C49" s="8"/>
      <c r="D49" s="8"/>
      <c r="E49" s="41">
        <v>8.5</v>
      </c>
    </row>
    <row r="50" spans="1:5" ht="15.5" x14ac:dyDescent="0.35">
      <c r="A50" s="57" t="s">
        <v>106</v>
      </c>
      <c r="B50" s="51">
        <f t="shared" si="0"/>
        <v>12.7</v>
      </c>
      <c r="C50" s="8">
        <v>4.5</v>
      </c>
      <c r="D50" s="8">
        <v>4.2</v>
      </c>
      <c r="E50" s="41">
        <v>4</v>
      </c>
    </row>
    <row r="51" spans="1:5" ht="15.5" x14ac:dyDescent="0.35">
      <c r="A51" s="57" t="s">
        <v>107</v>
      </c>
      <c r="B51" s="51">
        <f t="shared" si="0"/>
        <v>6.5</v>
      </c>
      <c r="C51" s="8"/>
      <c r="D51" s="8">
        <v>3</v>
      </c>
      <c r="E51" s="41">
        <v>3.5</v>
      </c>
    </row>
    <row r="52" spans="1:5" ht="15.5" x14ac:dyDescent="0.35">
      <c r="A52" s="57" t="s">
        <v>108</v>
      </c>
      <c r="B52" s="51">
        <f t="shared" si="0"/>
        <v>4.5999999999999996</v>
      </c>
      <c r="C52" s="8"/>
      <c r="D52" s="8"/>
      <c r="E52" s="41">
        <v>4.5999999999999996</v>
      </c>
    </row>
    <row r="53" spans="1:5" ht="15.5" x14ac:dyDescent="0.35">
      <c r="A53" s="57" t="s">
        <v>230</v>
      </c>
      <c r="B53" s="51">
        <f t="shared" si="0"/>
        <v>10</v>
      </c>
      <c r="C53" s="8"/>
      <c r="D53" s="8"/>
      <c r="E53" s="41">
        <v>10</v>
      </c>
    </row>
    <row r="54" spans="1:5" ht="15.5" x14ac:dyDescent="0.35">
      <c r="A54" s="57" t="s">
        <v>109</v>
      </c>
      <c r="B54" s="51">
        <f t="shared" si="0"/>
        <v>20</v>
      </c>
      <c r="C54" s="8"/>
      <c r="D54" s="8">
        <v>2</v>
      </c>
      <c r="E54" s="41">
        <v>18</v>
      </c>
    </row>
    <row r="55" spans="1:5" ht="30" customHeight="1" x14ac:dyDescent="0.25">
      <c r="A55" s="58" t="s">
        <v>122</v>
      </c>
      <c r="B55" s="51">
        <f t="shared" si="0"/>
        <v>0.9</v>
      </c>
      <c r="C55" s="8"/>
      <c r="D55" s="8"/>
      <c r="E55" s="41">
        <v>0.9</v>
      </c>
    </row>
    <row r="56" spans="1:5" ht="15.5" x14ac:dyDescent="0.35">
      <c r="A56" s="57" t="s">
        <v>231</v>
      </c>
      <c r="B56" s="51">
        <f t="shared" si="0"/>
        <v>32.1</v>
      </c>
      <c r="C56" s="8">
        <v>15.6</v>
      </c>
      <c r="D56" s="8"/>
      <c r="E56" s="41">
        <v>16.5</v>
      </c>
    </row>
    <row r="57" spans="1:5" ht="15.5" x14ac:dyDescent="0.35">
      <c r="A57" s="57" t="s">
        <v>111</v>
      </c>
      <c r="B57" s="51">
        <f t="shared" si="0"/>
        <v>58.900000000000006</v>
      </c>
      <c r="C57" s="8">
        <v>14.2</v>
      </c>
      <c r="D57" s="8">
        <v>39</v>
      </c>
      <c r="E57" s="41">
        <v>5.7</v>
      </c>
    </row>
    <row r="58" spans="1:5" ht="15.5" x14ac:dyDescent="0.35">
      <c r="A58" s="57" t="s">
        <v>112</v>
      </c>
      <c r="B58" s="51">
        <f t="shared" si="0"/>
        <v>8.6999999999999993</v>
      </c>
      <c r="C58" s="8"/>
      <c r="D58" s="8"/>
      <c r="E58" s="41">
        <v>8.6999999999999993</v>
      </c>
    </row>
    <row r="59" spans="1:5" ht="15.5" x14ac:dyDescent="0.35">
      <c r="A59" s="57" t="s">
        <v>232</v>
      </c>
      <c r="B59" s="51">
        <f t="shared" si="0"/>
        <v>16.899999999999999</v>
      </c>
      <c r="C59" s="8">
        <v>9.9</v>
      </c>
      <c r="D59" s="8"/>
      <c r="E59" s="41">
        <v>7</v>
      </c>
    </row>
    <row r="60" spans="1:5" ht="15.5" x14ac:dyDescent="0.35">
      <c r="A60" s="57" t="s">
        <v>114</v>
      </c>
      <c r="B60" s="51">
        <f t="shared" si="0"/>
        <v>57.5</v>
      </c>
      <c r="C60" s="8">
        <v>6</v>
      </c>
      <c r="D60" s="8">
        <v>43</v>
      </c>
      <c r="E60" s="41">
        <v>8.5</v>
      </c>
    </row>
    <row r="61" spans="1:5" ht="15.5" x14ac:dyDescent="0.35">
      <c r="A61" s="57" t="s">
        <v>233</v>
      </c>
      <c r="B61" s="51">
        <f t="shared" si="0"/>
        <v>106</v>
      </c>
      <c r="C61" s="8">
        <v>18</v>
      </c>
      <c r="D61" s="8">
        <v>72</v>
      </c>
      <c r="E61" s="41">
        <v>16</v>
      </c>
    </row>
    <row r="62" spans="1:5" ht="15.5" x14ac:dyDescent="0.35">
      <c r="A62" s="57" t="s">
        <v>234</v>
      </c>
      <c r="B62" s="51">
        <f t="shared" si="0"/>
        <v>24.5</v>
      </c>
      <c r="C62" s="8">
        <v>13</v>
      </c>
      <c r="D62" s="8">
        <v>0.5</v>
      </c>
      <c r="E62" s="41">
        <v>11</v>
      </c>
    </row>
    <row r="63" spans="1:5" ht="15.5" x14ac:dyDescent="0.35">
      <c r="A63" s="57" t="s">
        <v>117</v>
      </c>
      <c r="B63" s="51">
        <f t="shared" si="0"/>
        <v>13.5</v>
      </c>
      <c r="C63" s="8">
        <v>6.5</v>
      </c>
      <c r="D63" s="8"/>
      <c r="E63" s="41">
        <v>7</v>
      </c>
    </row>
    <row r="64" spans="1:5" ht="15.5" x14ac:dyDescent="0.35">
      <c r="A64" s="57" t="s">
        <v>235</v>
      </c>
      <c r="B64" s="51">
        <f t="shared" si="0"/>
        <v>20.3</v>
      </c>
      <c r="C64" s="8">
        <v>7.9</v>
      </c>
      <c r="D64" s="8"/>
      <c r="E64" s="41">
        <v>12.4</v>
      </c>
    </row>
    <row r="65" spans="1:5" ht="15.5" x14ac:dyDescent="0.35">
      <c r="A65" s="57" t="s">
        <v>236</v>
      </c>
      <c r="B65" s="51">
        <f t="shared" si="0"/>
        <v>17</v>
      </c>
      <c r="C65" s="8">
        <v>12</v>
      </c>
      <c r="D65" s="8"/>
      <c r="E65" s="41">
        <v>5</v>
      </c>
    </row>
    <row r="66" spans="1:5" ht="15.5" x14ac:dyDescent="0.25">
      <c r="A66" s="59" t="s">
        <v>237</v>
      </c>
      <c r="B66" s="51">
        <f t="shared" si="0"/>
        <v>30</v>
      </c>
      <c r="C66" s="8"/>
      <c r="D66" s="8">
        <v>29</v>
      </c>
      <c r="E66" s="41">
        <v>1</v>
      </c>
    </row>
    <row r="67" spans="1:5" ht="15.5" x14ac:dyDescent="0.35">
      <c r="A67" s="57" t="s">
        <v>120</v>
      </c>
      <c r="B67" s="51">
        <f t="shared" si="0"/>
        <v>58.8</v>
      </c>
      <c r="C67" s="8">
        <v>51.8</v>
      </c>
      <c r="D67" s="8"/>
      <c r="E67" s="41">
        <v>7</v>
      </c>
    </row>
    <row r="68" spans="1:5" ht="31" x14ac:dyDescent="0.35">
      <c r="A68" s="57" t="s">
        <v>145</v>
      </c>
      <c r="B68" s="51">
        <f t="shared" si="0"/>
        <v>157</v>
      </c>
      <c r="C68" s="8">
        <v>142</v>
      </c>
      <c r="D68" s="8">
        <v>13</v>
      </c>
      <c r="E68" s="41">
        <v>2</v>
      </c>
    </row>
    <row r="69" spans="1:5" ht="15.5" x14ac:dyDescent="0.25">
      <c r="A69" s="54" t="s">
        <v>123</v>
      </c>
      <c r="B69" s="51">
        <f t="shared" si="0"/>
        <v>60</v>
      </c>
      <c r="C69" s="8">
        <v>60</v>
      </c>
      <c r="D69" s="8"/>
      <c r="E69" s="41"/>
    </row>
    <row r="70" spans="1:5" ht="15.5" x14ac:dyDescent="0.25">
      <c r="A70" s="54" t="s">
        <v>124</v>
      </c>
      <c r="B70" s="51">
        <f t="shared" si="0"/>
        <v>6</v>
      </c>
      <c r="C70" s="8"/>
      <c r="D70" s="8">
        <v>6</v>
      </c>
      <c r="E70" s="41"/>
    </row>
    <row r="71" spans="1:5" ht="15.5" x14ac:dyDescent="0.35">
      <c r="A71" s="57" t="s">
        <v>125</v>
      </c>
      <c r="B71" s="51">
        <f t="shared" si="0"/>
        <v>30</v>
      </c>
      <c r="C71" s="8">
        <v>30</v>
      </c>
      <c r="D71" s="8"/>
      <c r="E71" s="41"/>
    </row>
    <row r="72" spans="1:5" ht="15.5" x14ac:dyDescent="0.35">
      <c r="A72" s="57" t="s">
        <v>188</v>
      </c>
      <c r="B72" s="51">
        <f t="shared" si="0"/>
        <v>4.2</v>
      </c>
      <c r="C72" s="8"/>
      <c r="D72" s="8">
        <v>4.2</v>
      </c>
      <c r="E72" s="41"/>
    </row>
    <row r="73" spans="1:5" ht="15.5" x14ac:dyDescent="0.25">
      <c r="A73" s="54" t="s">
        <v>126</v>
      </c>
      <c r="B73" s="51">
        <f>C73+D73+E73</f>
        <v>28</v>
      </c>
      <c r="C73" s="8">
        <v>18</v>
      </c>
      <c r="D73" s="8">
        <v>10</v>
      </c>
      <c r="E73" s="41"/>
    </row>
    <row r="74" spans="1:5" ht="15.5" x14ac:dyDescent="0.25">
      <c r="A74" s="54" t="s">
        <v>131</v>
      </c>
      <c r="B74" s="51">
        <f>C74+D74+E74</f>
        <v>105</v>
      </c>
      <c r="C74" s="8">
        <v>80</v>
      </c>
      <c r="D74" s="8">
        <v>25</v>
      </c>
      <c r="E74" s="41"/>
    </row>
    <row r="75" spans="1:5" ht="15.5" x14ac:dyDescent="0.25">
      <c r="A75" s="54" t="s">
        <v>146</v>
      </c>
      <c r="B75" s="51">
        <f>C75+D75+E75</f>
        <v>104.39999999999999</v>
      </c>
      <c r="C75" s="8">
        <v>101.1</v>
      </c>
      <c r="D75" s="8">
        <v>3.3</v>
      </c>
      <c r="E75" s="41"/>
    </row>
    <row r="76" spans="1:5" ht="34.5" customHeight="1" x14ac:dyDescent="0.25">
      <c r="A76" s="54" t="s">
        <v>132</v>
      </c>
      <c r="B76" s="51">
        <f>C76+D76+E76</f>
        <v>47.099999999999994</v>
      </c>
      <c r="C76" s="8">
        <v>36</v>
      </c>
      <c r="D76" s="8">
        <v>10.8</v>
      </c>
      <c r="E76" s="41">
        <v>0.3</v>
      </c>
    </row>
    <row r="77" spans="1:5" ht="15.5" x14ac:dyDescent="0.25">
      <c r="A77" s="54" t="s">
        <v>135</v>
      </c>
      <c r="B77" s="51">
        <f>C77+D77+E77</f>
        <v>3</v>
      </c>
      <c r="C77" s="51"/>
      <c r="D77" s="51">
        <v>3</v>
      </c>
      <c r="E77" s="41"/>
    </row>
    <row r="78" spans="1:5" ht="15" x14ac:dyDescent="0.25">
      <c r="A78" s="60" t="s">
        <v>238</v>
      </c>
      <c r="B78" s="61">
        <f>SUM(B8:B77)</f>
        <v>5521</v>
      </c>
      <c r="C78" s="61">
        <f>SUM(C8:C77)</f>
        <v>3014.6</v>
      </c>
      <c r="D78" s="61">
        <f>SUM(D8:D77)</f>
        <v>1089.2</v>
      </c>
      <c r="E78" s="6">
        <f>SUM(E8:E77)</f>
        <v>1417.2000000000003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2025-09-09T07:49:11Z</cp:lastPrinted>
  <dcterms:created xsi:type="dcterms:W3CDTF">2022-06-15T06:26:45Z</dcterms:created>
  <dcterms:modified xsi:type="dcterms:W3CDTF">2025-09-10T07:11:54Z</dcterms:modified>
</cp:coreProperties>
</file>